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Nova'!$A$3:$CD$42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AT 685000001686
Vai operar até 5000 h P TBO
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PREVISÃO PARA O PRÓXIMO HSI COM 4665:30 TSO
AT 685000001688
4.700:00 FH, PARA REVISÃO GERAL.
*Está previsto p/JAN. Puxamos p/ DEZ pensando no pior cenário.</t>
      </text>
    </comment>
    <comment authorId="0" ref="AE9">
      <text>
        <t xml:space="preserve">AT 685000002046, CONCEDEU MAIS 400H</t>
      </text>
    </comment>
    <comment authorId="0" ref="D8">
      <text>
        <t xml:space="preserve">AT 313000000805 extensão até 4200h TBO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386000001002  500H</t>
      </text>
    </comment>
    <comment authorId="0" ref="X22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9">
      <text>
        <t xml:space="preserve">Feito HSI  04/06/25 com tso=tsn= 2764,75 o próximo seria com 4200, mas tbo chega antes. </t>
      </text>
    </comment>
    <comment authorId="0" ref="AN22">
      <text>
        <t xml:space="preserve">AT 396000000363  / 4.500:00 HORAS PARA REVISÃO GERAL
</t>
      </text>
    </comment>
    <comment authorId="0" ref="T33">
      <text>
        <t xml:space="preserve">contabilizado AT
AT 690000000540 200H
</t>
      </text>
    </comment>
    <comment authorId="0" ref="AF10">
      <text>
        <t xml:space="preserve">Possui AT 313000000812 de 200H, porém foi encontrada  uma trinca e o housing será recolhido.
</t>
      </text>
    </comment>
    <comment authorId="0" ref="AH12">
      <text>
        <t xml:space="preserve">1326 h disponíveis em fev/26 segundo operador. tbo 4000h
PROXIMO HSI COM 
3.239</t>
      </text>
    </comment>
    <comment authorId="0" ref="AE8">
      <text>
        <t xml:space="preserve">AT 313000000805 extensão até 4200h TBO</t>
      </text>
    </comment>
    <comment authorId="0" ref="D13">
      <text>
        <t xml:space="preserve">AT 377000000274   / 4.500:00 FH,  PARA REVISÃO GERAL.</t>
      </text>
    </comment>
    <comment authorId="0" ref="AB4">
      <text>
        <t xml:space="preserve">AT 386000001002  500H
Motor já está no GLOG-CO
</t>
      </text>
    </comment>
    <comment authorId="0" ref="AD6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1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<sst xmlns="http://schemas.openxmlformats.org/spreadsheetml/2006/main" count="3018" uniqueCount="498">
  <si>
    <t>ATUALIZADO 11/08/2026</t>
  </si>
  <si>
    <t>Esq</t>
  </si>
  <si>
    <t>ANV</t>
  </si>
  <si>
    <t>Anv</t>
  </si>
  <si>
    <t>esforço ano</t>
  </si>
  <si>
    <t>SN</t>
  </si>
  <si>
    <t>mensal anv</t>
  </si>
  <si>
    <t>Motores disp na unidade</t>
  </si>
  <si>
    <t>Tempo TBO</t>
  </si>
  <si>
    <t>Meses p fim do ano:</t>
  </si>
  <si>
    <t>anv babv faz manut em bamn e 7 eta tb</t>
  </si>
  <si>
    <t>3000:00:00</t>
  </si>
  <si>
    <t>7 ETA</t>
  </si>
  <si>
    <t>Tempo HSI</t>
  </si>
  <si>
    <t>Descrição</t>
  </si>
  <si>
    <t>2027 _____11077h</t>
  </si>
  <si>
    <t>PCE-PC2115</t>
  </si>
  <si>
    <t>SERIAL</t>
  </si>
  <si>
    <t>Atualizar coluna de esforço</t>
  </si>
  <si>
    <t>emp 7 eta</t>
  </si>
  <si>
    <t>TSO</t>
  </si>
  <si>
    <t>definitivo 7 eta</t>
  </si>
  <si>
    <t>Hr disp</t>
  </si>
  <si>
    <t>Voo mensal</t>
  </si>
  <si>
    <t>HR até fim do ano da ANV</t>
  </si>
  <si>
    <t>Mês disp</t>
  </si>
  <si>
    <t>JAN</t>
  </si>
  <si>
    <t>FEV</t>
  </si>
  <si>
    <t>MAR</t>
  </si>
  <si>
    <t>OM</t>
  </si>
  <si>
    <t>PROJETO</t>
  </si>
  <si>
    <t>PCE-PC1211</t>
  </si>
  <si>
    <t>ABR</t>
  </si>
  <si>
    <t>PN</t>
  </si>
  <si>
    <t>TIPO</t>
  </si>
  <si>
    <t>MAIO</t>
  </si>
  <si>
    <t>FABRICANTE</t>
  </si>
  <si>
    <t>JUN</t>
  </si>
  <si>
    <t>MntNívelParque</t>
  </si>
  <si>
    <t>EstoqueUtilizá</t>
  </si>
  <si>
    <t>JUL</t>
  </si>
  <si>
    <t>EstoqueReparáv</t>
  </si>
  <si>
    <t>AGO</t>
  </si>
  <si>
    <t>CONTROLE</t>
  </si>
  <si>
    <t>Parcial(TSO)</t>
  </si>
  <si>
    <t>Totais(TSN)</t>
  </si>
  <si>
    <t xml:space="preserve">SET </t>
  </si>
  <si>
    <t>%TBOVoada</t>
  </si>
  <si>
    <t>Matr.ANV</t>
  </si>
  <si>
    <t>OUT</t>
  </si>
  <si>
    <t>TBO</t>
  </si>
  <si>
    <t>DATA</t>
  </si>
  <si>
    <t xml:space="preserve">NOV </t>
  </si>
  <si>
    <t>Recolhimento</t>
  </si>
  <si>
    <t>COND</t>
  </si>
  <si>
    <t>DEZ</t>
  </si>
  <si>
    <t>NºDoc</t>
  </si>
  <si>
    <t>Motv.</t>
  </si>
  <si>
    <t>PCE-PC2360</t>
  </si>
  <si>
    <t xml:space="preserve"> EMP 01/05 GAV</t>
  </si>
  <si>
    <t>definitivo rumba</t>
  </si>
  <si>
    <t>Observações</t>
  </si>
  <si>
    <t>CLA</t>
  </si>
  <si>
    <t>PAMASP</t>
  </si>
  <si>
    <t>U8-C-98</t>
  </si>
  <si>
    <t>3104100-01</t>
  </si>
  <si>
    <t>PT6A-114</t>
  </si>
  <si>
    <t>00198-PRATT&amp;WHITNEYCANADACORP</t>
  </si>
  <si>
    <t>PC-E17371</t>
  </si>
  <si>
    <t>PCE-PC2223</t>
  </si>
  <si>
    <t>H-HorasdeVôo</t>
  </si>
  <si>
    <t>DACTA II</t>
  </si>
  <si>
    <t>PCE-PC1832</t>
  </si>
  <si>
    <t>OS</t>
  </si>
  <si>
    <t>PCE-PC0743</t>
  </si>
  <si>
    <t>dacta = baco</t>
  </si>
  <si>
    <t>1/5GAV</t>
  </si>
  <si>
    <t>PC-E17377</t>
  </si>
  <si>
    <t>APL</t>
  </si>
  <si>
    <t>PCE-PC2050</t>
  </si>
  <si>
    <t>PAMALS</t>
  </si>
  <si>
    <t>PCE-PC1868</t>
  </si>
  <si>
    <t>2ETA</t>
  </si>
  <si>
    <t>PT6A-114A</t>
  </si>
  <si>
    <t>PC-EPC0431</t>
  </si>
  <si>
    <t>1 ETA</t>
  </si>
  <si>
    <t>PCE-PC1666</t>
  </si>
  <si>
    <t>PCE-PC0797</t>
  </si>
  <si>
    <t>PCE-PC0499</t>
  </si>
  <si>
    <t>PCE-PC2047</t>
  </si>
  <si>
    <t>1/15 GAV</t>
  </si>
  <si>
    <t>PCE-PC1002</t>
  </si>
  <si>
    <t>DACTAII</t>
  </si>
  <si>
    <t>sem motor</t>
  </si>
  <si>
    <t>anv acidentada</t>
  </si>
  <si>
    <t>1/5 GAV</t>
  </si>
  <si>
    <t>6 eta</t>
  </si>
  <si>
    <t>ATÉ DEZ/26 NO 6 ETA</t>
  </si>
  <si>
    <t>PCE-PC0764</t>
  </si>
  <si>
    <t>X</t>
  </si>
  <si>
    <t>2 ETA</t>
  </si>
  <si>
    <t>REPARA</t>
  </si>
  <si>
    <t>381/201900011201</t>
  </si>
  <si>
    <t>PCE-PC2055</t>
  </si>
  <si>
    <t>7ETA</t>
  </si>
  <si>
    <t>NÃO HÁ AT</t>
  </si>
  <si>
    <t>5 ETA</t>
  </si>
  <si>
    <t>PCE-PC2232</t>
  </si>
  <si>
    <t>PCE-PC0776</t>
  </si>
  <si>
    <t>6 ETA</t>
  </si>
  <si>
    <t>PCE-PC2257</t>
  </si>
  <si>
    <t>PCE-PC2261</t>
  </si>
  <si>
    <t>PCE-PC0790</t>
  </si>
  <si>
    <t>PCE-PC2358</t>
  </si>
  <si>
    <t>SIGADAER OPERADOR: DATA ESTIMADA DO VENCIMENTO TBO 12/10/2025</t>
  </si>
  <si>
    <t>PCE-PC1570</t>
  </si>
  <si>
    <t>AT 313000000695 O MOTOR EM QUESTÃO PODE OPERAR ATÉ O TSO DE 4.450:00 FH, ANTES DE REALIZAR A PRÓXIMA REVISÃO GERAL</t>
  </si>
  <si>
    <t>708/202200008802</t>
  </si>
  <si>
    <t>MÊS ATUAL</t>
  </si>
  <si>
    <t>1ETA</t>
  </si>
  <si>
    <t>ESQ</t>
  </si>
  <si>
    <t>ESFORÇO RESTANTE</t>
  </si>
  <si>
    <t>Nº DE MOTORES</t>
  </si>
  <si>
    <t>Nº EFETIVO DE MOTORES</t>
  </si>
  <si>
    <t>HV_MENSAL</t>
  </si>
  <si>
    <t>Última Atualização 11/08/26</t>
  </si>
  <si>
    <t>PCE-PC0863</t>
  </si>
  <si>
    <t>HÁ AT</t>
  </si>
  <si>
    <t>REQUIS</t>
  </si>
  <si>
    <t>SPTG20501U8</t>
  </si>
  <si>
    <t>SIGADAER OPERADOR: DATA ESTIMADA DO VENCIMENTO HSI 02/2026</t>
  </si>
  <si>
    <t>1/15GAV</t>
  </si>
  <si>
    <t>AT 396000000363  / 4.500:00 HORAS PARA REVISÃO GERAL
AT 396000000321   /   HSI COM 4057H. SEGUNDO OPERADOR CUMPRIU HSI 13/05/2026</t>
  </si>
  <si>
    <t>NãoConsta</t>
  </si>
  <si>
    <t>ENGINE PT6A-114A</t>
  </si>
  <si>
    <t>ENGINE PT6A-114</t>
  </si>
  <si>
    <t>PCE-PC1391</t>
  </si>
  <si>
    <t>5ETA</t>
  </si>
  <si>
    <t>SIGADAER OPERADOR: DATA ESTIMADA DO VENCIMENTO TBO 02/2027</t>
  </si>
  <si>
    <t>6ETA</t>
  </si>
  <si>
    <t>PCE-PC1659</t>
  </si>
  <si>
    <t>PCE-PC1734</t>
  </si>
  <si>
    <t>SIGADAER OPERADOR: DATA ESTIMADA DO VENCIMENTO HSI 08/26 e TBO 12/2026</t>
  </si>
  <si>
    <t>BACG</t>
  </si>
  <si>
    <t>AT 386000001002 AUTORIZA-SE A PRORROGAÇÃO EM ATÉ 500H DA REVISÃO GERAL</t>
  </si>
  <si>
    <t>PCE-PC1783</t>
  </si>
  <si>
    <t>RECOLH</t>
  </si>
  <si>
    <t>1/15</t>
  </si>
  <si>
    <t>PCE-PC1801</t>
  </si>
  <si>
    <t>TOTAL</t>
  </si>
  <si>
    <t>BAMN</t>
  </si>
  <si>
    <t>PCE-PC1835</t>
  </si>
  <si>
    <t>media de voo =</t>
  </si>
  <si>
    <t>BACO</t>
  </si>
  <si>
    <t>PCE-PC1850</t>
  </si>
  <si>
    <t>REMOV</t>
  </si>
  <si>
    <t>PCE-PC1860</t>
  </si>
  <si>
    <t>SIGADAER OPERADOR: DATA ESTIMADA DO VENCIMENTO TBO 11/2026</t>
  </si>
  <si>
    <t xml:space="preserve">
sem at de tbo</t>
  </si>
  <si>
    <t>OBS: alterar apenas as células em amarelo.</t>
  </si>
  <si>
    <t>PCE-PC2042</t>
  </si>
  <si>
    <t>OBS: O cálculo considera o mês atual no 1º dia</t>
  </si>
  <si>
    <t>ATUALIZADO 12/08/26</t>
  </si>
  <si>
    <t>HSI</t>
  </si>
  <si>
    <t>SIGADAER OPERADOR: DATA ESTIMADA DO VENCIMENTO HSI  22/10/2026</t>
  </si>
  <si>
    <t>PCE-PC2081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</si>
  <si>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</si>
  <si>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PCE-PC2290</t>
  </si>
  <si>
    <t>Projeto C-98 
Última Atualização 11/08/2026 12:14:11
Há demanda(s) no projeto com Status Aguardando Solução.</t>
  </si>
  <si>
    <t>PCE-PC2224</t>
  </si>
  <si>
    <t>Unidade</t>
  </si>
  <si>
    <t>381/201900204351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</si>
  <si>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</si>
  <si>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</si>
  <si>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</si>
  <si>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</si>
  <si>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</si>
  <si>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</si>
  <si>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</si>
  <si>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</si>
  <si>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</si>
  <si>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</si>
  <si>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</si>
  <si>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</si>
  <si>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</si>
  <si>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</si>
  <si>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</si>
  <si>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</si>
  <si>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</si>
  <si>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AT 685000001498   /  2.439:15 HORAS DE MOTOR COM 707:05 HORAS DISPONÍVEIS PARA HSI.OU SEJA 3146:20 E  AT 685000002002</t>
  </si>
  <si>
    <t>PCE-PC2289</t>
  </si>
  <si>
    <t>CTR0114P</t>
  </si>
  <si>
    <t>C-98A</t>
  </si>
  <si>
    <t>SIGADAER OPERADOR: DATA ESTIMADA DO VENCIMENTO HSI 06/29</t>
  </si>
  <si>
    <t xml:space="preserve"> segundo operador (placon) hsi em 2903,08 e tbo em 4000h</t>
  </si>
  <si>
    <r>
      <rPr>
        <b/>
        <color rgb="FF1155CC"/>
        <u/>
      </rPr>
      <t>DACTA II</t>
    </r>
  </si>
  <si>
    <r>
      <rPr>
        <b/>
        <color rgb="FF1155CC"/>
        <u/>
      </rPr>
      <t>EEAR</t>
    </r>
  </si>
  <si>
    <t>SIGADAER OPERADOR: DATA ESTIMADA DO VENCIMENTO HSI 10/26 e TBO 12/2026</t>
  </si>
  <si>
    <t>C-98</t>
  </si>
  <si>
    <t>TBO*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</si>
  <si>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</si>
  <si>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r>
      <rPr>
        <b/>
        <color rgb="FF1155CC"/>
        <u/>
      </rPr>
      <t>EPCAR</t>
    </r>
  </si>
  <si>
    <r>
      <rPr>
        <b/>
        <color rgb="FF1155CC"/>
        <u/>
      </rPr>
      <t>PAMALS</t>
    </r>
  </si>
  <si>
    <t>AT 685000002046, CONCEDEU MAIS 400H</t>
  </si>
  <si>
    <r>
      <rPr>
        <b/>
        <color rgb="FF1155CC"/>
        <u/>
      </rPr>
      <t>1 ETA</t>
    </r>
  </si>
  <si>
    <r>
      <rPr>
        <b/>
        <color rgb="FF1155CC"/>
        <u/>
      </rPr>
      <t>1/15 GAV</t>
    </r>
  </si>
  <si>
    <t>SIGADAER OPERADOR: DATA ESTIMADA DO VENCIMENTO TBO 1/2030</t>
  </si>
  <si>
    <t>úLTIMO HSI COM 1739:10, OPERADOR PASSOU INFO</t>
  </si>
  <si>
    <t>ult hsi 1941,16 em 22/04/2024</t>
  </si>
  <si>
    <r>
      <rPr>
        <b/>
        <color rgb="FF1155CC"/>
        <u/>
      </rPr>
      <t>1/5 GAV</t>
    </r>
  </si>
  <si>
    <t>SIGADAER OPERADOR: DATA ESTIMADA DO VENCIMENTO HSI  20/11/27</t>
  </si>
  <si>
    <t>AT 377000000274   / 4.500:00 FH,  PARA REVISÃO GERAL.</t>
  </si>
  <si>
    <r>
      <rPr>
        <b/>
        <color rgb="FF1155CC"/>
        <u/>
      </rPr>
      <t>2 ETA</t>
    </r>
  </si>
  <si>
    <t>ult hsi 1403,5 em 22/10/2022</t>
  </si>
  <si>
    <t>SIGADAER OPERADOR: DATA ESTIMADA DO VENCIMENTO TBO 06/29; HSI 02/27</t>
  </si>
  <si>
    <r>
      <rPr>
        <b/>
        <color rgb="FF1155CC"/>
        <u/>
      </rPr>
      <t>5 ETA</t>
    </r>
  </si>
  <si>
    <t>SEM AT</t>
  </si>
  <si>
    <r>
      <rPr>
        <b/>
        <color rgb="FF1155CC"/>
        <u/>
      </rPr>
      <t>6 ETA</t>
    </r>
  </si>
  <si>
    <r>
      <rPr>
        <b/>
        <color rgb="FF1155CC"/>
        <u/>
      </rPr>
      <t>7 ETA</t>
    </r>
  </si>
  <si>
    <t>SIGADAER OPERADOR: DATA ESTIMADA DO VENCIMENTO TBO 12/2026</t>
  </si>
  <si>
    <t>AT 313000000805 extensão até 4200h TBO</t>
  </si>
  <si>
    <t>Totais</t>
  </si>
  <si>
    <t>SIGADAER OPERADOR: DATA ESTIMADA DO VENCIMENTO TBO 30/01/2028</t>
  </si>
  <si>
    <t>AT 685000001686
Vai operar até 5000 h P TBO</t>
  </si>
  <si>
    <t>SIGADAER OPERADOR: DATA ESTIMADA DO VENCIMENTO HSI 06/28</t>
  </si>
  <si>
    <t xml:space="preserve">Feito HSI  04/06/25 com tso=tsn= 2764,75 o próximo seria com 4200, mas tbo chega antes. </t>
  </si>
  <si>
    <t>SIGADAER OPERADOR: DATA ESTIMADA DO VENCIMENTO HSI 11/27</t>
  </si>
  <si>
    <t>vazamento de oleo pelo flange</t>
  </si>
  <si>
    <t>ult hsi 1939,16 em 20/03/2023</t>
  </si>
  <si>
    <t>nao fez hsi desde rg</t>
  </si>
  <si>
    <t>recolhido 23/04. adiantou o tbo</t>
  </si>
  <si>
    <t>SIGADAER OPERADOR: DATA ESTIMADA DO VENCIMENTO TBO 04/2026  AT 346000000182 250h após o TBO.</t>
  </si>
  <si>
    <t>Rachadura na CT DISK, vai recolher</t>
  </si>
  <si>
    <t>MOTOR EM HSI NO OPERADOR, 17/07/2026</t>
  </si>
  <si>
    <t>AT 685000001498   /  2.439:15 HORAS DE MOTOR COM 707:05 HORAS DISPONÍVEIS PARA HSI.OU SEJA 3146:20 E  AT 685000002002. FEITO HSI COM 2832:50 EM 07/2026</t>
  </si>
  <si>
    <t>recolhido tbo 26/01/2026, na verdade em os para recolher</t>
  </si>
  <si>
    <t>1340h disp</t>
  </si>
  <si>
    <t>3190h p tbo</t>
  </si>
  <si>
    <t>ult hsi 144h 20/03/2024</t>
  </si>
  <si>
    <t>SIGADAER OPERADOR: DATA ESTIMADA DO VENCIMENTO HSI 10/28 e TBO 10/33</t>
  </si>
  <si>
    <t>4746 tbo</t>
  </si>
  <si>
    <t>SIGADAER OPERADOR: DATA ESTIMADA DO VENCIMENTO HSI 09/28; TBO 06/28</t>
  </si>
  <si>
    <t>ATUALIZAndo</t>
  </si>
  <si>
    <t>Motores disp:</t>
  </si>
  <si>
    <t>ult hsi 1501 em 17/04/24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</si>
  <si>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</si>
  <si>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</si>
  <si>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</si>
  <si>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SIGADAER OPERADOR: DATA ESTIMADA DO VENCIMENTO HSI 1/28</t>
  </si>
  <si>
    <t>HSI, FEITO EM 13/05</t>
  </si>
  <si>
    <t>recoolhido 11/02/2026</t>
  </si>
  <si>
    <t xml:space="preserve">Essa aeronave vai para o Rumba para voar com estagiário e vai aumentar o consumo de Hr. AT vai até 53600h ( A.T. 384%152  350H + 384000000170 10H) </t>
  </si>
  <si>
    <t>AT 346000000182 250h após o TBO.</t>
  </si>
  <si>
    <t>Recolhido por pane 12/06. Aguardando DPE do PAMASP</t>
  </si>
  <si>
    <t>SIGADAER OPERADOR: DATA ESTIMADA DO VENCIMENTO TBO 04/29</t>
  </si>
  <si>
    <t>Motor novo, não atingiu performance (CAIXA DE ACESSÓRIOS PESADA) 27/05</t>
  </si>
  <si>
    <t>EEAR</t>
  </si>
  <si>
    <t>ATÉ DEZ/26</t>
  </si>
  <si>
    <t>AT 690000000540 200H</t>
  </si>
  <si>
    <t>EPCAR</t>
  </si>
  <si>
    <t>pamals</t>
  </si>
  <si>
    <t xml:space="preserve">ATÉ DEZ/26 </t>
  </si>
  <si>
    <t>acumulativo</t>
  </si>
  <si>
    <t>PCE-PC1428</t>
  </si>
  <si>
    <t>PCE-PC1656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</si>
  <si>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</si>
  <si>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</si>
  <si>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</si>
  <si>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</si>
  <si>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</si>
  <si>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</si>
  <si>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</si>
  <si>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</si>
  <si>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</si>
  <si>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</si>
  <si>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</si>
  <si>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</si>
  <si>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</si>
  <si>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</si>
  <si>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</si>
  <si>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</si>
  <si>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</si>
  <si>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</si>
  <si>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</si>
  <si>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</si>
  <si>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</si>
  <si>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</si>
  <si>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</si>
  <si>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</si>
  <si>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</si>
  <si>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</si>
  <si>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</si>
  <si>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</si>
  <si>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</si>
  <si>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</si>
  <si>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</si>
  <si>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</si>
  <si>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</si>
  <si>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</si>
  <si>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</si>
  <si>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</si>
  <si>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</si>
  <si>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</si>
  <si>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</si>
  <si>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</si>
  <si>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</si>
  <si>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</si>
  <si>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</si>
  <si>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</si>
  <si>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</si>
  <si>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</si>
  <si>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</si>
  <si>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</si>
  <si>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</si>
  <si>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</si>
  <si>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</si>
  <si>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</si>
  <si>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</si>
  <si>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</si>
  <si>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</si>
  <si>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</si>
  <si>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</si>
  <si>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</si>
  <si>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</si>
  <si>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</si>
  <si>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</si>
  <si>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</si>
  <si>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</si>
  <si>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</si>
  <si>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</si>
  <si>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</si>
  <si>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</si>
  <si>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</si>
  <si>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</si>
  <si>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</si>
  <si>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</si>
  <si>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</si>
  <si>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</si>
  <si>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</si>
  <si>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</si>
  <si>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</si>
  <si>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</si>
  <si>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</si>
  <si>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</si>
  <si>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BASM</t>
  </si>
  <si>
    <t>BAPV</t>
  </si>
  <si>
    <t>BABR</t>
  </si>
  <si>
    <t>SEGUNDA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</si>
  <si>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</si>
  <si>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</si>
  <si>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</si>
  <si>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</si>
  <si>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</si>
  <si>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</si>
  <si>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 xml:space="preserve">Planilha final com a soma dos dois 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</si>
  <si>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</si>
  <si>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</si>
  <si>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</si>
  <si>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</si>
  <si>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</si>
  <si>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</si>
  <si>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</si>
  <si>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</si>
  <si>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</si>
  <si>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</si>
  <si>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</si>
  <si>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</si>
  <si>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</si>
  <si>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</si>
  <si>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</si>
  <si>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</si>
  <si>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</si>
  <si>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</si>
  <si>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</si>
  <si>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</si>
  <si>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</si>
  <si>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</si>
  <si>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</si>
  <si>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</si>
  <si>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</si>
  <si>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</si>
  <si>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</si>
  <si>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</si>
  <si>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</si>
  <si>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</si>
  <si>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</si>
  <si>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</si>
  <si>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</si>
  <si>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</si>
  <si>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</si>
  <si>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</si>
  <si>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</si>
  <si>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</si>
  <si>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</si>
  <si>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</si>
  <si>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</si>
  <si>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</si>
  <si>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</si>
  <si>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</si>
  <si>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</si>
  <si>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</si>
  <si>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</si>
  <si>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</si>
  <si>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</si>
  <si>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</si>
  <si>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</si>
  <si>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</si>
  <si>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</si>
  <si>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</si>
  <si>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</si>
  <si>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</si>
  <si>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</si>
  <si>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</si>
  <si>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</si>
  <si>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</si>
  <si>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</si>
  <si>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</si>
  <si>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</si>
  <si>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</si>
  <si>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ÚltimaInstalação*</t>
  </si>
  <si>
    <t>REPARO. CONFORME AT 313%521 MESMO APÓS A SUBSTITUIÇÃO DA PTVR POR UMA PTVR CLASSE 03, A PERFORMANCE PIOROU.</t>
  </si>
  <si>
    <t>ÚltimaRemoção</t>
  </si>
  <si>
    <t>Em OS no PAMASP. Reprovado no Performace. MOTOR REPROVADO POR STALL DE COMPRESSOR. Não está mais na previsão do PAMASP</t>
  </si>
  <si>
    <t>SituaçãodoAcervo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</si>
  <si>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</si>
  <si>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</si>
  <si>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</si>
  <si>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</si>
  <si>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</si>
  <si>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</si>
  <si>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P7036368-01</t>
  </si>
  <si>
    <t>76275-CESSNAAIRCRAFTCOMCCAULEYACCESSORYDIV</t>
  </si>
  <si>
    <t>P7036368-0154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</si>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</sst>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d/mm/yyyy"/>
    <numFmt numFmtId="165" formatCode="[hh]:mm:ss"/>
    <numFmt numFmtId="166" formatCode="d/m"/>
    <numFmt numFmtId="167" formatCode="d/m/yyyy"/>
    <numFmt numFmtId="168" formatCode="hh:mm:ss"/>
    <numFmt numFmtId="169" formatCode="0.0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b/>
      <sz val="10.0"/>
      <color theme="1"/>
      <name val="Arial"/>
    </font>
    <font>
      <sz val="11.0"/>
      <color theme="1"/>
      <name val="Calibri"/>
    </font>
    <font>
      <sz val="10.0"/>
      <color theme="1"/>
      <name val="Calibri"/>
      <scheme val="minor"/>
    </font>
    <font>
      <sz val="10.0"/>
      <color theme="1"/>
      <name val="Arial"/>
    </font>
    <font/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theme="1"/>
      <name val="Arial"/>
    </font>
    <font>
      <color rgb="FFFF0000"/>
      <name val="Calibri"/>
      <scheme val="minor"/>
    </font>
    <font>
      <sz val="12.0"/>
      <color rgb="FFFF0000"/>
      <name val="Calibri"/>
      <scheme val="minor"/>
    </font>
    <font>
      <sz val="8.0"/>
      <color theme="1"/>
      <name val="Arial"/>
    </font>
    <font>
      <sz val="8.0"/>
      <color theme="1"/>
      <name val="Calibri"/>
      <scheme val="minor"/>
    </font>
    <font>
      <b/>
      <sz val="7.0"/>
      <color theme="1"/>
      <name val="Arial"/>
    </font>
    <font>
      <sz val="10.0"/>
      <color rgb="FF000000"/>
      <name val="Calibri"/>
      <scheme val="minor"/>
    </font>
    <font>
      <b/>
      <sz val="11.0"/>
      <color theme="1"/>
      <name val="Calibri"/>
    </font>
    <font>
      <sz val="10.0"/>
      <color rgb="FFFF0000"/>
      <name val="Calibri"/>
      <scheme val="minor"/>
    </font>
    <font>
      <sz val="10.0"/>
      <color rgb="FF000000"/>
      <name val="Arial"/>
    </font>
    <font>
      <b/>
      <color theme="1"/>
      <name val="Arial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u/>
      <color rgb="FF0000FF"/>
    </font>
    <font>
      <strike/>
      <sz val="10.0"/>
      <color theme="1"/>
      <name val="Arial"/>
    </font>
    <font>
      <sz val="10.0"/>
      <color theme="1"/>
      <name val="&quot;Liberation Sans&quot;"/>
    </font>
    <font>
      <sz val="8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b/>
      <sz val="10.0"/>
      <color theme="1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trike/>
      <sz val="8.0"/>
      <color theme="1"/>
      <name val="&quot;Liberation Sans&quot;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3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F4CCCC"/>
        <bgColor rgb="FFF4CCCC"/>
      </patternFill>
    </fill>
    <fill>
      <patternFill patternType="solid">
        <fgColor rgb="FFEFEFEF"/>
        <bgColor rgb="FFEFEFEF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93C47D"/>
        <bgColor rgb="FF93C47D"/>
      </patternFill>
    </fill>
    <fill>
      <patternFill patternType="solid">
        <fgColor rgb="FFCCFFCC"/>
        <bgColor rgb="FFCCFFCC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1"/>
    </xf>
    <xf borderId="0" fillId="0" fontId="2" numFmtId="0" xfId="0" applyAlignment="1" applyFont="1">
      <alignment horizontal="center" vertical="bottom"/>
    </xf>
    <xf borderId="1" fillId="2" fontId="3" numFmtId="0" xfId="0" applyAlignment="1" applyBorder="1" applyFont="1">
      <alignment horizontal="center" vertical="center"/>
    </xf>
    <xf borderId="0" fillId="3" fontId="2" numFmtId="0" xfId="0" applyAlignment="1" applyFill="1" applyFont="1">
      <alignment horizontal="center" vertical="bottom"/>
    </xf>
    <xf borderId="1" fillId="2" fontId="3" numFmtId="49" xfId="0" applyAlignment="1" applyBorder="1" applyFont="1" applyNumberFormat="1">
      <alignment horizontal="center" vertical="center"/>
    </xf>
    <xf borderId="0" fillId="0" fontId="2" numFmtId="0" xfId="0" applyAlignment="1" applyFont="1">
      <alignment horizontal="center" readingOrder="0" vertical="bottom"/>
    </xf>
    <xf borderId="2" fillId="4" fontId="4" numFmtId="164" xfId="0" applyAlignment="1" applyBorder="1" applyFill="1" applyFont="1" applyNumberFormat="1">
      <alignment horizontal="center" readingOrder="0" shrinkToFit="0" vertical="center" wrapText="1"/>
    </xf>
    <xf borderId="1" fillId="2" fontId="3" numFmtId="0" xfId="0" applyAlignment="1" applyBorder="1" applyFont="1">
      <alignment horizontal="center" readingOrder="0" vertical="center"/>
    </xf>
    <xf borderId="0" fillId="5" fontId="2" numFmtId="0" xfId="0" applyAlignment="1" applyFill="1" applyFont="1">
      <alignment horizontal="center" readingOrder="0" vertical="bottom"/>
    </xf>
    <xf borderId="3" fillId="0" fontId="5" numFmtId="0" xfId="0" applyBorder="1" applyFont="1"/>
    <xf borderId="0" fillId="0" fontId="6" numFmtId="0" xfId="0" applyAlignment="1" applyFont="1">
      <alignment horizontal="center" readingOrder="0"/>
    </xf>
    <xf borderId="0" fillId="5" fontId="4" numFmtId="0" xfId="0" applyAlignment="1" applyFont="1">
      <alignment horizontal="center" readingOrder="0" shrinkToFit="0" vertical="center" wrapText="1"/>
    </xf>
    <xf borderId="4" fillId="2" fontId="3" numFmtId="165" xfId="0" applyAlignment="1" applyBorder="1" applyFont="1" applyNumberFormat="1">
      <alignment horizontal="center" readingOrder="0" vertical="center"/>
    </xf>
    <xf borderId="0" fillId="5" fontId="4" numFmtId="4" xfId="0" applyAlignment="1" applyFont="1" applyNumberFormat="1">
      <alignment horizontal="center" readingOrder="0" shrinkToFit="0" vertical="center" wrapText="1"/>
    </xf>
    <xf borderId="4" fillId="2" fontId="3" numFmtId="49" xfId="0" applyAlignment="1" applyBorder="1" applyFont="1" applyNumberFormat="1">
      <alignment horizontal="center" readingOrder="0" vertical="center"/>
    </xf>
    <xf borderId="0" fillId="6" fontId="7" numFmtId="0" xfId="0" applyAlignment="1" applyFill="1" applyFont="1">
      <alignment horizontal="center" readingOrder="0"/>
    </xf>
    <xf borderId="0" fillId="0" fontId="3" numFmtId="0" xfId="0" applyAlignment="1" applyFont="1">
      <alignment horizontal="center" vertical="center"/>
    </xf>
    <xf borderId="0" fillId="6" fontId="8" numFmtId="0" xfId="0" applyAlignment="1" applyFont="1">
      <alignment horizontal="center" readingOrder="0"/>
    </xf>
    <xf borderId="0" fillId="0" fontId="3" numFmtId="49" xfId="0" applyAlignment="1" applyFont="1" applyNumberFormat="1">
      <alignment horizontal="center" vertical="center"/>
    </xf>
    <xf borderId="0" fillId="5" fontId="4" numFmtId="0" xfId="0" applyAlignment="1" applyFont="1">
      <alignment horizontal="center" readingOrder="0" vertical="center"/>
    </xf>
    <xf borderId="4" fillId="3" fontId="9" numFmtId="0" xfId="0" applyAlignment="1" applyBorder="1" applyFont="1">
      <alignment horizontal="center" readingOrder="0" vertical="bottom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shrinkToFit="0" vertical="center" wrapText="0"/>
    </xf>
    <xf borderId="0" fillId="0" fontId="4" numFmtId="0" xfId="0" applyAlignment="1" applyFont="1">
      <alignment horizontal="center" readingOrder="0" vertical="center"/>
    </xf>
    <xf borderId="5" fillId="0" fontId="5" numFmtId="0" xfId="0" applyBorder="1" applyFont="1"/>
    <xf borderId="6" fillId="0" fontId="5" numFmtId="0" xfId="0" applyBorder="1" applyFont="1"/>
    <xf borderId="7" fillId="0" fontId="5" numFmtId="0" xfId="0" applyBorder="1" applyFont="1"/>
    <xf borderId="4" fillId="2" fontId="3" numFmtId="0" xfId="0" applyAlignment="1" applyBorder="1" applyFont="1">
      <alignment horizontal="center" readingOrder="0" vertical="center"/>
    </xf>
    <xf borderId="0" fillId="5" fontId="4" numFmtId="0" xfId="0" applyAlignment="1" applyFont="1">
      <alignment horizontal="center" readingOrder="0" vertical="center"/>
    </xf>
    <xf borderId="0" fillId="7" fontId="8" numFmtId="0" xfId="0" applyAlignment="1" applyFill="1" applyFont="1">
      <alignment horizontal="center" readingOrder="0"/>
    </xf>
    <xf borderId="0" fillId="4" fontId="10" numFmtId="0" xfId="0" applyAlignment="1" applyFont="1">
      <alignment horizontal="center" readingOrder="0"/>
    </xf>
    <xf borderId="4" fillId="7" fontId="6" numFmtId="0" xfId="0" applyAlignment="1" applyBorder="1" applyFont="1">
      <alignment horizontal="center" readingOrder="0"/>
    </xf>
    <xf borderId="4" fillId="8" fontId="4" numFmtId="0" xfId="0" applyAlignment="1" applyBorder="1" applyFill="1" applyFont="1">
      <alignment horizontal="center" shrinkToFit="0" vertical="center" wrapText="1"/>
    </xf>
    <xf borderId="0" fillId="0" fontId="11" numFmtId="0" xfId="0" applyAlignment="1" applyFont="1">
      <alignment horizontal="center"/>
    </xf>
    <xf borderId="0" fillId="0" fontId="11" numFmtId="0" xfId="0" applyAlignment="1" applyFont="1">
      <alignment horizontal="center" readingOrder="0"/>
    </xf>
    <xf borderId="4" fillId="8" fontId="4" numFmtId="0" xfId="0" applyAlignment="1" applyBorder="1" applyFont="1">
      <alignment horizontal="center" readingOrder="0" shrinkToFit="0" vertical="center" wrapText="1"/>
    </xf>
    <xf borderId="0" fillId="9" fontId="12" numFmtId="0" xfId="0" applyAlignment="1" applyFill="1" applyFont="1">
      <alignment horizontal="center" readingOrder="0" shrinkToFit="0" wrapText="1"/>
    </xf>
    <xf borderId="4" fillId="8" fontId="4" numFmtId="4" xfId="0" applyAlignment="1" applyBorder="1" applyFont="1" applyNumberFormat="1">
      <alignment horizontal="center" readingOrder="0" shrinkToFit="0" vertical="center" wrapText="1"/>
    </xf>
    <xf borderId="0" fillId="0" fontId="6" numFmtId="0" xfId="0" applyAlignment="1" applyFont="1">
      <alignment horizontal="center"/>
    </xf>
    <xf borderId="4" fillId="2" fontId="3" numFmtId="0" xfId="0" applyAlignment="1" applyBorder="1" applyFont="1">
      <alignment horizontal="center" vertical="center"/>
    </xf>
    <xf borderId="4" fillId="2" fontId="3" numFmtId="49" xfId="0" applyAlignment="1" applyBorder="1" applyFont="1" applyNumberFormat="1">
      <alignment horizontal="center" vertical="center"/>
    </xf>
    <xf borderId="4" fillId="8" fontId="13" numFmtId="0" xfId="0" applyAlignment="1" applyBorder="1" applyFont="1">
      <alignment horizontal="center" readingOrder="0" shrinkToFit="0" vertical="center" wrapText="1"/>
    </xf>
    <xf borderId="4" fillId="2" fontId="3" numFmtId="0" xfId="0" applyAlignment="1" applyBorder="1" applyFont="1">
      <alignment horizontal="center" vertical="center"/>
    </xf>
    <xf borderId="0" fillId="2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shrinkToFit="0" vertical="center" wrapText="1"/>
    </xf>
    <xf borderId="0" fillId="10" fontId="6" numFmtId="166" xfId="0" applyAlignment="1" applyFill="1" applyFont="1" applyNumberFormat="1">
      <alignment horizontal="center" readingOrder="0"/>
    </xf>
    <xf borderId="4" fillId="8" fontId="1" numFmtId="0" xfId="0" applyAlignment="1" applyBorder="1" applyFont="1">
      <alignment horizontal="center" shrinkToFit="0" vertical="center" wrapText="1"/>
    </xf>
    <xf borderId="0" fillId="11" fontId="8" numFmtId="0" xfId="0" applyAlignment="1" applyFill="1" applyFont="1">
      <alignment horizontal="center" readingOrder="0"/>
    </xf>
    <xf borderId="4" fillId="3" fontId="2" numFmtId="0" xfId="0" applyAlignment="1" applyBorder="1" applyFont="1">
      <alignment horizontal="center" readingOrder="0" vertical="bottom"/>
    </xf>
    <xf borderId="4" fillId="2" fontId="3" numFmtId="165" xfId="0" applyAlignment="1" applyBorder="1" applyFont="1" applyNumberFormat="1">
      <alignment horizontal="center" vertical="center"/>
    </xf>
    <xf borderId="4" fillId="8" fontId="4" numFmtId="0" xfId="0" applyAlignment="1" applyBorder="1" applyFont="1">
      <alignment horizontal="center" readingOrder="0" shrinkToFit="0" vertical="center" wrapText="1"/>
    </xf>
    <xf borderId="0" fillId="12" fontId="7" numFmtId="0" xfId="0" applyAlignment="1" applyFill="1" applyFont="1">
      <alignment horizontal="center" readingOrder="0"/>
    </xf>
    <xf borderId="4" fillId="13" fontId="4" numFmtId="0" xfId="0" applyAlignment="1" applyBorder="1" applyFill="1" applyFont="1">
      <alignment horizontal="center" readingOrder="0" shrinkToFit="0" vertical="center" wrapText="1"/>
    </xf>
    <xf borderId="0" fillId="12" fontId="8" numFmtId="0" xfId="0" applyAlignment="1" applyFont="1">
      <alignment horizontal="center" readingOrder="0"/>
    </xf>
    <xf borderId="0" fillId="0" fontId="6" numFmtId="0" xfId="0" applyAlignment="1" applyFont="1">
      <alignment horizontal="center"/>
    </xf>
    <xf borderId="0" fillId="0" fontId="6" numFmtId="165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 readingOrder="0"/>
    </xf>
    <xf borderId="0" fillId="0" fontId="7" numFmtId="0" xfId="0" applyAlignment="1" applyFont="1">
      <alignment horizontal="center" readingOrder="0"/>
    </xf>
    <xf borderId="0" fillId="0" fontId="8" numFmtId="0" xfId="0" applyAlignment="1" applyFont="1">
      <alignment horizontal="center" readingOrder="0"/>
    </xf>
    <xf borderId="4" fillId="12" fontId="4" numFmtId="0" xfId="0" applyAlignment="1" applyBorder="1" applyFont="1">
      <alignment horizontal="center" readingOrder="0" vertical="center"/>
    </xf>
    <xf borderId="0" fillId="0" fontId="6" numFmtId="167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/>
    </xf>
    <xf borderId="0" fillId="11" fontId="6" numFmtId="0" xfId="0" applyAlignment="1" applyFont="1">
      <alignment horizontal="center" readingOrder="0"/>
    </xf>
    <xf borderId="0" fillId="12" fontId="6" numFmtId="0" xfId="0" applyAlignment="1" applyFont="1">
      <alignment horizontal="center" readingOrder="0"/>
    </xf>
    <xf borderId="4" fillId="12" fontId="4" numFmtId="165" xfId="0" applyAlignment="1" applyBorder="1" applyFont="1" applyNumberFormat="1">
      <alignment horizontal="center" readingOrder="0" vertical="center"/>
    </xf>
    <xf borderId="0" fillId="0" fontId="6" numFmtId="168" xfId="0" applyAlignment="1" applyFont="1" applyNumberFormat="1">
      <alignment horizontal="center" readingOrder="0"/>
    </xf>
    <xf borderId="4" fillId="12" fontId="4" numFmtId="4" xfId="0" applyAlignment="1" applyBorder="1" applyFont="1" applyNumberFormat="1">
      <alignment horizontal="center" readingOrder="0" vertical="center"/>
    </xf>
    <xf borderId="4" fillId="4" fontId="4" numFmtId="0" xfId="0" applyAlignment="1" applyBorder="1" applyFont="1">
      <alignment horizontal="center" readingOrder="0" vertical="center"/>
    </xf>
    <xf borderId="4" fillId="12" fontId="4" numFmtId="1" xfId="0" applyAlignment="1" applyBorder="1" applyFont="1" applyNumberFormat="1">
      <alignment horizontal="center" readingOrder="0" vertical="center"/>
    </xf>
    <xf borderId="0" fillId="0" fontId="10" numFmtId="164" xfId="0" applyAlignment="1" applyFont="1" applyNumberFormat="1">
      <alignment horizontal="center" readingOrder="0"/>
    </xf>
    <xf borderId="0" fillId="14" fontId="7" numFmtId="0" xfId="0" applyAlignment="1" applyFill="1" applyFont="1">
      <alignment horizontal="center" readingOrder="0"/>
    </xf>
    <xf borderId="0" fillId="14" fontId="6" numFmtId="0" xfId="0" applyAlignment="1" applyFont="1">
      <alignment horizontal="center" readingOrder="0"/>
    </xf>
    <xf borderId="0" fillId="10" fontId="6" numFmtId="0" xfId="0" applyAlignment="1" applyFont="1">
      <alignment horizontal="center" readingOrder="0"/>
    </xf>
    <xf borderId="0" fillId="0" fontId="14" numFmtId="0" xfId="0" applyAlignment="1" applyFont="1">
      <alignment horizontal="center" readingOrder="0"/>
    </xf>
    <xf borderId="4" fillId="12" fontId="4" numFmtId="169" xfId="0" applyAlignment="1" applyBorder="1" applyFont="1" applyNumberFormat="1">
      <alignment horizontal="center" readingOrder="0" vertical="center"/>
    </xf>
    <xf borderId="4" fillId="15" fontId="4" numFmtId="0" xfId="0" applyAlignment="1" applyBorder="1" applyFill="1" applyFont="1">
      <alignment horizontal="center" readingOrder="0" vertical="center"/>
    </xf>
    <xf borderId="4" fillId="0" fontId="4" numFmtId="0" xfId="0" applyAlignment="1" applyBorder="1" applyFont="1">
      <alignment horizontal="center" readingOrder="0" vertical="center"/>
    </xf>
    <xf borderId="4" fillId="16" fontId="4" numFmtId="0" xfId="0" applyAlignment="1" applyBorder="1" applyFill="1" applyFont="1">
      <alignment horizontal="center" readingOrder="0" vertical="center"/>
    </xf>
    <xf borderId="4" fillId="16" fontId="15" numFmtId="0" xfId="0" applyAlignment="1" applyBorder="1" applyFont="1">
      <alignment horizontal="center" readingOrder="0" shrinkToFit="0" vertical="center" wrapText="0"/>
    </xf>
    <xf borderId="0" fillId="16" fontId="10" numFmtId="0" xfId="0" applyAlignment="1" applyFont="1">
      <alignment horizontal="center" readingOrder="0" vertical="center"/>
    </xf>
    <xf borderId="4" fillId="17" fontId="4" numFmtId="0" xfId="0" applyAlignment="1" applyBorder="1" applyFill="1" applyFont="1">
      <alignment horizontal="center" readingOrder="0" vertical="center"/>
    </xf>
    <xf borderId="4" fillId="10" fontId="4" numFmtId="0" xfId="0" applyAlignment="1" applyBorder="1" applyFont="1">
      <alignment horizontal="center" readingOrder="0" vertical="center"/>
    </xf>
    <xf borderId="4" fillId="4" fontId="4" numFmtId="0" xfId="0" applyAlignment="1" applyBorder="1" applyFont="1">
      <alignment horizontal="center" readingOrder="0" vertical="center"/>
    </xf>
    <xf borderId="0" fillId="6" fontId="6" numFmtId="0" xfId="0" applyAlignment="1" applyFont="1">
      <alignment horizontal="center" readingOrder="0"/>
    </xf>
    <xf borderId="4" fillId="4" fontId="10" numFmtId="0" xfId="0" applyAlignment="1" applyBorder="1" applyFont="1">
      <alignment horizontal="center" readingOrder="0" vertical="center"/>
    </xf>
    <xf borderId="4" fillId="0" fontId="4" numFmtId="0" xfId="0" applyAlignment="1" applyBorder="1" applyFont="1">
      <alignment horizontal="center" readingOrder="0" vertical="center"/>
    </xf>
    <xf borderId="4" fillId="18" fontId="4" numFmtId="0" xfId="0" applyAlignment="1" applyBorder="1" applyFill="1" applyFont="1">
      <alignment horizontal="center" readingOrder="0" shrinkToFit="0" vertical="center" wrapText="1"/>
    </xf>
    <xf borderId="4" fillId="2" fontId="16" numFmtId="0" xfId="0" applyAlignment="1" applyBorder="1" applyFont="1">
      <alignment horizontal="center" readingOrder="0" vertical="center"/>
    </xf>
    <xf borderId="4" fillId="4" fontId="4" numFmtId="165" xfId="0" applyAlignment="1" applyBorder="1" applyFont="1" applyNumberFormat="1">
      <alignment horizontal="center" readingOrder="0" vertical="center"/>
    </xf>
    <xf borderId="4" fillId="2" fontId="16" numFmtId="0" xfId="0" applyAlignment="1" applyBorder="1" applyFont="1">
      <alignment horizontal="center" vertical="center"/>
    </xf>
    <xf borderId="4" fillId="2" fontId="16" numFmtId="49" xfId="0" applyAlignment="1" applyBorder="1" applyFont="1" applyNumberFormat="1">
      <alignment horizontal="center" vertical="center"/>
    </xf>
    <xf borderId="4" fillId="2" fontId="16" numFmtId="165" xfId="0" applyAlignment="1" applyBorder="1" applyFont="1" applyNumberFormat="1">
      <alignment horizontal="center" vertical="center"/>
    </xf>
    <xf borderId="0" fillId="2" fontId="16" numFmtId="0" xfId="0" applyAlignment="1" applyFont="1">
      <alignment horizontal="center" vertical="center"/>
    </xf>
    <xf borderId="4" fillId="2" fontId="16" numFmtId="0" xfId="0" applyAlignment="1" applyBorder="1" applyFont="1">
      <alignment horizontal="center" vertical="center"/>
    </xf>
    <xf borderId="4" fillId="4" fontId="4" numFmtId="4" xfId="0" applyAlignment="1" applyBorder="1" applyFont="1" applyNumberFormat="1">
      <alignment horizontal="center" readingOrder="0" vertical="center"/>
    </xf>
    <xf borderId="4" fillId="0" fontId="17" numFmtId="0" xfId="0" applyAlignment="1" applyBorder="1" applyFont="1">
      <alignment horizontal="center" vertical="bottom"/>
    </xf>
    <xf borderId="4" fillId="0" fontId="17" numFmtId="2" xfId="0" applyAlignment="1" applyBorder="1" applyFont="1" applyNumberFormat="1">
      <alignment horizontal="center" vertical="bottom"/>
    </xf>
    <xf borderId="4" fillId="4" fontId="4" numFmtId="169" xfId="0" applyAlignment="1" applyBorder="1" applyFont="1" applyNumberFormat="1">
      <alignment horizontal="center" readingOrder="0" vertical="center"/>
    </xf>
    <xf borderId="4" fillId="3" fontId="15" numFmtId="0" xfId="0" applyAlignment="1" applyBorder="1" applyFont="1">
      <alignment horizontal="center" readingOrder="0" shrinkToFit="0" vertical="center" wrapText="0"/>
    </xf>
    <xf borderId="4" fillId="3" fontId="2" numFmtId="0" xfId="0" applyAlignment="1" applyBorder="1" applyFont="1">
      <alignment horizontal="center" vertical="bottom"/>
    </xf>
    <xf borderId="4" fillId="13" fontId="2" numFmtId="166" xfId="0" applyAlignment="1" applyBorder="1" applyFont="1" applyNumberFormat="1">
      <alignment horizontal="center" readingOrder="0" vertical="bottom"/>
    </xf>
    <xf borderId="4" fillId="0" fontId="2" numFmtId="0" xfId="0" applyAlignment="1" applyBorder="1" applyFont="1">
      <alignment horizontal="center" readingOrder="0" vertical="bottom"/>
    </xf>
    <xf borderId="4" fillId="19" fontId="4" numFmtId="0" xfId="0" applyAlignment="1" applyBorder="1" applyFill="1" applyFont="1">
      <alignment horizontal="center" readingOrder="0" vertical="center"/>
    </xf>
    <xf borderId="4" fillId="13" fontId="0" numFmtId="0" xfId="0" applyAlignment="1" applyBorder="1" applyFont="1">
      <alignment horizontal="center" readingOrder="0" shrinkToFit="0" vertical="center" wrapText="1"/>
    </xf>
    <xf borderId="0" fillId="10" fontId="6" numFmtId="165" xfId="0" applyAlignment="1" applyFont="1" applyNumberFormat="1">
      <alignment horizontal="center" readingOrder="0"/>
    </xf>
    <xf borderId="4" fillId="0" fontId="2" numFmtId="2" xfId="0" applyAlignment="1" applyBorder="1" applyFont="1" applyNumberFormat="1">
      <alignment horizontal="center" vertical="bottom"/>
    </xf>
    <xf borderId="0" fillId="0" fontId="18" numFmtId="0" xfId="0" applyAlignment="1" applyFont="1">
      <alignment horizontal="center" readingOrder="0" vertical="center"/>
    </xf>
    <xf borderId="4" fillId="9" fontId="7" numFmtId="0" xfId="0" applyAlignment="1" applyBorder="1" applyFont="1">
      <alignment horizontal="center" readingOrder="0"/>
    </xf>
    <xf borderId="0" fillId="0" fontId="18" numFmtId="0" xfId="0" applyAlignment="1" applyFont="1">
      <alignment horizontal="center" readingOrder="0" shrinkToFit="0" vertical="center" wrapText="1"/>
    </xf>
    <xf borderId="0" fillId="0" fontId="18" numFmtId="0" xfId="0" applyAlignment="1" applyFont="1">
      <alignment horizontal="center" vertical="center"/>
    </xf>
    <xf borderId="4" fillId="13" fontId="6" numFmtId="0" xfId="0" applyAlignment="1" applyBorder="1" applyFont="1">
      <alignment horizontal="left" readingOrder="0"/>
    </xf>
    <xf borderId="4" fillId="9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 readingOrder="0"/>
    </xf>
    <xf borderId="0" fillId="13" fontId="2" numFmtId="0" xfId="0" applyAlignment="1" applyFont="1">
      <alignment vertical="bottom"/>
    </xf>
    <xf borderId="4" fillId="13" fontId="2" numFmtId="0" xfId="0" applyAlignment="1" applyBorder="1" applyFont="1">
      <alignment horizontal="center" readingOrder="0" vertical="bottom"/>
    </xf>
    <xf borderId="4" fillId="18" fontId="4" numFmtId="0" xfId="0" applyAlignment="1" applyBorder="1" applyFont="1">
      <alignment horizontal="center" readingOrder="0" vertical="center"/>
    </xf>
    <xf borderId="0" fillId="0" fontId="2" numFmtId="166" xfId="0" applyAlignment="1" applyFont="1" applyNumberFormat="1">
      <alignment vertical="bottom"/>
    </xf>
    <xf borderId="4" fillId="0" fontId="19" numFmtId="0" xfId="0" applyAlignment="1" applyBorder="1" applyFont="1">
      <alignment horizontal="center" readingOrder="0" shrinkToFit="0" wrapText="1"/>
    </xf>
    <xf borderId="4" fillId="0" fontId="4" numFmtId="0" xfId="0" applyAlignment="1" applyBorder="1" applyFont="1">
      <alignment horizontal="center" vertical="center"/>
    </xf>
    <xf borderId="0" fillId="0" fontId="2" numFmtId="0" xfId="0" applyAlignment="1" applyFont="1">
      <alignment vertical="bottom"/>
    </xf>
    <xf borderId="4" fillId="0" fontId="6" numFmtId="0" xfId="0" applyAlignment="1" applyBorder="1" applyFont="1">
      <alignment horizontal="center" readingOrder="0"/>
    </xf>
    <xf borderId="4" fillId="3" fontId="6" numFmtId="0" xfId="0" applyAlignment="1" applyBorder="1" applyFont="1">
      <alignment horizontal="center" readingOrder="0"/>
    </xf>
    <xf borderId="4" fillId="0" fontId="4" numFmtId="0" xfId="0" applyAlignment="1" applyBorder="1" applyFont="1">
      <alignment horizontal="center" readingOrder="0" shrinkToFit="0" vertical="center" wrapText="1"/>
    </xf>
    <xf borderId="4" fillId="0" fontId="2" numFmtId="0" xfId="0" applyAlignment="1" applyBorder="1" applyFont="1">
      <alignment horizontal="center" vertical="bottom"/>
    </xf>
    <xf borderId="0" fillId="17" fontId="4" numFmtId="0" xfId="0" applyAlignment="1" applyFont="1">
      <alignment horizontal="center" readingOrder="0" vertical="center"/>
    </xf>
    <xf borderId="0" fillId="13" fontId="2" numFmtId="2" xfId="0" applyAlignment="1" applyFont="1" applyNumberFormat="1">
      <alignment vertical="bottom"/>
    </xf>
    <xf borderId="4" fillId="13" fontId="0" numFmtId="0" xfId="0" applyAlignment="1" applyBorder="1" applyFont="1">
      <alignment horizontal="center" readingOrder="0" vertical="center"/>
    </xf>
    <xf borderId="0" fillId="0" fontId="2" numFmtId="2" xfId="0" applyAlignment="1" applyFont="1" applyNumberFormat="1">
      <alignment vertical="bottom"/>
    </xf>
    <xf borderId="0" fillId="3" fontId="2" numFmtId="0" xfId="0" applyAlignment="1" applyFont="1">
      <alignment horizontal="center" shrinkToFit="0" vertical="bottom" wrapText="1"/>
    </xf>
    <xf borderId="2" fillId="5" fontId="4" numFmtId="0" xfId="0" applyAlignment="1" applyBorder="1" applyFont="1">
      <alignment horizontal="center" readingOrder="0" shrinkToFit="0" vertical="center" wrapText="1"/>
    </xf>
    <xf borderId="1" fillId="9" fontId="7" numFmtId="0" xfId="0" applyAlignment="1" applyBorder="1" applyFont="1">
      <alignment horizontal="center" readingOrder="0"/>
    </xf>
    <xf borderId="1" fillId="20" fontId="6" numFmtId="0" xfId="0" applyAlignment="1" applyBorder="1" applyFill="1" applyFont="1">
      <alignment horizontal="left" readingOrder="0"/>
    </xf>
    <xf borderId="1" fillId="9" fontId="6" numFmtId="0" xfId="0" applyAlignment="1" applyBorder="1" applyFont="1">
      <alignment horizontal="left" readingOrder="0"/>
    </xf>
    <xf borderId="4" fillId="9" fontId="4" numFmtId="0" xfId="0" applyAlignment="1" applyBorder="1" applyFont="1">
      <alignment horizontal="center" readingOrder="0" vertical="center"/>
    </xf>
    <xf borderId="4" fillId="0" fontId="19" numFmtId="0" xfId="0" applyAlignment="1" applyBorder="1" applyFont="1">
      <alignment horizontal="center" readingOrder="0" shrinkToFit="0" vertical="center" wrapText="1"/>
    </xf>
    <xf borderId="4" fillId="11" fontId="4" numFmtId="165" xfId="0" applyAlignment="1" applyBorder="1" applyFont="1" applyNumberFormat="1">
      <alignment horizontal="center" readingOrder="0" vertical="center"/>
    </xf>
    <xf borderId="8" fillId="9" fontId="7" numFmtId="0" xfId="0" applyAlignment="1" applyBorder="1" applyFont="1">
      <alignment horizontal="center" readingOrder="0"/>
    </xf>
    <xf borderId="9" fillId="0" fontId="5" numFmtId="0" xfId="0" applyBorder="1" applyFont="1"/>
    <xf borderId="4" fillId="8" fontId="4" numFmtId="0" xfId="0" applyAlignment="1" applyBorder="1" applyFont="1">
      <alignment horizontal="center" shrinkToFit="0" vertical="center" wrapText="0"/>
    </xf>
    <xf borderId="10" fillId="0" fontId="5" numFmtId="0" xfId="0" applyBorder="1" applyFont="1"/>
    <xf borderId="4" fillId="11" fontId="4" numFmtId="4" xfId="0" applyAlignment="1" applyBorder="1" applyFont="1" applyNumberFormat="1">
      <alignment horizontal="center" readingOrder="0" vertical="center"/>
    </xf>
    <xf borderId="4" fillId="9" fontId="6" numFmtId="0" xfId="0" applyAlignment="1" applyBorder="1" applyFont="1">
      <alignment horizontal="center" readingOrder="0"/>
    </xf>
    <xf borderId="4" fillId="8" fontId="4" numFmtId="0" xfId="0" applyAlignment="1" applyBorder="1" applyFont="1">
      <alignment horizontal="center" readingOrder="0" shrinkToFit="0" vertical="center" wrapText="0"/>
    </xf>
    <xf borderId="4" fillId="0" fontId="6" numFmtId="0" xfId="0" applyAlignment="1" applyBorder="1" applyFont="1">
      <alignment horizontal="center"/>
    </xf>
    <xf borderId="4" fillId="8" fontId="4" numFmtId="4" xfId="0" applyAlignment="1" applyBorder="1" applyFont="1" applyNumberFormat="1">
      <alignment horizontal="center" readingOrder="0" shrinkToFit="0" vertical="center" wrapText="0"/>
    </xf>
    <xf borderId="4" fillId="8" fontId="13" numFmtId="0" xfId="0" applyAlignment="1" applyBorder="1" applyFont="1">
      <alignment horizontal="center" readingOrder="0" shrinkToFit="0" vertical="center" wrapText="0"/>
    </xf>
    <xf borderId="4" fillId="11" fontId="4" numFmtId="169" xfId="0" applyAlignment="1" applyBorder="1" applyFont="1" applyNumberFormat="1">
      <alignment horizontal="center" readingOrder="0" vertical="center"/>
    </xf>
    <xf borderId="4" fillId="16" fontId="6" numFmtId="0" xfId="0" applyBorder="1" applyFont="1"/>
    <xf borderId="4" fillId="8" fontId="4" numFmtId="0" xfId="0" applyAlignment="1" applyBorder="1" applyFont="1">
      <alignment horizontal="left" shrinkToFit="0" vertical="center" wrapText="0"/>
    </xf>
    <xf borderId="4" fillId="8" fontId="1" numFmtId="0" xfId="0" applyAlignment="1" applyBorder="1" applyFont="1">
      <alignment horizontal="center" shrinkToFit="0" vertical="center" wrapText="0"/>
    </xf>
    <xf borderId="0" fillId="9" fontId="4" numFmtId="0" xfId="0" applyAlignment="1" applyFont="1">
      <alignment horizontal="center" readingOrder="0" vertical="center"/>
    </xf>
    <xf borderId="4" fillId="0" fontId="3" numFmtId="0" xfId="0" applyAlignment="1" applyBorder="1" applyFont="1">
      <alignment horizontal="center" readingOrder="0" vertical="center"/>
    </xf>
    <xf borderId="4" fillId="8" fontId="20" numFmtId="0" xfId="0" applyAlignment="1" applyBorder="1" applyFont="1">
      <alignment horizontal="center" shrinkToFit="0" wrapText="0"/>
    </xf>
    <xf borderId="4" fillId="8" fontId="4" numFmtId="0" xfId="0" applyAlignment="1" applyBorder="1" applyFont="1">
      <alignment horizontal="center" readingOrder="0" shrinkToFit="0" vertical="center" wrapText="0"/>
    </xf>
    <xf borderId="4" fillId="9" fontId="21" numFmtId="0" xfId="0" applyAlignment="1" applyBorder="1" applyFont="1">
      <alignment horizontal="left" readingOrder="0"/>
    </xf>
    <xf borderId="4" fillId="13" fontId="4" numFmtId="0" xfId="0" applyAlignment="1" applyBorder="1" applyFont="1">
      <alignment horizontal="center" readingOrder="0" shrinkToFit="0" vertical="center" wrapText="0"/>
    </xf>
    <xf borderId="4" fillId="0" fontId="22" numFmtId="0" xfId="0" applyAlignment="1" applyBorder="1" applyFont="1">
      <alignment horizontal="center"/>
    </xf>
    <xf borderId="4" fillId="0" fontId="6" numFmtId="0" xfId="0" applyAlignment="1" applyBorder="1" applyFont="1">
      <alignment horizontal="left"/>
    </xf>
    <xf borderId="4" fillId="0" fontId="7" numFmtId="0" xfId="0" applyAlignment="1" applyBorder="1" applyFont="1">
      <alignment horizontal="center" readingOrder="0"/>
    </xf>
    <xf borderId="0" fillId="2" fontId="3" numFmtId="0" xfId="0" applyAlignment="1" applyFont="1">
      <alignment horizontal="center" readingOrder="0" vertical="center"/>
    </xf>
    <xf borderId="4" fillId="9" fontId="7" numFmtId="165" xfId="0" applyAlignment="1" applyBorder="1" applyFont="1" applyNumberFormat="1">
      <alignment horizontal="right" readingOrder="0"/>
    </xf>
    <xf borderId="0" fillId="2" fontId="3" numFmtId="0" xfId="0" applyAlignment="1" applyFont="1">
      <alignment horizontal="center" vertical="center"/>
    </xf>
    <xf borderId="4" fillId="0" fontId="7" numFmtId="165" xfId="0" applyAlignment="1" applyBorder="1" applyFont="1" applyNumberFormat="1">
      <alignment horizontal="right" readingOrder="0"/>
    </xf>
    <xf borderId="0" fillId="2" fontId="3" numFmtId="49" xfId="0" applyAlignment="1" applyFont="1" applyNumberFormat="1">
      <alignment horizontal="center" vertical="center"/>
    </xf>
    <xf borderId="4" fillId="0" fontId="7" numFmtId="170" xfId="0" applyAlignment="1" applyBorder="1" applyFont="1" applyNumberFormat="1">
      <alignment horizontal="right" readingOrder="0"/>
    </xf>
    <xf borderId="4" fillId="9" fontId="6" numFmtId="0" xfId="0" applyAlignment="1" applyBorder="1" applyFont="1">
      <alignment horizontal="left"/>
    </xf>
    <xf borderId="4" fillId="17" fontId="10" numFmtId="0" xfId="0" applyAlignment="1" applyBorder="1" applyFont="1">
      <alignment horizontal="center" readingOrder="0" vertical="center"/>
    </xf>
    <xf borderId="4" fillId="0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 readingOrder="0"/>
    </xf>
    <xf borderId="4" fillId="0" fontId="6" numFmtId="0" xfId="0" applyAlignment="1" applyBorder="1" applyFont="1">
      <alignment horizontal="center"/>
    </xf>
    <xf borderId="4" fillId="0" fontId="23" numFmtId="0" xfId="0" applyAlignment="1" applyBorder="1" applyFont="1">
      <alignment horizontal="center" readingOrder="0"/>
    </xf>
    <xf borderId="4" fillId="19" fontId="4" numFmtId="0" xfId="0" applyAlignment="1" applyBorder="1" applyFont="1">
      <alignment horizontal="center" readingOrder="0" shrinkToFit="0" vertical="center" wrapText="1"/>
    </xf>
    <xf borderId="4" fillId="9" fontId="23" numFmtId="165" xfId="0" applyAlignment="1" applyBorder="1" applyFont="1" applyNumberFormat="1">
      <alignment horizontal="right" readingOrder="0"/>
    </xf>
    <xf borderId="4" fillId="0" fontId="23" numFmtId="165" xfId="0" applyAlignment="1" applyBorder="1" applyFont="1" applyNumberFormat="1">
      <alignment horizontal="right" readingOrder="0"/>
    </xf>
    <xf borderId="4" fillId="0" fontId="23" numFmtId="170" xfId="0" applyAlignment="1" applyBorder="1" applyFont="1" applyNumberFormat="1">
      <alignment horizontal="right" readingOrder="0"/>
    </xf>
    <xf borderId="0" fillId="16" fontId="4" numFmtId="0" xfId="0" applyAlignment="1" applyFont="1">
      <alignment horizontal="center" readingOrder="0" vertical="center"/>
    </xf>
    <xf borderId="4" fillId="0" fontId="6" numFmtId="0" xfId="0" applyBorder="1" applyFont="1"/>
    <xf borderId="4" fillId="9" fontId="23" numFmtId="170" xfId="0" applyAlignment="1" applyBorder="1" applyFont="1" applyNumberFormat="1">
      <alignment horizontal="right" readingOrder="0"/>
    </xf>
    <xf borderId="0" fillId="4" fontId="4" numFmtId="0" xfId="0" applyAlignment="1" applyFont="1">
      <alignment horizontal="center" readingOrder="0" vertical="center"/>
    </xf>
    <xf borderId="4" fillId="9" fontId="24" numFmtId="170" xfId="0" applyAlignment="1" applyBorder="1" applyFont="1" applyNumberFormat="1">
      <alignment horizontal="right" readingOrder="0"/>
    </xf>
    <xf borderId="4" fillId="9" fontId="11" numFmtId="170" xfId="0" applyAlignment="1" applyBorder="1" applyFont="1" applyNumberFormat="1">
      <alignment horizontal="right" readingOrder="0"/>
    </xf>
    <xf borderId="4" fillId="9" fontId="7" numFmtId="170" xfId="0" applyAlignment="1" applyBorder="1" applyFont="1" applyNumberFormat="1">
      <alignment horizontal="right" readingOrder="0"/>
    </xf>
    <xf borderId="4" fillId="9" fontId="6" numFmtId="0" xfId="0" applyAlignment="1" applyBorder="1" applyFont="1">
      <alignment horizontal="left"/>
    </xf>
    <xf borderId="4" fillId="16" fontId="10" numFmtId="0" xfId="0" applyAlignment="1" applyBorder="1" applyFont="1">
      <alignment horizontal="center" readingOrder="0" vertical="center"/>
    </xf>
    <xf borderId="4" fillId="0" fontId="24" numFmtId="165" xfId="0" applyAlignment="1" applyBorder="1" applyFont="1" applyNumberFormat="1">
      <alignment horizontal="right" readingOrder="0"/>
    </xf>
    <xf borderId="4" fillId="9" fontId="11" numFmtId="165" xfId="0" applyAlignment="1" applyBorder="1" applyFont="1" applyNumberFormat="1">
      <alignment horizontal="right" readingOrder="0"/>
    </xf>
    <xf borderId="4" fillId="0" fontId="11" numFmtId="170" xfId="0" applyAlignment="1" applyBorder="1" applyFont="1" applyNumberFormat="1">
      <alignment horizontal="right" readingOrder="0"/>
    </xf>
    <xf borderId="4" fillId="11" fontId="4" numFmtId="0" xfId="0" applyAlignment="1" applyBorder="1" applyFont="1">
      <alignment horizontal="center" readingOrder="0" vertical="center"/>
    </xf>
    <xf borderId="4" fillId="11" fontId="4" numFmtId="1" xfId="0" applyAlignment="1" applyBorder="1" applyFont="1" applyNumberFormat="1">
      <alignment horizontal="center" readingOrder="0" vertical="center"/>
    </xf>
    <xf borderId="4" fillId="17" fontId="4" numFmtId="0" xfId="0" applyAlignment="1" applyBorder="1" applyFont="1">
      <alignment horizontal="left" readingOrder="0" vertical="center"/>
    </xf>
    <xf borderId="4" fillId="3" fontId="4" numFmtId="0" xfId="0" applyAlignment="1" applyBorder="1" applyFont="1">
      <alignment horizontal="center" readingOrder="0" vertical="center"/>
    </xf>
    <xf borderId="4" fillId="21" fontId="19" numFmtId="0" xfId="0" applyAlignment="1" applyBorder="1" applyFill="1" applyFont="1">
      <alignment horizontal="center" readingOrder="0" shrinkToFit="0" wrapText="1"/>
    </xf>
    <xf borderId="4" fillId="13" fontId="10" numFmtId="0" xfId="0" applyAlignment="1" applyBorder="1" applyFont="1">
      <alignment horizontal="center" readingOrder="0" vertical="center"/>
    </xf>
    <xf borderId="4" fillId="0" fontId="11" numFmtId="165" xfId="0" applyAlignment="1" applyBorder="1" applyFont="1" applyNumberFormat="1">
      <alignment horizontal="right" readingOrder="0"/>
    </xf>
    <xf borderId="4" fillId="4" fontId="6" numFmtId="0" xfId="0" applyBorder="1" applyFont="1"/>
    <xf borderId="0" fillId="12" fontId="4" numFmtId="0" xfId="0" applyAlignment="1" applyFont="1">
      <alignment horizontal="center" readingOrder="0" vertical="center"/>
    </xf>
    <xf borderId="4" fillId="15" fontId="10" numFmtId="0" xfId="0" applyAlignment="1" applyBorder="1" applyFont="1">
      <alignment horizontal="center" readingOrder="0" vertical="center"/>
    </xf>
    <xf borderId="4" fillId="0" fontId="10" numFmtId="0" xfId="0" applyAlignment="1" applyBorder="1" applyFont="1">
      <alignment horizontal="center" readingOrder="0" vertical="center"/>
    </xf>
    <xf borderId="0" fillId="17" fontId="10" numFmtId="0" xfId="0" applyAlignment="1" applyFont="1">
      <alignment horizontal="center" readingOrder="0" vertical="center"/>
    </xf>
    <xf borderId="4" fillId="0" fontId="25" numFmtId="0" xfId="0" applyAlignment="1" applyBorder="1" applyFont="1">
      <alignment horizontal="center"/>
    </xf>
    <xf borderId="8" fillId="0" fontId="6" numFmtId="0" xfId="0" applyAlignment="1" applyBorder="1" applyFont="1">
      <alignment horizontal="center"/>
    </xf>
    <xf borderId="0" fillId="3" fontId="4" numFmtId="0" xfId="0" applyAlignment="1" applyFont="1">
      <alignment horizontal="center" readingOrder="0" vertical="center"/>
    </xf>
    <xf borderId="8" fillId="0" fontId="6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3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3" numFmtId="165" xfId="0" applyAlignment="1" applyFont="1" applyNumberFormat="1">
      <alignment horizontal="center" readingOrder="0"/>
    </xf>
    <xf borderId="0" fillId="0" fontId="3" numFmtId="167" xfId="0" applyAlignment="1" applyFont="1" applyNumberFormat="1">
      <alignment horizontal="center" readingOrder="0"/>
    </xf>
    <xf borderId="0" fillId="0" fontId="3" numFmtId="164" xfId="0" applyAlignment="1" applyFont="1" applyNumberFormat="1">
      <alignment horizontal="center" readingOrder="0"/>
    </xf>
    <xf borderId="4" fillId="12" fontId="26" numFmtId="1" xfId="0" applyAlignment="1" applyBorder="1" applyFont="1" applyNumberFormat="1">
      <alignment horizontal="center" readingOrder="0" vertical="center"/>
    </xf>
    <xf borderId="4" fillId="10" fontId="4" numFmtId="0" xfId="0" applyAlignment="1" applyBorder="1" applyFont="1">
      <alignment horizontal="center" readingOrder="0" vertical="center"/>
    </xf>
    <xf borderId="4" fillId="10" fontId="4" numFmtId="165" xfId="0" applyAlignment="1" applyBorder="1" applyFont="1" applyNumberFormat="1">
      <alignment horizontal="center" readingOrder="0" vertical="center"/>
    </xf>
    <xf borderId="4" fillId="10" fontId="4" numFmtId="4" xfId="0" applyAlignment="1" applyBorder="1" applyFont="1" applyNumberFormat="1">
      <alignment horizontal="center" readingOrder="0" vertical="center"/>
    </xf>
    <xf borderId="4" fillId="10" fontId="4" numFmtId="1" xfId="0" applyAlignment="1" applyBorder="1" applyFont="1" applyNumberFormat="1">
      <alignment horizontal="center" readingOrder="0" vertical="center"/>
    </xf>
    <xf borderId="4" fillId="10" fontId="4" numFmtId="169" xfId="0" applyAlignment="1" applyBorder="1" applyFont="1" applyNumberFormat="1">
      <alignment horizontal="center" readingOrder="0" vertical="center"/>
    </xf>
    <xf borderId="0" fillId="10" fontId="6" numFmtId="0" xfId="0" applyFont="1"/>
    <xf borderId="4" fillId="10" fontId="15" numFmtId="0" xfId="0" applyAlignment="1" applyBorder="1" applyFont="1">
      <alignment horizontal="center" readingOrder="0" shrinkToFit="0" vertical="center" wrapText="0"/>
    </xf>
    <xf borderId="4" fillId="10" fontId="4" numFmtId="0" xfId="0" applyAlignment="1" applyBorder="1" applyFont="1">
      <alignment horizontal="left" readingOrder="0" vertical="center"/>
    </xf>
    <xf borderId="8" fillId="10" fontId="4" numFmtId="0" xfId="0" applyAlignment="1" applyBorder="1" applyFont="1">
      <alignment horizontal="center" readingOrder="0" shrinkToFit="0" vertical="center" wrapText="1"/>
    </xf>
    <xf borderId="0" fillId="10" fontId="4" numFmtId="0" xfId="0" applyAlignment="1" applyFont="1">
      <alignment horizontal="center" readingOrder="0" vertical="center"/>
    </xf>
    <xf borderId="4" fillId="12" fontId="4" numFmtId="168" xfId="0" applyAlignment="1" applyBorder="1" applyFont="1" applyNumberFormat="1">
      <alignment horizontal="center" readingOrder="0" vertical="center"/>
    </xf>
    <xf borderId="4" fillId="10" fontId="10" numFmtId="0" xfId="0" applyAlignment="1" applyBorder="1" applyFont="1">
      <alignment horizontal="center" readingOrder="0" vertical="center"/>
    </xf>
    <xf borderId="4" fillId="10" fontId="19" numFmtId="0" xfId="0" applyAlignment="1" applyBorder="1" applyFont="1">
      <alignment horizontal="center" readingOrder="0" shrinkToFit="0" wrapText="1"/>
    </xf>
    <xf borderId="4" fillId="12" fontId="4" numFmtId="0" xfId="0" applyAlignment="1" applyBorder="1" applyFont="1">
      <alignment horizontal="center" readingOrder="0"/>
    </xf>
    <xf borderId="0" fillId="4" fontId="10" numFmtId="0" xfId="0" applyAlignment="1" applyFont="1">
      <alignment horizontal="center" readingOrder="0" vertical="center"/>
    </xf>
    <xf borderId="4" fillId="13" fontId="10" numFmtId="0" xfId="0" applyAlignment="1" applyBorder="1" applyFont="1">
      <alignment horizontal="center" vertical="center"/>
    </xf>
    <xf borderId="4" fillId="12" fontId="6" numFmtId="0" xfId="0" applyAlignment="1" applyBorder="1" applyFont="1">
      <alignment horizontal="center" readingOrder="0"/>
    </xf>
    <xf borderId="4" fillId="0" fontId="3" numFmtId="0" xfId="0" applyAlignment="1" applyBorder="1" applyFont="1">
      <alignment horizontal="center" vertical="center"/>
    </xf>
    <xf borderId="4" fillId="0" fontId="3" numFmtId="171" xfId="0" applyAlignment="1" applyBorder="1" applyFont="1" applyNumberFormat="1">
      <alignment horizontal="center" readingOrder="0" vertical="center"/>
    </xf>
    <xf borderId="8" fillId="10" fontId="4" numFmtId="0" xfId="0" applyAlignment="1" applyBorder="1" applyFont="1">
      <alignment horizontal="center" readingOrder="0" vertical="center"/>
    </xf>
    <xf borderId="8" fillId="3" fontId="4" numFmtId="0" xfId="0" applyAlignment="1" applyBorder="1" applyFont="1">
      <alignment horizontal="center" readingOrder="0" vertical="center"/>
    </xf>
    <xf borderId="0" fillId="17" fontId="4" numFmtId="0" xfId="0" applyAlignment="1" applyFont="1">
      <alignment horizontal="left" readingOrder="0" vertical="center"/>
    </xf>
    <xf borderId="8" fillId="3" fontId="3" numFmtId="49" xfId="0" applyAlignment="1" applyBorder="1" applyFont="1" applyNumberFormat="1">
      <alignment horizontal="center" readingOrder="0" shrinkToFit="0" vertical="center" wrapText="1"/>
    </xf>
    <xf borderId="4" fillId="0" fontId="3" numFmtId="0" xfId="0" applyAlignment="1" applyBorder="1" applyFont="1">
      <alignment horizontal="center" readingOrder="0" shrinkToFit="0" vertical="center" wrapText="1"/>
    </xf>
    <xf borderId="4" fillId="17" fontId="10" numFmtId="0" xfId="0" applyAlignment="1" applyBorder="1" applyFont="1">
      <alignment horizontal="left" readingOrder="0" vertical="center"/>
    </xf>
    <xf borderId="4" fillId="4" fontId="2" numFmtId="0" xfId="0" applyAlignment="1" applyBorder="1" applyFont="1">
      <alignment vertical="bottom"/>
    </xf>
    <xf borderId="4" fillId="3" fontId="10" numFmtId="0" xfId="0" applyAlignment="1" applyBorder="1" applyFont="1">
      <alignment horizontal="center"/>
    </xf>
    <xf borderId="4" fillId="3" fontId="10" numFmtId="0" xfId="0" applyAlignment="1" applyBorder="1" applyFont="1">
      <alignment horizontal="center" readingOrder="0" shrinkToFit="0" vertical="center" wrapText="1"/>
    </xf>
    <xf borderId="4" fillId="0" fontId="10" numFmtId="0" xfId="0" applyAlignment="1" applyBorder="1" applyFont="1">
      <alignment horizontal="center" readingOrder="0" shrinkToFit="0" vertical="center" wrapText="1"/>
    </xf>
    <xf borderId="4" fillId="17" fontId="6" numFmtId="0" xfId="0" applyBorder="1" applyFont="1"/>
    <xf borderId="4" fillId="0" fontId="10" numFmtId="0" xfId="0" applyAlignment="1" applyBorder="1" applyFont="1">
      <alignment horizontal="center" readingOrder="0" vertical="center"/>
    </xf>
    <xf borderId="4" fillId="8" fontId="4" numFmtId="0" xfId="0" applyAlignment="1" applyBorder="1" applyFont="1">
      <alignment horizontal="center" readingOrder="0" vertical="center"/>
    </xf>
    <xf borderId="4" fillId="8" fontId="4" numFmtId="0" xfId="0" applyAlignment="1" applyBorder="1" applyFont="1">
      <alignment horizontal="center" vertical="center"/>
    </xf>
    <xf borderId="4" fillId="8" fontId="4" numFmtId="4" xfId="0" applyAlignment="1" applyBorder="1" applyFont="1" applyNumberFormat="1">
      <alignment horizontal="center" vertical="center"/>
    </xf>
    <xf borderId="4" fillId="0" fontId="4" numFmtId="0" xfId="0" applyAlignment="1" applyBorder="1" applyFont="1">
      <alignment horizontal="center" vertical="center"/>
    </xf>
    <xf borderId="4" fillId="3" fontId="4" numFmtId="0" xfId="0" applyAlignment="1" applyBorder="1" applyFont="1">
      <alignment horizontal="center" readingOrder="0" vertical="center"/>
    </xf>
    <xf borderId="4" fillId="10" fontId="13" numFmtId="0" xfId="0" applyAlignment="1" applyBorder="1" applyFont="1">
      <alignment horizontal="center" readingOrder="0" shrinkToFit="0" vertical="center" wrapText="1"/>
    </xf>
    <xf borderId="4" fillId="12" fontId="27" numFmtId="0" xfId="0" applyAlignment="1" applyBorder="1" applyFont="1">
      <alignment horizontal="center" readingOrder="0" vertical="center"/>
    </xf>
    <xf borderId="4" fillId="12" fontId="27" numFmtId="165" xfId="0" applyAlignment="1" applyBorder="1" applyFont="1" applyNumberFormat="1">
      <alignment horizontal="center" readingOrder="0" vertical="center"/>
    </xf>
    <xf borderId="4" fillId="12" fontId="27" numFmtId="4" xfId="0" applyAlignment="1" applyBorder="1" applyFont="1" applyNumberFormat="1">
      <alignment horizontal="center" readingOrder="0" vertical="center"/>
    </xf>
    <xf borderId="1" fillId="12" fontId="4" numFmtId="0" xfId="0" applyAlignment="1" applyBorder="1" applyFont="1">
      <alignment horizontal="center" readingOrder="0" vertical="center"/>
    </xf>
    <xf borderId="4" fillId="12" fontId="27" numFmtId="1" xfId="0" applyAlignment="1" applyBorder="1" applyFont="1" applyNumberFormat="1">
      <alignment horizontal="center" readingOrder="0" vertical="center"/>
    </xf>
    <xf borderId="4" fillId="12" fontId="27" numFmtId="169" xfId="0" applyAlignment="1" applyBorder="1" applyFont="1" applyNumberFormat="1">
      <alignment horizontal="center" readingOrder="0" vertical="center"/>
    </xf>
    <xf borderId="1" fillId="12" fontId="4" numFmtId="165" xfId="0" applyAlignment="1" applyBorder="1" applyFont="1" applyNumberFormat="1">
      <alignment horizontal="center" readingOrder="0" vertical="center"/>
    </xf>
    <xf borderId="1" fillId="12" fontId="4" numFmtId="4" xfId="0" applyAlignment="1" applyBorder="1" applyFont="1" applyNumberFormat="1">
      <alignment horizontal="center" readingOrder="0" vertical="center"/>
    </xf>
    <xf borderId="1" fillId="12" fontId="4" numFmtId="1" xfId="0" applyAlignment="1" applyBorder="1" applyFont="1" applyNumberFormat="1">
      <alignment horizontal="center" readingOrder="0" vertical="center"/>
    </xf>
    <xf borderId="1" fillId="12" fontId="4" numFmtId="169" xfId="0" applyAlignment="1" applyBorder="1" applyFont="1" applyNumberFormat="1">
      <alignment horizontal="center" readingOrder="0" vertical="center"/>
    </xf>
    <xf borderId="1" fillId="10" fontId="4" numFmtId="0" xfId="0" applyAlignment="1" applyBorder="1" applyFont="1">
      <alignment horizontal="center" readingOrder="0" vertical="center"/>
    </xf>
    <xf borderId="1" fillId="10" fontId="6" numFmtId="0" xfId="0" applyBorder="1" applyFont="1"/>
    <xf borderId="1" fillId="10" fontId="15" numFmtId="0" xfId="0" applyAlignment="1" applyBorder="1" applyFont="1">
      <alignment horizontal="center" readingOrder="0" shrinkToFit="0" vertical="center" wrapText="0"/>
    </xf>
    <xf borderId="4" fillId="3" fontId="13" numFmtId="0" xfId="0" applyAlignment="1" applyBorder="1" applyFont="1">
      <alignment horizontal="center" readingOrder="0" shrinkToFit="0" vertical="center" wrapText="1"/>
    </xf>
    <xf borderId="1" fillId="17" fontId="4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vertical="center"/>
    </xf>
    <xf borderId="0" fillId="15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readingOrder="0" vertical="center"/>
    </xf>
    <xf borderId="1" fillId="17" fontId="10" numFmtId="0" xfId="0" applyAlignment="1" applyBorder="1" applyFont="1">
      <alignment horizontal="center" readingOrder="0" vertical="center"/>
    </xf>
    <xf borderId="1" fillId="4" fontId="10" numFmtId="0" xfId="0" applyAlignment="1" applyBorder="1" applyFont="1">
      <alignment horizontal="center" readingOrder="0" vertical="center"/>
    </xf>
    <xf borderId="4" fillId="18" fontId="4" numFmtId="0" xfId="0" applyAlignment="1" applyBorder="1" applyFont="1">
      <alignment horizontal="center" readingOrder="0" vertical="center"/>
    </xf>
    <xf borderId="0" fillId="0" fontId="3" numFmtId="171" xfId="0" applyAlignment="1" applyFont="1" applyNumberFormat="1">
      <alignment horizontal="center" readingOrder="0" vertical="center"/>
    </xf>
    <xf borderId="4" fillId="12" fontId="28" numFmtId="0" xfId="0" applyAlignment="1" applyBorder="1" applyFont="1">
      <alignment horizontal="center" readingOrder="0" vertical="center"/>
    </xf>
    <xf borderId="4" fillId="12" fontId="28" numFmtId="165" xfId="0" applyAlignment="1" applyBorder="1" applyFont="1" applyNumberFormat="1">
      <alignment horizontal="center" readingOrder="0" vertical="center"/>
    </xf>
    <xf borderId="4" fillId="12" fontId="28" numFmtId="1" xfId="0" applyAlignment="1" applyBorder="1" applyFont="1" applyNumberFormat="1">
      <alignment horizontal="center" readingOrder="0" vertical="center"/>
    </xf>
    <xf borderId="0" fillId="0" fontId="3" numFmtId="167" xfId="0" applyAlignment="1" applyFont="1" applyNumberFormat="1">
      <alignment horizontal="center" readingOrder="0" vertical="center"/>
    </xf>
    <xf borderId="8" fillId="10" fontId="10" numFmtId="0" xfId="0" applyAlignment="1" applyBorder="1" applyFont="1">
      <alignment horizontal="center" readingOrder="0" vertical="center"/>
    </xf>
    <xf borderId="4" fillId="12" fontId="28" numFmtId="169" xfId="0" applyAlignment="1" applyBorder="1" applyFont="1" applyNumberFormat="1">
      <alignment horizontal="center" readingOrder="0" vertical="center"/>
    </xf>
    <xf borderId="0" fillId="0" fontId="3" numFmtId="164" xfId="0" applyAlignment="1" applyFont="1" applyNumberForma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0" fontId="4" numFmtId="4" xfId="0" applyAlignment="1" applyFont="1" applyNumberFormat="1">
      <alignment horizontal="center" vertical="center"/>
    </xf>
    <xf borderId="0" fillId="0" fontId="4" numFmtId="0" xfId="0" applyAlignment="1" applyFont="1">
      <alignment horizontal="center" vertical="center"/>
    </xf>
    <xf borderId="4" fillId="0" fontId="2" numFmtId="0" xfId="0" applyAlignment="1" applyBorder="1" applyFont="1">
      <alignment horizontal="center" vertical="bottom"/>
    </xf>
    <xf borderId="4" fillId="3" fontId="2" numFmtId="0" xfId="0" applyAlignment="1" applyBorder="1" applyFont="1">
      <alignment horizontal="center" shrinkToFit="0" vertical="bottom" wrapText="1"/>
    </xf>
    <xf borderId="4" fillId="0" fontId="2" numFmtId="0" xfId="0" applyAlignment="1" applyBorder="1" applyFont="1">
      <alignment horizontal="center" shrinkToFit="0" vertical="bottom" wrapText="1"/>
    </xf>
    <xf borderId="4" fillId="0" fontId="2" numFmtId="0" xfId="0" applyAlignment="1" applyBorder="1" applyFont="1">
      <alignment horizontal="center" readingOrder="0" shrinkToFit="0" vertical="bottom" wrapText="1"/>
    </xf>
    <xf borderId="4" fillId="5" fontId="2" numFmtId="0" xfId="0" applyAlignment="1" applyBorder="1" applyFont="1">
      <alignment horizontal="center" readingOrder="0" shrinkToFit="0" vertical="bottom" wrapText="1"/>
    </xf>
    <xf borderId="4" fillId="5" fontId="2" numFmtId="0" xfId="0" applyAlignment="1" applyBorder="1" applyFont="1">
      <alignment horizontal="center" readingOrder="0" vertical="bottom"/>
    </xf>
    <xf borderId="0" fillId="0" fontId="14" numFmtId="0" xfId="0" applyAlignment="1" applyFont="1">
      <alignment horizontal="center" readingOrder="0" vertical="center"/>
    </xf>
    <xf borderId="4" fillId="6" fontId="7" numFmtId="0" xfId="0" applyAlignment="1" applyBorder="1" applyFont="1">
      <alignment horizontal="center" readingOrder="0"/>
    </xf>
    <xf borderId="4" fillId="6" fontId="8" numFmtId="0" xfId="0" applyAlignment="1" applyBorder="1" applyFont="1">
      <alignment horizontal="center" readingOrder="0"/>
    </xf>
    <xf borderId="4" fillId="12" fontId="29" numFmtId="0" xfId="0" applyAlignment="1" applyBorder="1" applyFont="1">
      <alignment horizontal="center" readingOrder="0" shrinkToFit="0" wrapText="1"/>
    </xf>
    <xf borderId="4" fillId="6" fontId="30" numFmtId="0" xfId="0" applyAlignment="1" applyBorder="1" applyFont="1">
      <alignment horizontal="center" readingOrder="0"/>
    </xf>
    <xf borderId="4" fillId="0" fontId="11" numFmtId="0" xfId="0" applyAlignment="1" applyBorder="1" applyFont="1">
      <alignment horizontal="center"/>
    </xf>
    <xf borderId="0" fillId="0" fontId="3" numFmtId="172" xfId="0" applyAlignment="1" applyFont="1" applyNumberFormat="1">
      <alignment horizontal="center" readingOrder="0" vertical="center"/>
    </xf>
    <xf borderId="4" fillId="11" fontId="7" numFmtId="0" xfId="0" applyAlignment="1" applyBorder="1" applyFont="1">
      <alignment horizontal="center" readingOrder="0"/>
    </xf>
    <xf borderId="4" fillId="11" fontId="8" numFmtId="0" xfId="0" applyAlignment="1" applyBorder="1" applyFont="1">
      <alignment horizontal="center" readingOrder="0"/>
    </xf>
    <xf borderId="4" fillId="12" fontId="8" numFmtId="0" xfId="0" applyAlignment="1" applyBorder="1" applyFont="1">
      <alignment horizontal="center" readingOrder="0"/>
    </xf>
    <xf borderId="4" fillId="11" fontId="30" numFmtId="0" xfId="0" applyAlignment="1" applyBorder="1" applyFont="1">
      <alignment horizontal="center" readingOrder="0"/>
    </xf>
    <xf borderId="8" fillId="9" fontId="10" numFmtId="0" xfId="0" applyAlignment="1" applyBorder="1" applyFont="1">
      <alignment horizontal="center" readingOrder="0" vertical="center"/>
    </xf>
    <xf borderId="0" fillId="0" fontId="3" numFmtId="4" xfId="0" applyAlignment="1" applyFont="1" applyNumberFormat="1">
      <alignment horizontal="center" vertical="center"/>
    </xf>
    <xf borderId="4" fillId="12" fontId="7" numFmtId="0" xfId="0" applyAlignment="1" applyBorder="1" applyFont="1">
      <alignment horizontal="center" readingOrder="0"/>
    </xf>
    <xf borderId="4" fillId="12" fontId="30" numFmtId="0" xfId="0" applyAlignment="1" applyBorder="1" applyFont="1">
      <alignment horizontal="center" readingOrder="0"/>
    </xf>
    <xf borderId="4" fillId="0" fontId="8" numFmtId="0" xfId="0" applyAlignment="1" applyBorder="1" applyFont="1">
      <alignment horizontal="center" readingOrder="0"/>
    </xf>
    <xf borderId="4" fillId="0" fontId="30" numFmtId="0" xfId="0" applyAlignment="1" applyBorder="1" applyFont="1">
      <alignment horizontal="center" readingOrder="0"/>
    </xf>
    <xf borderId="4" fillId="10" fontId="9" numFmtId="0" xfId="0" applyAlignment="1" applyBorder="1" applyFont="1">
      <alignment horizontal="center" readingOrder="0" vertical="bottom"/>
    </xf>
    <xf borderId="4" fillId="10" fontId="6" numFmtId="166" xfId="0" applyAlignment="1" applyBorder="1" applyFont="1" applyNumberFormat="1">
      <alignment horizontal="center" readingOrder="0"/>
    </xf>
    <xf borderId="4" fillId="0" fontId="14" numFmtId="0" xfId="0" applyAlignment="1" applyBorder="1" applyFont="1">
      <alignment horizontal="center" readingOrder="0"/>
    </xf>
    <xf borderId="0" fillId="13" fontId="3" numFmtId="0" xfId="0" applyAlignment="1" applyFont="1">
      <alignment horizontal="center" vertical="center"/>
    </xf>
    <xf borderId="4" fillId="18" fontId="3" numFmtId="0" xfId="0" applyAlignment="1" applyBorder="1" applyFont="1">
      <alignment horizontal="center" readingOrder="0" shrinkToFit="0" vertical="center" wrapText="1"/>
    </xf>
    <xf borderId="4" fillId="12" fontId="13" numFmtId="0" xfId="0" applyAlignment="1" applyBorder="1" applyFont="1">
      <alignment horizontal="center" readingOrder="0" vertical="center"/>
    </xf>
    <xf borderId="4" fillId="10" fontId="6" numFmtId="0" xfId="0" applyAlignment="1" applyBorder="1" applyFont="1">
      <alignment horizontal="center" readingOrder="0"/>
    </xf>
    <xf borderId="4" fillId="12" fontId="14" numFmtId="0" xfId="0" applyAlignment="1" applyBorder="1" applyFont="1">
      <alignment horizontal="center" readingOrder="0"/>
    </xf>
    <xf borderId="0" fillId="9" fontId="3" numFmtId="0" xfId="0" applyAlignment="1" applyFont="1">
      <alignment horizontal="center" readingOrder="0" vertical="center"/>
    </xf>
    <xf borderId="0" fillId="0" fontId="3" numFmtId="4" xfId="0" applyAlignment="1" applyFont="1" applyNumberFormat="1">
      <alignment horizontal="center" readingOrder="0" vertical="center"/>
    </xf>
    <xf borderId="0" fillId="9" fontId="31" numFmtId="0" xfId="0" applyAlignment="1" applyFont="1">
      <alignment horizontal="center" readingOrder="0" vertical="center"/>
    </xf>
    <xf borderId="0" fillId="0" fontId="3" numFmtId="165" xfId="0" applyAlignment="1" applyFont="1" applyNumberFormat="1">
      <alignment horizontal="center" readingOrder="0" vertical="center"/>
    </xf>
    <xf borderId="0" fillId="13" fontId="32" numFmtId="0" xfId="0" applyAlignment="1" applyFont="1">
      <alignment horizontal="left" readingOrder="0" shrinkToFit="0" wrapText="1"/>
    </xf>
    <xf borderId="4" fillId="11" fontId="6" numFmtId="0" xfId="0" applyAlignment="1" applyBorder="1" applyFont="1">
      <alignment horizontal="center" readingOrder="0"/>
    </xf>
    <xf borderId="4" fillId="11" fontId="14" numFmtId="0" xfId="0" applyAlignment="1" applyBorder="1" applyFont="1">
      <alignment horizontal="center" readingOrder="0"/>
    </xf>
    <xf borderId="0" fillId="0" fontId="32" numFmtId="0" xfId="0" applyAlignment="1" applyFont="1">
      <alignment horizontal="left" readingOrder="0" shrinkToFit="0" wrapText="1"/>
    </xf>
    <xf borderId="0" fillId="0" fontId="33" numFmtId="0" xfId="0" applyAlignment="1" applyFont="1">
      <alignment horizontal="left" readingOrder="0" shrinkToFit="0" wrapText="1"/>
    </xf>
    <xf borderId="0" fillId="0" fontId="34" numFmtId="0" xfId="0" applyAlignment="1" applyFont="1">
      <alignment shrinkToFit="0" wrapText="1"/>
    </xf>
    <xf borderId="4" fillId="6" fontId="6" numFmtId="0" xfId="0" applyAlignment="1" applyBorder="1" applyFont="1">
      <alignment horizontal="center" readingOrder="0"/>
    </xf>
    <xf borderId="4" fillId="12" fontId="35" numFmtId="0" xfId="0" applyAlignment="1" applyBorder="1" applyFont="1">
      <alignment horizontal="center" readingOrder="0" vertical="center"/>
    </xf>
    <xf borderId="4" fillId="6" fontId="14" numFmtId="0" xfId="0" applyAlignment="1" applyBorder="1" applyFont="1">
      <alignment horizontal="center" readingOrder="0"/>
    </xf>
    <xf borderId="0" fillId="0" fontId="3" numFmtId="0" xfId="0" applyAlignment="1" applyFont="1">
      <alignment horizontal="left" vertical="center"/>
    </xf>
    <xf borderId="4" fillId="3" fontId="27" numFmtId="0" xfId="0" applyAlignment="1" applyBorder="1" applyFont="1">
      <alignment horizontal="center" readingOrder="0" vertical="center"/>
    </xf>
    <xf borderId="0" fillId="0" fontId="4" numFmtId="0" xfId="0" applyAlignment="1" applyFont="1">
      <alignment horizontal="left" readingOrder="0" vertical="center"/>
    </xf>
    <xf borderId="0" fillId="12" fontId="27" numFmtId="0" xfId="0" applyAlignment="1" applyFont="1">
      <alignment horizontal="center" readingOrder="0" vertical="center"/>
    </xf>
    <xf borderId="4" fillId="12" fontId="3" numFmtId="0" xfId="0" applyAlignment="1" applyBorder="1" applyFont="1">
      <alignment horizontal="center" readingOrder="0"/>
    </xf>
    <xf borderId="0" fillId="0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19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19" numFmtId="0" xfId="0" applyAlignment="1" applyFont="1">
      <alignment horizontal="center" readingOrder="0" shrinkToFit="0" vertical="center" wrapText="1"/>
    </xf>
    <xf borderId="8" fillId="12" fontId="4" numFmtId="0" xfId="0" applyAlignment="1" applyBorder="1" applyFont="1">
      <alignment horizontal="center" readingOrder="0" vertical="center"/>
    </xf>
    <xf borderId="10" fillId="12" fontId="27" numFmtId="0" xfId="0" applyAlignment="1" applyBorder="1" applyFont="1">
      <alignment horizontal="center" readingOrder="0" vertical="center"/>
    </xf>
    <xf borderId="10" fillId="12" fontId="27" numFmtId="165" xfId="0" applyAlignment="1" applyBorder="1" applyFont="1" applyNumberFormat="1">
      <alignment horizontal="center" readingOrder="0" vertical="center"/>
    </xf>
    <xf borderId="10" fillId="12" fontId="27" numFmtId="1" xfId="0" applyAlignment="1" applyBorder="1" applyFont="1" applyNumberFormat="1">
      <alignment horizontal="center" readingOrder="0" vertical="center"/>
    </xf>
    <xf borderId="0" fillId="0" fontId="10" numFmtId="0" xfId="0" applyAlignment="1" applyFont="1">
      <alignment horizontal="center" readingOrder="0" vertical="center"/>
    </xf>
    <xf borderId="10" fillId="12" fontId="27" numFmtId="169" xfId="0" applyAlignment="1" applyBorder="1" applyFont="1" applyNumberFormat="1">
      <alignment horizontal="center" readingOrder="0" vertical="center"/>
    </xf>
    <xf borderId="0" fillId="0" fontId="10" numFmtId="0" xfId="0" applyAlignment="1" applyFont="1">
      <alignment horizontal="center" vertical="center"/>
    </xf>
    <xf borderId="0" fillId="5" fontId="6" numFmtId="0" xfId="0" applyAlignment="1" applyFont="1">
      <alignment readingOrder="0"/>
    </xf>
    <xf borderId="0" fillId="5" fontId="6" numFmtId="0" xfId="0" applyFont="1"/>
    <xf borderId="0" fillId="0" fontId="28" numFmtId="0" xfId="0" applyAlignment="1" applyFont="1">
      <alignment horizontal="left" readingOrder="0"/>
    </xf>
    <xf borderId="0" fillId="0" fontId="28" numFmtId="0" xfId="0" applyAlignment="1" applyFont="1">
      <alignment horizontal="left"/>
    </xf>
    <xf borderId="0" fillId="0" fontId="28" numFmtId="0" xfId="0" applyAlignment="1" applyFont="1">
      <alignment horizontal="right" readingOrder="0"/>
    </xf>
    <xf borderId="0" fillId="0" fontId="28" numFmtId="164" xfId="0" applyAlignment="1" applyFont="1" applyNumberFormat="1">
      <alignment horizontal="left" readingOrder="0"/>
    </xf>
    <xf borderId="0" fillId="0" fontId="6" numFmtId="164" xfId="0" applyAlignment="1" applyFont="1" applyNumberFormat="1">
      <alignment readingOrder="0"/>
    </xf>
    <xf borderId="4" fillId="0" fontId="36" numFmtId="0" xfId="0" applyAlignment="1" applyBorder="1" applyFont="1">
      <alignment horizontal="center" vertical="bottom"/>
    </xf>
    <xf borderId="4" fillId="0" fontId="36" numFmtId="164" xfId="0" applyAlignment="1" applyBorder="1" applyFont="1" applyNumberFormat="1">
      <alignment horizontal="center" vertical="bottom"/>
    </xf>
    <xf borderId="4" fillId="0" fontId="36" numFmtId="0" xfId="0" applyAlignment="1" applyBorder="1" applyFont="1">
      <alignment horizontal="center" readingOrder="0" vertical="bottom"/>
    </xf>
    <xf borderId="4" fillId="0" fontId="36" numFmtId="0" xfId="0" applyAlignment="1" applyBorder="1" applyFont="1">
      <alignment horizontal="center" readingOrder="0"/>
    </xf>
    <xf borderId="4" fillId="0" fontId="36" numFmtId="0" xfId="0" applyAlignment="1" applyBorder="1" applyFont="1">
      <alignment horizontal="center"/>
    </xf>
    <xf borderId="4" fillId="0" fontId="36" numFmtId="167" xfId="0" applyAlignment="1" applyBorder="1" applyFont="1" applyNumberFormat="1">
      <alignment horizontal="center" vertical="bottom"/>
    </xf>
    <xf borderId="4" fillId="0" fontId="36" numFmtId="164" xfId="0" applyAlignment="1" applyBorder="1" applyFont="1" applyNumberFormat="1">
      <alignment horizontal="center" readingOrder="0"/>
    </xf>
    <xf borderId="4" fillId="15" fontId="36" numFmtId="0" xfId="0" applyAlignment="1" applyBorder="1" applyFont="1">
      <alignment horizontal="center" readingOrder="0"/>
    </xf>
    <xf borderId="4" fillId="15" fontId="36" numFmtId="173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readingOrder="0"/>
    </xf>
    <xf borderId="4" fillId="0" fontId="7" numFmtId="0" xfId="0" applyAlignment="1" applyBorder="1" applyFont="1">
      <alignment horizontal="center" shrinkToFit="0" vertical="center" wrapText="1"/>
    </xf>
    <xf borderId="4" fillId="0" fontId="7" numFmtId="4" xfId="0" applyAlignment="1" applyBorder="1" applyFont="1" applyNumberFormat="1">
      <alignment horizontal="center" shrinkToFit="0" vertical="center" wrapText="1"/>
    </xf>
    <xf borderId="4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4" fillId="0" fontId="6" numFmtId="49" xfId="0" applyAlignment="1" applyBorder="1" applyFont="1" applyNumberFormat="1">
      <alignment horizontal="center"/>
    </xf>
    <xf borderId="4" fillId="0" fontId="6" numFmtId="165" xfId="0" applyAlignment="1" applyBorder="1" applyFont="1" applyNumberFormat="1">
      <alignment horizontal="center"/>
    </xf>
    <xf borderId="4" fillId="0" fontId="6" numFmtId="4" xfId="0" applyAlignment="1" applyBorder="1" applyFont="1" applyNumberFormat="1">
      <alignment horizontal="center"/>
    </xf>
    <xf borderId="4" fillId="0" fontId="6" numFmtId="2" xfId="0" applyAlignment="1" applyBorder="1" applyFont="1" applyNumberFormat="1">
      <alignment horizontal="center"/>
    </xf>
    <xf borderId="4" fillId="0" fontId="6" numFmtId="169" xfId="0" applyAlignment="1" applyBorder="1" applyFont="1" applyNumberFormat="1">
      <alignment horizontal="center"/>
    </xf>
    <xf borderId="4" fillId="0" fontId="7" numFmtId="0" xfId="0" applyAlignment="1" applyBorder="1" applyFont="1">
      <alignment horizontal="center"/>
    </xf>
    <xf borderId="4" fillId="0" fontId="2" numFmtId="49" xfId="0" applyAlignment="1" applyBorder="1" applyFont="1" applyNumberFormat="1">
      <alignment vertical="bottom"/>
    </xf>
    <xf borderId="4" fillId="0" fontId="2" numFmtId="0" xfId="0" applyAlignment="1" applyBorder="1" applyFont="1">
      <alignment vertical="bottom"/>
    </xf>
    <xf borderId="4" fillId="0" fontId="2" numFmtId="165" xfId="0" applyAlignment="1" applyBorder="1" applyFont="1" applyNumberFormat="1">
      <alignment vertical="bottom"/>
    </xf>
    <xf borderId="4" fillId="0" fontId="2" numFmtId="4" xfId="0" applyAlignment="1" applyBorder="1" applyFont="1" applyNumberFormat="1">
      <alignment vertical="bottom"/>
    </xf>
    <xf borderId="4" fillId="0" fontId="2" numFmtId="2" xfId="0" applyAlignment="1" applyBorder="1" applyFont="1" applyNumberFormat="1">
      <alignment vertical="bottom"/>
    </xf>
    <xf borderId="4" fillId="0" fontId="2" numFmtId="169" xfId="0" applyAlignment="1" applyBorder="1" applyFont="1" applyNumberFormat="1">
      <alignment vertical="bottom"/>
    </xf>
    <xf borderId="0" fillId="0" fontId="2" numFmtId="49" xfId="0" applyAlignment="1" applyFont="1" applyNumberFormat="1">
      <alignment vertical="bottom"/>
    </xf>
    <xf borderId="0" fillId="13" fontId="2" numFmtId="49" xfId="0" applyAlignment="1" applyFont="1" applyNumberFormat="1">
      <alignment vertical="bottom"/>
    </xf>
    <xf borderId="0" fillId="13" fontId="2" numFmtId="0" xfId="0" applyAlignment="1" applyFont="1">
      <alignment vertical="bottom"/>
    </xf>
    <xf borderId="0" fillId="13" fontId="36" numFmtId="0" xfId="0" applyAlignment="1" applyFont="1">
      <alignment horizontal="center" vertical="bottom"/>
    </xf>
    <xf borderId="4" fillId="13" fontId="2" numFmtId="0" xfId="0" applyAlignment="1" applyBorder="1" applyFont="1">
      <alignment vertical="bottom"/>
    </xf>
    <xf borderId="4" fillId="13" fontId="36" numFmtId="0" xfId="0" applyAlignment="1" applyBorder="1" applyFont="1">
      <alignment horizontal="center" readingOrder="0" vertical="bottom"/>
    </xf>
    <xf borderId="4" fillId="13" fontId="36" numFmtId="0" xfId="0" applyAlignment="1" applyBorder="1" applyFont="1">
      <alignment horizontal="center" vertical="bottom"/>
    </xf>
    <xf borderId="4" fillId="13" fontId="2" numFmtId="165" xfId="0" applyAlignment="1" applyBorder="1" applyFont="1" applyNumberFormat="1">
      <alignment vertical="bottom"/>
    </xf>
    <xf borderId="4" fillId="13" fontId="2" numFmtId="4" xfId="0" applyAlignment="1" applyBorder="1" applyFont="1" applyNumberFormat="1">
      <alignment vertical="bottom"/>
    </xf>
    <xf borderId="4" fillId="13" fontId="2" numFmtId="2" xfId="0" applyAlignment="1" applyBorder="1" applyFont="1" applyNumberFormat="1">
      <alignment vertical="bottom"/>
    </xf>
    <xf borderId="0" fillId="13" fontId="6" numFmtId="0" xfId="0" applyFont="1"/>
    <xf borderId="0" fillId="0" fontId="6" numFmtId="0" xfId="0" applyFont="1"/>
    <xf borderId="8" fillId="13" fontId="36" numFmtId="0" xfId="0" applyAlignment="1" applyBorder="1" applyFont="1">
      <alignment horizontal="center" vertical="bottom"/>
    </xf>
    <xf borderId="4" fillId="0" fontId="17" numFmtId="0" xfId="0" applyAlignment="1" applyBorder="1" applyFont="1">
      <alignment horizontal="center" shrinkToFit="0" vertical="center" wrapText="1"/>
    </xf>
    <xf borderId="4" fillId="0" fontId="17" numFmtId="0" xfId="0" applyAlignment="1" applyBorder="1" applyFont="1">
      <alignment horizontal="center" readingOrder="0" shrinkToFit="0" vertical="center" wrapText="1"/>
    </xf>
    <xf borderId="4" fillId="0" fontId="17" numFmtId="2" xfId="0" applyAlignment="1" applyBorder="1" applyFont="1" applyNumberFormat="1">
      <alignment horizontal="center" shrinkToFit="0" vertical="center" wrapText="1"/>
    </xf>
    <xf borderId="4" fillId="8" fontId="17" numFmtId="0" xfId="0" applyAlignment="1" applyBorder="1" applyFont="1">
      <alignment horizontal="center" shrinkToFit="0" vertical="center" wrapText="1"/>
    </xf>
    <xf borderId="1" fillId="15" fontId="37" numFmtId="0" xfId="0" applyAlignment="1" applyBorder="1" applyFont="1">
      <alignment horizontal="center" shrinkToFit="0" vertical="bottom" wrapText="1"/>
    </xf>
    <xf borderId="10" fillId="15" fontId="2" numFmtId="0" xfId="0" applyAlignment="1" applyBorder="1" applyFont="1">
      <alignment vertical="bottom"/>
    </xf>
    <xf borderId="10" fillId="15" fontId="2" numFmtId="2" xfId="0" applyAlignment="1" applyBorder="1" applyFont="1" applyNumberFormat="1">
      <alignment vertical="bottom"/>
    </xf>
    <xf borderId="0" fillId="0" fontId="2" numFmtId="0" xfId="0" applyAlignment="1" applyFont="1">
      <alignment vertical="bottom"/>
    </xf>
    <xf borderId="4" fillId="3" fontId="2" numFmtId="0" xfId="0" applyAlignment="1" applyBorder="1" applyFont="1">
      <alignment horizontal="center" vertical="bottom"/>
    </xf>
    <xf borderId="0" fillId="22" fontId="7" numFmtId="0" xfId="0" applyAlignment="1" applyFill="1" applyFont="1">
      <alignment horizontal="center" readingOrder="0"/>
    </xf>
    <xf borderId="0" fillId="22" fontId="6" numFmtId="0" xfId="0" applyAlignment="1" applyFont="1">
      <alignment horizontal="left" readingOrder="0"/>
    </xf>
    <xf borderId="0" fillId="13" fontId="7" numFmtId="0" xfId="0" applyAlignment="1" applyFont="1">
      <alignment horizontal="center" readingOrder="0"/>
    </xf>
    <xf borderId="0" fillId="13" fontId="6" numFmtId="0" xfId="0" applyAlignment="1" applyFont="1">
      <alignment horizontal="left" readingOrder="0"/>
    </xf>
    <xf borderId="4" fillId="8" fontId="38" numFmtId="0" xfId="0" applyAlignment="1" applyBorder="1" applyFont="1">
      <alignment horizontal="center" vertical="bottom"/>
    </xf>
    <xf borderId="4" fillId="8" fontId="38" numFmtId="4" xfId="0" applyAlignment="1" applyBorder="1" applyFont="1" applyNumberFormat="1">
      <alignment horizontal="center" vertical="bottom"/>
    </xf>
    <xf borderId="4" fillId="8" fontId="38" numFmtId="2" xfId="0" applyAlignment="1" applyBorder="1" applyFont="1" applyNumberFormat="1">
      <alignment horizontal="center" vertical="bottom"/>
    </xf>
    <xf borderId="4" fillId="0" fontId="36" numFmtId="49" xfId="0" applyAlignment="1" applyBorder="1" applyFont="1" applyNumberFormat="1">
      <alignment horizontal="center" vertical="bottom"/>
    </xf>
    <xf borderId="4" fillId="12" fontId="39" numFmtId="165" xfId="0" applyAlignment="1" applyBorder="1" applyFont="1" applyNumberFormat="1">
      <alignment horizontal="center" vertical="bottom"/>
    </xf>
    <xf borderId="4" fillId="12" fontId="39" numFmtId="4" xfId="0" applyAlignment="1" applyBorder="1" applyFont="1" applyNumberFormat="1">
      <alignment horizontal="center" vertical="bottom"/>
    </xf>
    <xf borderId="4" fillId="12" fontId="39" numFmtId="2" xfId="0" applyAlignment="1" applyBorder="1" applyFont="1" applyNumberFormat="1">
      <alignment horizontal="center" vertical="bottom"/>
    </xf>
    <xf borderId="4" fillId="12" fontId="39" numFmtId="169" xfId="0" applyAlignment="1" applyBorder="1" applyFont="1" applyNumberFormat="1">
      <alignment horizontal="center" vertical="bottom"/>
    </xf>
    <xf borderId="4" fillId="0" fontId="2" numFmtId="4" xfId="0" applyAlignment="1" applyBorder="1" applyFont="1" applyNumberFormat="1">
      <alignment horizontal="center" vertical="bottom"/>
    </xf>
    <xf borderId="4" fillId="3" fontId="36" numFmtId="49" xfId="0" applyAlignment="1" applyBorder="1" applyFont="1" applyNumberFormat="1">
      <alignment horizontal="center" vertical="bottom"/>
    </xf>
    <xf borderId="4" fillId="3" fontId="36" numFmtId="0" xfId="0" applyAlignment="1" applyBorder="1" applyFont="1">
      <alignment horizontal="center" vertical="bottom"/>
    </xf>
    <xf borderId="4" fillId="3" fontId="39" numFmtId="165" xfId="0" applyAlignment="1" applyBorder="1" applyFont="1" applyNumberFormat="1">
      <alignment horizontal="center" vertical="bottom"/>
    </xf>
    <xf borderId="4" fillId="3" fontId="39" numFmtId="4" xfId="0" applyAlignment="1" applyBorder="1" applyFont="1" applyNumberFormat="1">
      <alignment horizontal="center" vertical="bottom"/>
    </xf>
    <xf borderId="4" fillId="3" fontId="39" numFmtId="2" xfId="0" applyAlignment="1" applyBorder="1" applyFont="1" applyNumberFormat="1">
      <alignment horizontal="center" vertical="bottom"/>
    </xf>
    <xf borderId="4" fillId="3" fontId="39" numFmtId="169" xfId="0" applyAlignment="1" applyBorder="1" applyFont="1" applyNumberFormat="1">
      <alignment horizontal="center" vertical="bottom"/>
    </xf>
    <xf borderId="0" fillId="13" fontId="2" numFmtId="0" xfId="0" applyAlignment="1" applyFont="1">
      <alignment horizontal="center" shrinkToFit="0" vertical="bottom" wrapText="1"/>
    </xf>
    <xf borderId="0" fillId="20" fontId="7" numFmtId="0" xfId="0" applyAlignment="1" applyFont="1">
      <alignment horizontal="center" readingOrder="0"/>
    </xf>
    <xf borderId="0" fillId="20" fontId="6" numFmtId="0" xfId="0" applyAlignment="1" applyFont="1">
      <alignment horizontal="left" readingOrder="0"/>
    </xf>
    <xf borderId="4" fillId="8" fontId="36" numFmtId="0" xfId="0" applyAlignment="1" applyBorder="1" applyFont="1">
      <alignment horizontal="center" vertical="bottom"/>
    </xf>
    <xf borderId="4" fillId="12" fontId="2" numFmtId="165" xfId="0" applyAlignment="1" applyBorder="1" applyFont="1" applyNumberFormat="1">
      <alignment vertical="bottom"/>
    </xf>
    <xf borderId="8" fillId="8" fontId="36" numFmtId="0" xfId="0" applyAlignment="1" applyBorder="1" applyFont="1">
      <alignment horizontal="center" vertical="bottom"/>
    </xf>
    <xf borderId="4" fillId="0" fontId="2" numFmtId="0" xfId="0" applyAlignment="1" applyBorder="1" applyFont="1">
      <alignment horizontal="right" vertical="bottom"/>
    </xf>
    <xf borderId="2" fillId="5" fontId="10" numFmtId="0" xfId="0" applyAlignment="1" applyBorder="1" applyFont="1">
      <alignment horizontal="center" readingOrder="0" shrinkToFit="0" vertical="center" wrapText="1"/>
    </xf>
    <xf borderId="0" fillId="5" fontId="36" numFmtId="0" xfId="0" applyAlignment="1" applyFont="1">
      <alignment horizontal="center" readingOrder="0" vertical="center"/>
    </xf>
    <xf borderId="0" fillId="5" fontId="10" numFmtId="0" xfId="0" applyAlignment="1" applyFont="1">
      <alignment horizontal="center" readingOrder="0" vertical="center"/>
    </xf>
    <xf borderId="4" fillId="8" fontId="10" numFmtId="0" xfId="0" applyAlignment="1" applyBorder="1" applyFont="1">
      <alignment horizontal="center" vertical="center"/>
    </xf>
    <xf borderId="4" fillId="8" fontId="10" numFmtId="0" xfId="0" applyAlignment="1" applyBorder="1" applyFont="1">
      <alignment horizontal="center" readingOrder="0" vertical="center"/>
    </xf>
    <xf borderId="4" fillId="13" fontId="10" numFmtId="0" xfId="0" applyAlignment="1" applyBorder="1" applyFont="1">
      <alignment horizontal="center" readingOrder="0" vertical="center"/>
    </xf>
    <xf borderId="4" fillId="10" fontId="10" numFmtId="0" xfId="0" applyAlignment="1" applyBorder="1" applyFont="1">
      <alignment horizontal="center" readingOrder="0" vertical="center"/>
    </xf>
    <xf borderId="4" fillId="9" fontId="10" numFmtId="0" xfId="0" applyAlignment="1" applyBorder="1" applyFont="1">
      <alignment horizontal="center" readingOrder="0" vertical="center"/>
    </xf>
    <xf borderId="4" fillId="3" fontId="10" numFmtId="0" xfId="0" applyAlignment="1" applyBorder="1" applyFont="1">
      <alignment horizontal="center" readingOrder="0" vertical="center"/>
    </xf>
    <xf borderId="4" fillId="0" fontId="10" numFmtId="0" xfId="0" applyAlignment="1" applyBorder="1" applyFont="1">
      <alignment horizontal="center" vertical="center"/>
    </xf>
    <xf borderId="4" fillId="0" fontId="0" numFmtId="0" xfId="0" applyAlignment="1" applyBorder="1" applyFont="1">
      <alignment horizontal="center" readingOrder="0" vertical="center"/>
    </xf>
    <xf borderId="0" fillId="0" fontId="2" numFmtId="0" xfId="0" applyAlignment="1" applyFont="1">
      <alignment readingOrder="0" vertical="bottom"/>
    </xf>
    <xf borderId="4" fillId="18" fontId="10" numFmtId="0" xfId="0" applyAlignment="1" applyBorder="1" applyFont="1">
      <alignment horizontal="center" readingOrder="0" vertical="center"/>
    </xf>
    <xf borderId="4" fillId="18" fontId="0" numFmtId="0" xfId="0" applyAlignment="1" applyBorder="1" applyFont="1">
      <alignment horizontal="center" readingOrder="0" vertical="center"/>
    </xf>
    <xf borderId="4" fillId="3" fontId="10" numFmtId="0" xfId="0" applyAlignment="1" applyBorder="1" applyFont="1">
      <alignment horizontal="center" readingOrder="0" vertical="center"/>
    </xf>
    <xf borderId="4" fillId="23" fontId="10" numFmtId="0" xfId="0" applyAlignment="1" applyBorder="1" applyFill="1" applyFont="1">
      <alignment horizontal="center" readingOrder="0" vertical="center"/>
    </xf>
    <xf borderId="0" fillId="12" fontId="28" numFmtId="0" xfId="0" applyAlignment="1" applyFont="1">
      <alignment horizontal="center" readingOrder="0" vertical="center"/>
    </xf>
    <xf borderId="4" fillId="13" fontId="36" numFmtId="0" xfId="0" applyAlignment="1" applyBorder="1" applyFont="1">
      <alignment horizontal="center" readingOrder="0" vertical="center"/>
    </xf>
    <xf borderId="4" fillId="9" fontId="0" numFmtId="0" xfId="0" applyAlignment="1" applyBorder="1" applyFont="1">
      <alignment horizontal="center" readingOrder="0" vertical="center"/>
    </xf>
    <xf borderId="8" fillId="8" fontId="10" numFmtId="0" xfId="0" applyAlignment="1" applyBorder="1" applyFont="1">
      <alignment horizontal="center" vertical="center"/>
    </xf>
    <xf borderId="4" fillId="0" fontId="10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13" fontId="6" numFmtId="0" xfId="0" applyAlignment="1" applyFont="1">
      <alignment horizontal="center" vertical="center"/>
    </xf>
    <xf borderId="0" fillId="9" fontId="6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 vertical="center"/>
    </xf>
    <xf borderId="11" fillId="24" fontId="0" numFmtId="0" xfId="0" applyBorder="1" applyFill="1" applyFont="1"/>
    <xf borderId="11" fillId="24" fontId="0" numFmtId="0" xfId="0" applyAlignment="1" applyBorder="1" applyFont="1">
      <alignment horizontal="center"/>
    </xf>
    <xf borderId="4" fillId="0" fontId="0" numFmtId="0" xfId="0" applyAlignment="1" applyBorder="1" applyFont="1">
      <alignment horizontal="center"/>
    </xf>
    <xf borderId="4" fillId="0" fontId="0" numFmtId="0" xfId="0" applyBorder="1" applyFont="1"/>
    <xf borderId="4" fillId="25" fontId="0" numFmtId="0" xfId="0" applyAlignment="1" applyBorder="1" applyFill="1" applyFont="1">
      <alignment horizontal="center"/>
    </xf>
    <xf borderId="4" fillId="25" fontId="0" numFmtId="0" xfId="0" applyBorder="1" applyFont="1"/>
    <xf borderId="4" fillId="0" fontId="0" numFmtId="0" xfId="0" applyAlignment="1" applyBorder="1" applyFont="1">
      <alignment readingOrder="0"/>
    </xf>
    <xf borderId="4" fillId="25" fontId="0" numFmtId="0" xfId="0" applyAlignment="1" applyBorder="1" applyFont="1">
      <alignment readingOrder="0"/>
    </xf>
    <xf borderId="0" fillId="0" fontId="0" numFmtId="0" xfId="0" applyAlignment="1" applyFont="1">
      <alignment horizontal="center"/>
    </xf>
    <xf borderId="4" fillId="26" fontId="7" numFmtId="0" xfId="0" applyAlignment="1" applyBorder="1" applyFill="1" applyFont="1">
      <alignment horizontal="center" readingOrder="0"/>
    </xf>
    <xf borderId="4" fillId="26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  <xf borderId="1" fillId="3" fontId="7" numFmtId="0" xfId="0" applyAlignment="1" applyBorder="1" applyFont="1">
      <alignment horizontal="center" readingOrder="0"/>
    </xf>
    <xf borderId="1" fillId="3" fontId="6" numFmtId="0" xfId="0" applyAlignment="1" applyBorder="1" applyFont="1">
      <alignment horizontal="left" readingOrder="0"/>
    </xf>
    <xf borderId="8" fillId="13" fontId="7" numFmtId="0" xfId="0" applyAlignment="1" applyBorder="1" applyFont="1">
      <alignment horizontal="center" readingOrder="0"/>
    </xf>
    <xf borderId="9" fillId="13" fontId="6" numFmtId="0" xfId="0" applyAlignment="1" applyBorder="1" applyFont="1">
      <alignment horizontal="left" readingOrder="0"/>
    </xf>
    <xf borderId="10" fillId="13" fontId="6" numFmtId="0" xfId="0" applyAlignment="1" applyBorder="1" applyFont="1">
      <alignment horizontal="left" readingOrder="0"/>
    </xf>
    <xf borderId="5" fillId="10" fontId="7" numFmtId="0" xfId="0" applyAlignment="1" applyBorder="1" applyFont="1">
      <alignment horizontal="center" readingOrder="0"/>
    </xf>
    <xf borderId="5" fillId="10" fontId="6" numFmtId="0" xfId="0" applyAlignment="1" applyBorder="1" applyFont="1">
      <alignment horizontal="left" readingOrder="0"/>
    </xf>
    <xf borderId="4" fillId="0" fontId="6" numFmtId="165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4" fillId="10" fontId="7" numFmtId="0" xfId="0" applyAlignment="1" applyBorder="1" applyFont="1">
      <alignment horizontal="center" readingOrder="0"/>
    </xf>
    <xf borderId="4" fillId="10" fontId="6" numFmtId="0" xfId="0" applyAlignment="1" applyBorder="1" applyFont="1">
      <alignment horizontal="left" readingOrder="0"/>
    </xf>
    <xf borderId="4" fillId="9" fontId="7" numFmtId="0" xfId="0" applyAlignment="1" applyBorder="1" applyFont="1">
      <alignment horizontal="center" readingOrder="0" vertical="center"/>
    </xf>
    <xf borderId="4" fillId="9" fontId="6" numFmtId="0" xfId="0" applyAlignment="1" applyBorder="1" applyFont="1">
      <alignment horizontal="left" readingOrder="0" vertical="center"/>
    </xf>
    <xf borderId="4" fillId="0" fontId="6" numFmtId="165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center" readingOrder="0" shrinkToFit="0" vertical="center" wrapText="1"/>
    </xf>
    <xf borderId="8" fillId="12" fontId="38" numFmtId="0" xfId="0" applyAlignment="1" applyBorder="1" applyFont="1">
      <alignment horizontal="center"/>
    </xf>
    <xf borderId="4" fillId="12" fontId="38" numFmtId="0" xfId="0" applyAlignment="1" applyBorder="1" applyFont="1">
      <alignment horizontal="center"/>
    </xf>
    <xf borderId="8" fillId="27" fontId="40" numFmtId="0" xfId="0" applyAlignment="1" applyBorder="1" applyFill="1" applyFont="1">
      <alignment horizontal="center" vertical="top"/>
    </xf>
    <xf borderId="1" fillId="16" fontId="38" numFmtId="0" xfId="0" applyAlignment="1" applyBorder="1" applyFont="1">
      <alignment horizontal="center"/>
    </xf>
    <xf borderId="4" fillId="16" fontId="38" numFmtId="0" xfId="0" applyAlignment="1" applyBorder="1" applyFont="1">
      <alignment horizontal="center"/>
    </xf>
    <xf borderId="4" fillId="15" fontId="2" numFmtId="0" xfId="0" applyBorder="1" applyFont="1"/>
    <xf borderId="4" fillId="16" fontId="38" numFmtId="0" xfId="0" applyAlignment="1" applyBorder="1" applyFont="1">
      <alignment horizontal="center" readingOrder="0"/>
    </xf>
    <xf borderId="0" fillId="0" fontId="2" numFmtId="0" xfId="0" applyAlignment="1" applyFont="1">
      <alignment horizontal="right" readingOrder="0" vertical="bottom"/>
    </xf>
    <xf borderId="4" fillId="5" fontId="41" numFmtId="0" xfId="0" applyAlignment="1" applyBorder="1" applyFont="1">
      <alignment horizontal="center" vertical="top"/>
    </xf>
    <xf borderId="12" fillId="0" fontId="5" numFmtId="0" xfId="0" applyBorder="1" applyFont="1"/>
    <xf borderId="4" fillId="0" fontId="42" numFmtId="0" xfId="0" applyAlignment="1" applyBorder="1" applyFont="1">
      <alignment horizontal="center" vertical="bottom"/>
    </xf>
    <xf borderId="0" fillId="0" fontId="2" numFmtId="0" xfId="0" applyAlignment="1" applyFont="1">
      <alignment horizontal="right" vertical="bottom"/>
    </xf>
    <xf borderId="4" fillId="28" fontId="38" numFmtId="0" xfId="0" applyAlignment="1" applyBorder="1" applyFill="1" applyFont="1">
      <alignment horizontal="center"/>
    </xf>
    <xf borderId="2" fillId="27" fontId="43" numFmtId="0" xfId="0" applyAlignment="1" applyBorder="1" applyFont="1">
      <alignment horizontal="center" shrinkToFit="0" vertical="top" wrapText="1"/>
    </xf>
    <xf borderId="13" fillId="0" fontId="5" numFmtId="0" xfId="0" applyBorder="1" applyFont="1"/>
    <xf borderId="1" fillId="0" fontId="42" numFmtId="169" xfId="0" applyAlignment="1" applyBorder="1" applyFont="1" applyNumberFormat="1">
      <alignment horizontal="center"/>
    </xf>
    <xf borderId="1" fillId="29" fontId="38" numFmtId="0" xfId="0" applyAlignment="1" applyBorder="1" applyFill="1" applyFont="1">
      <alignment horizontal="center"/>
    </xf>
    <xf borderId="4" fillId="29" fontId="38" numFmtId="0" xfId="0" applyAlignment="1" applyBorder="1" applyFont="1">
      <alignment horizontal="center" readingOrder="0"/>
    </xf>
    <xf borderId="4" fillId="29" fontId="38" numFmtId="0" xfId="0" applyAlignment="1" applyBorder="1" applyFont="1">
      <alignment horizontal="center"/>
    </xf>
    <xf borderId="4" fillId="6" fontId="38" numFmtId="0" xfId="0" applyAlignment="1" applyBorder="1" applyFont="1">
      <alignment horizontal="center" readingOrder="0"/>
    </xf>
    <xf borderId="14" fillId="0" fontId="5" numFmtId="0" xfId="0" applyBorder="1" applyFont="1"/>
    <xf borderId="4" fillId="6" fontId="38" numFmtId="0" xfId="0" applyAlignment="1" applyBorder="1" applyFont="1">
      <alignment horizontal="center"/>
    </xf>
    <xf borderId="4" fillId="21" fontId="38" numFmtId="0" xfId="0" applyAlignment="1" applyBorder="1" applyFont="1">
      <alignment horizontal="center"/>
    </xf>
    <xf borderId="4" fillId="30" fontId="38" numFmtId="0" xfId="0" applyAlignment="1" applyBorder="1" applyFill="1" applyFont="1">
      <alignment horizontal="center"/>
    </xf>
    <xf borderId="4" fillId="30" fontId="2" numFmtId="0" xfId="0" applyBorder="1" applyFont="1"/>
    <xf borderId="4" fillId="30" fontId="44" numFmtId="0" xfId="0" applyAlignment="1" applyBorder="1" applyFont="1">
      <alignment horizontal="center" readingOrder="0"/>
    </xf>
    <xf borderId="4" fillId="31" fontId="38" numFmtId="0" xfId="0" applyAlignment="1" applyBorder="1" applyFill="1" applyFont="1">
      <alignment horizontal="center"/>
    </xf>
    <xf borderId="8" fillId="0" fontId="17" numFmtId="0" xfId="0" applyAlignment="1" applyBorder="1" applyFont="1">
      <alignment horizontal="center"/>
    </xf>
    <xf borderId="15" fillId="5" fontId="41" numFmtId="0" xfId="0" applyAlignment="1" applyBorder="1" applyFont="1">
      <alignment horizontal="center" readingOrder="0" vertical="bottom"/>
    </xf>
    <xf borderId="16" fillId="0" fontId="5" numFmtId="0" xfId="0" applyBorder="1" applyFont="1"/>
    <xf borderId="17" fillId="0" fontId="5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5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2" fontId="36" numFmtId="0" xfId="0" applyAlignment="1" applyBorder="1" applyFill="1" applyFont="1">
      <alignment horizontal="center" vertical="bottom"/>
    </xf>
    <xf borderId="4" fillId="32" fontId="36" numFmtId="0" xfId="0" applyAlignment="1" applyBorder="1" applyFont="1">
      <alignment horizontal="center" vertical="bottom"/>
    </xf>
    <xf borderId="4" fillId="12" fontId="2" numFmtId="0" xfId="0" applyAlignment="1" applyBorder="1" applyFont="1">
      <alignment vertical="bottom"/>
    </xf>
    <xf borderId="4" fillId="32" fontId="2" numFmtId="0" xfId="0" applyAlignment="1" applyBorder="1" applyFont="1">
      <alignment horizontal="center" readingOrder="0" vertical="bottom"/>
    </xf>
    <xf borderId="4" fillId="32" fontId="2" numFmtId="0" xfId="0" applyAlignment="1" applyBorder="1" applyFont="1">
      <alignment horizontal="center" vertical="bottom"/>
    </xf>
    <xf borderId="23" fillId="32" fontId="2" numFmtId="0" xfId="0" applyAlignment="1" applyBorder="1" applyFont="1">
      <alignment horizontal="center" readingOrder="0" vertical="bottom"/>
    </xf>
    <xf borderId="24" fillId="0" fontId="5" numFmtId="0" xfId="0" applyBorder="1" applyFont="1"/>
    <xf borderId="25" fillId="0" fontId="5" numFmtId="0" xfId="0" applyBorder="1" applyFont="1"/>
    <xf borderId="26" fillId="28" fontId="36" numFmtId="0" xfId="0" applyAlignment="1" applyBorder="1" applyFont="1">
      <alignment horizontal="center" vertical="bottom"/>
    </xf>
    <xf borderId="26" fillId="12" fontId="2" numFmtId="0" xfId="0" applyAlignment="1" applyBorder="1" applyFont="1">
      <alignment vertical="bottom"/>
    </xf>
    <xf borderId="27" fillId="28" fontId="38" numFmtId="0" xfId="0" applyAlignment="1" applyBorder="1" applyFont="1">
      <alignment horizontal="center" readingOrder="0" vertical="bottom"/>
    </xf>
    <xf borderId="4" fillId="0" fontId="6" numFmtId="0" xfId="0" applyAlignment="1" applyBorder="1" applyFont="1">
      <alignment horizontal="center" readingOrder="0" vertical="center"/>
    </xf>
    <xf borderId="4" fillId="0" fontId="6" numFmtId="0" xfId="0" applyAlignment="1" applyBorder="1" applyFont="1">
      <alignment horizontal="center" readingOrder="0" shrinkToFit="0" wrapText="1"/>
    </xf>
    <xf borderId="4" fillId="0" fontId="6" numFmtId="0" xfId="0" applyAlignment="1" applyBorder="1" applyFont="1">
      <alignment horizontal="center" vertical="center"/>
    </xf>
    <xf borderId="4" fillId="0" fontId="6" numFmtId="4" xfId="0" applyAlignment="1" applyBorder="1" applyFont="1" applyNumberFormat="1">
      <alignment horizontal="center" readingOrder="0"/>
    </xf>
    <xf borderId="4" fillId="0" fontId="6" numFmtId="169" xfId="0" applyAlignment="1" applyBorder="1" applyFont="1" applyNumberFormat="1">
      <alignment horizontal="center" readingOrder="0"/>
    </xf>
    <xf borderId="0" fillId="0" fontId="6" numFmtId="4" xfId="0" applyFont="1" applyNumberFormat="1"/>
    <xf borderId="0" fillId="3" fontId="6" numFmtId="0" xfId="0" applyAlignment="1" applyFont="1">
      <alignment readingOrder="0"/>
    </xf>
    <xf borderId="4" fillId="26" fontId="6" numFmtId="4" xfId="0" applyAlignment="1" applyBorder="1" applyFont="1" applyNumberFormat="1">
      <alignment horizontal="center" readingOrder="0"/>
    </xf>
    <xf borderId="4" fillId="0" fontId="6" numFmtId="0" xfId="0" applyAlignment="1" applyBorder="1" applyFont="1">
      <alignment readingOrder="0" shrinkToFit="0" wrapText="1"/>
    </xf>
    <xf borderId="4" fillId="3" fontId="6" numFmtId="4" xfId="0" applyAlignment="1" applyBorder="1" applyFont="1" applyNumberFormat="1">
      <alignment horizontal="center" readingOrder="0"/>
    </xf>
    <xf borderId="4" fillId="10" fontId="6" numFmtId="4" xfId="0" applyAlignment="1" applyBorder="1" applyFont="1" applyNumberFormat="1">
      <alignment horizontal="center" readingOrder="0"/>
    </xf>
    <xf borderId="0" fillId="9" fontId="6" numFmtId="0" xfId="0" applyAlignment="1" applyFont="1">
      <alignment horizontal="center" readingOrder="0" shrinkToFit="0" wrapText="1"/>
    </xf>
    <xf borderId="8" fillId="0" fontId="6" numFmtId="0" xfId="0" applyAlignment="1" applyBorder="1" applyFont="1">
      <alignment readingOrder="0"/>
    </xf>
    <xf borderId="4" fillId="0" fontId="6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673184600"/>
        <c:axId val="1129530415"/>
      </c:barChart>
      <c:catAx>
        <c:axId val="6731846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29530415"/>
      </c:catAx>
      <c:valAx>
        <c:axId val="112953041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7318460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311230067"/>
        <c:axId val="755686148"/>
      </c:barChart>
      <c:catAx>
        <c:axId val="3112300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55686148"/>
      </c:catAx>
      <c:valAx>
        <c:axId val="75568614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1123006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5.png"/><Relationship Id="rId2" Type="http://schemas.openxmlformats.org/officeDocument/2006/relationships/image" Target="../media/image4.png"/><Relationship Id="rId3" Type="http://schemas.openxmlformats.org/officeDocument/2006/relationships/image" Target="../media/image3.png"/><Relationship Id="rId4" Type="http://schemas.openxmlformats.org/officeDocument/2006/relationships/image" Target="../media/image6.png"/><Relationship Id="rId5" Type="http://schemas.openxmlformats.org/officeDocument/2006/relationships/image" Target="../media/image7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9.png"/><Relationship Id="rId2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25</xdr:col>
      <xdr:colOff>323850</xdr:colOff>
      <xdr:row>49</xdr:row>
      <xdr:rowOff>66675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2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1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5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4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3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6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7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9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8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8" TargetMode="External"/><Relationship Id="rId84" Type="http://schemas.openxmlformats.org/officeDocument/2006/relationships/hyperlink" Target="https://www.siloms.intraer/indicadores/indicadores.php?mod=2&amp;tela=2&amp;proj=U8&amp;sg_proj=C-98&amp;ano=2026&amp;mes=08" TargetMode="External"/><Relationship Id="rId83" Type="http://schemas.openxmlformats.org/officeDocument/2006/relationships/hyperlink" Target="https://www.siloms.intraer/indicadores/indicadores.php?mod=2&amp;tela=2&amp;proj=U8&amp;sg_proj=C-98&amp;ano=2026&amp;mes=08" TargetMode="External"/><Relationship Id="rId42" Type="http://schemas.openxmlformats.org/officeDocument/2006/relationships/hyperlink" Target="https://www.siloms.intraer/indicadores/indicadores.php?mod=2&amp;tela=2&amp;proj=U8&amp;sg_proj=C-98&amp;ano=2026&amp;mes=08" TargetMode="External"/><Relationship Id="rId86" Type="http://schemas.openxmlformats.org/officeDocument/2006/relationships/hyperlink" Target="https://www.siloms.intraer/indicadores/indicadores.php?mod=2&amp;tela=2&amp;proj=U8&amp;sg_proj=C-98&amp;ano=2026&amp;mes=08" TargetMode="External"/><Relationship Id="rId41" Type="http://schemas.openxmlformats.org/officeDocument/2006/relationships/hyperlink" Target="https://www.siloms.intraer/indicadores/indicadores.php?mod=2&amp;tela=2&amp;proj=U8&amp;sg_proj=C-98&amp;ano=2026&amp;mes=08" TargetMode="External"/><Relationship Id="rId85" Type="http://schemas.openxmlformats.org/officeDocument/2006/relationships/hyperlink" Target="https://www.siloms.intraer/indicadores/indicadores.php?mod=2&amp;tela=2&amp;proj=U8&amp;sg_proj=C-98&amp;ano=2026&amp;mes=08" TargetMode="External"/><Relationship Id="rId44" Type="http://schemas.openxmlformats.org/officeDocument/2006/relationships/hyperlink" Target="https://www.siloms.intraer/indicadores/indicadores.php?mod=2&amp;tela=2&amp;proj=U8&amp;sg_proj=C-98&amp;ano=2026&amp;mes=08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8" TargetMode="External"/><Relationship Id="rId46" Type="http://schemas.openxmlformats.org/officeDocument/2006/relationships/hyperlink" Target="https://www.siloms.intraer/indicadores/indicadores.php?mod=2&amp;tela=2&amp;proj=U8&amp;sg_proj=C-98&amp;ano=2026&amp;mes=08" TargetMode="External"/><Relationship Id="rId45" Type="http://schemas.openxmlformats.org/officeDocument/2006/relationships/hyperlink" Target="https://www.siloms.intraer/indicadores/indicadores.php?mod=2&amp;tela=2&amp;proj=U8&amp;sg_proj=C-98&amp;ano=2026&amp;mes=08" TargetMode="External"/><Relationship Id="rId80" Type="http://schemas.openxmlformats.org/officeDocument/2006/relationships/hyperlink" Target="https://www.siloms.intraer/indicadores/indicadores.php?mod=2&amp;tela=2&amp;proj=U8&amp;sg_proj=C-98&amp;ano=2026&amp;mes=08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8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8" TargetMode="External"/><Relationship Id="rId3" Type="http://schemas.openxmlformats.org/officeDocument/2006/relationships/hyperlink" Target="https://www.siloms.intraer/indicadores/indicadores.php?mod=2&amp;tela=2&amp;proj=U8&amp;sg_proj=C-98&amp;ano=2026&amp;mes=08" TargetMode="External"/><Relationship Id="rId4" Type="http://schemas.openxmlformats.org/officeDocument/2006/relationships/hyperlink" Target="https://www.siloms.intraer/indicadores/indicadores.php?mod=2&amp;tela=2&amp;proj=U8&amp;sg_proj=C-98&amp;ano=2026&amp;mes=08" TargetMode="External"/><Relationship Id="rId9" Type="http://schemas.openxmlformats.org/officeDocument/2006/relationships/hyperlink" Target="https://www.siloms.intraer/indicadores/indicadores.php?mod=2&amp;tela=2&amp;proj=U8&amp;sg_proj=C-98&amp;ano=2026&amp;mes=08" TargetMode="External"/><Relationship Id="rId48" Type="http://schemas.openxmlformats.org/officeDocument/2006/relationships/hyperlink" Target="https://www.siloms.intraer/indicadores/indicadores.php?mod=2&amp;tela=2&amp;proj=U8&amp;sg_proj=C-98&amp;ano=2026&amp;mes=08" TargetMode="External"/><Relationship Id="rId47" Type="http://schemas.openxmlformats.org/officeDocument/2006/relationships/hyperlink" Target="https://www.siloms.intraer/indicadores/indicadores.php?mod=2&amp;tela=2&amp;proj=U8&amp;sg_proj=C-98&amp;ano=2026&amp;mes=08" TargetMode="External"/><Relationship Id="rId49" Type="http://schemas.openxmlformats.org/officeDocument/2006/relationships/hyperlink" Target="https://www.siloms.intraer/indicadores/indicadores.php?mod=2&amp;tela=2&amp;proj=U8&amp;sg_proj=C-98&amp;ano=2026&amp;mes=08" TargetMode="External"/><Relationship Id="rId5" Type="http://schemas.openxmlformats.org/officeDocument/2006/relationships/hyperlink" Target="https://www.siloms.intraer/indicadores/indicadores.php?mod=2&amp;tela=2&amp;proj=U8&amp;sg_proj=C-98&amp;ano=2026&amp;mes=08" TargetMode="External"/><Relationship Id="rId6" Type="http://schemas.openxmlformats.org/officeDocument/2006/relationships/hyperlink" Target="https://www.siloms.intraer/indicadores/indicadores.php?mod=2&amp;tela=2&amp;proj=U8&amp;sg_proj=C-98&amp;ano=2026&amp;mes=08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8" TargetMode="External"/><Relationship Id="rId73" Type="http://schemas.openxmlformats.org/officeDocument/2006/relationships/hyperlink" Target="https://www.siloms.intraer/indicadores/indicadores.php?mod=2&amp;tela=2&amp;proj=U8&amp;sg_proj=C-98&amp;ano=2026&amp;mes=08" TargetMode="External"/><Relationship Id="rId72" Type="http://schemas.openxmlformats.org/officeDocument/2006/relationships/hyperlink" Target="https://www.siloms.intraer/indicadores/indicadores.php?mod=2&amp;tela=2&amp;proj=U8&amp;sg_proj=C-98&amp;ano=2026&amp;mes=08" TargetMode="External"/><Relationship Id="rId31" Type="http://schemas.openxmlformats.org/officeDocument/2006/relationships/hyperlink" Target="https://www.siloms.intraer/indicadores/indicadores.php?mod=2&amp;tela=2&amp;proj=U8&amp;sg_proj=C-98&amp;ano=2026&amp;mes=08" TargetMode="External"/><Relationship Id="rId75" Type="http://schemas.openxmlformats.org/officeDocument/2006/relationships/hyperlink" Target="https://www.siloms.intraer/indicadores/indicadores.php?mod=2&amp;tela=2&amp;proj=U8&amp;sg_proj=C-98&amp;ano=2026&amp;mes=08" TargetMode="External"/><Relationship Id="rId30" Type="http://schemas.openxmlformats.org/officeDocument/2006/relationships/hyperlink" Target="https://www.siloms.intraer/indicadores/indicadores.php?mod=2&amp;tela=2&amp;proj=U8&amp;sg_proj=C-98&amp;ano=2026&amp;mes=08" TargetMode="External"/><Relationship Id="rId74" Type="http://schemas.openxmlformats.org/officeDocument/2006/relationships/hyperlink" Target="https://www.siloms.intraer/indicadores/indicadores.php?mod=2&amp;tela=2&amp;proj=U8&amp;sg_proj=C-98&amp;ano=2026&amp;mes=08" TargetMode="External"/><Relationship Id="rId33" Type="http://schemas.openxmlformats.org/officeDocument/2006/relationships/hyperlink" Target="https://www.siloms.intraer/indicadores/indicadores.php?mod=2&amp;tela=2&amp;proj=U8&amp;sg_proj=C-98&amp;ano=2026&amp;mes=08" TargetMode="External"/><Relationship Id="rId77" Type="http://schemas.openxmlformats.org/officeDocument/2006/relationships/hyperlink" Target="https://www.siloms.intraer/indicadores/indicadores.php?mod=2&amp;tela=2&amp;proj=U8&amp;sg_proj=C-98&amp;ano=2026&amp;mes=08" TargetMode="External"/><Relationship Id="rId32" Type="http://schemas.openxmlformats.org/officeDocument/2006/relationships/hyperlink" Target="https://www.siloms.intraer/indicadores/indicadores.php?mod=2&amp;tela=2&amp;proj=U8&amp;sg_proj=C-98&amp;ano=2026&amp;mes=08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8" TargetMode="External"/><Relationship Id="rId79" Type="http://schemas.openxmlformats.org/officeDocument/2006/relationships/hyperlink" Target="https://www.siloms.intraer/indicadores/indicadores.php?mod=2&amp;tela=2&amp;proj=U8&amp;sg_proj=C-98&amp;ano=2026&amp;mes=08" TargetMode="External"/><Relationship Id="rId34" Type="http://schemas.openxmlformats.org/officeDocument/2006/relationships/hyperlink" Target="https://www.siloms.intraer/indicadores/indicadores.php?mod=2&amp;tela=2&amp;proj=U8&amp;sg_proj=C-98&amp;ano=2026&amp;mes=08" TargetMode="External"/><Relationship Id="rId78" Type="http://schemas.openxmlformats.org/officeDocument/2006/relationships/hyperlink" Target="https://www.siloms.intraer/indicadores/indicadores.php?mod=2&amp;tela=2&amp;proj=U8&amp;sg_proj=C-98&amp;ano=2026&amp;mes=08" TargetMode="External"/><Relationship Id="rId71" Type="http://schemas.openxmlformats.org/officeDocument/2006/relationships/hyperlink" Target="https://www.siloms.intraer/indicadores/indicadores.php?mod=2&amp;tela=2&amp;proj=U8&amp;sg_proj=C-98&amp;ano=2026&amp;mes=08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8" TargetMode="External"/><Relationship Id="rId39" Type="http://schemas.openxmlformats.org/officeDocument/2006/relationships/hyperlink" Target="https://www.siloms.intraer/indicadores/indicadores.php?mod=2&amp;tela=2&amp;proj=U8&amp;sg_proj=C-98&amp;ano=2026&amp;mes=08" TargetMode="External"/><Relationship Id="rId38" Type="http://schemas.openxmlformats.org/officeDocument/2006/relationships/hyperlink" Target="https://www.siloms.intraer/indicadores/indicadores.php?mod=2&amp;tela=2&amp;proj=U8&amp;sg_proj=C-98&amp;ano=2026&amp;mes=08" TargetMode="External"/><Relationship Id="rId62" Type="http://schemas.openxmlformats.org/officeDocument/2006/relationships/hyperlink" Target="https://www.siloms.intraer/indicadores/indicadores.php?mod=2&amp;tela=2&amp;proj=U8&amp;sg_proj=C-98&amp;ano=2026&amp;mes=08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8" TargetMode="External"/><Relationship Id="rId64" Type="http://schemas.openxmlformats.org/officeDocument/2006/relationships/hyperlink" Target="https://www.siloms.intraer/indicadores/indicadores.php?mod=2&amp;tela=2&amp;proj=U8&amp;sg_proj=C-98&amp;ano=2026&amp;mes=08" TargetMode="External"/><Relationship Id="rId63" Type="http://schemas.openxmlformats.org/officeDocument/2006/relationships/hyperlink" Target="https://www.siloms.intraer/indicadores/indicadores.php?mod=2&amp;tela=2&amp;proj=U8&amp;sg_proj=C-98&amp;ano=2026&amp;mes=08" TargetMode="External"/><Relationship Id="rId22" Type="http://schemas.openxmlformats.org/officeDocument/2006/relationships/hyperlink" Target="https://www.siloms.intraer/indicadores/indicadores.php?mod=2&amp;tela=2&amp;proj=U8&amp;sg_proj=C-98&amp;ano=2026&amp;mes=08" TargetMode="External"/><Relationship Id="rId66" Type="http://schemas.openxmlformats.org/officeDocument/2006/relationships/hyperlink" Target="https://www.siloms.intraer/indicadores/indicadores.php?mod=2&amp;tela=2&amp;proj=U8&amp;sg_proj=C-98&amp;ano=2026&amp;mes=08" TargetMode="External"/><Relationship Id="rId21" Type="http://schemas.openxmlformats.org/officeDocument/2006/relationships/hyperlink" Target="https://www.siloms.intraer/indicadores/indicadores.php?mod=2&amp;tela=2&amp;proj=U8&amp;sg_proj=C-98&amp;ano=2026&amp;mes=08" TargetMode="External"/><Relationship Id="rId65" Type="http://schemas.openxmlformats.org/officeDocument/2006/relationships/hyperlink" Target="https://www.siloms.intraer/indicadores/indicadores.php?mod=2&amp;tela=2&amp;proj=U8&amp;sg_proj=C-98&amp;ano=2026&amp;mes=08" TargetMode="External"/><Relationship Id="rId24" Type="http://schemas.openxmlformats.org/officeDocument/2006/relationships/hyperlink" Target="https://www.siloms.intraer/indicadores/indicadores.php?mod=2&amp;tela=2&amp;proj=U8&amp;sg_proj=C-98&amp;ano=2026&amp;mes=08" TargetMode="External"/><Relationship Id="rId68" Type="http://schemas.openxmlformats.org/officeDocument/2006/relationships/hyperlink" Target="https://www.siloms.intraer/indicadores/indicadores.php?mod=2&amp;tela=2&amp;proj=U8&amp;sg_proj=C-98&amp;ano=2026&amp;mes=08" TargetMode="External"/><Relationship Id="rId23" Type="http://schemas.openxmlformats.org/officeDocument/2006/relationships/hyperlink" Target="https://www.siloms.intraer/indicadores/indicadores.php?mod=2&amp;tela=2&amp;proj=U8&amp;sg_proj=C-98&amp;ano=2026&amp;mes=08" TargetMode="External"/><Relationship Id="rId67" Type="http://schemas.openxmlformats.org/officeDocument/2006/relationships/hyperlink" Target="https://www.siloms.intraer/indicadores/indicadores.php?mod=2&amp;tela=2&amp;proj=U8&amp;sg_proj=C-98&amp;ano=2026&amp;mes=08" TargetMode="External"/><Relationship Id="rId60" Type="http://schemas.openxmlformats.org/officeDocument/2006/relationships/hyperlink" Target="https://www.siloms.intraer/indicadores/indicadores.php?mod=2&amp;tela=2&amp;proj=U8&amp;sg_proj=C-98&amp;ano=2026&amp;mes=08" TargetMode="External"/><Relationship Id="rId26" Type="http://schemas.openxmlformats.org/officeDocument/2006/relationships/hyperlink" Target="https://www.siloms.intraer/indicadores/indicadores.php?mod=2&amp;tela=2&amp;proj=U8&amp;sg_proj=C-98&amp;ano=2026&amp;mes=08" TargetMode="External"/><Relationship Id="rId25" Type="http://schemas.openxmlformats.org/officeDocument/2006/relationships/hyperlink" Target="https://www.siloms.intraer/indicadores/indicadores.php?mod=2&amp;tela=2&amp;proj=U8&amp;sg_proj=C-98&amp;ano=2026&amp;mes=08" TargetMode="External"/><Relationship Id="rId69" Type="http://schemas.openxmlformats.org/officeDocument/2006/relationships/hyperlink" Target="https://www.siloms.intraer/indicadores/indicadores.php?mod=2&amp;tela=2&amp;proj=U8&amp;sg_proj=C-98&amp;ano=2026&amp;mes=08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8" TargetMode="External"/><Relationship Id="rId29" Type="http://schemas.openxmlformats.org/officeDocument/2006/relationships/hyperlink" Target="https://www.siloms.intraer/indicadores/indicadores.php?mod=2&amp;tela=2&amp;proj=U8&amp;sg_proj=C-98&amp;ano=2026&amp;mes=08" TargetMode="External"/><Relationship Id="rId51" Type="http://schemas.openxmlformats.org/officeDocument/2006/relationships/hyperlink" Target="https://www.siloms.intraer/indicadores/indicadores.php?mod=2&amp;tela=2&amp;proj=U8&amp;sg_proj=C-98&amp;ano=2026&amp;mes=08" TargetMode="External"/><Relationship Id="rId50" Type="http://schemas.openxmlformats.org/officeDocument/2006/relationships/hyperlink" Target="https://www.siloms.intraer/indicadores/indicadores.php?mod=2&amp;tela=2&amp;proj=U8&amp;sg_proj=C-98&amp;ano=2026&amp;mes=08" TargetMode="External"/><Relationship Id="rId53" Type="http://schemas.openxmlformats.org/officeDocument/2006/relationships/hyperlink" Target="https://www.siloms.intraer/indicadores/indicadores.php?mod=2&amp;tela=2&amp;proj=U8&amp;sg_proj=C-98&amp;ano=2026&amp;mes=08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8" TargetMode="External"/><Relationship Id="rId55" Type="http://schemas.openxmlformats.org/officeDocument/2006/relationships/hyperlink" Target="https://www.siloms.intraer/indicadores/indicadores.php?mod=2&amp;tela=2&amp;proj=U8&amp;sg_proj=C-98&amp;ano=2026&amp;mes=08" TargetMode="External"/><Relationship Id="rId10" Type="http://schemas.openxmlformats.org/officeDocument/2006/relationships/hyperlink" Target="https://www.siloms.intraer/indicadores/indicadores.php?mod=2&amp;tela=2&amp;proj=U8&amp;sg_proj=C-98&amp;ano=2026&amp;mes=08" TargetMode="External"/><Relationship Id="rId54" Type="http://schemas.openxmlformats.org/officeDocument/2006/relationships/hyperlink" Target="https://www.siloms.intraer/indicadores/indicadores.php?mod=2&amp;tela=2&amp;proj=U8&amp;sg_proj=C-98&amp;ano=2026&amp;mes=08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8" TargetMode="External"/><Relationship Id="rId12" Type="http://schemas.openxmlformats.org/officeDocument/2006/relationships/hyperlink" Target="https://www.siloms.intraer/indicadores/indicadores.php?mod=2&amp;tela=2&amp;proj=U8&amp;sg_proj=C-98&amp;ano=2026&amp;mes=08" TargetMode="External"/><Relationship Id="rId56" Type="http://schemas.openxmlformats.org/officeDocument/2006/relationships/hyperlink" Target="https://www.siloms.intraer/indicadores/indicadores.php?mod=2&amp;tela=2&amp;proj=U8&amp;sg_proj=C-98&amp;ano=2026&amp;mes=08" TargetMode="External"/><Relationship Id="rId15" Type="http://schemas.openxmlformats.org/officeDocument/2006/relationships/hyperlink" Target="https://www.siloms.intraer/indicadores/indicadores.php?mod=2&amp;tela=2&amp;proj=U8&amp;sg_proj=C-98&amp;ano=2026&amp;mes=08" TargetMode="External"/><Relationship Id="rId59" Type="http://schemas.openxmlformats.org/officeDocument/2006/relationships/hyperlink" Target="https://www.siloms.intraer/indicadores/indicadores.php?mod=2&amp;tela=2&amp;proj=U8&amp;sg_proj=C-98&amp;ano=2026&amp;mes=08" TargetMode="External"/><Relationship Id="rId14" Type="http://schemas.openxmlformats.org/officeDocument/2006/relationships/hyperlink" Target="https://www.siloms.intraer/indicadores/indicadores.php?mod=2&amp;tela=2&amp;proj=U8&amp;sg_proj=C-98&amp;ano=2026&amp;mes=08" TargetMode="External"/><Relationship Id="rId58" Type="http://schemas.openxmlformats.org/officeDocument/2006/relationships/hyperlink" Target="https://www.siloms.intraer/indicadores/indicadores.php?mod=2&amp;tela=2&amp;proj=U8&amp;sg_proj=C-98&amp;ano=2026&amp;mes=08" TargetMode="External"/><Relationship Id="rId17" Type="http://schemas.openxmlformats.org/officeDocument/2006/relationships/hyperlink" Target="https://www.siloms.intraer/indicadores/indicadores.php?mod=2&amp;tela=2&amp;proj=U8&amp;sg_proj=C-98&amp;ano=2026&amp;mes=08" TargetMode="External"/><Relationship Id="rId16" Type="http://schemas.openxmlformats.org/officeDocument/2006/relationships/hyperlink" Target="https://www.siloms.intraer/indicadores/indicadores.php?mod=2&amp;tela=2&amp;proj=U8&amp;sg_proj=C-98&amp;ano=2026&amp;mes=08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8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1" t="s">
        <v>0</v>
      </c>
      <c r="B1" s="3" t="s">
        <v>2</v>
      </c>
      <c r="C1" s="5" t="s">
        <v>5</v>
      </c>
      <c r="D1" s="8" t="s">
        <v>8</v>
      </c>
      <c r="E1" s="13">
        <v>62.5</v>
      </c>
      <c r="F1" s="15" t="s">
        <v>11</v>
      </c>
      <c r="G1" s="17"/>
      <c r="H1" s="17"/>
      <c r="I1" s="17"/>
      <c r="J1" s="17"/>
      <c r="K1" s="19"/>
      <c r="L1" s="17"/>
      <c r="M1" s="17"/>
      <c r="N1" s="17"/>
      <c r="O1" s="19"/>
      <c r="P1" s="17"/>
      <c r="Q1" s="17"/>
      <c r="R1" s="17"/>
      <c r="S1" s="17"/>
      <c r="T1" s="22"/>
      <c r="U1" s="22"/>
      <c r="V1" s="17"/>
      <c r="W1" s="22"/>
      <c r="X1" s="22"/>
      <c r="Y1" s="23"/>
      <c r="Z1" s="23"/>
      <c r="AA1" s="17"/>
      <c r="AB1" s="24"/>
      <c r="AC1" s="17"/>
      <c r="AD1" s="17"/>
      <c r="AE1" s="17"/>
    </row>
    <row r="2" ht="16.5" customHeight="1">
      <c r="A2" s="26"/>
      <c r="B2" s="26"/>
      <c r="C2" s="26"/>
      <c r="D2" s="26"/>
      <c r="E2" s="29" t="s">
        <v>13</v>
      </c>
      <c r="F2" s="29" t="s">
        <v>14</v>
      </c>
      <c r="G2" s="23"/>
      <c r="H2" s="23"/>
      <c r="I2" s="23"/>
      <c r="J2" s="23"/>
      <c r="K2" s="19"/>
      <c r="L2" s="23"/>
      <c r="M2" s="23"/>
      <c r="N2" s="23"/>
      <c r="O2" s="19"/>
      <c r="P2" s="23"/>
      <c r="Q2" s="23"/>
      <c r="R2" s="23"/>
      <c r="S2" s="23"/>
      <c r="T2" s="22"/>
      <c r="U2" s="22"/>
      <c r="V2" s="23"/>
      <c r="W2" s="22"/>
      <c r="X2" s="22"/>
      <c r="Y2" s="23"/>
      <c r="Z2" s="23"/>
      <c r="AA2" s="23"/>
      <c r="AB2" s="24"/>
      <c r="AC2" s="17"/>
      <c r="AD2" s="17"/>
      <c r="AE2" s="17"/>
    </row>
    <row r="3">
      <c r="A3" s="29"/>
      <c r="B3" s="41" t="str">
        <f>IF(Y3="APL",T3,"")</f>
        <v/>
      </c>
      <c r="C3" s="42"/>
      <c r="D3" s="44"/>
      <c r="E3" s="45"/>
      <c r="F3" s="45"/>
      <c r="G3" s="22" t="s">
        <v>29</v>
      </c>
      <c r="H3" s="22" t="s">
        <v>30</v>
      </c>
      <c r="I3" s="22" t="s">
        <v>33</v>
      </c>
      <c r="J3" s="22" t="s">
        <v>34</v>
      </c>
      <c r="K3" s="22" t="s">
        <v>36</v>
      </c>
      <c r="L3" s="22" t="s">
        <v>38</v>
      </c>
      <c r="M3" s="22" t="s">
        <v>39</v>
      </c>
      <c r="N3" s="22" t="s">
        <v>41</v>
      </c>
      <c r="O3" s="22" t="s">
        <v>5</v>
      </c>
      <c r="P3" s="22" t="s">
        <v>43</v>
      </c>
      <c r="Q3" s="22" t="s">
        <v>44</v>
      </c>
      <c r="R3" s="22" t="s">
        <v>45</v>
      </c>
      <c r="S3" s="22" t="s">
        <v>47</v>
      </c>
      <c r="T3" s="22" t="s">
        <v>48</v>
      </c>
      <c r="U3" s="22" t="s">
        <v>50</v>
      </c>
      <c r="V3" s="22" t="s">
        <v>51</v>
      </c>
      <c r="W3" s="22" t="s">
        <v>51</v>
      </c>
      <c r="X3" s="22" t="s">
        <v>53</v>
      </c>
      <c r="Y3" s="22" t="s">
        <v>54</v>
      </c>
      <c r="Z3" s="22" t="s">
        <v>56</v>
      </c>
      <c r="AA3" s="22" t="s">
        <v>51</v>
      </c>
      <c r="AB3" s="22" t="s">
        <v>57</v>
      </c>
      <c r="AC3" s="22"/>
      <c r="AD3" s="46"/>
      <c r="AE3" s="17"/>
    </row>
    <row r="4">
      <c r="A4" s="29">
        <v>1.0</v>
      </c>
      <c r="B4" s="41">
        <f t="shared" ref="B4:B42" si="1">T4</f>
        <v>2702</v>
      </c>
      <c r="C4" s="42" t="str">
        <f t="shared" ref="C4:C42" si="2">O4</f>
        <v>PC-E17371</v>
      </c>
      <c r="D4" s="51">
        <f t="shared" ref="D4:D42" si="3">U4-Q4</f>
        <v>-47.46875</v>
      </c>
      <c r="E4" s="45"/>
      <c r="F4" s="44" t="b">
        <f t="shared" ref="F4:F42" si="4">IF(Y4="APL",T4)</f>
        <v>0</v>
      </c>
      <c r="G4" s="11" t="s">
        <v>63</v>
      </c>
      <c r="H4" s="11" t="s">
        <v>64</v>
      </c>
      <c r="I4" s="11" t="s">
        <v>65</v>
      </c>
      <c r="J4" s="11" t="s">
        <v>66</v>
      </c>
      <c r="K4" s="11" t="s">
        <v>67</v>
      </c>
      <c r="L4" s="56"/>
      <c r="M4" s="56"/>
      <c r="N4" s="56"/>
      <c r="O4" s="11" t="s">
        <v>68</v>
      </c>
      <c r="P4" s="11" t="s">
        <v>70</v>
      </c>
      <c r="Q4" s="57">
        <v>214.13541666666666</v>
      </c>
      <c r="R4" s="57">
        <v>421.2951388888889</v>
      </c>
      <c r="S4" s="11">
        <v>128.48</v>
      </c>
      <c r="T4" s="11">
        <v>2702.0</v>
      </c>
      <c r="U4" s="57">
        <v>166.66666666666666</v>
      </c>
      <c r="V4" s="58">
        <v>41754.0</v>
      </c>
      <c r="W4" s="58">
        <v>46134.0</v>
      </c>
      <c r="X4" s="11">
        <v>3.040093565E9</v>
      </c>
      <c r="Y4" s="11" t="s">
        <v>73</v>
      </c>
      <c r="Z4" s="11">
        <v>3.810279892E9</v>
      </c>
      <c r="AA4" s="58">
        <v>46170.0</v>
      </c>
      <c r="AB4" s="56"/>
      <c r="AC4" s="22"/>
      <c r="AD4" s="46"/>
      <c r="AE4" s="17"/>
    </row>
    <row r="5">
      <c r="A5" s="29">
        <v>2.0</v>
      </c>
      <c r="B5" s="41">
        <f t="shared" si="1"/>
        <v>2703</v>
      </c>
      <c r="C5" s="42" t="str">
        <f t="shared" si="2"/>
        <v>PC-E17377</v>
      </c>
      <c r="D5" s="51">
        <f t="shared" si="3"/>
        <v>-7.763888889</v>
      </c>
      <c r="E5" s="45"/>
      <c r="F5" s="44">
        <f t="shared" si="4"/>
        <v>2703</v>
      </c>
      <c r="G5" s="11" t="s">
        <v>76</v>
      </c>
      <c r="H5" s="11" t="s">
        <v>64</v>
      </c>
      <c r="I5" s="11" t="s">
        <v>65</v>
      </c>
      <c r="J5" s="11" t="s">
        <v>66</v>
      </c>
      <c r="K5" s="11" t="s">
        <v>67</v>
      </c>
      <c r="L5" s="56"/>
      <c r="M5" s="40"/>
      <c r="N5" s="40"/>
      <c r="O5" s="11" t="s">
        <v>77</v>
      </c>
      <c r="P5" s="11" t="s">
        <v>70</v>
      </c>
      <c r="Q5" s="57">
        <v>174.43055555555554</v>
      </c>
      <c r="R5" s="57">
        <v>402.7083333333333</v>
      </c>
      <c r="S5" s="11">
        <v>104.66</v>
      </c>
      <c r="T5" s="11">
        <v>2703.0</v>
      </c>
      <c r="U5" s="57">
        <v>166.66666666666666</v>
      </c>
      <c r="V5" s="62">
        <v>44709.0</v>
      </c>
      <c r="W5" s="62">
        <v>44652.0</v>
      </c>
      <c r="X5" s="11">
        <v>3.040083839E9</v>
      </c>
      <c r="Y5" s="11" t="s">
        <v>78</v>
      </c>
      <c r="Z5" s="56"/>
      <c r="AA5" s="63"/>
      <c r="AB5" s="56"/>
      <c r="AC5" s="22"/>
      <c r="AD5" s="46"/>
      <c r="AE5" s="17"/>
    </row>
    <row r="6">
      <c r="A6" s="29">
        <v>3.0</v>
      </c>
      <c r="B6" s="41">
        <f t="shared" si="1"/>
        <v>2719</v>
      </c>
      <c r="C6" s="42" t="str">
        <f t="shared" si="2"/>
        <v>PC-EPC0431</v>
      </c>
      <c r="D6" s="51">
        <f t="shared" si="3"/>
        <v>-14.28819444</v>
      </c>
      <c r="E6" s="45"/>
      <c r="F6" s="44">
        <f t="shared" si="4"/>
        <v>2719</v>
      </c>
      <c r="G6" s="11" t="s">
        <v>82</v>
      </c>
      <c r="H6" s="11" t="s">
        <v>64</v>
      </c>
      <c r="I6" s="11">
        <v>3044000.0</v>
      </c>
      <c r="J6" s="11" t="s">
        <v>83</v>
      </c>
      <c r="K6" s="11" t="s">
        <v>67</v>
      </c>
      <c r="L6" s="56"/>
      <c r="M6" s="40"/>
      <c r="N6" s="40"/>
      <c r="O6" s="11" t="s">
        <v>84</v>
      </c>
      <c r="P6" s="11" t="s">
        <v>70</v>
      </c>
      <c r="Q6" s="57">
        <v>180.95486111111111</v>
      </c>
      <c r="R6" s="57">
        <v>546.1354166666666</v>
      </c>
      <c r="S6" s="11">
        <v>108.57</v>
      </c>
      <c r="T6" s="11">
        <v>2719.0</v>
      </c>
      <c r="U6" s="57">
        <v>166.66666666666666</v>
      </c>
      <c r="V6" s="62">
        <v>44348.0</v>
      </c>
      <c r="W6" s="58">
        <v>44348.0</v>
      </c>
      <c r="X6" s="11">
        <v>2.260002888E9</v>
      </c>
      <c r="Y6" s="11" t="s">
        <v>78</v>
      </c>
      <c r="Z6" s="56"/>
      <c r="AA6" s="63"/>
      <c r="AB6" s="56"/>
      <c r="AC6" s="22"/>
      <c r="AD6" s="46"/>
      <c r="AE6" s="17"/>
    </row>
    <row r="7">
      <c r="A7" s="29">
        <v>4.0</v>
      </c>
      <c r="B7" s="41">
        <f t="shared" si="1"/>
        <v>2728</v>
      </c>
      <c r="C7" s="42" t="str">
        <f t="shared" si="2"/>
        <v>PCE-PC0499</v>
      </c>
      <c r="D7" s="51">
        <f t="shared" si="3"/>
        <v>164.2013889</v>
      </c>
      <c r="E7" s="45"/>
      <c r="F7" s="44" t="b">
        <f t="shared" si="4"/>
        <v>0</v>
      </c>
      <c r="G7" s="11" t="s">
        <v>63</v>
      </c>
      <c r="H7" s="11" t="s">
        <v>64</v>
      </c>
      <c r="I7" s="11">
        <v>3044000.0</v>
      </c>
      <c r="J7" s="11" t="s">
        <v>83</v>
      </c>
      <c r="K7" s="11" t="s">
        <v>67</v>
      </c>
      <c r="L7" s="56"/>
      <c r="M7" s="40"/>
      <c r="N7" s="40"/>
      <c r="O7" s="11" t="s">
        <v>88</v>
      </c>
      <c r="P7" s="11" t="s">
        <v>70</v>
      </c>
      <c r="Q7" s="67">
        <v>2.4652777777777777</v>
      </c>
      <c r="R7" s="57">
        <v>534.3715277777778</v>
      </c>
      <c r="S7" s="11">
        <v>1.48</v>
      </c>
      <c r="T7" s="11">
        <v>2728.0</v>
      </c>
      <c r="U7" s="57">
        <v>166.66666666666666</v>
      </c>
      <c r="V7" s="62">
        <v>46059.0</v>
      </c>
      <c r="W7" s="58">
        <v>46203.0</v>
      </c>
      <c r="X7" s="11">
        <v>3.040093881E9</v>
      </c>
      <c r="Y7" s="11" t="s">
        <v>73</v>
      </c>
      <c r="Z7" s="11">
        <v>3.810280456E9</v>
      </c>
      <c r="AA7" s="58">
        <v>46210.0</v>
      </c>
      <c r="AB7" s="56"/>
      <c r="AC7" s="22"/>
      <c r="AD7" s="46"/>
      <c r="AE7" s="17"/>
    </row>
    <row r="8">
      <c r="A8" s="29">
        <v>5.0</v>
      </c>
      <c r="B8" s="41">
        <f t="shared" si="1"/>
        <v>2742</v>
      </c>
      <c r="C8" s="42" t="str">
        <f t="shared" si="2"/>
        <v>PCE-PC0743</v>
      </c>
      <c r="D8" s="51">
        <f t="shared" si="3"/>
        <v>133.7326389</v>
      </c>
      <c r="E8" s="45"/>
      <c r="F8" s="44">
        <f t="shared" si="4"/>
        <v>2742</v>
      </c>
      <c r="G8" s="11" t="s">
        <v>92</v>
      </c>
      <c r="H8" s="11" t="s">
        <v>64</v>
      </c>
      <c r="I8" s="11">
        <v>3044000.0</v>
      </c>
      <c r="J8" s="11" t="s">
        <v>83</v>
      </c>
      <c r="K8" s="11" t="s">
        <v>67</v>
      </c>
      <c r="L8" s="56"/>
      <c r="M8" s="40"/>
      <c r="N8" s="40"/>
      <c r="O8" s="11" t="s">
        <v>74</v>
      </c>
      <c r="P8" s="11" t="s">
        <v>70</v>
      </c>
      <c r="Q8" s="57">
        <v>32.93402777777778</v>
      </c>
      <c r="R8" s="57">
        <v>230.68402777777777</v>
      </c>
      <c r="S8" s="11">
        <v>19.76</v>
      </c>
      <c r="T8" s="11">
        <v>2742.0</v>
      </c>
      <c r="U8" s="57">
        <v>166.66666666666666</v>
      </c>
      <c r="V8" s="62">
        <v>46149.0</v>
      </c>
      <c r="W8" s="71">
        <v>45510.0</v>
      </c>
      <c r="X8" s="11">
        <v>3.130007347E9</v>
      </c>
      <c r="Y8" s="11" t="s">
        <v>78</v>
      </c>
      <c r="Z8" s="56"/>
      <c r="AA8" s="63"/>
      <c r="AB8" s="56"/>
      <c r="AC8" s="22"/>
      <c r="AD8" s="46"/>
      <c r="AE8" s="46"/>
    </row>
    <row r="9">
      <c r="A9" s="29">
        <v>6.0</v>
      </c>
      <c r="B9" s="41">
        <f t="shared" si="1"/>
        <v>2734</v>
      </c>
      <c r="C9" s="42" t="str">
        <f t="shared" si="2"/>
        <v>PCE-PC0764</v>
      </c>
      <c r="D9" s="51">
        <f t="shared" si="3"/>
        <v>-41.54166667</v>
      </c>
      <c r="E9" s="45"/>
      <c r="F9" s="44" t="b">
        <f t="shared" si="4"/>
        <v>0</v>
      </c>
      <c r="G9" s="11" t="s">
        <v>63</v>
      </c>
      <c r="H9" s="11" t="s">
        <v>64</v>
      </c>
      <c r="I9" s="11">
        <v>3044000.0</v>
      </c>
      <c r="J9" s="11" t="s">
        <v>83</v>
      </c>
      <c r="K9" s="11" t="s">
        <v>67</v>
      </c>
      <c r="L9" s="56"/>
      <c r="M9" s="40"/>
      <c r="N9" s="40"/>
      <c r="O9" s="11" t="s">
        <v>98</v>
      </c>
      <c r="P9" s="11" t="s">
        <v>70</v>
      </c>
      <c r="Q9" s="57">
        <v>208.20833333333334</v>
      </c>
      <c r="R9" s="57">
        <v>383.63194444444446</v>
      </c>
      <c r="S9" s="11">
        <v>124.93</v>
      </c>
      <c r="T9" s="11">
        <v>2734.0</v>
      </c>
      <c r="U9" s="57">
        <v>166.66666666666666</v>
      </c>
      <c r="V9" s="62">
        <v>43731.0</v>
      </c>
      <c r="W9" s="58">
        <v>45301.0</v>
      </c>
      <c r="X9" s="11">
        <v>3.810139776E9</v>
      </c>
      <c r="Y9" s="11" t="s">
        <v>101</v>
      </c>
      <c r="Z9" s="11" t="s">
        <v>102</v>
      </c>
      <c r="AA9" s="58">
        <v>43507.0</v>
      </c>
      <c r="AB9" s="56"/>
      <c r="AC9" s="22"/>
      <c r="AD9" s="46"/>
      <c r="AE9" s="46"/>
    </row>
    <row r="10">
      <c r="A10" s="29">
        <v>7.0</v>
      </c>
      <c r="B10" s="41">
        <f t="shared" si="1"/>
        <v>2740</v>
      </c>
      <c r="C10" s="42" t="str">
        <f t="shared" si="2"/>
        <v>PCE-PC0776</v>
      </c>
      <c r="D10" s="51">
        <f t="shared" si="3"/>
        <v>29.09375</v>
      </c>
      <c r="E10" s="45"/>
      <c r="F10" s="44">
        <f t="shared" si="4"/>
        <v>2740</v>
      </c>
      <c r="G10" s="11" t="s">
        <v>104</v>
      </c>
      <c r="H10" s="11" t="s">
        <v>64</v>
      </c>
      <c r="I10" s="11">
        <v>3044000.0</v>
      </c>
      <c r="J10" s="11" t="s">
        <v>83</v>
      </c>
      <c r="K10" s="11" t="s">
        <v>67</v>
      </c>
      <c r="L10" s="56"/>
      <c r="M10" s="40"/>
      <c r="N10" s="40"/>
      <c r="O10" s="11" t="s">
        <v>108</v>
      </c>
      <c r="P10" s="11" t="s">
        <v>70</v>
      </c>
      <c r="Q10" s="57">
        <v>137.57291666666666</v>
      </c>
      <c r="R10" s="57">
        <v>345.49652777777777</v>
      </c>
      <c r="S10" s="11">
        <v>82.54</v>
      </c>
      <c r="T10" s="11">
        <v>2740.0</v>
      </c>
      <c r="U10" s="57">
        <v>166.66666666666666</v>
      </c>
      <c r="V10" s="62">
        <v>45511.0</v>
      </c>
      <c r="W10" s="58">
        <v>43725.0</v>
      </c>
      <c r="X10" s="11">
        <v>3.810113895E9</v>
      </c>
      <c r="Y10" s="11" t="s">
        <v>78</v>
      </c>
      <c r="Z10" s="56"/>
      <c r="AA10" s="63"/>
      <c r="AB10" s="56"/>
      <c r="AC10" s="22"/>
      <c r="AD10" s="46"/>
      <c r="AE10" s="17"/>
    </row>
    <row r="11">
      <c r="A11" s="29">
        <v>8.0</v>
      </c>
      <c r="B11" s="41">
        <f t="shared" si="1"/>
        <v>2732</v>
      </c>
      <c r="C11" s="42" t="str">
        <f t="shared" si="2"/>
        <v>PCE-PC0790</v>
      </c>
      <c r="D11" s="51">
        <f t="shared" si="3"/>
        <v>46.27430556</v>
      </c>
      <c r="E11" s="45"/>
      <c r="F11" s="44" t="b">
        <f t="shared" si="4"/>
        <v>0</v>
      </c>
      <c r="G11" s="11" t="s">
        <v>63</v>
      </c>
      <c r="H11" s="11" t="s">
        <v>64</v>
      </c>
      <c r="I11" s="11">
        <v>3044000.0</v>
      </c>
      <c r="J11" s="11" t="s">
        <v>83</v>
      </c>
      <c r="K11" s="11" t="s">
        <v>67</v>
      </c>
      <c r="L11" s="56"/>
      <c r="M11" s="40"/>
      <c r="N11" s="40"/>
      <c r="O11" s="11" t="s">
        <v>112</v>
      </c>
      <c r="P11" s="11" t="s">
        <v>70</v>
      </c>
      <c r="Q11" s="57">
        <v>120.39236111111111</v>
      </c>
      <c r="R11" s="57">
        <v>337.02430555555554</v>
      </c>
      <c r="S11" s="11">
        <v>72.24</v>
      </c>
      <c r="T11" s="11">
        <v>2732.0</v>
      </c>
      <c r="U11" s="57">
        <v>166.66666666666666</v>
      </c>
      <c r="V11" s="62">
        <v>45716.0</v>
      </c>
      <c r="W11" s="62">
        <v>45716.0</v>
      </c>
      <c r="X11" s="11">
        <v>3.810140243E9</v>
      </c>
      <c r="Y11" s="11" t="s">
        <v>101</v>
      </c>
      <c r="Z11" s="11" t="s">
        <v>117</v>
      </c>
      <c r="AA11" s="58">
        <v>44665.0</v>
      </c>
      <c r="AB11" s="56"/>
      <c r="AC11" s="22"/>
      <c r="AD11" s="46"/>
      <c r="AE11" s="17"/>
    </row>
    <row r="12">
      <c r="A12" s="89">
        <v>9.0</v>
      </c>
      <c r="B12" s="91">
        <f t="shared" si="1"/>
        <v>2733</v>
      </c>
      <c r="C12" s="92" t="str">
        <f t="shared" si="2"/>
        <v>PCE-PC0797</v>
      </c>
      <c r="D12" s="93">
        <f t="shared" si="3"/>
        <v>-5.663194444</v>
      </c>
      <c r="E12" s="94"/>
      <c r="F12" s="95">
        <f t="shared" si="4"/>
        <v>2733</v>
      </c>
      <c r="G12" s="11" t="s">
        <v>119</v>
      </c>
      <c r="H12" s="11" t="s">
        <v>64</v>
      </c>
      <c r="I12" s="11">
        <v>3044000.0</v>
      </c>
      <c r="J12" s="11" t="s">
        <v>83</v>
      </c>
      <c r="K12" s="11" t="s">
        <v>67</v>
      </c>
      <c r="L12" s="56"/>
      <c r="M12" s="40"/>
      <c r="N12" s="40"/>
      <c r="O12" s="11" t="s">
        <v>87</v>
      </c>
      <c r="P12" s="11" t="s">
        <v>70</v>
      </c>
      <c r="Q12" s="57">
        <v>172.32986111111111</v>
      </c>
      <c r="R12" s="57">
        <v>276.60069444444446</v>
      </c>
      <c r="S12" s="11">
        <v>103.4</v>
      </c>
      <c r="T12" s="11">
        <v>2733.0</v>
      </c>
      <c r="U12" s="57">
        <v>166.66666666666666</v>
      </c>
      <c r="V12" s="62">
        <v>45064.0</v>
      </c>
      <c r="W12" s="58">
        <v>45048.0</v>
      </c>
      <c r="X12" s="11">
        <v>7.080005835E9</v>
      </c>
      <c r="Y12" s="11" t="s">
        <v>78</v>
      </c>
      <c r="Z12" s="56"/>
      <c r="AA12" s="63"/>
      <c r="AB12" s="56"/>
      <c r="AC12" s="22"/>
      <c r="AD12" s="46"/>
      <c r="AE12" s="46"/>
    </row>
    <row r="13">
      <c r="A13" s="89">
        <v>10.0</v>
      </c>
      <c r="B13" s="91">
        <f t="shared" si="1"/>
        <v>2702</v>
      </c>
      <c r="C13" s="92" t="str">
        <f t="shared" si="2"/>
        <v>PCE-PC0863</v>
      </c>
      <c r="D13" s="93">
        <f t="shared" si="3"/>
        <v>166.6666667</v>
      </c>
      <c r="E13" s="94"/>
      <c r="F13" s="95" t="b">
        <f t="shared" si="4"/>
        <v>0</v>
      </c>
      <c r="G13" s="11" t="s">
        <v>63</v>
      </c>
      <c r="H13" s="11" t="s">
        <v>64</v>
      </c>
      <c r="I13" s="11">
        <v>3044000.0</v>
      </c>
      <c r="J13" s="56"/>
      <c r="K13" s="11" t="s">
        <v>67</v>
      </c>
      <c r="L13" s="56"/>
      <c r="M13" s="40"/>
      <c r="N13" s="40"/>
      <c r="O13" s="11" t="s">
        <v>126</v>
      </c>
      <c r="P13" s="11" t="s">
        <v>70</v>
      </c>
      <c r="Q13" s="67">
        <v>0.0</v>
      </c>
      <c r="R13" s="57">
        <v>691.4583333333334</v>
      </c>
      <c r="S13" s="56"/>
      <c r="T13" s="11">
        <v>2702.0</v>
      </c>
      <c r="U13" s="57">
        <v>166.66666666666666</v>
      </c>
      <c r="V13" s="62">
        <v>46135.0</v>
      </c>
      <c r="W13" s="58">
        <v>46169.0</v>
      </c>
      <c r="X13" s="11">
        <v>3.810140375E9</v>
      </c>
      <c r="Y13" s="11" t="s">
        <v>128</v>
      </c>
      <c r="Z13" s="11" t="s">
        <v>129</v>
      </c>
      <c r="AA13" s="58">
        <v>46227.0</v>
      </c>
      <c r="AB13" s="56"/>
      <c r="AC13" s="22"/>
      <c r="AD13" s="46"/>
      <c r="AE13" s="17"/>
    </row>
    <row r="14">
      <c r="A14" s="89">
        <v>11.0</v>
      </c>
      <c r="B14" s="91">
        <f t="shared" si="1"/>
        <v>2727</v>
      </c>
      <c r="C14" s="92" t="str">
        <f t="shared" si="2"/>
        <v>PCE-PC1002</v>
      </c>
      <c r="D14" s="93">
        <f t="shared" si="3"/>
        <v>162.5</v>
      </c>
      <c r="E14" s="94"/>
      <c r="F14" s="95">
        <f t="shared" si="4"/>
        <v>2727</v>
      </c>
      <c r="G14" s="11" t="s">
        <v>131</v>
      </c>
      <c r="H14" s="11" t="s">
        <v>64</v>
      </c>
      <c r="I14" s="11">
        <v>3044000.0</v>
      </c>
      <c r="J14" s="11" t="s">
        <v>83</v>
      </c>
      <c r="K14" s="11" t="s">
        <v>67</v>
      </c>
      <c r="L14" s="56"/>
      <c r="M14" s="40"/>
      <c r="N14" s="40"/>
      <c r="O14" s="11" t="s">
        <v>91</v>
      </c>
      <c r="P14" s="11" t="s">
        <v>70</v>
      </c>
      <c r="Q14" s="106">
        <v>4.166666666666667</v>
      </c>
      <c r="R14" s="57">
        <v>316.37152777777777</v>
      </c>
      <c r="S14" s="11">
        <v>2.54</v>
      </c>
      <c r="T14" s="11">
        <v>2727.0</v>
      </c>
      <c r="U14" s="57">
        <v>166.66666666666666</v>
      </c>
      <c r="V14" s="62">
        <v>46125.0</v>
      </c>
      <c r="W14" s="11" t="s">
        <v>133</v>
      </c>
      <c r="X14" s="56"/>
      <c r="Y14" s="11" t="s">
        <v>78</v>
      </c>
      <c r="Z14" s="56"/>
      <c r="AA14" s="63"/>
      <c r="AB14" s="56"/>
      <c r="AC14" s="108"/>
      <c r="AD14" s="110"/>
      <c r="AE14" s="111"/>
    </row>
    <row r="15">
      <c r="A15" s="89">
        <v>12.0</v>
      </c>
      <c r="B15" s="91">
        <f t="shared" si="1"/>
        <v>2738</v>
      </c>
      <c r="C15" s="92" t="str">
        <f t="shared" si="2"/>
        <v>PCE-PC1211</v>
      </c>
      <c r="D15" s="93">
        <f t="shared" si="3"/>
        <v>162.5</v>
      </c>
      <c r="E15" s="94"/>
      <c r="F15" s="95">
        <f t="shared" si="4"/>
        <v>2738</v>
      </c>
      <c r="G15" s="11" t="s">
        <v>104</v>
      </c>
      <c r="H15" s="11" t="s">
        <v>64</v>
      </c>
      <c r="I15" s="11">
        <v>3044000.0</v>
      </c>
      <c r="J15" s="11" t="s">
        <v>83</v>
      </c>
      <c r="K15" s="11" t="s">
        <v>67</v>
      </c>
      <c r="L15" s="56"/>
      <c r="M15" s="40"/>
      <c r="N15" s="40"/>
      <c r="O15" s="11" t="s">
        <v>31</v>
      </c>
      <c r="P15" s="11" t="s">
        <v>70</v>
      </c>
      <c r="Q15" s="106">
        <v>4.166666666666667</v>
      </c>
      <c r="R15" s="57">
        <v>188.60069444444446</v>
      </c>
      <c r="S15" s="11">
        <v>2.5</v>
      </c>
      <c r="T15" s="11">
        <v>2738.0</v>
      </c>
      <c r="U15" s="57">
        <v>166.66666666666666</v>
      </c>
      <c r="V15" s="62">
        <v>46199.0</v>
      </c>
      <c r="W15" s="62">
        <v>41861.0</v>
      </c>
      <c r="X15" s="11">
        <v>3.810134655E9</v>
      </c>
      <c r="Y15" s="11" t="s">
        <v>78</v>
      </c>
      <c r="Z15" s="56"/>
      <c r="AA15" s="63"/>
      <c r="AB15" s="56"/>
      <c r="AC15" s="22"/>
      <c r="AD15" s="46"/>
      <c r="AE15" s="17"/>
    </row>
    <row r="16">
      <c r="A16" s="89">
        <v>13.0</v>
      </c>
      <c r="B16" s="91">
        <f t="shared" si="1"/>
        <v>2728</v>
      </c>
      <c r="C16" s="92" t="str">
        <f t="shared" si="2"/>
        <v>PCE-PC1391</v>
      </c>
      <c r="D16" s="93">
        <f t="shared" si="3"/>
        <v>160.7118056</v>
      </c>
      <c r="E16" s="94"/>
      <c r="F16" s="95" t="b">
        <f t="shared" si="4"/>
        <v>0</v>
      </c>
      <c r="G16" s="11" t="s">
        <v>63</v>
      </c>
      <c r="H16" s="11" t="s">
        <v>64</v>
      </c>
      <c r="I16" s="11">
        <v>3044000.0</v>
      </c>
      <c r="J16" s="11" t="s">
        <v>83</v>
      </c>
      <c r="K16" s="11" t="s">
        <v>67</v>
      </c>
      <c r="L16" s="56"/>
      <c r="M16" s="40"/>
      <c r="N16" s="40"/>
      <c r="O16" s="11" t="s">
        <v>136</v>
      </c>
      <c r="P16" s="11" t="s">
        <v>70</v>
      </c>
      <c r="Q16" s="57">
        <v>5.954861111111111</v>
      </c>
      <c r="R16" s="57">
        <v>209.79513888888889</v>
      </c>
      <c r="S16" s="11">
        <v>3.57</v>
      </c>
      <c r="T16" s="11">
        <v>2728.0</v>
      </c>
      <c r="U16" s="57">
        <v>166.66666666666666</v>
      </c>
      <c r="V16" s="62">
        <v>45667.0</v>
      </c>
      <c r="W16" s="62">
        <v>46059.0</v>
      </c>
      <c r="X16" s="11">
        <v>6.850006787E9</v>
      </c>
      <c r="Y16" s="11" t="s">
        <v>73</v>
      </c>
      <c r="Z16" s="11">
        <v>3.810277703E9</v>
      </c>
      <c r="AA16" s="58">
        <v>46072.0</v>
      </c>
      <c r="AB16" s="56"/>
      <c r="AC16" s="22"/>
      <c r="AD16" s="46"/>
      <c r="AE16" s="17"/>
    </row>
    <row r="17">
      <c r="A17" s="89">
        <v>14.0</v>
      </c>
      <c r="B17" s="91">
        <f t="shared" si="1"/>
        <v>2737</v>
      </c>
      <c r="C17" s="92" t="str">
        <f t="shared" si="2"/>
        <v>PCE-PC1570</v>
      </c>
      <c r="D17" s="93">
        <f t="shared" si="3"/>
        <v>150.9479167</v>
      </c>
      <c r="E17" s="94"/>
      <c r="F17" s="95">
        <f t="shared" si="4"/>
        <v>2737</v>
      </c>
      <c r="G17" s="11" t="s">
        <v>104</v>
      </c>
      <c r="H17" s="11" t="s">
        <v>64</v>
      </c>
      <c r="I17" s="11">
        <v>3044000.0</v>
      </c>
      <c r="J17" s="11" t="s">
        <v>83</v>
      </c>
      <c r="K17" s="11" t="s">
        <v>67</v>
      </c>
      <c r="L17" s="56"/>
      <c r="M17" s="40"/>
      <c r="N17" s="40"/>
      <c r="O17" s="11" t="s">
        <v>115</v>
      </c>
      <c r="P17" s="11" t="s">
        <v>70</v>
      </c>
      <c r="Q17" s="57">
        <v>15.71875</v>
      </c>
      <c r="R17" s="57">
        <v>203.55208333333334</v>
      </c>
      <c r="S17" s="11">
        <v>9.43</v>
      </c>
      <c r="T17" s="11">
        <v>2737.0</v>
      </c>
      <c r="U17" s="57">
        <v>166.66666666666666</v>
      </c>
      <c r="V17" s="62">
        <v>46064.0</v>
      </c>
      <c r="W17" s="62">
        <v>43592.0</v>
      </c>
      <c r="X17" s="11">
        <v>3.810135032E9</v>
      </c>
      <c r="Y17" s="11" t="s">
        <v>78</v>
      </c>
      <c r="Z17" s="56"/>
      <c r="AA17" s="63"/>
      <c r="AB17" s="56"/>
      <c r="AC17" s="46"/>
      <c r="AD17" s="46"/>
      <c r="AE17" s="46"/>
    </row>
    <row r="18">
      <c r="A18" s="89">
        <v>15.0</v>
      </c>
      <c r="B18" s="91">
        <f t="shared" si="1"/>
        <v>2736</v>
      </c>
      <c r="C18" s="92" t="str">
        <f t="shared" si="2"/>
        <v>PCE-PC1659</v>
      </c>
      <c r="D18" s="93">
        <f t="shared" si="3"/>
        <v>-19.98263889</v>
      </c>
      <c r="E18" s="94"/>
      <c r="F18" s="95" t="b">
        <f t="shared" si="4"/>
        <v>0</v>
      </c>
      <c r="G18" s="11" t="s">
        <v>63</v>
      </c>
      <c r="H18" s="11" t="s">
        <v>64</v>
      </c>
      <c r="I18" s="11">
        <v>3044000.0</v>
      </c>
      <c r="J18" s="11" t="s">
        <v>83</v>
      </c>
      <c r="K18" s="11" t="s">
        <v>67</v>
      </c>
      <c r="L18" s="56"/>
      <c r="M18" s="40"/>
      <c r="N18" s="40"/>
      <c r="O18" s="11" t="s">
        <v>140</v>
      </c>
      <c r="P18" s="11" t="s">
        <v>70</v>
      </c>
      <c r="Q18" s="57">
        <v>186.64930555555554</v>
      </c>
      <c r="R18" s="57">
        <v>186.64930555555554</v>
      </c>
      <c r="S18" s="11">
        <v>111.99</v>
      </c>
      <c r="T18" s="11">
        <v>2736.0</v>
      </c>
      <c r="U18" s="57">
        <v>166.66666666666666</v>
      </c>
      <c r="V18" s="62">
        <v>44285.0</v>
      </c>
      <c r="W18" s="62">
        <v>45524.0</v>
      </c>
      <c r="X18" s="11">
        <v>3.810140063E9</v>
      </c>
      <c r="Y18" s="11" t="s">
        <v>73</v>
      </c>
      <c r="Z18" s="11">
        <v>3.810279578E9</v>
      </c>
      <c r="AA18" s="58">
        <v>46157.0</v>
      </c>
      <c r="AB18" s="56"/>
      <c r="AC18" s="22"/>
      <c r="AD18" s="46"/>
      <c r="AE18" s="46"/>
    </row>
    <row r="19">
      <c r="A19" s="89">
        <v>16.0</v>
      </c>
      <c r="B19" s="91">
        <f t="shared" si="1"/>
        <v>2731</v>
      </c>
      <c r="C19" s="92" t="str">
        <f t="shared" si="2"/>
        <v>PCE-PC1666</v>
      </c>
      <c r="D19" s="93">
        <f t="shared" si="3"/>
        <v>150.15625</v>
      </c>
      <c r="E19" s="94"/>
      <c r="F19" s="95">
        <f t="shared" si="4"/>
        <v>2731</v>
      </c>
      <c r="G19" s="11" t="s">
        <v>119</v>
      </c>
      <c r="H19" s="11" t="s">
        <v>64</v>
      </c>
      <c r="I19" s="11">
        <v>3044000.0</v>
      </c>
      <c r="J19" s="11" t="s">
        <v>83</v>
      </c>
      <c r="K19" s="11" t="s">
        <v>67</v>
      </c>
      <c r="L19" s="56"/>
      <c r="M19" s="40"/>
      <c r="N19" s="40"/>
      <c r="O19" s="11" t="s">
        <v>86</v>
      </c>
      <c r="P19" s="11" t="s">
        <v>70</v>
      </c>
      <c r="Q19" s="57">
        <v>16.510416666666668</v>
      </c>
      <c r="R19" s="57">
        <v>227.92013888888889</v>
      </c>
      <c r="S19" s="11">
        <v>9.91</v>
      </c>
      <c r="T19" s="11">
        <v>2731.0</v>
      </c>
      <c r="U19" s="57">
        <v>166.66666666666666</v>
      </c>
      <c r="V19" s="62">
        <v>45922.0</v>
      </c>
      <c r="W19" s="62">
        <v>45061.0</v>
      </c>
      <c r="X19" s="11">
        <v>3.810135107E9</v>
      </c>
      <c r="Y19" s="11" t="s">
        <v>78</v>
      </c>
      <c r="Z19" s="56"/>
      <c r="AA19" s="63"/>
      <c r="AB19" s="56"/>
      <c r="AC19" s="22"/>
      <c r="AD19" s="46"/>
      <c r="AE19" s="17"/>
    </row>
    <row r="20">
      <c r="A20" s="89">
        <v>17.0</v>
      </c>
      <c r="B20" s="91">
        <f t="shared" si="1"/>
        <v>2721</v>
      </c>
      <c r="C20" s="92" t="str">
        <f t="shared" si="2"/>
        <v>PCE-PC1734</v>
      </c>
      <c r="D20" s="93">
        <f t="shared" si="3"/>
        <v>155.5347222</v>
      </c>
      <c r="E20" s="94"/>
      <c r="F20" s="95" t="b">
        <f t="shared" si="4"/>
        <v>0</v>
      </c>
      <c r="G20" s="11" t="s">
        <v>63</v>
      </c>
      <c r="H20" s="11" t="s">
        <v>64</v>
      </c>
      <c r="I20" s="11">
        <v>3044000.0</v>
      </c>
      <c r="J20" s="11" t="s">
        <v>83</v>
      </c>
      <c r="K20" s="11" t="s">
        <v>67</v>
      </c>
      <c r="L20" s="56"/>
      <c r="M20" s="40"/>
      <c r="N20" s="40"/>
      <c r="O20" s="11" t="s">
        <v>141</v>
      </c>
      <c r="P20" s="11" t="s">
        <v>70</v>
      </c>
      <c r="Q20" s="57">
        <v>11.131944444444445</v>
      </c>
      <c r="R20" s="57">
        <v>219.07638888888889</v>
      </c>
      <c r="S20" s="11">
        <v>6.68</v>
      </c>
      <c r="T20" s="11">
        <v>2721.0</v>
      </c>
      <c r="U20" s="57">
        <v>166.66666666666666</v>
      </c>
      <c r="V20" s="62">
        <v>45930.0</v>
      </c>
      <c r="W20" s="62">
        <v>46184.0</v>
      </c>
      <c r="X20" s="11">
        <v>3.290008824E9</v>
      </c>
      <c r="Y20" s="11" t="s">
        <v>73</v>
      </c>
      <c r="Z20" s="11">
        <v>3.810280317E9</v>
      </c>
      <c r="AA20" s="58">
        <v>46198.0</v>
      </c>
      <c r="AB20" s="56"/>
      <c r="AC20" s="22"/>
      <c r="AD20" s="46"/>
      <c r="AE20" s="17"/>
    </row>
    <row r="21">
      <c r="A21" s="89">
        <v>18.0</v>
      </c>
      <c r="B21" s="91">
        <f t="shared" si="1"/>
        <v>2727</v>
      </c>
      <c r="C21" s="92" t="str">
        <f t="shared" si="2"/>
        <v>PCE-PC1783</v>
      </c>
      <c r="D21" s="93">
        <f t="shared" si="3"/>
        <v>-50</v>
      </c>
      <c r="E21" s="94"/>
      <c r="F21" s="95" t="b">
        <f t="shared" si="4"/>
        <v>0</v>
      </c>
      <c r="G21" s="11" t="s">
        <v>143</v>
      </c>
      <c r="H21" s="11" t="s">
        <v>64</v>
      </c>
      <c r="I21" s="11">
        <v>3044000.0</v>
      </c>
      <c r="J21" s="11" t="s">
        <v>83</v>
      </c>
      <c r="K21" s="11" t="s">
        <v>67</v>
      </c>
      <c r="L21" s="56"/>
      <c r="M21" s="40"/>
      <c r="N21" s="40"/>
      <c r="O21" s="11" t="s">
        <v>145</v>
      </c>
      <c r="P21" s="11" t="s">
        <v>70</v>
      </c>
      <c r="Q21" s="57">
        <v>216.66666666666666</v>
      </c>
      <c r="R21" s="57">
        <v>216.66666666666666</v>
      </c>
      <c r="S21" s="11">
        <v>130.0</v>
      </c>
      <c r="T21" s="11">
        <v>2727.0</v>
      </c>
      <c r="U21" s="57">
        <v>166.66666666666666</v>
      </c>
      <c r="V21" s="62">
        <v>45524.0</v>
      </c>
      <c r="W21" s="62">
        <v>46014.0</v>
      </c>
      <c r="X21" s="11">
        <v>6.900004625E9</v>
      </c>
      <c r="Y21" s="11" t="s">
        <v>146</v>
      </c>
      <c r="Z21" s="11">
        <v>6.900004625E9</v>
      </c>
      <c r="AA21" s="58">
        <v>46153.0</v>
      </c>
      <c r="AB21" s="56"/>
      <c r="AC21" s="22"/>
      <c r="AD21" s="46"/>
      <c r="AE21" s="17"/>
    </row>
    <row r="22">
      <c r="A22" s="89">
        <v>19.0</v>
      </c>
      <c r="B22" s="91">
        <f t="shared" si="1"/>
        <v>2740</v>
      </c>
      <c r="C22" s="92" t="str">
        <f t="shared" si="2"/>
        <v>PCE-PC1801</v>
      </c>
      <c r="D22" s="93">
        <f t="shared" si="3"/>
        <v>-34.68402778</v>
      </c>
      <c r="E22" s="94"/>
      <c r="F22" s="95" t="b">
        <f t="shared" si="4"/>
        <v>0</v>
      </c>
      <c r="G22" s="11" t="s">
        <v>63</v>
      </c>
      <c r="H22" s="11" t="s">
        <v>64</v>
      </c>
      <c r="I22" s="11">
        <v>3044000.0</v>
      </c>
      <c r="J22" s="11" t="s">
        <v>83</v>
      </c>
      <c r="K22" s="11" t="s">
        <v>67</v>
      </c>
      <c r="L22" s="56"/>
      <c r="M22" s="40"/>
      <c r="N22" s="40"/>
      <c r="O22" s="11" t="s">
        <v>148</v>
      </c>
      <c r="P22" s="11" t="s">
        <v>70</v>
      </c>
      <c r="Q22" s="57">
        <v>201.35069444444446</v>
      </c>
      <c r="R22" s="57">
        <v>201.35069444444446</v>
      </c>
      <c r="S22" s="11">
        <v>120.81</v>
      </c>
      <c r="T22" s="11">
        <v>2740.0</v>
      </c>
      <c r="U22" s="57">
        <v>166.66666666666666</v>
      </c>
      <c r="V22" s="62">
        <v>45026.0</v>
      </c>
      <c r="W22" s="62">
        <v>45446.0</v>
      </c>
      <c r="X22" s="11">
        <v>3.810140068E9</v>
      </c>
      <c r="Y22" s="11" t="s">
        <v>73</v>
      </c>
      <c r="Z22" s="11">
        <v>3.810279579E9</v>
      </c>
      <c r="AA22" s="58">
        <v>46157.0</v>
      </c>
      <c r="AB22" s="56"/>
      <c r="AC22" s="22"/>
      <c r="AD22" s="46"/>
      <c r="AE22" s="46"/>
    </row>
    <row r="23">
      <c r="A23" s="89">
        <v>20.0</v>
      </c>
      <c r="B23" s="91">
        <f t="shared" si="1"/>
        <v>2738</v>
      </c>
      <c r="C23" s="92" t="str">
        <f t="shared" si="2"/>
        <v>PCE-PC1832</v>
      </c>
      <c r="D23" s="93">
        <f t="shared" si="3"/>
        <v>-18.74652778</v>
      </c>
      <c r="E23" s="94"/>
      <c r="F23" s="95" t="b">
        <f t="shared" si="4"/>
        <v>0</v>
      </c>
      <c r="G23" s="11" t="s">
        <v>150</v>
      </c>
      <c r="H23" s="11" t="s">
        <v>64</v>
      </c>
      <c r="I23" s="11">
        <v>3044000.0</v>
      </c>
      <c r="J23" s="11" t="s">
        <v>83</v>
      </c>
      <c r="K23" s="11" t="s">
        <v>67</v>
      </c>
      <c r="L23" s="56"/>
      <c r="M23" s="40"/>
      <c r="N23" s="40"/>
      <c r="O23" s="11" t="s">
        <v>72</v>
      </c>
      <c r="P23" s="11" t="s">
        <v>70</v>
      </c>
      <c r="Q23" s="57">
        <v>185.41319444444446</v>
      </c>
      <c r="R23" s="57">
        <v>185.41319444444446</v>
      </c>
      <c r="S23" s="11">
        <v>111.25</v>
      </c>
      <c r="T23" s="11">
        <v>2738.0</v>
      </c>
      <c r="U23" s="57">
        <v>166.66666666666666</v>
      </c>
      <c r="V23" s="62">
        <v>45159.0</v>
      </c>
      <c r="W23" s="62">
        <v>46199.0</v>
      </c>
      <c r="X23" s="11">
        <v>3.130008877E9</v>
      </c>
      <c r="Y23" s="11" t="s">
        <v>146</v>
      </c>
      <c r="Z23" s="11">
        <v>3.130008877E9</v>
      </c>
      <c r="AA23" s="58">
        <v>46209.0</v>
      </c>
      <c r="AB23" s="56"/>
      <c r="AC23" s="22"/>
      <c r="AD23" s="46"/>
      <c r="AE23" s="17"/>
    </row>
    <row r="24">
      <c r="A24" s="89">
        <v>21.0</v>
      </c>
      <c r="B24" s="91">
        <f t="shared" si="1"/>
        <v>2731</v>
      </c>
      <c r="C24" s="92" t="str">
        <f t="shared" si="2"/>
        <v>PCE-PC1835</v>
      </c>
      <c r="D24" s="93">
        <f t="shared" si="3"/>
        <v>-26.24305556</v>
      </c>
      <c r="E24" s="94"/>
      <c r="F24" s="95" t="b">
        <f t="shared" si="4"/>
        <v>0</v>
      </c>
      <c r="G24" s="11" t="s">
        <v>63</v>
      </c>
      <c r="H24" s="11" t="s">
        <v>64</v>
      </c>
      <c r="I24" s="11">
        <v>3044000.0</v>
      </c>
      <c r="J24" s="11" t="s">
        <v>83</v>
      </c>
      <c r="K24" s="11" t="s">
        <v>67</v>
      </c>
      <c r="L24" s="56"/>
      <c r="M24" s="40"/>
      <c r="N24" s="40"/>
      <c r="O24" s="11" t="s">
        <v>151</v>
      </c>
      <c r="P24" s="11" t="s">
        <v>70</v>
      </c>
      <c r="Q24" s="57">
        <v>192.90972222222223</v>
      </c>
      <c r="R24" s="57">
        <v>192.90972222222223</v>
      </c>
      <c r="S24" s="11">
        <v>115.75</v>
      </c>
      <c r="T24" s="11">
        <v>2731.0</v>
      </c>
      <c r="U24" s="57">
        <v>166.66666666666666</v>
      </c>
      <c r="V24" s="62">
        <v>45511.0</v>
      </c>
      <c r="W24" s="58">
        <v>45922.0</v>
      </c>
      <c r="X24" s="11">
        <v>3.810138909E9</v>
      </c>
      <c r="Y24" s="11" t="s">
        <v>73</v>
      </c>
      <c r="Z24" s="11">
        <v>3.810276969E9</v>
      </c>
      <c r="AA24" s="62">
        <v>45995.0</v>
      </c>
      <c r="AB24" s="56"/>
      <c r="AC24" s="22"/>
      <c r="AD24" s="46"/>
      <c r="AE24" s="17"/>
    </row>
    <row r="25">
      <c r="A25" s="89">
        <v>22.0</v>
      </c>
      <c r="B25" s="91">
        <f t="shared" si="1"/>
        <v>2737</v>
      </c>
      <c r="C25" s="92" t="str">
        <f t="shared" si="2"/>
        <v>PCE-PC1850</v>
      </c>
      <c r="D25" s="93">
        <f t="shared" si="3"/>
        <v>166.6666667</v>
      </c>
      <c r="E25" s="94"/>
      <c r="F25" s="95" t="b">
        <f t="shared" si="4"/>
        <v>0</v>
      </c>
      <c r="G25" s="11" t="s">
        <v>153</v>
      </c>
      <c r="H25" s="11" t="s">
        <v>64</v>
      </c>
      <c r="I25" s="11">
        <v>3044000.0</v>
      </c>
      <c r="J25" s="11" t="s">
        <v>83</v>
      </c>
      <c r="K25" s="11" t="s">
        <v>67</v>
      </c>
      <c r="L25" s="56"/>
      <c r="M25" s="40"/>
      <c r="N25" s="40"/>
      <c r="O25" s="11" t="s">
        <v>154</v>
      </c>
      <c r="P25" s="11" t="s">
        <v>70</v>
      </c>
      <c r="Q25" s="57">
        <v>0.0</v>
      </c>
      <c r="R25" s="57">
        <v>212.27777777777777</v>
      </c>
      <c r="S25" s="56"/>
      <c r="T25" s="11">
        <v>2737.0</v>
      </c>
      <c r="U25" s="57">
        <v>166.66666666666666</v>
      </c>
      <c r="V25" s="62">
        <v>45713.0</v>
      </c>
      <c r="W25" s="58">
        <v>45810.0</v>
      </c>
      <c r="X25" s="11">
        <v>3.810138523E9</v>
      </c>
      <c r="Y25" s="11" t="s">
        <v>155</v>
      </c>
      <c r="Z25" s="56"/>
      <c r="AA25" s="58">
        <v>45810.0</v>
      </c>
      <c r="AB25" s="56"/>
      <c r="AC25" s="22"/>
      <c r="AD25" s="46"/>
      <c r="AE25" s="46"/>
    </row>
    <row r="26">
      <c r="A26" s="89">
        <v>23.0</v>
      </c>
      <c r="B26" s="91">
        <f t="shared" si="1"/>
        <v>2741</v>
      </c>
      <c r="C26" s="92" t="str">
        <f t="shared" si="2"/>
        <v>PCE-PC1860</v>
      </c>
      <c r="D26" s="93">
        <f t="shared" si="3"/>
        <v>37.69444444</v>
      </c>
      <c r="E26" s="94"/>
      <c r="F26" s="95" t="b">
        <f t="shared" si="4"/>
        <v>0</v>
      </c>
      <c r="G26" s="11" t="s">
        <v>104</v>
      </c>
      <c r="H26" s="11" t="s">
        <v>64</v>
      </c>
      <c r="I26" s="11">
        <v>3044000.0</v>
      </c>
      <c r="J26" s="11" t="s">
        <v>83</v>
      </c>
      <c r="K26" s="11" t="s">
        <v>67</v>
      </c>
      <c r="L26" s="56"/>
      <c r="M26" s="40"/>
      <c r="N26" s="40"/>
      <c r="O26" s="11" t="s">
        <v>156</v>
      </c>
      <c r="P26" s="11" t="s">
        <v>70</v>
      </c>
      <c r="Q26" s="57">
        <v>128.97222222222223</v>
      </c>
      <c r="R26" s="57">
        <v>128.97222222222223</v>
      </c>
      <c r="S26" s="11">
        <v>77.38</v>
      </c>
      <c r="T26" s="11">
        <v>2741.0</v>
      </c>
      <c r="U26" s="57">
        <v>166.66666666666666</v>
      </c>
      <c r="V26" s="62">
        <v>46062.0</v>
      </c>
      <c r="W26" s="62">
        <v>46220.0</v>
      </c>
      <c r="X26" s="11">
        <v>6.890000683E9</v>
      </c>
      <c r="Y26" s="11" t="s">
        <v>155</v>
      </c>
      <c r="Z26" s="56"/>
      <c r="AA26" s="58">
        <v>46220.0</v>
      </c>
      <c r="AB26" s="56"/>
      <c r="AC26" s="22"/>
      <c r="AD26" s="46"/>
      <c r="AE26" s="17"/>
    </row>
    <row r="27">
      <c r="A27" s="89">
        <v>24.0</v>
      </c>
      <c r="B27" s="91">
        <f t="shared" si="1"/>
        <v>2704</v>
      </c>
      <c r="C27" s="92" t="str">
        <f t="shared" si="2"/>
        <v>PCE-PC1868</v>
      </c>
      <c r="D27" s="93">
        <f t="shared" si="3"/>
        <v>-36.40277778</v>
      </c>
      <c r="E27" s="94"/>
      <c r="F27" s="95">
        <f t="shared" si="4"/>
        <v>2704</v>
      </c>
      <c r="G27" s="11" t="s">
        <v>80</v>
      </c>
      <c r="H27" s="11" t="s">
        <v>64</v>
      </c>
      <c r="I27" s="11">
        <v>3044000.0</v>
      </c>
      <c r="J27" s="11" t="s">
        <v>83</v>
      </c>
      <c r="K27" s="11" t="s">
        <v>67</v>
      </c>
      <c r="L27" s="56"/>
      <c r="M27" s="40"/>
      <c r="N27" s="40"/>
      <c r="O27" s="11" t="s">
        <v>81</v>
      </c>
      <c r="P27" s="11" t="s">
        <v>70</v>
      </c>
      <c r="Q27" s="57">
        <v>203.06944444444446</v>
      </c>
      <c r="R27" s="57">
        <v>203.06944444444446</v>
      </c>
      <c r="S27" s="11">
        <v>121.84</v>
      </c>
      <c r="T27" s="11">
        <v>2704.0</v>
      </c>
      <c r="U27" s="57">
        <v>166.66666666666666</v>
      </c>
      <c r="V27" s="62">
        <v>45079.0</v>
      </c>
      <c r="W27" s="58">
        <v>45062.0</v>
      </c>
      <c r="X27" s="11">
        <v>3.810112732E9</v>
      </c>
      <c r="Y27" s="11" t="s">
        <v>78</v>
      </c>
      <c r="Z27" s="56"/>
      <c r="AA27" s="63"/>
      <c r="AB27" s="56"/>
      <c r="AC27" s="22"/>
      <c r="AD27" s="46"/>
      <c r="AE27" s="17"/>
    </row>
    <row r="28">
      <c r="A28" s="89">
        <v>25.0</v>
      </c>
      <c r="B28" s="91">
        <f t="shared" si="1"/>
        <v>2742</v>
      </c>
      <c r="C28" s="92" t="str">
        <f t="shared" si="2"/>
        <v>PCE-PC2042</v>
      </c>
      <c r="D28" s="93">
        <f t="shared" si="3"/>
        <v>-56.19097222</v>
      </c>
      <c r="E28" s="94"/>
      <c r="F28" s="95" t="b">
        <f t="shared" si="4"/>
        <v>0</v>
      </c>
      <c r="G28" s="11" t="s">
        <v>63</v>
      </c>
      <c r="H28" s="11" t="s">
        <v>64</v>
      </c>
      <c r="I28" s="11">
        <v>3044000.0</v>
      </c>
      <c r="J28" s="11" t="s">
        <v>83</v>
      </c>
      <c r="K28" s="11" t="s">
        <v>67</v>
      </c>
      <c r="L28" s="56"/>
      <c r="M28" s="40"/>
      <c r="N28" s="40"/>
      <c r="O28" s="11" t="s">
        <v>160</v>
      </c>
      <c r="P28" s="11" t="s">
        <v>70</v>
      </c>
      <c r="Q28" s="57">
        <v>222.85763888888889</v>
      </c>
      <c r="R28" s="57">
        <v>222.85763888888889</v>
      </c>
      <c r="S28" s="11">
        <v>133.71</v>
      </c>
      <c r="T28" s="11">
        <v>2742.0</v>
      </c>
      <c r="U28" s="57">
        <v>166.66666666666666</v>
      </c>
      <c r="V28" s="62">
        <v>41346.0</v>
      </c>
      <c r="W28" s="62">
        <v>45916.0</v>
      </c>
      <c r="X28" s="11">
        <v>3.81013978E9</v>
      </c>
      <c r="Y28" s="11" t="s">
        <v>73</v>
      </c>
      <c r="Z28" s="11">
        <v>3.810279428E9</v>
      </c>
      <c r="AA28" s="58">
        <v>46150.0</v>
      </c>
      <c r="AB28" s="56"/>
      <c r="AC28" s="22"/>
      <c r="AD28" s="46"/>
      <c r="AE28" s="17"/>
    </row>
    <row r="29">
      <c r="A29" s="89">
        <v>26.0</v>
      </c>
      <c r="B29" s="91">
        <f t="shared" si="1"/>
        <v>2739</v>
      </c>
      <c r="C29" s="92" t="str">
        <f t="shared" si="2"/>
        <v>PCE-PC2047</v>
      </c>
      <c r="D29" s="93">
        <f t="shared" si="3"/>
        <v>114.5590278</v>
      </c>
      <c r="E29" s="94"/>
      <c r="F29" s="95">
        <f t="shared" si="4"/>
        <v>2739</v>
      </c>
      <c r="G29" s="11" t="s">
        <v>119</v>
      </c>
      <c r="H29" s="11" t="s">
        <v>64</v>
      </c>
      <c r="I29" s="11">
        <v>3044000.0</v>
      </c>
      <c r="J29" s="11" t="s">
        <v>83</v>
      </c>
      <c r="K29" s="11" t="s">
        <v>67</v>
      </c>
      <c r="L29" s="56"/>
      <c r="M29" s="40"/>
      <c r="N29" s="40"/>
      <c r="O29" s="11" t="s">
        <v>89</v>
      </c>
      <c r="P29" s="11" t="s">
        <v>70</v>
      </c>
      <c r="Q29" s="57">
        <v>52.107638888888886</v>
      </c>
      <c r="R29" s="57">
        <v>260.87847222222223</v>
      </c>
      <c r="S29" s="11">
        <v>31.26</v>
      </c>
      <c r="T29" s="11">
        <v>2739.0</v>
      </c>
      <c r="U29" s="57">
        <v>166.66666666666666</v>
      </c>
      <c r="V29" s="62">
        <v>45579.0</v>
      </c>
      <c r="W29" s="62">
        <v>45579.0</v>
      </c>
      <c r="X29" s="11">
        <v>3.810126785E9</v>
      </c>
      <c r="Y29" s="11" t="s">
        <v>78</v>
      </c>
      <c r="Z29" s="56"/>
      <c r="AA29" s="63"/>
      <c r="AB29" s="56"/>
      <c r="AC29" s="22"/>
      <c r="AD29" s="46"/>
      <c r="AE29" s="17"/>
    </row>
    <row r="30">
      <c r="A30" s="89">
        <v>27.0</v>
      </c>
      <c r="B30" s="91">
        <f t="shared" si="1"/>
        <v>2702</v>
      </c>
      <c r="C30" s="92" t="str">
        <f t="shared" si="2"/>
        <v>PCE-PC2050</v>
      </c>
      <c r="D30" s="93">
        <f t="shared" si="3"/>
        <v>143.6319444</v>
      </c>
      <c r="E30" s="94"/>
      <c r="F30" s="95">
        <f t="shared" si="4"/>
        <v>2702</v>
      </c>
      <c r="G30" s="11" t="s">
        <v>76</v>
      </c>
      <c r="H30" s="11" t="s">
        <v>64</v>
      </c>
      <c r="I30" s="11">
        <v>3044000.0</v>
      </c>
      <c r="J30" s="11" t="s">
        <v>83</v>
      </c>
      <c r="K30" s="11" t="s">
        <v>67</v>
      </c>
      <c r="L30" s="56"/>
      <c r="M30" s="40"/>
      <c r="N30" s="40"/>
      <c r="O30" s="11" t="s">
        <v>79</v>
      </c>
      <c r="P30" s="11" t="s">
        <v>70</v>
      </c>
      <c r="Q30" s="57">
        <v>23.03472222222222</v>
      </c>
      <c r="R30" s="57">
        <v>526.1770833333334</v>
      </c>
      <c r="S30" s="11">
        <v>13.82</v>
      </c>
      <c r="T30" s="11">
        <v>2702.0</v>
      </c>
      <c r="U30" s="57">
        <v>166.66666666666666</v>
      </c>
      <c r="V30" s="62">
        <v>46171.0</v>
      </c>
      <c r="W30" s="58">
        <v>46149.0</v>
      </c>
      <c r="X30" s="11">
        <v>3.860011562E9</v>
      </c>
      <c r="Y30" s="11" t="s">
        <v>78</v>
      </c>
      <c r="Z30" s="56"/>
      <c r="AA30" s="63"/>
      <c r="AB30" s="56"/>
      <c r="AC30" s="22"/>
      <c r="AD30" s="46"/>
      <c r="AE30" s="17"/>
    </row>
    <row r="31">
      <c r="A31" s="89">
        <v>28.0</v>
      </c>
      <c r="B31" s="91">
        <f t="shared" si="1"/>
        <v>2722</v>
      </c>
      <c r="C31" s="92" t="str">
        <f t="shared" si="2"/>
        <v>PCE-PC2055</v>
      </c>
      <c r="D31" s="93">
        <f t="shared" si="3"/>
        <v>-6.600694444</v>
      </c>
      <c r="E31" s="94"/>
      <c r="F31" s="95">
        <f t="shared" si="4"/>
        <v>2722</v>
      </c>
      <c r="G31" s="11" t="s">
        <v>82</v>
      </c>
      <c r="H31" s="11" t="s">
        <v>64</v>
      </c>
      <c r="I31" s="11">
        <v>3044000.0</v>
      </c>
      <c r="J31" s="11" t="s">
        <v>83</v>
      </c>
      <c r="K31" s="11" t="s">
        <v>67</v>
      </c>
      <c r="L31" s="56"/>
      <c r="M31" s="40"/>
      <c r="N31" s="40"/>
      <c r="O31" s="11" t="s">
        <v>103</v>
      </c>
      <c r="P31" s="11" t="s">
        <v>70</v>
      </c>
      <c r="Q31" s="57">
        <v>173.26736111111111</v>
      </c>
      <c r="R31" s="57">
        <v>173.26736111111111</v>
      </c>
      <c r="S31" s="11">
        <v>103.96</v>
      </c>
      <c r="T31" s="11">
        <v>2722.0</v>
      </c>
      <c r="U31" s="57">
        <v>166.66666666666666</v>
      </c>
      <c r="V31" s="62">
        <v>44320.0</v>
      </c>
      <c r="W31" s="58">
        <v>44320.0</v>
      </c>
      <c r="X31" s="11">
        <v>3.950001218E9</v>
      </c>
      <c r="Y31" s="11" t="s">
        <v>78</v>
      </c>
      <c r="Z31" s="56"/>
      <c r="AA31" s="63"/>
      <c r="AB31" s="56"/>
      <c r="AC31" s="22"/>
      <c r="AD31" s="46"/>
      <c r="AE31" s="17"/>
    </row>
    <row r="32">
      <c r="A32" s="89">
        <v>29.0</v>
      </c>
      <c r="B32" s="91">
        <f t="shared" si="1"/>
        <v>2724</v>
      </c>
      <c r="C32" s="92" t="str">
        <f t="shared" si="2"/>
        <v>PCE-PC2081</v>
      </c>
      <c r="D32" s="93">
        <f t="shared" si="3"/>
        <v>27.21180556</v>
      </c>
      <c r="E32" s="94"/>
      <c r="F32" s="95" t="b">
        <f t="shared" si="4"/>
        <v>0</v>
      </c>
      <c r="G32" s="11" t="s">
        <v>63</v>
      </c>
      <c r="H32" s="11" t="s">
        <v>64</v>
      </c>
      <c r="I32" s="11">
        <v>3044000.0</v>
      </c>
      <c r="J32" s="11" t="s">
        <v>83</v>
      </c>
      <c r="K32" s="11" t="s">
        <v>67</v>
      </c>
      <c r="L32" s="56"/>
      <c r="M32" s="40"/>
      <c r="N32" s="40"/>
      <c r="O32" s="11" t="s">
        <v>165</v>
      </c>
      <c r="P32" s="11" t="s">
        <v>70</v>
      </c>
      <c r="Q32" s="57">
        <v>139.45486111111111</v>
      </c>
      <c r="R32" s="57">
        <v>139.45486111111111</v>
      </c>
      <c r="S32" s="11">
        <v>83.67</v>
      </c>
      <c r="T32" s="11">
        <v>2724.0</v>
      </c>
      <c r="U32" s="57">
        <v>166.66666666666666</v>
      </c>
      <c r="V32" s="62">
        <v>42661.0</v>
      </c>
      <c r="W32" s="62">
        <v>45252.0</v>
      </c>
      <c r="X32" s="11">
        <v>6.890001058E9</v>
      </c>
      <c r="Y32" s="11" t="s">
        <v>73</v>
      </c>
      <c r="Z32" s="11">
        <v>3.810264674E9</v>
      </c>
      <c r="AA32" s="58">
        <v>45358.0</v>
      </c>
      <c r="AB32" s="56"/>
      <c r="AC32" s="22"/>
      <c r="AD32" s="46"/>
      <c r="AE32" s="17"/>
    </row>
    <row r="33">
      <c r="A33" s="29">
        <v>30.0</v>
      </c>
      <c r="B33" s="41">
        <f t="shared" si="1"/>
        <v>2741</v>
      </c>
      <c r="C33" s="42" t="str">
        <f t="shared" si="2"/>
        <v>PCE-PC2115</v>
      </c>
      <c r="D33" s="51">
        <f t="shared" si="3"/>
        <v>4.722222222</v>
      </c>
      <c r="E33" s="45"/>
      <c r="F33" s="44">
        <f t="shared" si="4"/>
        <v>2741</v>
      </c>
      <c r="G33" s="11" t="s">
        <v>104</v>
      </c>
      <c r="H33" s="11" t="s">
        <v>64</v>
      </c>
      <c r="I33" s="11">
        <v>3044000.0</v>
      </c>
      <c r="J33" s="11" t="s">
        <v>83</v>
      </c>
      <c r="K33" s="11" t="s">
        <v>67</v>
      </c>
      <c r="L33" s="56"/>
      <c r="M33" s="40"/>
      <c r="N33" s="40"/>
      <c r="O33" s="11" t="s">
        <v>16</v>
      </c>
      <c r="P33" s="11" t="s">
        <v>70</v>
      </c>
      <c r="Q33" s="57">
        <v>161.94444444444446</v>
      </c>
      <c r="R33" s="57">
        <v>161.94444444444446</v>
      </c>
      <c r="S33" s="11">
        <v>97.17</v>
      </c>
      <c r="T33" s="11">
        <v>2741.0</v>
      </c>
      <c r="U33" s="57">
        <v>166.66666666666666</v>
      </c>
      <c r="V33" s="62">
        <v>46220.0</v>
      </c>
      <c r="W33" s="62">
        <v>46220.0</v>
      </c>
      <c r="X33" s="11">
        <v>3.810118951E9</v>
      </c>
      <c r="Y33" s="11" t="s">
        <v>78</v>
      </c>
      <c r="Z33" s="56"/>
      <c r="AA33" s="63"/>
      <c r="AB33" s="56"/>
      <c r="AC33" s="22"/>
      <c r="AD33" s="46"/>
      <c r="AE33" s="46"/>
    </row>
    <row r="34">
      <c r="A34" s="29">
        <v>31.0</v>
      </c>
      <c r="B34" s="41">
        <f t="shared" si="1"/>
        <v>2723</v>
      </c>
      <c r="C34" s="42" t="str">
        <f t="shared" si="2"/>
        <v>PCE-PC2223</v>
      </c>
      <c r="D34" s="51">
        <f t="shared" si="3"/>
        <v>48.72222222</v>
      </c>
      <c r="E34" s="45"/>
      <c r="F34" s="44">
        <f t="shared" si="4"/>
        <v>2723</v>
      </c>
      <c r="G34" s="11" t="s">
        <v>62</v>
      </c>
      <c r="H34" s="11" t="s">
        <v>64</v>
      </c>
      <c r="I34" s="11">
        <v>3044000.0</v>
      </c>
      <c r="J34" s="11" t="s">
        <v>83</v>
      </c>
      <c r="K34" s="11" t="s">
        <v>67</v>
      </c>
      <c r="L34" s="56"/>
      <c r="M34" s="40"/>
      <c r="N34" s="40"/>
      <c r="O34" s="11" t="s">
        <v>69</v>
      </c>
      <c r="P34" s="11" t="s">
        <v>70</v>
      </c>
      <c r="Q34" s="57">
        <v>117.94444444444444</v>
      </c>
      <c r="R34" s="57">
        <v>117.94444444444444</v>
      </c>
      <c r="S34" s="11">
        <v>70.77</v>
      </c>
      <c r="T34" s="11">
        <v>2723.0</v>
      </c>
      <c r="U34" s="57">
        <v>166.66666666666666</v>
      </c>
      <c r="V34" s="62">
        <v>43797.0</v>
      </c>
      <c r="W34" s="62">
        <v>43725.0</v>
      </c>
      <c r="X34" s="11">
        <v>7.080002856E9</v>
      </c>
      <c r="Y34" s="11" t="s">
        <v>78</v>
      </c>
      <c r="Z34" s="56"/>
      <c r="AA34" s="63"/>
      <c r="AB34" s="56"/>
      <c r="AC34" s="22"/>
      <c r="AD34" s="46"/>
      <c r="AE34" s="17"/>
    </row>
    <row r="35">
      <c r="A35" s="29">
        <v>32.0</v>
      </c>
      <c r="B35" s="41">
        <f t="shared" si="1"/>
        <v>2731</v>
      </c>
      <c r="C35" s="42" t="str">
        <f t="shared" si="2"/>
        <v>PCE-PC2224</v>
      </c>
      <c r="D35" s="51">
        <f t="shared" si="3"/>
        <v>146.5798611</v>
      </c>
      <c r="E35" s="45"/>
      <c r="F35" s="44" t="b">
        <f t="shared" si="4"/>
        <v>0</v>
      </c>
      <c r="G35" s="11" t="s">
        <v>63</v>
      </c>
      <c r="H35" s="11" t="s">
        <v>64</v>
      </c>
      <c r="I35" s="11">
        <v>3044000.0</v>
      </c>
      <c r="J35" s="11" t="s">
        <v>83</v>
      </c>
      <c r="K35" s="11" t="s">
        <v>67</v>
      </c>
      <c r="L35" s="56"/>
      <c r="M35" s="40"/>
      <c r="N35" s="40"/>
      <c r="O35" s="11" t="s">
        <v>169</v>
      </c>
      <c r="P35" s="11" t="s">
        <v>70</v>
      </c>
      <c r="Q35" s="57">
        <v>20.086805555555557</v>
      </c>
      <c r="R35" s="57">
        <v>20.086805555555557</v>
      </c>
      <c r="S35" s="11">
        <v>9.64</v>
      </c>
      <c r="T35" s="11">
        <v>2731.0</v>
      </c>
      <c r="U35" s="57">
        <v>166.66666666666666</v>
      </c>
      <c r="V35" s="62">
        <v>42810.0</v>
      </c>
      <c r="W35" s="62">
        <v>43159.0</v>
      </c>
      <c r="X35" s="11">
        <v>3.810129323E9</v>
      </c>
      <c r="Y35" s="11" t="s">
        <v>101</v>
      </c>
      <c r="Z35" s="11" t="s">
        <v>171</v>
      </c>
      <c r="AA35" s="58">
        <v>43802.0</v>
      </c>
      <c r="AB35" s="56"/>
      <c r="AC35" s="22"/>
      <c r="AD35" s="46"/>
      <c r="AE35" s="17"/>
    </row>
    <row r="36">
      <c r="A36" s="29">
        <v>33.0</v>
      </c>
      <c r="B36" s="41">
        <f t="shared" si="1"/>
        <v>2743</v>
      </c>
      <c r="C36" s="42" t="str">
        <f t="shared" si="2"/>
        <v>PCE-PC2232</v>
      </c>
      <c r="D36" s="51">
        <f t="shared" si="3"/>
        <v>-17.20486111</v>
      </c>
      <c r="E36" s="45"/>
      <c r="F36" s="44">
        <f t="shared" si="4"/>
        <v>2743</v>
      </c>
      <c r="G36" s="11" t="s">
        <v>137</v>
      </c>
      <c r="H36" s="11" t="s">
        <v>64</v>
      </c>
      <c r="I36" s="11">
        <v>3044000.0</v>
      </c>
      <c r="J36" s="11" t="s">
        <v>83</v>
      </c>
      <c r="K36" s="11" t="s">
        <v>67</v>
      </c>
      <c r="L36" s="56"/>
      <c r="M36" s="40"/>
      <c r="N36" s="40"/>
      <c r="O36" s="11" t="s">
        <v>107</v>
      </c>
      <c r="P36" s="11" t="s">
        <v>70</v>
      </c>
      <c r="Q36" s="57">
        <v>183.87152777777777</v>
      </c>
      <c r="R36" s="57">
        <v>183.87152777777777</v>
      </c>
      <c r="S36" s="11">
        <v>110.32</v>
      </c>
      <c r="T36" s="11">
        <v>2743.0</v>
      </c>
      <c r="U36" s="57">
        <v>166.66666666666666</v>
      </c>
      <c r="V36" s="62">
        <v>45070.0</v>
      </c>
      <c r="W36" s="62">
        <v>44910.0</v>
      </c>
      <c r="X36" s="11">
        <v>3.130005802E9</v>
      </c>
      <c r="Y36" s="11" t="s">
        <v>78</v>
      </c>
      <c r="Z36" s="56"/>
      <c r="AA36" s="63"/>
      <c r="AB36" s="56"/>
      <c r="AC36" s="22"/>
      <c r="AD36" s="46"/>
      <c r="AE36" s="17"/>
    </row>
    <row r="37">
      <c r="A37" s="29">
        <v>34.0</v>
      </c>
      <c r="B37" s="41">
        <f t="shared" si="1"/>
        <v>2709</v>
      </c>
      <c r="C37" s="42" t="str">
        <f t="shared" si="2"/>
        <v>PCE-PC2257</v>
      </c>
      <c r="D37" s="51">
        <f t="shared" si="3"/>
        <v>51.86458333</v>
      </c>
      <c r="E37" s="45"/>
      <c r="F37" s="44">
        <f t="shared" si="4"/>
        <v>2709</v>
      </c>
      <c r="G37" s="11" t="s">
        <v>139</v>
      </c>
      <c r="H37" s="11" t="s">
        <v>64</v>
      </c>
      <c r="I37" s="11">
        <v>3044000.0</v>
      </c>
      <c r="J37" s="11" t="s">
        <v>83</v>
      </c>
      <c r="K37" s="11" t="s">
        <v>67</v>
      </c>
      <c r="L37" s="56"/>
      <c r="M37" s="40"/>
      <c r="N37" s="40"/>
      <c r="O37" s="11" t="s">
        <v>110</v>
      </c>
      <c r="P37" s="11" t="s">
        <v>70</v>
      </c>
      <c r="Q37" s="57">
        <v>114.80208333333333</v>
      </c>
      <c r="R37" s="57">
        <v>114.80208333333333</v>
      </c>
      <c r="S37" s="11">
        <v>68.88</v>
      </c>
      <c r="T37" s="11">
        <v>2709.0</v>
      </c>
      <c r="U37" s="57">
        <v>166.66666666666666</v>
      </c>
      <c r="V37" s="62">
        <v>43250.0</v>
      </c>
      <c r="W37" s="62">
        <v>41149.0</v>
      </c>
      <c r="X37" s="11">
        <v>3.740026391E9</v>
      </c>
      <c r="Y37" s="11" t="s">
        <v>78</v>
      </c>
      <c r="Z37" s="56"/>
      <c r="AA37" s="63"/>
      <c r="AB37" s="56"/>
      <c r="AC37" s="22"/>
      <c r="AD37" s="46"/>
      <c r="AE37" s="17"/>
    </row>
    <row r="38">
      <c r="A38" s="29">
        <v>35.0</v>
      </c>
      <c r="B38" s="41">
        <f t="shared" si="1"/>
        <v>2720</v>
      </c>
      <c r="C38" s="42" t="str">
        <f t="shared" si="2"/>
        <v>PCE-PC2261</v>
      </c>
      <c r="D38" s="51">
        <f t="shared" si="3"/>
        <v>32.94444444</v>
      </c>
      <c r="E38" s="45"/>
      <c r="F38" s="44">
        <f t="shared" si="4"/>
        <v>2720</v>
      </c>
      <c r="G38" s="11" t="s">
        <v>139</v>
      </c>
      <c r="H38" s="11" t="s">
        <v>64</v>
      </c>
      <c r="I38" s="11">
        <v>3044000.0</v>
      </c>
      <c r="J38" s="11" t="s">
        <v>83</v>
      </c>
      <c r="K38" s="11" t="s">
        <v>67</v>
      </c>
      <c r="L38" s="56"/>
      <c r="M38" s="40"/>
      <c r="N38" s="40"/>
      <c r="O38" s="11" t="s">
        <v>111</v>
      </c>
      <c r="P38" s="11" t="s">
        <v>70</v>
      </c>
      <c r="Q38" s="57">
        <v>133.72222222222223</v>
      </c>
      <c r="R38" s="57">
        <v>133.72222222222223</v>
      </c>
      <c r="S38" s="11">
        <v>80.23</v>
      </c>
      <c r="T38" s="11">
        <v>2720.0</v>
      </c>
      <c r="U38" s="57">
        <v>166.66666666666666</v>
      </c>
      <c r="V38" s="62">
        <v>45841.0</v>
      </c>
      <c r="W38" s="62">
        <v>45754.0</v>
      </c>
      <c r="X38" s="11">
        <v>3.290008244E9</v>
      </c>
      <c r="Y38" s="11" t="s">
        <v>78</v>
      </c>
      <c r="Z38" s="56"/>
      <c r="AA38" s="63"/>
      <c r="AB38" s="56"/>
      <c r="AC38" s="22"/>
      <c r="AD38" s="46"/>
      <c r="AE38" s="17"/>
    </row>
    <row r="39">
      <c r="A39" s="29">
        <v>36.0</v>
      </c>
      <c r="B39" s="41">
        <f t="shared" si="1"/>
        <v>2731</v>
      </c>
      <c r="C39" s="42" t="str">
        <f t="shared" si="2"/>
        <v>PCE-PC2289</v>
      </c>
      <c r="D39" s="51">
        <f t="shared" si="3"/>
        <v>90.87847222</v>
      </c>
      <c r="E39" s="45"/>
      <c r="F39" s="44" t="b">
        <f t="shared" si="4"/>
        <v>0</v>
      </c>
      <c r="G39" s="11" t="s">
        <v>63</v>
      </c>
      <c r="H39" s="11" t="s">
        <v>64</v>
      </c>
      <c r="I39" s="11">
        <v>3044000.0</v>
      </c>
      <c r="J39" s="11" t="s">
        <v>83</v>
      </c>
      <c r="K39" s="11" t="s">
        <v>67</v>
      </c>
      <c r="L39" s="56"/>
      <c r="M39" s="40"/>
      <c r="N39" s="40"/>
      <c r="O39" s="11" t="s">
        <v>190</v>
      </c>
      <c r="P39" s="11" t="s">
        <v>70</v>
      </c>
      <c r="Q39" s="57">
        <v>75.78819444444444</v>
      </c>
      <c r="R39" s="57">
        <v>75.78819444444444</v>
      </c>
      <c r="S39" s="11">
        <v>45.47</v>
      </c>
      <c r="T39" s="11">
        <v>2731.0</v>
      </c>
      <c r="U39" s="57">
        <v>166.66666666666666</v>
      </c>
      <c r="V39" s="62">
        <v>45105.0</v>
      </c>
      <c r="W39" s="62">
        <v>45509.0</v>
      </c>
      <c r="X39" s="11">
        <v>3.810139583E9</v>
      </c>
      <c r="Y39" s="11" t="s">
        <v>73</v>
      </c>
      <c r="Z39" s="11">
        <v>3.810280182E9</v>
      </c>
      <c r="AA39" s="62">
        <v>46184.0</v>
      </c>
      <c r="AB39" s="56"/>
      <c r="AC39" s="22"/>
      <c r="AD39" s="46"/>
      <c r="AE39" s="17"/>
    </row>
    <row r="40">
      <c r="A40" s="29">
        <v>37.0</v>
      </c>
      <c r="B40" s="41">
        <f t="shared" si="1"/>
        <v>2729</v>
      </c>
      <c r="C40" s="42" t="str">
        <f t="shared" si="2"/>
        <v>PCE-PC2290</v>
      </c>
      <c r="D40" s="51">
        <f t="shared" si="3"/>
        <v>48.63194444</v>
      </c>
      <c r="E40" s="45"/>
      <c r="F40" s="44" t="b">
        <f t="shared" si="4"/>
        <v>0</v>
      </c>
      <c r="G40" s="11" t="s">
        <v>76</v>
      </c>
      <c r="H40" s="11" t="s">
        <v>64</v>
      </c>
      <c r="I40" s="11">
        <v>3044000.0</v>
      </c>
      <c r="J40" s="11" t="s">
        <v>83</v>
      </c>
      <c r="K40" s="11" t="s">
        <v>67</v>
      </c>
      <c r="L40" s="56"/>
      <c r="M40" s="40"/>
      <c r="N40" s="40"/>
      <c r="O40" s="11" t="s">
        <v>167</v>
      </c>
      <c r="P40" s="11" t="s">
        <v>70</v>
      </c>
      <c r="Q40" s="57">
        <v>118.03472222222223</v>
      </c>
      <c r="R40" s="57">
        <v>118.03472222222223</v>
      </c>
      <c r="S40" s="11">
        <v>70.82</v>
      </c>
      <c r="T40" s="11">
        <v>2729.0</v>
      </c>
      <c r="U40" s="57">
        <v>166.66666666666666</v>
      </c>
      <c r="V40" s="62">
        <v>45636.0</v>
      </c>
      <c r="W40" s="62">
        <v>46219.0</v>
      </c>
      <c r="X40" s="56"/>
      <c r="Y40" s="11" t="s">
        <v>73</v>
      </c>
      <c r="Z40" s="11">
        <v>3.960012232E9</v>
      </c>
      <c r="AA40" s="62">
        <v>45351.0</v>
      </c>
      <c r="AB40" s="56"/>
      <c r="AC40" s="22"/>
      <c r="AD40" s="46"/>
      <c r="AE40" s="17"/>
    </row>
    <row r="41">
      <c r="A41" s="29">
        <v>38.0</v>
      </c>
      <c r="B41" s="41">
        <f t="shared" si="1"/>
        <v>2736</v>
      </c>
      <c r="C41" s="42" t="str">
        <f t="shared" si="2"/>
        <v>PCE-PC2358</v>
      </c>
      <c r="D41" s="51">
        <f t="shared" si="3"/>
        <v>0.3194444444</v>
      </c>
      <c r="E41" s="45"/>
      <c r="F41" s="44">
        <f t="shared" si="4"/>
        <v>2736</v>
      </c>
      <c r="G41" s="11" t="s">
        <v>104</v>
      </c>
      <c r="H41" s="11" t="s">
        <v>64</v>
      </c>
      <c r="I41" s="11">
        <v>3044000.0</v>
      </c>
      <c r="J41" s="11" t="s">
        <v>83</v>
      </c>
      <c r="K41" s="11" t="s">
        <v>67</v>
      </c>
      <c r="L41" s="56"/>
      <c r="M41" s="40"/>
      <c r="N41" s="40"/>
      <c r="O41" s="11" t="s">
        <v>113</v>
      </c>
      <c r="P41" s="11" t="s">
        <v>70</v>
      </c>
      <c r="Q41" s="57">
        <v>166.34722222222223</v>
      </c>
      <c r="R41" s="57">
        <v>166.34722222222223</v>
      </c>
      <c r="S41" s="11">
        <v>99.81</v>
      </c>
      <c r="T41" s="11">
        <v>2736.0</v>
      </c>
      <c r="U41" s="57">
        <v>166.66666666666666</v>
      </c>
      <c r="V41" s="62">
        <v>45831.0</v>
      </c>
      <c r="W41" s="62">
        <v>45740.0</v>
      </c>
      <c r="X41" s="56"/>
      <c r="Y41" s="11" t="s">
        <v>78</v>
      </c>
      <c r="Z41" s="56"/>
      <c r="AA41" s="56"/>
      <c r="AB41" s="56"/>
      <c r="AC41" s="22"/>
      <c r="AD41" s="46"/>
      <c r="AE41" s="17"/>
    </row>
    <row r="42">
      <c r="A42" s="29">
        <v>39.0</v>
      </c>
      <c r="B42" s="41">
        <f t="shared" si="1"/>
        <v>2708</v>
      </c>
      <c r="C42" s="42" t="str">
        <f t="shared" si="2"/>
        <v>PCE-PC2360</v>
      </c>
      <c r="D42" s="51">
        <f t="shared" si="3"/>
        <v>71.01041667</v>
      </c>
      <c r="E42" s="45"/>
      <c r="F42" s="44">
        <f t="shared" si="4"/>
        <v>2708</v>
      </c>
      <c r="G42" s="11" t="s">
        <v>76</v>
      </c>
      <c r="H42" s="11" t="s">
        <v>64</v>
      </c>
      <c r="I42" s="11">
        <v>3044000.0</v>
      </c>
      <c r="J42" s="11" t="s">
        <v>83</v>
      </c>
      <c r="K42" s="11" t="s">
        <v>67</v>
      </c>
      <c r="L42" s="56"/>
      <c r="M42" s="40"/>
      <c r="N42" s="40"/>
      <c r="O42" s="11" t="s">
        <v>58</v>
      </c>
      <c r="P42" s="11" t="s">
        <v>70</v>
      </c>
      <c r="Q42" s="57">
        <v>95.65625</v>
      </c>
      <c r="R42" s="57">
        <v>95.65625</v>
      </c>
      <c r="S42" s="11">
        <v>57.39</v>
      </c>
      <c r="T42" s="11">
        <v>2708.0</v>
      </c>
      <c r="U42" s="57">
        <v>166.66666666666666</v>
      </c>
      <c r="V42" s="62">
        <v>44287.0</v>
      </c>
      <c r="W42" s="62">
        <v>44114.0</v>
      </c>
      <c r="X42" s="11">
        <v>7.08000433E9</v>
      </c>
      <c r="Y42" s="11" t="s">
        <v>78</v>
      </c>
      <c r="Z42" s="56"/>
      <c r="AA42" s="63"/>
      <c r="AB42" s="56"/>
      <c r="AC42" s="22"/>
      <c r="AD42" s="46"/>
      <c r="AE42" s="17"/>
    </row>
    <row r="43">
      <c r="A43" s="161"/>
      <c r="B43" s="163"/>
      <c r="C43" s="165"/>
      <c r="D43" s="45"/>
      <c r="E43" s="45"/>
      <c r="F43" s="45"/>
      <c r="G43" s="56"/>
      <c r="H43" s="56"/>
      <c r="I43" s="56"/>
      <c r="J43" s="56"/>
      <c r="K43" s="56"/>
      <c r="L43" s="56"/>
      <c r="M43" s="56"/>
      <c r="N43" s="56"/>
      <c r="O43" s="56"/>
      <c r="P43" s="56"/>
      <c r="Q43" s="56"/>
      <c r="R43" s="56"/>
      <c r="S43" s="56"/>
      <c r="T43" s="11"/>
      <c r="U43" s="57"/>
      <c r="V43" s="56"/>
      <c r="W43" s="11"/>
      <c r="X43" s="11"/>
      <c r="Y43" s="56"/>
      <c r="Z43" s="56"/>
      <c r="AA43" s="56"/>
      <c r="AB43" s="56"/>
      <c r="AC43" s="22"/>
      <c r="AD43" s="46"/>
      <c r="AE43" s="17"/>
    </row>
    <row r="44">
      <c r="A44" s="161"/>
      <c r="B44" s="163"/>
      <c r="C44" s="165"/>
      <c r="D44" s="45"/>
      <c r="E44" s="45"/>
      <c r="F44" s="45"/>
      <c r="G44" s="56"/>
      <c r="H44" s="56"/>
      <c r="I44" s="56"/>
      <c r="J44" s="56"/>
      <c r="K44" s="56"/>
      <c r="L44" s="56"/>
      <c r="M44" s="56"/>
      <c r="N44" s="56"/>
      <c r="O44" s="56"/>
      <c r="P44" s="56"/>
      <c r="Q44" s="56"/>
      <c r="R44" s="56"/>
      <c r="S44" s="56"/>
      <c r="T44" s="56"/>
      <c r="U44" s="11"/>
      <c r="V44" s="56"/>
      <c r="W44" s="11"/>
      <c r="X44" s="11"/>
      <c r="Y44" s="56"/>
      <c r="Z44" s="56"/>
      <c r="AA44" s="56"/>
      <c r="AB44" s="56"/>
      <c r="AC44" s="22"/>
      <c r="AD44" s="46"/>
      <c r="AE44" s="17"/>
    </row>
    <row r="45">
      <c r="A45" s="161"/>
      <c r="B45" s="163"/>
      <c r="C45" s="165"/>
      <c r="D45" s="45"/>
      <c r="E45" s="45"/>
      <c r="F45" s="45"/>
      <c r="G45" s="56"/>
      <c r="H45" s="56"/>
      <c r="I45" s="56"/>
      <c r="J45" s="56"/>
      <c r="K45" s="56"/>
      <c r="L45" s="56"/>
      <c r="M45" s="56"/>
      <c r="N45" s="56"/>
      <c r="O45" s="56"/>
      <c r="P45" s="56"/>
      <c r="Q45" s="56"/>
      <c r="R45" s="56"/>
      <c r="S45" s="56"/>
      <c r="T45" s="56"/>
      <c r="U45" s="11"/>
      <c r="V45" s="56"/>
      <c r="W45" s="11"/>
      <c r="X45" s="11"/>
      <c r="Y45" s="56"/>
      <c r="Z45" s="56"/>
      <c r="AA45" s="56"/>
      <c r="AB45" s="56"/>
      <c r="AC45" s="22"/>
      <c r="AD45" s="46"/>
      <c r="AE45" s="17"/>
    </row>
    <row r="46">
      <c r="A46" s="161"/>
      <c r="B46" s="163"/>
      <c r="C46" s="165"/>
      <c r="D46" s="45"/>
      <c r="E46" s="45"/>
      <c r="F46" s="45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22"/>
      <c r="AD46" s="46"/>
      <c r="AE46" s="17"/>
    </row>
    <row r="47">
      <c r="A47" s="161"/>
      <c r="B47" s="163"/>
      <c r="C47" s="165"/>
      <c r="D47" s="45"/>
      <c r="E47" s="45"/>
      <c r="F47" s="45"/>
      <c r="G47" s="11"/>
      <c r="H47" s="11"/>
      <c r="I47" s="11"/>
      <c r="J47" s="11"/>
      <c r="K47" s="11"/>
      <c r="L47" s="56"/>
      <c r="M47" s="56"/>
      <c r="N47" s="56"/>
      <c r="O47" s="11"/>
      <c r="P47" s="11"/>
      <c r="Q47" s="57"/>
      <c r="R47" s="57"/>
      <c r="S47" s="11"/>
      <c r="T47" s="57"/>
      <c r="U47" s="11"/>
      <c r="V47" s="58"/>
      <c r="W47" s="58"/>
      <c r="X47" s="11"/>
      <c r="Y47" s="11"/>
      <c r="Z47" s="11"/>
      <c r="AA47" s="58"/>
      <c r="AB47" s="56"/>
      <c r="AC47" s="22"/>
      <c r="AD47" s="46"/>
      <c r="AE47" s="17"/>
    </row>
    <row r="48">
      <c r="A48" s="161"/>
      <c r="B48" s="163"/>
      <c r="C48" s="165"/>
      <c r="D48" s="45"/>
      <c r="E48" s="45"/>
      <c r="F48" s="45"/>
      <c r="G48" s="11"/>
      <c r="H48" s="11"/>
      <c r="I48" s="11"/>
      <c r="J48" s="11"/>
      <c r="K48" s="11"/>
      <c r="L48" s="56"/>
      <c r="M48" s="40"/>
      <c r="N48" s="40"/>
      <c r="O48" s="11"/>
      <c r="P48" s="11"/>
      <c r="Q48" s="57"/>
      <c r="R48" s="57"/>
      <c r="S48" s="11"/>
      <c r="T48" s="57"/>
      <c r="U48" s="11"/>
      <c r="V48" s="62"/>
      <c r="W48" s="62"/>
      <c r="X48" s="11"/>
      <c r="Y48" s="11"/>
      <c r="Z48" s="56"/>
      <c r="AA48" s="63"/>
      <c r="AB48" s="56"/>
      <c r="AC48" s="22"/>
      <c r="AD48" s="46"/>
      <c r="AE48" s="17"/>
    </row>
    <row r="49">
      <c r="A49" s="161"/>
      <c r="B49" s="163"/>
      <c r="C49" s="165"/>
      <c r="D49" s="45"/>
      <c r="E49" s="45"/>
      <c r="F49" s="45"/>
      <c r="G49" s="11"/>
      <c r="H49" s="11"/>
      <c r="I49" s="11"/>
      <c r="J49" s="11"/>
      <c r="K49" s="11"/>
      <c r="L49" s="56"/>
      <c r="M49" s="40"/>
      <c r="N49" s="40"/>
      <c r="O49" s="11"/>
      <c r="P49" s="11"/>
      <c r="Q49" s="57"/>
      <c r="R49" s="57"/>
      <c r="S49" s="11"/>
      <c r="T49" s="57"/>
      <c r="U49" s="11"/>
      <c r="V49" s="62"/>
      <c r="W49" s="58"/>
      <c r="X49" s="11"/>
      <c r="Y49" s="11"/>
      <c r="Z49" s="56"/>
      <c r="AA49" s="63"/>
      <c r="AB49" s="56"/>
      <c r="AC49" s="22"/>
      <c r="AD49" s="46"/>
      <c r="AE49" s="17"/>
    </row>
    <row r="50">
      <c r="A50" s="161"/>
      <c r="B50" s="163"/>
      <c r="C50" s="165"/>
      <c r="D50" s="45"/>
      <c r="E50" s="45"/>
      <c r="F50" s="45"/>
      <c r="G50" s="11"/>
      <c r="H50" s="11"/>
      <c r="I50" s="11"/>
      <c r="J50" s="11"/>
      <c r="K50" s="11"/>
      <c r="L50" s="56"/>
      <c r="M50" s="40"/>
      <c r="N50" s="40"/>
      <c r="O50" s="11"/>
      <c r="P50" s="11"/>
      <c r="Q50" s="67"/>
      <c r="R50" s="57"/>
      <c r="S50" s="11"/>
      <c r="T50" s="57"/>
      <c r="U50" s="11"/>
      <c r="V50" s="62"/>
      <c r="W50" s="58"/>
      <c r="X50" s="11"/>
      <c r="Y50" s="11"/>
      <c r="Z50" s="11"/>
      <c r="AA50" s="58"/>
      <c r="AB50" s="56"/>
      <c r="AC50" s="22"/>
      <c r="AD50" s="46"/>
      <c r="AE50" s="17"/>
    </row>
    <row r="51">
      <c r="A51" s="161"/>
      <c r="B51" s="163"/>
      <c r="C51" s="165"/>
      <c r="D51" s="45"/>
      <c r="E51" s="45"/>
      <c r="F51" s="45"/>
      <c r="G51" s="11"/>
      <c r="H51" s="11"/>
      <c r="I51" s="11"/>
      <c r="J51" s="11"/>
      <c r="K51" s="11"/>
      <c r="L51" s="56"/>
      <c r="M51" s="40"/>
      <c r="N51" s="40"/>
      <c r="O51" s="11"/>
      <c r="P51" s="11"/>
      <c r="Q51" s="57"/>
      <c r="R51" s="57"/>
      <c r="S51" s="11"/>
      <c r="T51" s="57"/>
      <c r="U51" s="11"/>
      <c r="V51" s="62"/>
      <c r="W51" s="58"/>
      <c r="X51" s="11"/>
      <c r="Y51" s="11"/>
      <c r="Z51" s="56"/>
      <c r="AA51" s="63"/>
      <c r="AB51" s="56"/>
      <c r="AC51" s="22"/>
      <c r="AD51" s="46"/>
      <c r="AE51" s="17"/>
    </row>
    <row r="52">
      <c r="A52" s="161"/>
      <c r="B52" s="163"/>
      <c r="C52" s="165"/>
      <c r="D52" s="45"/>
      <c r="E52" s="45"/>
      <c r="F52" s="45"/>
      <c r="G52" s="11"/>
      <c r="H52" s="11"/>
      <c r="I52" s="11"/>
      <c r="J52" s="11"/>
      <c r="K52" s="11"/>
      <c r="L52" s="56"/>
      <c r="M52" s="40"/>
      <c r="N52" s="40"/>
      <c r="O52" s="11"/>
      <c r="P52" s="11"/>
      <c r="Q52" s="57"/>
      <c r="R52" s="57"/>
      <c r="S52" s="11"/>
      <c r="T52" s="57"/>
      <c r="U52" s="11"/>
      <c r="V52" s="62"/>
      <c r="W52" s="58"/>
      <c r="X52" s="11"/>
      <c r="Y52" s="11"/>
      <c r="Z52" s="11"/>
      <c r="AA52" s="58"/>
      <c r="AB52" s="56"/>
      <c r="AC52" s="22"/>
      <c r="AD52" s="46"/>
      <c r="AE52" s="17"/>
    </row>
    <row r="53">
      <c r="A53" s="161"/>
      <c r="B53" s="163"/>
      <c r="C53" s="165"/>
      <c r="D53" s="45"/>
      <c r="E53" s="45"/>
      <c r="F53" s="45"/>
      <c r="G53" s="11"/>
      <c r="H53" s="11"/>
      <c r="I53" s="11"/>
      <c r="J53" s="11"/>
      <c r="K53" s="11"/>
      <c r="L53" s="56"/>
      <c r="M53" s="40"/>
      <c r="N53" s="40"/>
      <c r="O53" s="11"/>
      <c r="P53" s="11"/>
      <c r="Q53" s="57"/>
      <c r="R53" s="57"/>
      <c r="S53" s="11"/>
      <c r="T53" s="57"/>
      <c r="U53" s="11"/>
      <c r="V53" s="62"/>
      <c r="W53" s="58"/>
      <c r="X53" s="11"/>
      <c r="Y53" s="11"/>
      <c r="Z53" s="56"/>
      <c r="AA53" s="63"/>
      <c r="AB53" s="56"/>
      <c r="AC53" s="22"/>
      <c r="AD53" s="46"/>
      <c r="AE53" s="17"/>
    </row>
    <row r="54">
      <c r="A54" s="161"/>
      <c r="B54" s="163"/>
      <c r="C54" s="165"/>
      <c r="D54" s="45"/>
      <c r="E54" s="45"/>
      <c r="F54" s="45"/>
      <c r="G54" s="11"/>
      <c r="H54" s="11"/>
      <c r="I54" s="11"/>
      <c r="J54" s="11"/>
      <c r="K54" s="11"/>
      <c r="L54" s="56"/>
      <c r="M54" s="40"/>
      <c r="N54" s="40"/>
      <c r="O54" s="11"/>
      <c r="P54" s="11"/>
      <c r="Q54" s="57"/>
      <c r="R54" s="57"/>
      <c r="S54" s="11"/>
      <c r="T54" s="57"/>
      <c r="U54" s="11"/>
      <c r="V54" s="62"/>
      <c r="W54" s="62"/>
      <c r="X54" s="11"/>
      <c r="Y54" s="11"/>
      <c r="Z54" s="11"/>
      <c r="AA54" s="58"/>
      <c r="AB54" s="56"/>
      <c r="AC54" s="22"/>
      <c r="AD54" s="46"/>
      <c r="AE54" s="17"/>
    </row>
    <row r="55">
      <c r="A55" s="161"/>
      <c r="B55" s="163"/>
      <c r="C55" s="165"/>
      <c r="D55" s="45"/>
      <c r="E55" s="45"/>
      <c r="F55" s="45"/>
      <c r="G55" s="11"/>
      <c r="H55" s="11"/>
      <c r="I55" s="11"/>
      <c r="J55" s="11"/>
      <c r="K55" s="11"/>
      <c r="L55" s="56"/>
      <c r="M55" s="40"/>
      <c r="N55" s="40"/>
      <c r="O55" s="11"/>
      <c r="P55" s="11"/>
      <c r="Q55" s="57"/>
      <c r="R55" s="57"/>
      <c r="S55" s="11"/>
      <c r="T55" s="57"/>
      <c r="U55" s="11"/>
      <c r="V55" s="62"/>
      <c r="W55" s="58"/>
      <c r="X55" s="11"/>
      <c r="Y55" s="11"/>
      <c r="Z55" s="56"/>
      <c r="AA55" s="63"/>
      <c r="AB55" s="56"/>
      <c r="AC55" s="22"/>
      <c r="AD55" s="46"/>
      <c r="AE55" s="17"/>
    </row>
    <row r="56">
      <c r="A56" s="161"/>
      <c r="B56" s="163"/>
      <c r="C56" s="165"/>
      <c r="D56" s="45"/>
      <c r="E56" s="45"/>
      <c r="F56" s="45"/>
      <c r="G56" s="11"/>
      <c r="H56" s="11"/>
      <c r="I56" s="11"/>
      <c r="J56" s="56"/>
      <c r="K56" s="11"/>
      <c r="L56" s="56"/>
      <c r="M56" s="40"/>
      <c r="N56" s="40"/>
      <c r="O56" s="11"/>
      <c r="P56" s="11"/>
      <c r="Q56" s="67"/>
      <c r="R56" s="57"/>
      <c r="S56" s="56"/>
      <c r="T56" s="57"/>
      <c r="U56" s="11"/>
      <c r="V56" s="62"/>
      <c r="W56" s="58"/>
      <c r="X56" s="11"/>
      <c r="Y56" s="11"/>
      <c r="Z56" s="11"/>
      <c r="AA56" s="58"/>
      <c r="AB56" s="56"/>
      <c r="AC56" s="22"/>
      <c r="AD56" s="46"/>
      <c r="AE56" s="17"/>
    </row>
    <row r="57">
      <c r="A57" s="161"/>
      <c r="B57" s="163"/>
      <c r="C57" s="165"/>
      <c r="D57" s="45"/>
      <c r="E57" s="45"/>
      <c r="F57" s="45"/>
      <c r="G57" s="11"/>
      <c r="H57" s="11"/>
      <c r="I57" s="11"/>
      <c r="J57" s="11"/>
      <c r="K57" s="11"/>
      <c r="L57" s="56"/>
      <c r="M57" s="40"/>
      <c r="N57" s="40"/>
      <c r="O57" s="11"/>
      <c r="P57" s="11"/>
      <c r="Q57" s="67"/>
      <c r="R57" s="57"/>
      <c r="S57" s="11"/>
      <c r="T57" s="57"/>
      <c r="U57" s="11"/>
      <c r="V57" s="62"/>
      <c r="W57" s="11"/>
      <c r="X57" s="56"/>
      <c r="Y57" s="11"/>
      <c r="Z57" s="56"/>
      <c r="AA57" s="63"/>
      <c r="AB57" s="56"/>
      <c r="AC57" s="22"/>
      <c r="AD57" s="46"/>
      <c r="AE57" s="17"/>
    </row>
    <row r="58">
      <c r="A58" s="161"/>
      <c r="B58" s="163"/>
      <c r="C58" s="165"/>
      <c r="D58" s="45"/>
      <c r="E58" s="45"/>
      <c r="F58" s="45"/>
      <c r="G58" s="11"/>
      <c r="H58" s="11"/>
      <c r="I58" s="11"/>
      <c r="J58" s="11"/>
      <c r="K58" s="11"/>
      <c r="L58" s="56"/>
      <c r="M58" s="40"/>
      <c r="N58" s="40"/>
      <c r="O58" s="11"/>
      <c r="P58" s="11"/>
      <c r="Q58" s="67"/>
      <c r="R58" s="57"/>
      <c r="S58" s="11"/>
      <c r="T58" s="57"/>
      <c r="U58" s="11"/>
      <c r="V58" s="62"/>
      <c r="W58" s="62"/>
      <c r="X58" s="11"/>
      <c r="Y58" s="11"/>
      <c r="Z58" s="56"/>
      <c r="AA58" s="63"/>
      <c r="AB58" s="56"/>
      <c r="AC58" s="22"/>
      <c r="AD58" s="46"/>
      <c r="AE58" s="17"/>
    </row>
    <row r="59">
      <c r="A59" s="161"/>
      <c r="B59" s="163"/>
      <c r="C59" s="165"/>
      <c r="D59" s="45"/>
      <c r="E59" s="45"/>
      <c r="F59" s="45"/>
      <c r="G59" s="11"/>
      <c r="H59" s="11"/>
      <c r="I59" s="11"/>
      <c r="J59" s="11"/>
      <c r="K59" s="11"/>
      <c r="L59" s="56"/>
      <c r="M59" s="40"/>
      <c r="N59" s="40"/>
      <c r="O59" s="11"/>
      <c r="P59" s="11"/>
      <c r="Q59" s="57"/>
      <c r="R59" s="57"/>
      <c r="S59" s="11"/>
      <c r="T59" s="57"/>
      <c r="U59" s="11"/>
      <c r="V59" s="62"/>
      <c r="W59" s="62"/>
      <c r="X59" s="11"/>
      <c r="Y59" s="11"/>
      <c r="Z59" s="11"/>
      <c r="AA59" s="58"/>
      <c r="AB59" s="56"/>
      <c r="AC59" s="22"/>
      <c r="AD59" s="46"/>
      <c r="AE59" s="17"/>
    </row>
    <row r="60">
      <c r="A60" s="161"/>
      <c r="B60" s="163"/>
      <c r="C60" s="165"/>
      <c r="D60" s="45"/>
      <c r="E60" s="45"/>
      <c r="F60" s="45"/>
      <c r="G60" s="11"/>
      <c r="H60" s="11"/>
      <c r="I60" s="11"/>
      <c r="J60" s="11"/>
      <c r="K60" s="11"/>
      <c r="L60" s="56"/>
      <c r="M60" s="40"/>
      <c r="N60" s="40"/>
      <c r="O60" s="11"/>
      <c r="P60" s="11"/>
      <c r="Q60" s="57"/>
      <c r="R60" s="57"/>
      <c r="S60" s="11"/>
      <c r="T60" s="57"/>
      <c r="U60" s="11"/>
      <c r="V60" s="62"/>
      <c r="W60" s="62"/>
      <c r="X60" s="11"/>
      <c r="Y60" s="11"/>
      <c r="Z60" s="56"/>
      <c r="AA60" s="63"/>
      <c r="AB60" s="56"/>
      <c r="AC60" s="22"/>
      <c r="AD60" s="46"/>
      <c r="AE60" s="17"/>
    </row>
    <row r="61">
      <c r="A61" s="161"/>
      <c r="B61" s="163"/>
      <c r="C61" s="165"/>
      <c r="D61" s="45"/>
      <c r="E61" s="45"/>
      <c r="F61" s="45"/>
      <c r="G61" s="11"/>
      <c r="H61" s="11"/>
      <c r="I61" s="11"/>
      <c r="J61" s="11"/>
      <c r="K61" s="11"/>
      <c r="L61" s="56"/>
      <c r="M61" s="40"/>
      <c r="N61" s="40"/>
      <c r="O61" s="11"/>
      <c r="P61" s="11"/>
      <c r="Q61" s="57"/>
      <c r="R61" s="57"/>
      <c r="S61" s="11"/>
      <c r="T61" s="57"/>
      <c r="U61" s="11"/>
      <c r="V61" s="62"/>
      <c r="W61" s="62"/>
      <c r="X61" s="11"/>
      <c r="Y61" s="11"/>
      <c r="Z61" s="11"/>
      <c r="AA61" s="58"/>
      <c r="AB61" s="56"/>
      <c r="AC61" s="22"/>
      <c r="AD61" s="46"/>
      <c r="AE61" s="17"/>
    </row>
    <row r="62">
      <c r="A62" s="161"/>
      <c r="B62" s="163"/>
      <c r="C62" s="165"/>
      <c r="D62" s="45"/>
      <c r="E62" s="45"/>
      <c r="F62" s="45"/>
      <c r="G62" s="11"/>
      <c r="H62" s="11"/>
      <c r="I62" s="11"/>
      <c r="J62" s="11"/>
      <c r="K62" s="11"/>
      <c r="L62" s="56"/>
      <c r="M62" s="40"/>
      <c r="N62" s="40"/>
      <c r="O62" s="11"/>
      <c r="P62" s="11"/>
      <c r="Q62" s="57"/>
      <c r="R62" s="57"/>
      <c r="S62" s="11"/>
      <c r="T62" s="57"/>
      <c r="U62" s="11"/>
      <c r="V62" s="62"/>
      <c r="W62" s="62"/>
      <c r="X62" s="11"/>
      <c r="Y62" s="11"/>
      <c r="Z62" s="56"/>
      <c r="AA62" s="63"/>
      <c r="AB62" s="56"/>
      <c r="AC62" s="22"/>
      <c r="AD62" s="46"/>
      <c r="AE62" s="17"/>
    </row>
    <row r="63">
      <c r="A63" s="161"/>
      <c r="B63" s="163"/>
      <c r="C63" s="165"/>
      <c r="D63" s="45"/>
      <c r="E63" s="45"/>
      <c r="F63" s="45"/>
      <c r="G63" s="11"/>
      <c r="H63" s="11"/>
      <c r="I63" s="11"/>
      <c r="J63" s="11"/>
      <c r="K63" s="11"/>
      <c r="L63" s="56"/>
      <c r="M63" s="40"/>
      <c r="N63" s="40"/>
      <c r="O63" s="11"/>
      <c r="P63" s="11"/>
      <c r="Q63" s="57"/>
      <c r="R63" s="57"/>
      <c r="S63" s="11"/>
      <c r="T63" s="57"/>
      <c r="U63" s="11"/>
      <c r="V63" s="62"/>
      <c r="W63" s="62"/>
      <c r="X63" s="11"/>
      <c r="Y63" s="11"/>
      <c r="Z63" s="11"/>
      <c r="AA63" s="58"/>
      <c r="AB63" s="56"/>
      <c r="AC63" s="22"/>
      <c r="AD63" s="46"/>
      <c r="AE63" s="17"/>
    </row>
    <row r="64">
      <c r="A64" s="161"/>
      <c r="B64" s="163"/>
      <c r="C64" s="165"/>
      <c r="D64" s="45"/>
      <c r="E64" s="45"/>
      <c r="F64" s="45"/>
      <c r="G64" s="11"/>
      <c r="H64" s="11"/>
      <c r="I64" s="11"/>
      <c r="J64" s="11"/>
      <c r="K64" s="11"/>
      <c r="L64" s="56"/>
      <c r="M64" s="40"/>
      <c r="N64" s="40"/>
      <c r="O64" s="11"/>
      <c r="P64" s="11"/>
      <c r="Q64" s="57"/>
      <c r="R64" s="57"/>
      <c r="S64" s="11"/>
      <c r="T64" s="57"/>
      <c r="U64" s="11"/>
      <c r="V64" s="62"/>
      <c r="W64" s="62"/>
      <c r="X64" s="11"/>
      <c r="Y64" s="11"/>
      <c r="Z64" s="11"/>
      <c r="AA64" s="58"/>
      <c r="AB64" s="56"/>
      <c r="AC64" s="22"/>
      <c r="AD64" s="46"/>
      <c r="AE64" s="17"/>
    </row>
    <row r="65">
      <c r="A65" s="161"/>
      <c r="B65" s="163"/>
      <c r="C65" s="165"/>
      <c r="D65" s="45"/>
      <c r="E65" s="45"/>
      <c r="F65" s="45"/>
      <c r="G65" s="11"/>
      <c r="H65" s="11"/>
      <c r="I65" s="11"/>
      <c r="J65" s="11"/>
      <c r="K65" s="11"/>
      <c r="L65" s="56"/>
      <c r="M65" s="40"/>
      <c r="N65" s="40"/>
      <c r="O65" s="11"/>
      <c r="P65" s="11"/>
      <c r="Q65" s="57"/>
      <c r="R65" s="57"/>
      <c r="S65" s="11"/>
      <c r="T65" s="57"/>
      <c r="U65" s="11"/>
      <c r="V65" s="62"/>
      <c r="W65" s="62"/>
      <c r="X65" s="11"/>
      <c r="Y65" s="11"/>
      <c r="Z65" s="11"/>
      <c r="AA65" s="58"/>
      <c r="AB65" s="56"/>
      <c r="AC65" s="22"/>
      <c r="AD65" s="46"/>
      <c r="AE65" s="17"/>
    </row>
    <row r="66">
      <c r="A66" s="161"/>
      <c r="B66" s="163"/>
      <c r="C66" s="165"/>
      <c r="D66" s="45"/>
      <c r="E66" s="45"/>
      <c r="F66" s="45"/>
      <c r="G66" s="11"/>
      <c r="H66" s="11"/>
      <c r="I66" s="11"/>
      <c r="J66" s="11"/>
      <c r="K66" s="11"/>
      <c r="L66" s="56"/>
      <c r="M66" s="40"/>
      <c r="N66" s="40"/>
      <c r="O66" s="11"/>
      <c r="P66" s="11"/>
      <c r="Q66" s="57"/>
      <c r="R66" s="57"/>
      <c r="S66" s="11"/>
      <c r="T66" s="57"/>
      <c r="U66" s="11"/>
      <c r="V66" s="62"/>
      <c r="W66" s="62"/>
      <c r="X66" s="11"/>
      <c r="Y66" s="11"/>
      <c r="Z66" s="11"/>
      <c r="AA66" s="58"/>
      <c r="AB66" s="56"/>
      <c r="AC66" s="22"/>
      <c r="AD66" s="46"/>
      <c r="AE66" s="17"/>
    </row>
    <row r="67">
      <c r="A67" s="161"/>
      <c r="B67" s="163"/>
      <c r="C67" s="165"/>
      <c r="D67" s="45"/>
      <c r="E67" s="45"/>
      <c r="F67" s="45"/>
      <c r="G67" s="11"/>
      <c r="H67" s="11"/>
      <c r="I67" s="11"/>
      <c r="J67" s="11"/>
      <c r="K67" s="11"/>
      <c r="L67" s="56"/>
      <c r="M67" s="40"/>
      <c r="N67" s="40"/>
      <c r="O67" s="11"/>
      <c r="P67" s="11"/>
      <c r="Q67" s="57"/>
      <c r="R67" s="57"/>
      <c r="S67" s="11"/>
      <c r="T67" s="57"/>
      <c r="U67" s="11"/>
      <c r="V67" s="62"/>
      <c r="W67" s="58"/>
      <c r="X67" s="11"/>
      <c r="Y67" s="11"/>
      <c r="Z67" s="11"/>
      <c r="AA67" s="62"/>
      <c r="AB67" s="56"/>
      <c r="AC67" s="22"/>
      <c r="AD67" s="46"/>
      <c r="AE67" s="17"/>
    </row>
    <row r="68">
      <c r="A68" s="161"/>
      <c r="B68" s="163"/>
      <c r="C68" s="165"/>
      <c r="D68" s="45"/>
      <c r="E68" s="45"/>
      <c r="F68" s="45"/>
      <c r="G68" s="11"/>
      <c r="H68" s="11"/>
      <c r="I68" s="11"/>
      <c r="J68" s="11"/>
      <c r="K68" s="11"/>
      <c r="L68" s="56"/>
      <c r="M68" s="40"/>
      <c r="N68" s="40"/>
      <c r="O68" s="11"/>
      <c r="P68" s="11"/>
      <c r="Q68" s="57"/>
      <c r="R68" s="57"/>
      <c r="S68" s="56"/>
      <c r="T68" s="57"/>
      <c r="U68" s="11"/>
      <c r="V68" s="62"/>
      <c r="W68" s="58"/>
      <c r="X68" s="11"/>
      <c r="Y68" s="11"/>
      <c r="Z68" s="56"/>
      <c r="AA68" s="58"/>
      <c r="AB68" s="56"/>
      <c r="AC68" s="22"/>
      <c r="AD68" s="46"/>
      <c r="AE68" s="17"/>
    </row>
    <row r="69">
      <c r="A69" s="161"/>
      <c r="B69" s="163"/>
      <c r="C69" s="165"/>
      <c r="D69" s="45"/>
      <c r="E69" s="45"/>
      <c r="F69" s="45"/>
      <c r="G69" s="11"/>
      <c r="H69" s="11"/>
      <c r="I69" s="11"/>
      <c r="J69" s="11"/>
      <c r="K69" s="11"/>
      <c r="L69" s="56"/>
      <c r="M69" s="40"/>
      <c r="N69" s="40"/>
      <c r="O69" s="11"/>
      <c r="P69" s="11"/>
      <c r="Q69" s="57"/>
      <c r="R69" s="57"/>
      <c r="S69" s="11"/>
      <c r="T69" s="57"/>
      <c r="U69" s="11"/>
      <c r="V69" s="62"/>
      <c r="W69" s="62"/>
      <c r="X69" s="11"/>
      <c r="Y69" s="11"/>
      <c r="Z69" s="56"/>
      <c r="AA69" s="58"/>
      <c r="AB69" s="56"/>
      <c r="AC69" s="22"/>
      <c r="AD69" s="46"/>
      <c r="AE69" s="17"/>
    </row>
    <row r="70">
      <c r="A70" s="161"/>
      <c r="B70" s="163"/>
      <c r="C70" s="165"/>
      <c r="D70" s="45"/>
      <c r="E70" s="45"/>
      <c r="F70" s="45"/>
      <c r="G70" s="11"/>
      <c r="H70" s="11"/>
      <c r="I70" s="11"/>
      <c r="J70" s="11"/>
      <c r="K70" s="11"/>
      <c r="L70" s="56"/>
      <c r="M70" s="40"/>
      <c r="N70" s="40"/>
      <c r="O70" s="11"/>
      <c r="P70" s="11"/>
      <c r="Q70" s="57"/>
      <c r="R70" s="57"/>
      <c r="S70" s="11"/>
      <c r="T70" s="57"/>
      <c r="U70" s="11"/>
      <c r="V70" s="62"/>
      <c r="W70" s="58"/>
      <c r="X70" s="11"/>
      <c r="Y70" s="11"/>
      <c r="Z70" s="56"/>
      <c r="AA70" s="63"/>
      <c r="AB70" s="56"/>
      <c r="AC70" s="22"/>
      <c r="AD70" s="46"/>
      <c r="AE70" s="17"/>
    </row>
    <row r="71">
      <c r="A71" s="161"/>
      <c r="B71" s="163"/>
      <c r="C71" s="165"/>
      <c r="D71" s="45"/>
      <c r="E71" s="45"/>
      <c r="F71" s="45"/>
      <c r="G71" s="11"/>
      <c r="H71" s="11"/>
      <c r="I71" s="11"/>
      <c r="J71" s="11"/>
      <c r="K71" s="11"/>
      <c r="L71" s="56"/>
      <c r="M71" s="40"/>
      <c r="N71" s="40"/>
      <c r="O71" s="11"/>
      <c r="P71" s="11"/>
      <c r="Q71" s="57"/>
      <c r="R71" s="57"/>
      <c r="S71" s="11"/>
      <c r="T71" s="57"/>
      <c r="U71" s="11"/>
      <c r="V71" s="62"/>
      <c r="W71" s="62"/>
      <c r="X71" s="11"/>
      <c r="Y71" s="11"/>
      <c r="Z71" s="11"/>
      <c r="AA71" s="58"/>
      <c r="AB71" s="56"/>
      <c r="AC71" s="22"/>
      <c r="AD71" s="46"/>
      <c r="AE71" s="17"/>
    </row>
    <row r="72">
      <c r="A72" s="161"/>
      <c r="B72" s="163"/>
      <c r="C72" s="165"/>
      <c r="D72" s="45"/>
      <c r="E72" s="45"/>
      <c r="F72" s="45"/>
      <c r="G72" s="11"/>
      <c r="H72" s="11"/>
      <c r="I72" s="11"/>
      <c r="J72" s="11"/>
      <c r="K72" s="11"/>
      <c r="L72" s="56"/>
      <c r="M72" s="40"/>
      <c r="N72" s="40"/>
      <c r="O72" s="11"/>
      <c r="P72" s="11"/>
      <c r="Q72" s="57"/>
      <c r="R72" s="57"/>
      <c r="S72" s="11"/>
      <c r="T72" s="57"/>
      <c r="U72" s="11"/>
      <c r="V72" s="62"/>
      <c r="W72" s="62"/>
      <c r="X72" s="11"/>
      <c r="Y72" s="11"/>
      <c r="Z72" s="56"/>
      <c r="AA72" s="63"/>
      <c r="AB72" s="56"/>
      <c r="AC72" s="22"/>
      <c r="AD72" s="46"/>
      <c r="AE72" s="17"/>
    </row>
    <row r="73">
      <c r="A73" s="161"/>
      <c r="B73" s="163"/>
      <c r="C73" s="165"/>
      <c r="D73" s="45"/>
      <c r="E73" s="45"/>
      <c r="F73" s="45"/>
      <c r="G73" s="11"/>
      <c r="H73" s="11"/>
      <c r="I73" s="11"/>
      <c r="J73" s="11"/>
      <c r="K73" s="11"/>
      <c r="L73" s="56"/>
      <c r="M73" s="40"/>
      <c r="N73" s="40"/>
      <c r="O73" s="11"/>
      <c r="P73" s="11"/>
      <c r="Q73" s="57"/>
      <c r="R73" s="57"/>
      <c r="S73" s="11"/>
      <c r="T73" s="57"/>
      <c r="U73" s="11"/>
      <c r="V73" s="62"/>
      <c r="W73" s="58"/>
      <c r="X73" s="11"/>
      <c r="Y73" s="11"/>
      <c r="Z73" s="56"/>
      <c r="AA73" s="63"/>
      <c r="AB73" s="56"/>
      <c r="AC73" s="22"/>
      <c r="AD73" s="46"/>
      <c r="AE73" s="17"/>
    </row>
    <row r="74">
      <c r="A74" s="161"/>
      <c r="B74" s="163"/>
      <c r="C74" s="165"/>
      <c r="D74" s="45"/>
      <c r="E74" s="45"/>
      <c r="F74" s="45"/>
      <c r="G74" s="11"/>
      <c r="H74" s="11"/>
      <c r="I74" s="11"/>
      <c r="J74" s="11"/>
      <c r="K74" s="11"/>
      <c r="L74" s="56"/>
      <c r="M74" s="40"/>
      <c r="N74" s="40"/>
      <c r="O74" s="11"/>
      <c r="P74" s="11"/>
      <c r="Q74" s="57"/>
      <c r="R74" s="57"/>
      <c r="S74" s="11"/>
      <c r="T74" s="57"/>
      <c r="U74" s="11"/>
      <c r="V74" s="62"/>
      <c r="W74" s="58"/>
      <c r="X74" s="11"/>
      <c r="Y74" s="11"/>
      <c r="Z74" s="56"/>
      <c r="AA74" s="63"/>
      <c r="AB74" s="56"/>
      <c r="AC74" s="22"/>
      <c r="AD74" s="46"/>
      <c r="AE74" s="17"/>
    </row>
    <row r="75">
      <c r="A75" s="161"/>
      <c r="B75" s="163"/>
      <c r="C75" s="165"/>
      <c r="D75" s="45"/>
      <c r="E75" s="45"/>
      <c r="F75" s="45"/>
      <c r="G75" s="11"/>
      <c r="H75" s="11"/>
      <c r="I75" s="11"/>
      <c r="J75" s="11"/>
      <c r="K75" s="11"/>
      <c r="L75" s="56"/>
      <c r="M75" s="40"/>
      <c r="N75" s="40"/>
      <c r="O75" s="11"/>
      <c r="P75" s="11"/>
      <c r="Q75" s="57"/>
      <c r="R75" s="57"/>
      <c r="S75" s="11"/>
      <c r="T75" s="57"/>
      <c r="U75" s="11"/>
      <c r="V75" s="62"/>
      <c r="W75" s="62"/>
      <c r="X75" s="11"/>
      <c r="Y75" s="11"/>
      <c r="Z75" s="11"/>
      <c r="AA75" s="58"/>
      <c r="AB75" s="56"/>
      <c r="AC75" s="22"/>
      <c r="AD75" s="46"/>
      <c r="AE75" s="17"/>
    </row>
    <row r="76">
      <c r="A76" s="161"/>
      <c r="B76" s="163"/>
      <c r="C76" s="165"/>
      <c r="D76" s="45"/>
      <c r="E76" s="45"/>
      <c r="F76" s="45"/>
      <c r="G76" s="11"/>
      <c r="H76" s="11"/>
      <c r="I76" s="11"/>
      <c r="J76" s="11"/>
      <c r="K76" s="11"/>
      <c r="L76" s="56"/>
      <c r="M76" s="40"/>
      <c r="N76" s="40"/>
      <c r="O76" s="11"/>
      <c r="P76" s="11"/>
      <c r="Q76" s="57"/>
      <c r="R76" s="57"/>
      <c r="S76" s="11"/>
      <c r="T76" s="57"/>
      <c r="U76" s="11"/>
      <c r="V76" s="62"/>
      <c r="W76" s="62"/>
      <c r="X76" s="11"/>
      <c r="Y76" s="11"/>
      <c r="Z76" s="56"/>
      <c r="AA76" s="63"/>
      <c r="AB76" s="56"/>
      <c r="AC76" s="22"/>
      <c r="AD76" s="46"/>
      <c r="AE76" s="17"/>
    </row>
    <row r="77">
      <c r="A77" s="161"/>
      <c r="B77" s="163"/>
      <c r="C77" s="165"/>
      <c r="D77" s="45"/>
      <c r="E77" s="45"/>
      <c r="F77" s="45"/>
      <c r="G77" s="11"/>
      <c r="H77" s="11"/>
      <c r="I77" s="11"/>
      <c r="J77" s="11"/>
      <c r="K77" s="11"/>
      <c r="L77" s="56"/>
      <c r="M77" s="40"/>
      <c r="N77" s="40"/>
      <c r="O77" s="11"/>
      <c r="P77" s="11"/>
      <c r="Q77" s="57"/>
      <c r="R77" s="57"/>
      <c r="S77" s="11"/>
      <c r="T77" s="57"/>
      <c r="U77" s="11"/>
      <c r="V77" s="62"/>
      <c r="W77" s="62"/>
      <c r="X77" s="11"/>
      <c r="Y77" s="11"/>
      <c r="Z77" s="56"/>
      <c r="AA77" s="63"/>
      <c r="AB77" s="56"/>
      <c r="AC77" s="22"/>
      <c r="AD77" s="46"/>
      <c r="AE77" s="17"/>
    </row>
    <row r="78">
      <c r="A78" s="161"/>
      <c r="B78" s="163"/>
      <c r="C78" s="165"/>
      <c r="D78" s="45"/>
      <c r="E78" s="45"/>
      <c r="F78" s="45"/>
      <c r="G78" s="11"/>
      <c r="H78" s="11"/>
      <c r="I78" s="11"/>
      <c r="J78" s="11"/>
      <c r="K78" s="11"/>
      <c r="L78" s="56"/>
      <c r="M78" s="40"/>
      <c r="N78" s="40"/>
      <c r="O78" s="11"/>
      <c r="P78" s="11"/>
      <c r="Q78" s="57"/>
      <c r="R78" s="57"/>
      <c r="S78" s="11"/>
      <c r="T78" s="57"/>
      <c r="U78" s="11"/>
      <c r="V78" s="62"/>
      <c r="W78" s="62"/>
      <c r="X78" s="11"/>
      <c r="Y78" s="11"/>
      <c r="Z78" s="11"/>
      <c r="AA78" s="58"/>
      <c r="AB78" s="56"/>
      <c r="AC78" s="22"/>
      <c r="AD78" s="46"/>
      <c r="AE78" s="17"/>
    </row>
    <row r="79">
      <c r="A79" s="161"/>
      <c r="B79" s="163"/>
      <c r="C79" s="165"/>
      <c r="D79" s="45"/>
      <c r="E79" s="45"/>
      <c r="F79" s="45"/>
      <c r="G79" s="11"/>
      <c r="H79" s="11"/>
      <c r="I79" s="11"/>
      <c r="J79" s="11"/>
      <c r="K79" s="11"/>
      <c r="L79" s="56"/>
      <c r="M79" s="40"/>
      <c r="N79" s="40"/>
      <c r="O79" s="11"/>
      <c r="P79" s="11"/>
      <c r="Q79" s="57"/>
      <c r="R79" s="57"/>
      <c r="S79" s="11"/>
      <c r="T79" s="57"/>
      <c r="U79" s="11"/>
      <c r="V79" s="62"/>
      <c r="W79" s="62"/>
      <c r="X79" s="11"/>
      <c r="Y79" s="11"/>
      <c r="Z79" s="56"/>
      <c r="AA79" s="63"/>
      <c r="AB79" s="56"/>
      <c r="AC79" s="22"/>
      <c r="AD79" s="46"/>
      <c r="AE79" s="17"/>
    </row>
    <row r="80">
      <c r="A80" s="161"/>
      <c r="B80" s="163"/>
      <c r="C80" s="165"/>
      <c r="D80" s="45"/>
      <c r="E80" s="45"/>
      <c r="F80" s="45"/>
      <c r="G80" s="11"/>
      <c r="H80" s="11"/>
      <c r="I80" s="11"/>
      <c r="J80" s="11"/>
      <c r="K80" s="11"/>
      <c r="L80" s="56"/>
      <c r="M80" s="40"/>
      <c r="N80" s="40"/>
      <c r="O80" s="11"/>
      <c r="P80" s="11"/>
      <c r="Q80" s="57"/>
      <c r="R80" s="57"/>
      <c r="S80" s="11"/>
      <c r="T80" s="57"/>
      <c r="U80" s="11"/>
      <c r="V80" s="62"/>
      <c r="W80" s="62"/>
      <c r="X80" s="11"/>
      <c r="Y80" s="11"/>
      <c r="Z80" s="56"/>
      <c r="AA80" s="63"/>
      <c r="AB80" s="56"/>
      <c r="AC80" s="22"/>
      <c r="AD80" s="46"/>
      <c r="AE80" s="17"/>
    </row>
    <row r="81">
      <c r="A81" s="161"/>
      <c r="B81" s="163"/>
      <c r="C81" s="165"/>
      <c r="D81" s="45"/>
      <c r="E81" s="45"/>
      <c r="F81" s="45"/>
      <c r="G81" s="11"/>
      <c r="H81" s="11"/>
      <c r="I81" s="11"/>
      <c r="J81" s="11"/>
      <c r="K81" s="11"/>
      <c r="L81" s="56"/>
      <c r="M81" s="40"/>
      <c r="N81" s="40"/>
      <c r="O81" s="11"/>
      <c r="P81" s="11"/>
      <c r="Q81" s="57"/>
      <c r="R81" s="57"/>
      <c r="S81" s="11"/>
      <c r="T81" s="57"/>
      <c r="U81" s="11"/>
      <c r="V81" s="62"/>
      <c r="W81" s="62"/>
      <c r="X81" s="11"/>
      <c r="Y81" s="11"/>
      <c r="Z81" s="56"/>
      <c r="AA81" s="63"/>
      <c r="AB81" s="56"/>
      <c r="AC81" s="22"/>
      <c r="AD81" s="46"/>
      <c r="AE81" s="17"/>
    </row>
    <row r="82">
      <c r="A82" s="161"/>
      <c r="B82" s="163"/>
      <c r="C82" s="165"/>
      <c r="D82" s="45"/>
      <c r="E82" s="45"/>
      <c r="F82" s="45"/>
      <c r="G82" s="11"/>
      <c r="H82" s="11"/>
      <c r="I82" s="11"/>
      <c r="J82" s="11"/>
      <c r="K82" s="11"/>
      <c r="L82" s="56"/>
      <c r="M82" s="40"/>
      <c r="N82" s="40"/>
      <c r="O82" s="11"/>
      <c r="P82" s="11"/>
      <c r="Q82" s="57"/>
      <c r="R82" s="57"/>
      <c r="S82" s="11"/>
      <c r="T82" s="57"/>
      <c r="U82" s="11"/>
      <c r="V82" s="62"/>
      <c r="W82" s="62"/>
      <c r="X82" s="11"/>
      <c r="Y82" s="11"/>
      <c r="Z82" s="11"/>
      <c r="AA82" s="62"/>
      <c r="AB82" s="56"/>
      <c r="AC82" s="22"/>
      <c r="AD82" s="46"/>
      <c r="AE82" s="17"/>
    </row>
    <row r="83">
      <c r="A83" s="161"/>
      <c r="B83" s="163"/>
      <c r="C83" s="165"/>
      <c r="D83" s="45"/>
      <c r="E83" s="45"/>
      <c r="F83" s="45"/>
      <c r="G83" s="11"/>
      <c r="H83" s="11"/>
      <c r="I83" s="11"/>
      <c r="J83" s="11"/>
      <c r="K83" s="11"/>
      <c r="L83" s="56"/>
      <c r="M83" s="40"/>
      <c r="N83" s="40"/>
      <c r="O83" s="11"/>
      <c r="P83" s="11"/>
      <c r="Q83" s="57"/>
      <c r="R83" s="57"/>
      <c r="S83" s="11"/>
      <c r="T83" s="57"/>
      <c r="U83" s="11"/>
      <c r="V83" s="62"/>
      <c r="W83" s="62"/>
      <c r="X83" s="56"/>
      <c r="Y83" s="11"/>
      <c r="Z83" s="11"/>
      <c r="AA83" s="62"/>
      <c r="AB83" s="56"/>
      <c r="AC83" s="22"/>
      <c r="AD83" s="46"/>
      <c r="AE83" s="17"/>
    </row>
    <row r="84">
      <c r="A84" s="161"/>
      <c r="B84" s="163"/>
      <c r="C84" s="165"/>
      <c r="D84" s="45"/>
      <c r="E84" s="45"/>
      <c r="F84" s="45"/>
      <c r="G84" s="11"/>
      <c r="H84" s="11"/>
      <c r="I84" s="11"/>
      <c r="J84" s="11"/>
      <c r="K84" s="11"/>
      <c r="L84" s="56"/>
      <c r="M84" s="40"/>
      <c r="N84" s="40"/>
      <c r="O84" s="11"/>
      <c r="P84" s="11"/>
      <c r="Q84" s="57"/>
      <c r="R84" s="57"/>
      <c r="S84" s="11"/>
      <c r="T84" s="57"/>
      <c r="U84" s="11"/>
      <c r="V84" s="62"/>
      <c r="W84" s="62"/>
      <c r="X84" s="56"/>
      <c r="Y84" s="11"/>
      <c r="Z84" s="56"/>
      <c r="AA84" s="56"/>
      <c r="AB84" s="56"/>
      <c r="AC84" s="22"/>
      <c r="AD84" s="46"/>
      <c r="AE84" s="17"/>
    </row>
    <row r="85">
      <c r="A85" s="161"/>
      <c r="B85" s="163"/>
      <c r="C85" s="165"/>
      <c r="D85" s="45"/>
      <c r="E85" s="45"/>
      <c r="F85" s="45"/>
      <c r="G85" s="11"/>
      <c r="H85" s="11"/>
      <c r="I85" s="11"/>
      <c r="J85" s="11"/>
      <c r="K85" s="11"/>
      <c r="L85" s="56"/>
      <c r="M85" s="40"/>
      <c r="N85" s="40"/>
      <c r="O85" s="11"/>
      <c r="P85" s="11"/>
      <c r="Q85" s="57"/>
      <c r="R85" s="57"/>
      <c r="S85" s="11"/>
      <c r="T85" s="57"/>
      <c r="U85" s="11"/>
      <c r="V85" s="62"/>
      <c r="W85" s="62"/>
      <c r="X85" s="11"/>
      <c r="Y85" s="11"/>
      <c r="Z85" s="56"/>
      <c r="AA85" s="63"/>
      <c r="AB85" s="56"/>
      <c r="AC85" s="22"/>
      <c r="AD85" s="46"/>
      <c r="AE85" s="17"/>
    </row>
    <row r="86">
      <c r="A86" s="161"/>
      <c r="B86" s="163"/>
      <c r="C86" s="165"/>
      <c r="D86" s="45"/>
      <c r="E86" s="45"/>
      <c r="F86" s="45"/>
      <c r="G86" s="11"/>
      <c r="H86" s="11"/>
      <c r="I86" s="11"/>
      <c r="J86" s="11"/>
      <c r="K86" s="11"/>
      <c r="L86" s="56"/>
      <c r="M86" s="40"/>
      <c r="N86" s="40"/>
      <c r="O86" s="11"/>
      <c r="P86" s="11"/>
      <c r="Q86" s="57"/>
      <c r="R86" s="57"/>
      <c r="S86" s="11"/>
      <c r="T86" s="57"/>
      <c r="U86" s="11"/>
      <c r="V86" s="62"/>
      <c r="W86" s="62"/>
      <c r="X86" s="11"/>
      <c r="Y86" s="11"/>
      <c r="Z86" s="56"/>
      <c r="AA86" s="63"/>
      <c r="AB86" s="56"/>
      <c r="AC86" s="22"/>
      <c r="AD86" s="46"/>
      <c r="AE86" s="17"/>
    </row>
    <row r="87">
      <c r="A87" s="161"/>
      <c r="B87" s="163"/>
      <c r="C87" s="165"/>
      <c r="D87" s="45"/>
      <c r="E87" s="45"/>
      <c r="F87" s="45"/>
      <c r="G87" s="205"/>
      <c r="H87" s="205"/>
      <c r="I87" s="205"/>
      <c r="J87" s="205"/>
      <c r="K87" s="205"/>
      <c r="L87" s="206"/>
      <c r="M87" s="207"/>
      <c r="N87" s="207"/>
      <c r="O87" s="205"/>
      <c r="P87" s="205"/>
      <c r="Q87" s="208"/>
      <c r="R87" s="208"/>
      <c r="S87" s="205"/>
      <c r="T87" s="208"/>
      <c r="U87" s="205"/>
      <c r="V87" s="209"/>
      <c r="W87" s="209"/>
      <c r="X87" s="205"/>
      <c r="Y87" s="205"/>
      <c r="Z87" s="205"/>
      <c r="AA87" s="210"/>
      <c r="AB87" s="206"/>
      <c r="AC87" s="22"/>
      <c r="AD87" s="46"/>
      <c r="AE87" s="17"/>
    </row>
    <row r="88">
      <c r="A88" s="161"/>
      <c r="B88" s="163"/>
      <c r="C88" s="165"/>
      <c r="D88" s="45"/>
      <c r="E88" s="45"/>
      <c r="F88" s="45"/>
      <c r="G88" s="205"/>
      <c r="H88" s="205"/>
      <c r="I88" s="205"/>
      <c r="J88" s="205"/>
      <c r="K88" s="205"/>
      <c r="L88" s="206"/>
      <c r="M88" s="207"/>
      <c r="N88" s="207"/>
      <c r="O88" s="205"/>
      <c r="P88" s="205"/>
      <c r="Q88" s="208"/>
      <c r="R88" s="208"/>
      <c r="S88" s="205"/>
      <c r="T88" s="208"/>
      <c r="U88" s="205"/>
      <c r="V88" s="209"/>
      <c r="W88" s="209"/>
      <c r="X88" s="205"/>
      <c r="Y88" s="205"/>
      <c r="Z88" s="205"/>
      <c r="AA88" s="210"/>
      <c r="AB88" s="206"/>
      <c r="AC88" s="22"/>
      <c r="AD88" s="46"/>
      <c r="AE88" s="17"/>
    </row>
    <row r="89">
      <c r="A89" s="161"/>
      <c r="B89" s="163"/>
      <c r="C89" s="165"/>
      <c r="D89" s="45"/>
      <c r="E89" s="45"/>
      <c r="F89" s="45"/>
      <c r="G89" s="205"/>
      <c r="H89" s="205"/>
      <c r="I89" s="205"/>
      <c r="J89" s="205"/>
      <c r="K89" s="205"/>
      <c r="L89" s="206"/>
      <c r="M89" s="207"/>
      <c r="N89" s="207"/>
      <c r="O89" s="205"/>
      <c r="P89" s="205"/>
      <c r="Q89" s="208"/>
      <c r="R89" s="208"/>
      <c r="S89" s="205"/>
      <c r="T89" s="208"/>
      <c r="U89" s="205"/>
      <c r="V89" s="209"/>
      <c r="W89" s="209"/>
      <c r="X89" s="205"/>
      <c r="Y89" s="205"/>
      <c r="Z89" s="206"/>
      <c r="AA89" s="206"/>
      <c r="AB89" s="206"/>
      <c r="AC89" s="22"/>
      <c r="AD89" s="46"/>
      <c r="AE89" s="17"/>
    </row>
    <row r="90">
      <c r="A90" s="161"/>
      <c r="B90" s="163"/>
      <c r="C90" s="165"/>
      <c r="D90" s="45"/>
      <c r="E90" s="45"/>
      <c r="F90" s="45"/>
      <c r="G90" s="205"/>
      <c r="H90" s="205"/>
      <c r="I90" s="205"/>
      <c r="J90" s="205"/>
      <c r="K90" s="205"/>
      <c r="L90" s="206"/>
      <c r="M90" s="207"/>
      <c r="N90" s="207"/>
      <c r="O90" s="205"/>
      <c r="P90" s="205"/>
      <c r="Q90" s="208"/>
      <c r="R90" s="208"/>
      <c r="S90" s="205"/>
      <c r="T90" s="208"/>
      <c r="U90" s="205"/>
      <c r="V90" s="209"/>
      <c r="W90" s="209"/>
      <c r="X90" s="205"/>
      <c r="Y90" s="205"/>
      <c r="Z90" s="205"/>
      <c r="AA90" s="210"/>
      <c r="AB90" s="206"/>
      <c r="AC90" s="22"/>
      <c r="AD90" s="46"/>
      <c r="AE90" s="17"/>
    </row>
    <row r="91">
      <c r="A91" s="161"/>
      <c r="B91" s="163"/>
      <c r="C91" s="165"/>
      <c r="D91" s="45"/>
      <c r="E91" s="45"/>
      <c r="F91" s="45"/>
      <c r="G91" s="205"/>
      <c r="H91" s="205"/>
      <c r="I91" s="205"/>
      <c r="J91" s="205"/>
      <c r="K91" s="205"/>
      <c r="L91" s="206"/>
      <c r="M91" s="207"/>
      <c r="N91" s="207"/>
      <c r="O91" s="205"/>
      <c r="P91" s="205"/>
      <c r="Q91" s="208"/>
      <c r="R91" s="208"/>
      <c r="S91" s="205"/>
      <c r="T91" s="208"/>
      <c r="U91" s="205"/>
      <c r="V91" s="209"/>
      <c r="W91" s="209"/>
      <c r="X91" s="205"/>
      <c r="Y91" s="205"/>
      <c r="Z91" s="206"/>
      <c r="AA91" s="206"/>
      <c r="AB91" s="206"/>
      <c r="AC91" s="22"/>
      <c r="AD91" s="46"/>
      <c r="AE91" s="17"/>
    </row>
    <row r="92">
      <c r="A92" s="161"/>
      <c r="B92" s="163"/>
      <c r="C92" s="165"/>
      <c r="D92" s="45"/>
      <c r="E92" s="45"/>
      <c r="F92" s="45"/>
      <c r="G92" s="205"/>
      <c r="H92" s="205"/>
      <c r="I92" s="205"/>
      <c r="J92" s="205"/>
      <c r="K92" s="205"/>
      <c r="L92" s="206"/>
      <c r="M92" s="207"/>
      <c r="N92" s="207"/>
      <c r="O92" s="205"/>
      <c r="P92" s="205"/>
      <c r="Q92" s="208"/>
      <c r="R92" s="208"/>
      <c r="S92" s="205"/>
      <c r="T92" s="208"/>
      <c r="U92" s="205"/>
      <c r="V92" s="209"/>
      <c r="W92" s="209"/>
      <c r="X92" s="205"/>
      <c r="Y92" s="205"/>
      <c r="Z92" s="206"/>
      <c r="AA92" s="206"/>
      <c r="AB92" s="206"/>
      <c r="AC92" s="22"/>
      <c r="AD92" s="46"/>
      <c r="AE92" s="17"/>
    </row>
    <row r="93">
      <c r="A93" s="161"/>
      <c r="B93" s="163"/>
      <c r="C93" s="165"/>
      <c r="D93" s="45"/>
      <c r="E93" s="45"/>
      <c r="F93" s="45"/>
      <c r="G93" s="205"/>
      <c r="H93" s="205"/>
      <c r="I93" s="205"/>
      <c r="J93" s="205"/>
      <c r="K93" s="205"/>
      <c r="L93" s="206"/>
      <c r="M93" s="207"/>
      <c r="N93" s="207"/>
      <c r="O93" s="205"/>
      <c r="P93" s="205"/>
      <c r="Q93" s="208"/>
      <c r="R93" s="208"/>
      <c r="S93" s="205"/>
      <c r="T93" s="208"/>
      <c r="U93" s="205"/>
      <c r="V93" s="209"/>
      <c r="W93" s="209"/>
      <c r="X93" s="205"/>
      <c r="Y93" s="205"/>
      <c r="Z93" s="206"/>
      <c r="AA93" s="206"/>
      <c r="AB93" s="206"/>
      <c r="AC93" s="22"/>
      <c r="AD93" s="46"/>
      <c r="AE93" s="17"/>
    </row>
    <row r="94">
      <c r="A94" s="161"/>
      <c r="B94" s="163"/>
      <c r="C94" s="165"/>
      <c r="D94" s="45"/>
      <c r="E94" s="45"/>
      <c r="F94" s="45"/>
      <c r="G94" s="205"/>
      <c r="H94" s="205"/>
      <c r="I94" s="205"/>
      <c r="J94" s="205"/>
      <c r="K94" s="205"/>
      <c r="L94" s="206"/>
      <c r="M94" s="207"/>
      <c r="N94" s="207"/>
      <c r="O94" s="205"/>
      <c r="P94" s="205"/>
      <c r="Q94" s="208"/>
      <c r="R94" s="208"/>
      <c r="S94" s="205"/>
      <c r="T94" s="208"/>
      <c r="U94" s="205"/>
      <c r="V94" s="209"/>
      <c r="W94" s="209"/>
      <c r="X94" s="205"/>
      <c r="Y94" s="205"/>
      <c r="Z94" s="206"/>
      <c r="AA94" s="206"/>
      <c r="AB94" s="206"/>
      <c r="AC94" s="22"/>
      <c r="AD94" s="46"/>
      <c r="AE94" s="17"/>
    </row>
    <row r="95">
      <c r="A95" s="161"/>
      <c r="B95" s="163"/>
      <c r="C95" s="165"/>
      <c r="D95" s="45"/>
      <c r="E95" s="45"/>
      <c r="F95" s="45"/>
      <c r="G95" s="205"/>
      <c r="H95" s="205"/>
      <c r="I95" s="205"/>
      <c r="J95" s="205"/>
      <c r="K95" s="205"/>
      <c r="L95" s="206"/>
      <c r="M95" s="207"/>
      <c r="N95" s="207"/>
      <c r="O95" s="205"/>
      <c r="P95" s="205"/>
      <c r="Q95" s="208"/>
      <c r="R95" s="208"/>
      <c r="S95" s="205"/>
      <c r="T95" s="208"/>
      <c r="U95" s="205"/>
      <c r="V95" s="209"/>
      <c r="W95" s="209"/>
      <c r="X95" s="205"/>
      <c r="Y95" s="205"/>
      <c r="Z95" s="205"/>
      <c r="AA95" s="210"/>
      <c r="AB95" s="206"/>
      <c r="AC95" s="22"/>
      <c r="AD95" s="46"/>
      <c r="AE95" s="17"/>
    </row>
    <row r="96">
      <c r="A96" s="161"/>
      <c r="B96" s="163"/>
      <c r="C96" s="165"/>
      <c r="D96" s="45"/>
      <c r="E96" s="45"/>
      <c r="F96" s="45"/>
      <c r="G96" s="205"/>
      <c r="H96" s="205"/>
      <c r="I96" s="205"/>
      <c r="J96" s="205"/>
      <c r="K96" s="205"/>
      <c r="L96" s="206"/>
      <c r="M96" s="207"/>
      <c r="N96" s="207"/>
      <c r="O96" s="205"/>
      <c r="P96" s="205"/>
      <c r="Q96" s="208"/>
      <c r="R96" s="208"/>
      <c r="S96" s="205"/>
      <c r="T96" s="208"/>
      <c r="U96" s="205"/>
      <c r="V96" s="209"/>
      <c r="W96" s="209"/>
      <c r="X96" s="205"/>
      <c r="Y96" s="205"/>
      <c r="Z96" s="205"/>
      <c r="AA96" s="210"/>
      <c r="AB96" s="206"/>
      <c r="AC96" s="22"/>
      <c r="AD96" s="46"/>
      <c r="AE96" s="17"/>
    </row>
    <row r="97">
      <c r="A97" s="161"/>
      <c r="B97" s="163"/>
      <c r="C97" s="165"/>
      <c r="D97" s="45"/>
      <c r="E97" s="45"/>
      <c r="F97" s="45"/>
      <c r="G97" s="205"/>
      <c r="H97" s="205"/>
      <c r="I97" s="205"/>
      <c r="J97" s="205"/>
      <c r="K97" s="205"/>
      <c r="L97" s="206"/>
      <c r="M97" s="207"/>
      <c r="N97" s="207"/>
      <c r="O97" s="205"/>
      <c r="P97" s="205"/>
      <c r="Q97" s="208"/>
      <c r="R97" s="208"/>
      <c r="S97" s="205"/>
      <c r="T97" s="208"/>
      <c r="U97" s="205"/>
      <c r="V97" s="209"/>
      <c r="W97" s="209"/>
      <c r="X97" s="205"/>
      <c r="Y97" s="205"/>
      <c r="Z97" s="206"/>
      <c r="AA97" s="206"/>
      <c r="AB97" s="206"/>
      <c r="AC97" s="22"/>
      <c r="AD97" s="46"/>
      <c r="AE97" s="17"/>
    </row>
    <row r="98">
      <c r="A98" s="161"/>
      <c r="B98" s="163"/>
      <c r="C98" s="165"/>
      <c r="D98" s="45"/>
      <c r="E98" s="45"/>
      <c r="F98" s="45"/>
      <c r="G98" s="205"/>
      <c r="H98" s="205"/>
      <c r="I98" s="205"/>
      <c r="J98" s="205"/>
      <c r="K98" s="205"/>
      <c r="L98" s="206"/>
      <c r="M98" s="207"/>
      <c r="N98" s="207"/>
      <c r="O98" s="205"/>
      <c r="P98" s="205"/>
      <c r="Q98" s="208"/>
      <c r="R98" s="208"/>
      <c r="S98" s="205"/>
      <c r="T98" s="208"/>
      <c r="U98" s="205"/>
      <c r="V98" s="209"/>
      <c r="W98" s="209"/>
      <c r="X98" s="205"/>
      <c r="Y98" s="205"/>
      <c r="Z98" s="206"/>
      <c r="AA98" s="206"/>
      <c r="AB98" s="206"/>
      <c r="AC98" s="22"/>
      <c r="AD98" s="46"/>
      <c r="AE98" s="17"/>
    </row>
    <row r="99">
      <c r="A99" s="161"/>
      <c r="B99" s="163"/>
      <c r="C99" s="165"/>
      <c r="D99" s="45"/>
      <c r="E99" s="45"/>
      <c r="F99" s="45"/>
      <c r="G99" s="205"/>
      <c r="H99" s="205"/>
      <c r="I99" s="205"/>
      <c r="J99" s="205"/>
      <c r="K99" s="205"/>
      <c r="L99" s="206"/>
      <c r="M99" s="207"/>
      <c r="N99" s="207"/>
      <c r="O99" s="205"/>
      <c r="P99" s="205"/>
      <c r="Q99" s="208"/>
      <c r="R99" s="208"/>
      <c r="S99" s="205"/>
      <c r="T99" s="208"/>
      <c r="U99" s="205"/>
      <c r="V99" s="209"/>
      <c r="W99" s="209"/>
      <c r="X99" s="205"/>
      <c r="Y99" s="205"/>
      <c r="Z99" s="205"/>
      <c r="AA99" s="210"/>
      <c r="AB99" s="206"/>
      <c r="AC99" s="22"/>
      <c r="AD99" s="46"/>
      <c r="AE99" s="17"/>
    </row>
    <row r="100">
      <c r="A100" s="161"/>
      <c r="B100" s="163"/>
      <c r="C100" s="165"/>
      <c r="D100" s="45"/>
      <c r="E100" s="45"/>
      <c r="F100" s="45"/>
      <c r="G100" s="205"/>
      <c r="H100" s="205"/>
      <c r="I100" s="205"/>
      <c r="J100" s="205"/>
      <c r="K100" s="205"/>
      <c r="L100" s="206"/>
      <c r="M100" s="207"/>
      <c r="N100" s="207"/>
      <c r="O100" s="205"/>
      <c r="P100" s="205"/>
      <c r="Q100" s="208"/>
      <c r="R100" s="208"/>
      <c r="S100" s="205"/>
      <c r="T100" s="208"/>
      <c r="U100" s="205"/>
      <c r="V100" s="209"/>
      <c r="W100" s="209"/>
      <c r="X100" s="205"/>
      <c r="Y100" s="205"/>
      <c r="Z100" s="205"/>
      <c r="AA100" s="210"/>
      <c r="AB100" s="206"/>
      <c r="AC100" s="22"/>
      <c r="AD100" s="46"/>
      <c r="AE100" s="17"/>
    </row>
    <row r="101">
      <c r="A101" s="161"/>
      <c r="B101" s="163"/>
      <c r="C101" s="165"/>
      <c r="D101" s="45"/>
      <c r="E101" s="45"/>
      <c r="F101" s="45"/>
      <c r="G101" s="205"/>
      <c r="H101" s="205"/>
      <c r="I101" s="205"/>
      <c r="J101" s="205"/>
      <c r="K101" s="205"/>
      <c r="L101" s="206"/>
      <c r="M101" s="207"/>
      <c r="N101" s="207"/>
      <c r="O101" s="205"/>
      <c r="P101" s="205"/>
      <c r="Q101" s="208"/>
      <c r="R101" s="208"/>
      <c r="S101" s="205"/>
      <c r="T101" s="208"/>
      <c r="U101" s="205"/>
      <c r="V101" s="209"/>
      <c r="W101" s="209"/>
      <c r="X101" s="205"/>
      <c r="Y101" s="205"/>
      <c r="Z101" s="206"/>
      <c r="AA101" s="206"/>
      <c r="AB101" s="206"/>
      <c r="AC101" s="22"/>
      <c r="AD101" s="46"/>
      <c r="AE101" s="17"/>
    </row>
    <row r="102">
      <c r="A102" s="161"/>
      <c r="B102" s="163"/>
      <c r="C102" s="165"/>
      <c r="D102" s="45"/>
      <c r="E102" s="45"/>
      <c r="F102" s="45"/>
      <c r="G102" s="205"/>
      <c r="H102" s="205"/>
      <c r="I102" s="205"/>
      <c r="J102" s="205"/>
      <c r="K102" s="205"/>
      <c r="L102" s="206"/>
      <c r="M102" s="207"/>
      <c r="N102" s="207"/>
      <c r="O102" s="205"/>
      <c r="P102" s="205"/>
      <c r="Q102" s="208"/>
      <c r="R102" s="208"/>
      <c r="S102" s="205"/>
      <c r="T102" s="208"/>
      <c r="U102" s="205"/>
      <c r="V102" s="209"/>
      <c r="W102" s="209"/>
      <c r="X102" s="205"/>
      <c r="Y102" s="205"/>
      <c r="Z102" s="206"/>
      <c r="AA102" s="206"/>
      <c r="AB102" s="206"/>
      <c r="AC102" s="22"/>
      <c r="AD102" s="46"/>
      <c r="AE102" s="17"/>
    </row>
    <row r="103">
      <c r="A103" s="161"/>
      <c r="B103" s="163"/>
      <c r="C103" s="165"/>
      <c r="D103" s="45"/>
      <c r="E103" s="45"/>
      <c r="F103" s="45"/>
      <c r="G103" s="205"/>
      <c r="H103" s="205"/>
      <c r="I103" s="205"/>
      <c r="J103" s="205"/>
      <c r="K103" s="205"/>
      <c r="L103" s="206"/>
      <c r="M103" s="207"/>
      <c r="N103" s="207"/>
      <c r="O103" s="205"/>
      <c r="P103" s="205"/>
      <c r="Q103" s="208"/>
      <c r="R103" s="208"/>
      <c r="S103" s="205"/>
      <c r="T103" s="208"/>
      <c r="U103" s="205"/>
      <c r="V103" s="209"/>
      <c r="W103" s="209"/>
      <c r="X103" s="205"/>
      <c r="Y103" s="205"/>
      <c r="Z103" s="205"/>
      <c r="AA103" s="210"/>
      <c r="AB103" s="206"/>
      <c r="AC103" s="22"/>
      <c r="AD103" s="46"/>
      <c r="AE103" s="17"/>
    </row>
    <row r="104">
      <c r="A104" s="161"/>
      <c r="B104" s="163"/>
      <c r="C104" s="165"/>
      <c r="D104" s="45"/>
      <c r="E104" s="45"/>
      <c r="F104" s="45"/>
      <c r="G104" s="205"/>
      <c r="H104" s="205"/>
      <c r="I104" s="205"/>
      <c r="J104" s="205"/>
      <c r="K104" s="205"/>
      <c r="L104" s="206"/>
      <c r="M104" s="207"/>
      <c r="N104" s="207"/>
      <c r="O104" s="205"/>
      <c r="P104" s="205"/>
      <c r="Q104" s="208"/>
      <c r="R104" s="208"/>
      <c r="S104" s="205"/>
      <c r="T104" s="208"/>
      <c r="U104" s="205"/>
      <c r="V104" s="209"/>
      <c r="W104" s="209"/>
      <c r="X104" s="205"/>
      <c r="Y104" s="205"/>
      <c r="Z104" s="205"/>
      <c r="AA104" s="210"/>
      <c r="AB104" s="206"/>
      <c r="AC104" s="22"/>
      <c r="AD104" s="46"/>
      <c r="AE104" s="17"/>
    </row>
    <row r="105">
      <c r="A105" s="161"/>
      <c r="B105" s="163"/>
      <c r="C105" s="165"/>
      <c r="D105" s="45"/>
      <c r="E105" s="45"/>
      <c r="F105" s="45"/>
      <c r="G105" s="205"/>
      <c r="H105" s="205"/>
      <c r="I105" s="205"/>
      <c r="J105" s="205"/>
      <c r="K105" s="205"/>
      <c r="L105" s="206"/>
      <c r="M105" s="207"/>
      <c r="N105" s="207"/>
      <c r="O105" s="205"/>
      <c r="P105" s="205"/>
      <c r="Q105" s="208"/>
      <c r="R105" s="208"/>
      <c r="S105" s="205"/>
      <c r="T105" s="208"/>
      <c r="U105" s="205"/>
      <c r="V105" s="209"/>
      <c r="W105" s="209"/>
      <c r="X105" s="205"/>
      <c r="Y105" s="205"/>
      <c r="Z105" s="206"/>
      <c r="AA105" s="206"/>
      <c r="AB105" s="206"/>
      <c r="AC105" s="22"/>
      <c r="AD105" s="46"/>
      <c r="AE105" s="17"/>
    </row>
    <row r="106">
      <c r="A106" s="161"/>
      <c r="B106" s="163"/>
      <c r="C106" s="165"/>
      <c r="D106" s="45"/>
      <c r="E106" s="45"/>
      <c r="F106" s="45"/>
      <c r="G106" s="205"/>
      <c r="H106" s="205"/>
      <c r="I106" s="205"/>
      <c r="J106" s="205"/>
      <c r="K106" s="205"/>
      <c r="L106" s="206"/>
      <c r="M106" s="207"/>
      <c r="N106" s="207"/>
      <c r="O106" s="205"/>
      <c r="P106" s="205"/>
      <c r="Q106" s="208"/>
      <c r="R106" s="208"/>
      <c r="S106" s="205"/>
      <c r="T106" s="208"/>
      <c r="U106" s="205"/>
      <c r="V106" s="209"/>
      <c r="W106" s="209"/>
      <c r="X106" s="205"/>
      <c r="Y106" s="205"/>
      <c r="Z106" s="205"/>
      <c r="AA106" s="210"/>
      <c r="AB106" s="206"/>
      <c r="AC106" s="22"/>
      <c r="AD106" s="46"/>
      <c r="AE106" s="17"/>
    </row>
    <row r="107">
      <c r="A107" s="161"/>
      <c r="B107" s="163"/>
      <c r="C107" s="165"/>
      <c r="D107" s="45"/>
      <c r="E107" s="45"/>
      <c r="F107" s="45"/>
      <c r="G107" s="205"/>
      <c r="H107" s="205"/>
      <c r="I107" s="205"/>
      <c r="J107" s="205"/>
      <c r="K107" s="205"/>
      <c r="L107" s="206"/>
      <c r="M107" s="207"/>
      <c r="N107" s="207"/>
      <c r="O107" s="205"/>
      <c r="P107" s="205"/>
      <c r="Q107" s="208"/>
      <c r="R107" s="208"/>
      <c r="S107" s="205"/>
      <c r="T107" s="208"/>
      <c r="U107" s="205"/>
      <c r="V107" s="209"/>
      <c r="W107" s="209"/>
      <c r="X107" s="205"/>
      <c r="Y107" s="205"/>
      <c r="Z107" s="206"/>
      <c r="AA107" s="206"/>
      <c r="AB107" s="206"/>
      <c r="AC107" s="22"/>
      <c r="AD107" s="46"/>
      <c r="AE107" s="17"/>
    </row>
    <row r="108">
      <c r="A108" s="161"/>
      <c r="B108" s="163"/>
      <c r="C108" s="165"/>
      <c r="D108" s="45"/>
      <c r="E108" s="45"/>
      <c r="F108" s="45"/>
      <c r="G108" s="205"/>
      <c r="H108" s="205"/>
      <c r="I108" s="205"/>
      <c r="J108" s="205"/>
      <c r="K108" s="205"/>
      <c r="L108" s="206"/>
      <c r="M108" s="207"/>
      <c r="N108" s="207"/>
      <c r="O108" s="205"/>
      <c r="P108" s="205"/>
      <c r="Q108" s="208"/>
      <c r="R108" s="208"/>
      <c r="S108" s="205"/>
      <c r="T108" s="208"/>
      <c r="U108" s="205"/>
      <c r="V108" s="209"/>
      <c r="W108" s="209"/>
      <c r="X108" s="205"/>
      <c r="Y108" s="205"/>
      <c r="Z108" s="205"/>
      <c r="AA108" s="210"/>
      <c r="AB108" s="206"/>
      <c r="AC108" s="22"/>
      <c r="AD108" s="46"/>
      <c r="AE108" s="17"/>
    </row>
    <row r="109">
      <c r="A109" s="161"/>
      <c r="B109" s="163"/>
      <c r="C109" s="165"/>
      <c r="D109" s="45"/>
      <c r="E109" s="45"/>
      <c r="F109" s="45"/>
      <c r="G109" s="205"/>
      <c r="H109" s="205"/>
      <c r="I109" s="205"/>
      <c r="J109" s="205"/>
      <c r="K109" s="205"/>
      <c r="L109" s="206"/>
      <c r="M109" s="207"/>
      <c r="N109" s="207"/>
      <c r="O109" s="205"/>
      <c r="P109" s="205"/>
      <c r="Q109" s="208"/>
      <c r="R109" s="208"/>
      <c r="S109" s="205"/>
      <c r="T109" s="208"/>
      <c r="U109" s="205"/>
      <c r="V109" s="209"/>
      <c r="W109" s="209"/>
      <c r="X109" s="205"/>
      <c r="Y109" s="205"/>
      <c r="Z109" s="206"/>
      <c r="AA109" s="206"/>
      <c r="AB109" s="206"/>
      <c r="AC109" s="22"/>
      <c r="AD109" s="46"/>
      <c r="AE109" s="17"/>
    </row>
    <row r="110">
      <c r="A110" s="161"/>
      <c r="B110" s="163"/>
      <c r="C110" s="165"/>
      <c r="D110" s="45"/>
      <c r="E110" s="45"/>
      <c r="F110" s="45"/>
      <c r="G110" s="205"/>
      <c r="H110" s="205"/>
      <c r="I110" s="205"/>
      <c r="J110" s="205"/>
      <c r="K110" s="205"/>
      <c r="L110" s="206"/>
      <c r="M110" s="207"/>
      <c r="N110" s="207"/>
      <c r="O110" s="205"/>
      <c r="P110" s="205"/>
      <c r="Q110" s="208"/>
      <c r="R110" s="208"/>
      <c r="S110" s="205"/>
      <c r="T110" s="208"/>
      <c r="U110" s="205"/>
      <c r="V110" s="209"/>
      <c r="W110" s="209"/>
      <c r="X110" s="205"/>
      <c r="Y110" s="205"/>
      <c r="Z110" s="206"/>
      <c r="AA110" s="206"/>
      <c r="AB110" s="206"/>
      <c r="AC110" s="22"/>
      <c r="AD110" s="46"/>
      <c r="AE110" s="17"/>
    </row>
    <row r="111">
      <c r="A111" s="161"/>
      <c r="B111" s="163"/>
      <c r="C111" s="165"/>
      <c r="D111" s="45"/>
      <c r="E111" s="45"/>
      <c r="F111" s="45"/>
      <c r="G111" s="205"/>
      <c r="H111" s="205"/>
      <c r="I111" s="205"/>
      <c r="J111" s="205"/>
      <c r="K111" s="205"/>
      <c r="L111" s="206"/>
      <c r="M111" s="207"/>
      <c r="N111" s="207"/>
      <c r="O111" s="205"/>
      <c r="P111" s="205"/>
      <c r="Q111" s="208"/>
      <c r="R111" s="208"/>
      <c r="S111" s="205"/>
      <c r="T111" s="208"/>
      <c r="U111" s="205"/>
      <c r="V111" s="209"/>
      <c r="W111" s="209"/>
      <c r="X111" s="205"/>
      <c r="Y111" s="205"/>
      <c r="Z111" s="206"/>
      <c r="AA111" s="206"/>
      <c r="AB111" s="206"/>
      <c r="AC111" s="22"/>
      <c r="AD111" s="46"/>
      <c r="AE111" s="17"/>
    </row>
    <row r="112">
      <c r="A112" s="161"/>
      <c r="B112" s="163"/>
      <c r="C112" s="165"/>
      <c r="D112" s="45"/>
      <c r="E112" s="45"/>
      <c r="F112" s="45"/>
      <c r="G112" s="205"/>
      <c r="H112" s="205"/>
      <c r="I112" s="205"/>
      <c r="J112" s="205"/>
      <c r="K112" s="205"/>
      <c r="L112" s="206"/>
      <c r="M112" s="207"/>
      <c r="N112" s="207"/>
      <c r="O112" s="205"/>
      <c r="P112" s="205"/>
      <c r="Q112" s="208"/>
      <c r="R112" s="208"/>
      <c r="S112" s="205"/>
      <c r="T112" s="208"/>
      <c r="U112" s="205"/>
      <c r="V112" s="209"/>
      <c r="W112" s="209"/>
      <c r="X112" s="205"/>
      <c r="Y112" s="205"/>
      <c r="Z112" s="206"/>
      <c r="AA112" s="206"/>
      <c r="AB112" s="206"/>
      <c r="AC112" s="22"/>
      <c r="AD112" s="46"/>
      <c r="AE112" s="17"/>
    </row>
    <row r="113">
      <c r="A113" s="161"/>
      <c r="B113" s="163"/>
      <c r="C113" s="165"/>
      <c r="D113" s="45"/>
      <c r="E113" s="45"/>
      <c r="F113" s="45"/>
      <c r="G113" s="205"/>
      <c r="H113" s="205"/>
      <c r="I113" s="205"/>
      <c r="J113" s="205"/>
      <c r="K113" s="205"/>
      <c r="L113" s="206"/>
      <c r="M113" s="207"/>
      <c r="N113" s="207"/>
      <c r="O113" s="205"/>
      <c r="P113" s="205"/>
      <c r="Q113" s="208"/>
      <c r="R113" s="208"/>
      <c r="S113" s="205"/>
      <c r="T113" s="208"/>
      <c r="U113" s="205"/>
      <c r="V113" s="209"/>
      <c r="W113" s="209"/>
      <c r="X113" s="205"/>
      <c r="Y113" s="205"/>
      <c r="Z113" s="206"/>
      <c r="AA113" s="206"/>
      <c r="AB113" s="206"/>
      <c r="AC113" s="22"/>
      <c r="AD113" s="46"/>
      <c r="AE113" s="17"/>
    </row>
    <row r="114">
      <c r="A114" s="161"/>
      <c r="B114" s="163"/>
      <c r="C114" s="165"/>
      <c r="D114" s="45"/>
      <c r="E114" s="45"/>
      <c r="F114" s="45"/>
      <c r="G114" s="205"/>
      <c r="H114" s="205"/>
      <c r="I114" s="205"/>
      <c r="J114" s="205"/>
      <c r="K114" s="205"/>
      <c r="L114" s="206"/>
      <c r="M114" s="207"/>
      <c r="N114" s="207"/>
      <c r="O114" s="205"/>
      <c r="P114" s="205"/>
      <c r="Q114" s="208"/>
      <c r="R114" s="208"/>
      <c r="S114" s="205"/>
      <c r="T114" s="208"/>
      <c r="U114" s="205"/>
      <c r="V114" s="209"/>
      <c r="W114" s="209"/>
      <c r="X114" s="205"/>
      <c r="Y114" s="205"/>
      <c r="Z114" s="206"/>
      <c r="AA114" s="206"/>
      <c r="AB114" s="206"/>
      <c r="AC114" s="22"/>
      <c r="AD114" s="46"/>
      <c r="AE114" s="17"/>
    </row>
    <row r="115">
      <c r="A115" s="161"/>
      <c r="B115" s="163"/>
      <c r="C115" s="165"/>
      <c r="D115" s="45"/>
      <c r="E115" s="45"/>
      <c r="F115" s="45"/>
      <c r="G115" s="205"/>
      <c r="H115" s="205"/>
      <c r="I115" s="205"/>
      <c r="J115" s="205"/>
      <c r="K115" s="205"/>
      <c r="L115" s="206"/>
      <c r="M115" s="207"/>
      <c r="N115" s="207"/>
      <c r="O115" s="205"/>
      <c r="P115" s="205"/>
      <c r="Q115" s="208"/>
      <c r="R115" s="208"/>
      <c r="S115" s="205"/>
      <c r="T115" s="208"/>
      <c r="U115" s="205"/>
      <c r="V115" s="209"/>
      <c r="W115" s="209"/>
      <c r="X115" s="205"/>
      <c r="Y115" s="205"/>
      <c r="Z115" s="205"/>
      <c r="AA115" s="210"/>
      <c r="AB115" s="206"/>
      <c r="AC115" s="22"/>
      <c r="AD115" s="46"/>
      <c r="AE115" s="17"/>
    </row>
    <row r="116">
      <c r="A116" s="161"/>
      <c r="B116" s="163"/>
      <c r="C116" s="165"/>
      <c r="D116" s="45"/>
      <c r="E116" s="45"/>
      <c r="F116" s="45"/>
      <c r="G116" s="205"/>
      <c r="H116" s="205"/>
      <c r="I116" s="205"/>
      <c r="J116" s="205"/>
      <c r="K116" s="205"/>
      <c r="L116" s="206"/>
      <c r="M116" s="207"/>
      <c r="N116" s="207"/>
      <c r="O116" s="205"/>
      <c r="P116" s="205"/>
      <c r="Q116" s="208"/>
      <c r="R116" s="208"/>
      <c r="S116" s="205"/>
      <c r="T116" s="208"/>
      <c r="U116" s="205"/>
      <c r="V116" s="209"/>
      <c r="W116" s="209"/>
      <c r="X116" s="205"/>
      <c r="Y116" s="205"/>
      <c r="Z116" s="205"/>
      <c r="AA116" s="210"/>
      <c r="AB116" s="206"/>
      <c r="AC116" s="22"/>
      <c r="AD116" s="46"/>
      <c r="AE116" s="17"/>
    </row>
    <row r="117">
      <c r="A117" s="161"/>
      <c r="B117" s="163"/>
      <c r="C117" s="165"/>
      <c r="D117" s="45"/>
      <c r="E117" s="45"/>
      <c r="F117" s="45"/>
      <c r="G117" s="205"/>
      <c r="H117" s="205"/>
      <c r="I117" s="205"/>
      <c r="J117" s="205"/>
      <c r="K117" s="205"/>
      <c r="L117" s="206"/>
      <c r="M117" s="207"/>
      <c r="N117" s="207"/>
      <c r="O117" s="205"/>
      <c r="P117" s="205"/>
      <c r="Q117" s="208"/>
      <c r="R117" s="208"/>
      <c r="S117" s="205"/>
      <c r="T117" s="208"/>
      <c r="U117" s="205"/>
      <c r="V117" s="209"/>
      <c r="W117" s="209"/>
      <c r="X117" s="205"/>
      <c r="Y117" s="205"/>
      <c r="Z117" s="205"/>
      <c r="AA117" s="210"/>
      <c r="AB117" s="206"/>
      <c r="AC117" s="22"/>
      <c r="AD117" s="46"/>
      <c r="AE117" s="17"/>
    </row>
    <row r="118">
      <c r="A118" s="161"/>
      <c r="B118" s="163"/>
      <c r="C118" s="165"/>
      <c r="D118" s="45"/>
      <c r="E118" s="45"/>
      <c r="F118" s="45"/>
      <c r="G118" s="205"/>
      <c r="H118" s="205"/>
      <c r="I118" s="205"/>
      <c r="J118" s="205"/>
      <c r="K118" s="205"/>
      <c r="L118" s="206"/>
      <c r="M118" s="207"/>
      <c r="N118" s="207"/>
      <c r="O118" s="205"/>
      <c r="P118" s="205"/>
      <c r="Q118" s="208"/>
      <c r="R118" s="208"/>
      <c r="S118" s="205"/>
      <c r="T118" s="208"/>
      <c r="U118" s="205"/>
      <c r="V118" s="209"/>
      <c r="W118" s="209"/>
      <c r="X118" s="205"/>
      <c r="Y118" s="205"/>
      <c r="Z118" s="206"/>
      <c r="AA118" s="206"/>
      <c r="AB118" s="206"/>
      <c r="AC118" s="22"/>
      <c r="AD118" s="46"/>
      <c r="AE118" s="17"/>
    </row>
    <row r="119">
      <c r="A119" s="161"/>
      <c r="B119" s="163"/>
      <c r="C119" s="165"/>
      <c r="D119" s="45"/>
      <c r="E119" s="45"/>
      <c r="F119" s="45"/>
      <c r="G119" s="205"/>
      <c r="H119" s="205"/>
      <c r="I119" s="205"/>
      <c r="J119" s="205"/>
      <c r="K119" s="205"/>
      <c r="L119" s="206"/>
      <c r="M119" s="207"/>
      <c r="N119" s="207"/>
      <c r="O119" s="205"/>
      <c r="P119" s="205"/>
      <c r="Q119" s="208"/>
      <c r="R119" s="208"/>
      <c r="S119" s="205"/>
      <c r="T119" s="208"/>
      <c r="U119" s="205"/>
      <c r="V119" s="209"/>
      <c r="W119" s="209"/>
      <c r="X119" s="205"/>
      <c r="Y119" s="205"/>
      <c r="Z119" s="206"/>
      <c r="AA119" s="206"/>
      <c r="AB119" s="206"/>
      <c r="AC119" s="22"/>
      <c r="AD119" s="46"/>
      <c r="AE119" s="17"/>
    </row>
    <row r="120">
      <c r="A120" s="161"/>
      <c r="B120" s="163"/>
      <c r="C120" s="165"/>
      <c r="D120" s="45"/>
      <c r="E120" s="45"/>
      <c r="F120" s="45"/>
      <c r="G120" s="205"/>
      <c r="H120" s="205"/>
      <c r="I120" s="205"/>
      <c r="J120" s="205"/>
      <c r="K120" s="205"/>
      <c r="L120" s="206"/>
      <c r="M120" s="207"/>
      <c r="N120" s="207"/>
      <c r="O120" s="205"/>
      <c r="P120" s="205"/>
      <c r="Q120" s="208"/>
      <c r="R120" s="208"/>
      <c r="S120" s="205"/>
      <c r="T120" s="208"/>
      <c r="U120" s="205"/>
      <c r="V120" s="209"/>
      <c r="W120" s="209"/>
      <c r="X120" s="205"/>
      <c r="Y120" s="205"/>
      <c r="Z120" s="206"/>
      <c r="AA120" s="206"/>
      <c r="AB120" s="206"/>
      <c r="AC120" s="22"/>
      <c r="AD120" s="46"/>
      <c r="AE120" s="17"/>
    </row>
    <row r="121">
      <c r="A121" s="161"/>
      <c r="B121" s="163"/>
      <c r="C121" s="165"/>
      <c r="D121" s="45"/>
      <c r="E121" s="45"/>
      <c r="F121" s="45"/>
      <c r="G121" s="205"/>
      <c r="H121" s="205"/>
      <c r="I121" s="205"/>
      <c r="J121" s="205"/>
      <c r="K121" s="205"/>
      <c r="L121" s="206"/>
      <c r="M121" s="207"/>
      <c r="N121" s="207"/>
      <c r="O121" s="205"/>
      <c r="P121" s="205"/>
      <c r="Q121" s="208"/>
      <c r="R121" s="208"/>
      <c r="S121" s="205"/>
      <c r="T121" s="208"/>
      <c r="U121" s="205"/>
      <c r="V121" s="209"/>
      <c r="W121" s="209"/>
      <c r="X121" s="205"/>
      <c r="Y121" s="205"/>
      <c r="Z121" s="205"/>
      <c r="AA121" s="210"/>
      <c r="AB121" s="206"/>
      <c r="AC121" s="22"/>
      <c r="AD121" s="46"/>
      <c r="AE121" s="17"/>
    </row>
    <row r="122">
      <c r="A122" s="161"/>
      <c r="B122" s="163"/>
      <c r="C122" s="165"/>
      <c r="D122" s="45"/>
      <c r="E122" s="45"/>
      <c r="F122" s="45"/>
      <c r="G122" s="205"/>
      <c r="H122" s="205"/>
      <c r="I122" s="205"/>
      <c r="J122" s="205"/>
      <c r="K122" s="205"/>
      <c r="L122" s="206"/>
      <c r="M122" s="207"/>
      <c r="N122" s="207"/>
      <c r="O122" s="205"/>
      <c r="P122" s="205"/>
      <c r="Q122" s="208"/>
      <c r="R122" s="208"/>
      <c r="S122" s="205"/>
      <c r="T122" s="208"/>
      <c r="U122" s="205"/>
      <c r="V122" s="209"/>
      <c r="W122" s="209"/>
      <c r="X122" s="205"/>
      <c r="Y122" s="205"/>
      <c r="Z122" s="205"/>
      <c r="AA122" s="210"/>
      <c r="AB122" s="206"/>
      <c r="AC122" s="22"/>
      <c r="AD122" s="46"/>
      <c r="AE122" s="17"/>
    </row>
    <row r="123">
      <c r="A123" s="161"/>
      <c r="B123" s="163"/>
      <c r="C123" s="165"/>
      <c r="D123" s="45"/>
      <c r="E123" s="45"/>
      <c r="F123" s="45"/>
      <c r="G123" s="205"/>
      <c r="H123" s="205"/>
      <c r="I123" s="205"/>
      <c r="J123" s="205"/>
      <c r="K123" s="205"/>
      <c r="L123" s="206"/>
      <c r="M123" s="207"/>
      <c r="N123" s="207"/>
      <c r="O123" s="205"/>
      <c r="P123" s="205"/>
      <c r="Q123" s="208"/>
      <c r="R123" s="208"/>
      <c r="S123" s="205"/>
      <c r="T123" s="208"/>
      <c r="U123" s="205"/>
      <c r="V123" s="209"/>
      <c r="W123" s="209"/>
      <c r="X123" s="205"/>
      <c r="Y123" s="205"/>
      <c r="Z123" s="206"/>
      <c r="AA123" s="206"/>
      <c r="AB123" s="206"/>
      <c r="AC123" s="22"/>
      <c r="AD123" s="46"/>
      <c r="AE123" s="17"/>
    </row>
    <row r="124">
      <c r="A124" s="161"/>
      <c r="B124" s="163"/>
      <c r="C124" s="165"/>
      <c r="D124" s="45"/>
      <c r="E124" s="45"/>
      <c r="F124" s="45"/>
      <c r="G124" s="205"/>
      <c r="H124" s="205"/>
      <c r="I124" s="205"/>
      <c r="J124" s="205"/>
      <c r="K124" s="205"/>
      <c r="L124" s="206"/>
      <c r="M124" s="207"/>
      <c r="N124" s="207"/>
      <c r="O124" s="205"/>
      <c r="P124" s="205"/>
      <c r="Q124" s="208"/>
      <c r="R124" s="208"/>
      <c r="S124" s="205"/>
      <c r="T124" s="208"/>
      <c r="U124" s="205"/>
      <c r="V124" s="209"/>
      <c r="W124" s="209"/>
      <c r="X124" s="205"/>
      <c r="Y124" s="205"/>
      <c r="Z124" s="206"/>
      <c r="AA124" s="209"/>
      <c r="AB124" s="206"/>
      <c r="AC124" s="22"/>
      <c r="AD124" s="46"/>
      <c r="AE124" s="17"/>
    </row>
    <row r="125">
      <c r="A125" s="161"/>
      <c r="B125" s="163"/>
      <c r="C125" s="165"/>
      <c r="D125" s="45"/>
      <c r="E125" s="45"/>
      <c r="F125" s="45"/>
      <c r="G125" s="205"/>
      <c r="H125" s="205"/>
      <c r="I125" s="205"/>
      <c r="J125" s="205"/>
      <c r="K125" s="205"/>
      <c r="L125" s="206"/>
      <c r="M125" s="207"/>
      <c r="N125" s="207"/>
      <c r="O125" s="205"/>
      <c r="P125" s="205"/>
      <c r="Q125" s="208"/>
      <c r="R125" s="208"/>
      <c r="S125" s="205"/>
      <c r="T125" s="208"/>
      <c r="U125" s="205"/>
      <c r="V125" s="209"/>
      <c r="W125" s="209"/>
      <c r="X125" s="206"/>
      <c r="Y125" s="205"/>
      <c r="Z125" s="206"/>
      <c r="AA125" s="206"/>
      <c r="AB125" s="206"/>
      <c r="AC125" s="22"/>
      <c r="AD125" s="46"/>
      <c r="AE125" s="17"/>
    </row>
    <row r="126">
      <c r="A126" s="161"/>
      <c r="B126" s="163"/>
      <c r="C126" s="165"/>
      <c r="D126" s="45"/>
      <c r="E126" s="45"/>
      <c r="F126" s="45"/>
      <c r="G126" s="205"/>
      <c r="H126" s="205"/>
      <c r="I126" s="205"/>
      <c r="J126" s="205"/>
      <c r="K126" s="205"/>
      <c r="L126" s="206"/>
      <c r="M126" s="207"/>
      <c r="N126" s="207"/>
      <c r="O126" s="205"/>
      <c r="P126" s="205"/>
      <c r="Q126" s="208"/>
      <c r="R126" s="208"/>
      <c r="S126" s="205"/>
      <c r="T126" s="208"/>
      <c r="U126" s="205"/>
      <c r="V126" s="209"/>
      <c r="W126" s="209"/>
      <c r="X126" s="205"/>
      <c r="Y126" s="205"/>
      <c r="Z126" s="205"/>
      <c r="AA126" s="210"/>
      <c r="AB126" s="206"/>
      <c r="AC126" s="22"/>
      <c r="AD126" s="46"/>
      <c r="AE126" s="17"/>
    </row>
    <row r="127">
      <c r="A127" s="161"/>
      <c r="B127" s="163"/>
      <c r="C127" s="165"/>
      <c r="D127" s="45"/>
      <c r="E127" s="45"/>
      <c r="F127" s="45"/>
      <c r="G127" s="205"/>
      <c r="H127" s="205"/>
      <c r="I127" s="205"/>
      <c r="J127" s="205"/>
      <c r="K127" s="205"/>
      <c r="L127" s="206"/>
      <c r="M127" s="207"/>
      <c r="N127" s="207"/>
      <c r="O127" s="205"/>
      <c r="P127" s="205"/>
      <c r="Q127" s="208"/>
      <c r="R127" s="208"/>
      <c r="S127" s="205"/>
      <c r="T127" s="208"/>
      <c r="U127" s="205"/>
      <c r="V127" s="209"/>
      <c r="W127" s="209"/>
      <c r="X127" s="205"/>
      <c r="Y127" s="205"/>
      <c r="Z127" s="205"/>
      <c r="AA127" s="210"/>
      <c r="AB127" s="206"/>
      <c r="AC127" s="22"/>
      <c r="AD127" s="46"/>
      <c r="AE127" s="17"/>
    </row>
    <row r="128">
      <c r="A128" s="161"/>
      <c r="B128" s="163"/>
      <c r="C128" s="165"/>
      <c r="D128" s="45"/>
      <c r="E128" s="45"/>
      <c r="F128" s="45"/>
      <c r="G128" s="205"/>
      <c r="H128" s="205"/>
      <c r="I128" s="205"/>
      <c r="J128" s="205"/>
      <c r="K128" s="205"/>
      <c r="L128" s="206"/>
      <c r="M128" s="207"/>
      <c r="N128" s="207"/>
      <c r="O128" s="205"/>
      <c r="P128" s="205"/>
      <c r="Q128" s="208"/>
      <c r="R128" s="208"/>
      <c r="S128" s="205"/>
      <c r="T128" s="208"/>
      <c r="U128" s="205"/>
      <c r="V128" s="209"/>
      <c r="W128" s="209"/>
      <c r="X128" s="205"/>
      <c r="Y128" s="205"/>
      <c r="Z128" s="206"/>
      <c r="AA128" s="206"/>
      <c r="AB128" s="206"/>
      <c r="AC128" s="22"/>
      <c r="AD128" s="46"/>
      <c r="AE128" s="17"/>
    </row>
    <row r="129">
      <c r="A129" s="161"/>
      <c r="B129" s="163"/>
      <c r="C129" s="165"/>
      <c r="D129" s="45"/>
      <c r="E129" s="45"/>
      <c r="F129" s="45"/>
      <c r="G129" s="205"/>
      <c r="H129" s="205"/>
      <c r="I129" s="205"/>
      <c r="J129" s="205"/>
      <c r="K129" s="205"/>
      <c r="L129" s="206"/>
      <c r="M129" s="207"/>
      <c r="N129" s="207"/>
      <c r="O129" s="205"/>
      <c r="P129" s="205"/>
      <c r="Q129" s="208"/>
      <c r="R129" s="208"/>
      <c r="S129" s="205"/>
      <c r="T129" s="208"/>
      <c r="U129" s="205"/>
      <c r="V129" s="209"/>
      <c r="W129" s="209"/>
      <c r="X129" s="205"/>
      <c r="Y129" s="205"/>
      <c r="Z129" s="206"/>
      <c r="AA129" s="206"/>
      <c r="AB129" s="206"/>
      <c r="AC129" s="22"/>
      <c r="AD129" s="46"/>
      <c r="AE129" s="17"/>
    </row>
    <row r="130">
      <c r="A130" s="161"/>
      <c r="B130" s="163"/>
      <c r="C130" s="165"/>
      <c r="D130" s="45"/>
      <c r="E130" s="45"/>
      <c r="F130" s="45"/>
      <c r="G130" s="205"/>
      <c r="H130" s="205"/>
      <c r="I130" s="205"/>
      <c r="J130" s="205"/>
      <c r="K130" s="205"/>
      <c r="L130" s="206"/>
      <c r="M130" s="207"/>
      <c r="N130" s="207"/>
      <c r="O130" s="205"/>
      <c r="P130" s="205"/>
      <c r="Q130" s="208"/>
      <c r="R130" s="208"/>
      <c r="S130" s="205"/>
      <c r="T130" s="208"/>
      <c r="U130" s="205"/>
      <c r="V130" s="209"/>
      <c r="W130" s="209"/>
      <c r="X130" s="205"/>
      <c r="Y130" s="205"/>
      <c r="Z130" s="206"/>
      <c r="AA130" s="206"/>
      <c r="AB130" s="206"/>
      <c r="AC130" s="22"/>
      <c r="AD130" s="46"/>
      <c r="AE130" s="17"/>
    </row>
    <row r="131">
      <c r="A131" s="161"/>
      <c r="B131" s="163"/>
      <c r="C131" s="165"/>
      <c r="D131" s="45"/>
      <c r="E131" s="45"/>
      <c r="F131" s="45"/>
      <c r="G131" s="205"/>
      <c r="H131" s="205"/>
      <c r="I131" s="205"/>
      <c r="J131" s="205"/>
      <c r="K131" s="205"/>
      <c r="L131" s="206"/>
      <c r="M131" s="207"/>
      <c r="N131" s="207"/>
      <c r="O131" s="205"/>
      <c r="P131" s="205"/>
      <c r="Q131" s="208"/>
      <c r="R131" s="208"/>
      <c r="S131" s="205"/>
      <c r="T131" s="208"/>
      <c r="U131" s="205"/>
      <c r="V131" s="209"/>
      <c r="W131" s="209"/>
      <c r="X131" s="205"/>
      <c r="Y131" s="205"/>
      <c r="Z131" s="205"/>
      <c r="AA131" s="209"/>
      <c r="AB131" s="206"/>
      <c r="AC131" s="22"/>
      <c r="AD131" s="46"/>
      <c r="AE131" s="17"/>
    </row>
    <row r="132">
      <c r="A132" s="161"/>
      <c r="B132" s="163"/>
      <c r="C132" s="165"/>
      <c r="D132" s="45"/>
      <c r="E132" s="45"/>
      <c r="F132" s="45"/>
      <c r="G132" s="205"/>
      <c r="H132" s="205"/>
      <c r="I132" s="205"/>
      <c r="J132" s="205"/>
      <c r="K132" s="205"/>
      <c r="L132" s="206"/>
      <c r="M132" s="207"/>
      <c r="N132" s="207"/>
      <c r="O132" s="205"/>
      <c r="P132" s="205"/>
      <c r="Q132" s="208"/>
      <c r="R132" s="208"/>
      <c r="S132" s="205"/>
      <c r="T132" s="208"/>
      <c r="U132" s="205"/>
      <c r="V132" s="209"/>
      <c r="W132" s="209"/>
      <c r="X132" s="205"/>
      <c r="Y132" s="205"/>
      <c r="Z132" s="206"/>
      <c r="AA132" s="206"/>
      <c r="AB132" s="206"/>
      <c r="AC132" s="22"/>
      <c r="AD132" s="46"/>
      <c r="AE132" s="17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hidden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32.0"/>
    <col customWidth="1" min="81" max="81" width="69.57"/>
    <col customWidth="1" min="82" max="82" width="58.14"/>
  </cols>
  <sheetData>
    <row r="1">
      <c r="A1" s="131" t="s">
        <v>162</v>
      </c>
      <c r="B1" s="10"/>
      <c r="C1" s="12"/>
      <c r="D1" s="14"/>
      <c r="E1" s="12"/>
      <c r="F1" s="12"/>
      <c r="G1" s="12"/>
      <c r="H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30"/>
      <c r="AU1" s="30"/>
      <c r="AV1" s="30"/>
      <c r="AW1" s="30"/>
      <c r="AX1" s="30"/>
      <c r="AY1" s="30"/>
      <c r="AZ1" s="30"/>
      <c r="BA1" s="30"/>
      <c r="BB1" s="30"/>
      <c r="BC1" s="30"/>
      <c r="BD1" s="30"/>
      <c r="BE1" s="30"/>
      <c r="BF1" s="30"/>
      <c r="BG1" s="30"/>
      <c r="BH1" s="30"/>
      <c r="BI1" s="30"/>
      <c r="BJ1" s="30"/>
      <c r="BK1" s="30"/>
      <c r="BL1" s="30"/>
      <c r="BM1" s="30"/>
      <c r="BN1" s="30"/>
      <c r="BO1" s="30"/>
      <c r="BP1" s="30"/>
      <c r="BQ1" s="30"/>
      <c r="BR1" s="30"/>
      <c r="BS1" s="30"/>
      <c r="BT1" s="30"/>
      <c r="BU1" s="30"/>
      <c r="BV1" s="30"/>
      <c r="BW1" s="30"/>
      <c r="BX1" s="30"/>
      <c r="BY1" s="30"/>
      <c r="BZ1" s="30"/>
      <c r="CA1" s="30"/>
      <c r="CB1" s="30"/>
      <c r="CC1" s="30"/>
      <c r="CD1" s="30"/>
    </row>
    <row r="2">
      <c r="A2" s="27"/>
      <c r="B2" s="28"/>
      <c r="C2" s="12"/>
      <c r="D2" s="14"/>
      <c r="E2" s="12"/>
      <c r="F2" s="12"/>
      <c r="G2" s="12"/>
      <c r="H2" s="20">
        <v>2025.0</v>
      </c>
      <c r="T2" s="30">
        <v>2026.0</v>
      </c>
      <c r="AF2" s="30">
        <v>2027.0</v>
      </c>
      <c r="AR2" s="30">
        <v>2028.0</v>
      </c>
      <c r="BD2" s="30">
        <v>2029.0</v>
      </c>
      <c r="BP2" s="30">
        <v>2030.0</v>
      </c>
      <c r="CB2" s="30"/>
      <c r="CC2" s="30"/>
      <c r="CD2" s="30"/>
    </row>
    <row r="3">
      <c r="A3" s="140" t="s">
        <v>17</v>
      </c>
      <c r="B3" s="140" t="s">
        <v>2</v>
      </c>
      <c r="C3" s="144" t="s">
        <v>20</v>
      </c>
      <c r="D3" s="146" t="s">
        <v>22</v>
      </c>
      <c r="E3" s="144" t="s">
        <v>23</v>
      </c>
      <c r="F3" s="147" t="s">
        <v>24</v>
      </c>
      <c r="G3" s="144" t="s">
        <v>25</v>
      </c>
      <c r="H3" s="140" t="s">
        <v>26</v>
      </c>
      <c r="I3" s="140" t="s">
        <v>27</v>
      </c>
      <c r="J3" s="140" t="s">
        <v>28</v>
      </c>
      <c r="K3" s="140" t="s">
        <v>32</v>
      </c>
      <c r="L3" s="140" t="s">
        <v>35</v>
      </c>
      <c r="M3" s="140" t="s">
        <v>37</v>
      </c>
      <c r="N3" s="140" t="s">
        <v>40</v>
      </c>
      <c r="O3" s="140" t="s">
        <v>42</v>
      </c>
      <c r="P3" s="140" t="s">
        <v>46</v>
      </c>
      <c r="Q3" s="140" t="s">
        <v>49</v>
      </c>
      <c r="R3" s="140" t="s">
        <v>52</v>
      </c>
      <c r="S3" s="140" t="s">
        <v>55</v>
      </c>
      <c r="T3" s="140" t="s">
        <v>26</v>
      </c>
      <c r="U3" s="140" t="s">
        <v>27</v>
      </c>
      <c r="V3" s="140" t="s">
        <v>28</v>
      </c>
      <c r="W3" s="140" t="s">
        <v>32</v>
      </c>
      <c r="X3" s="140" t="s">
        <v>35</v>
      </c>
      <c r="Y3" s="140" t="s">
        <v>37</v>
      </c>
      <c r="Z3" s="150" t="s">
        <v>40</v>
      </c>
      <c r="AA3" s="140" t="s">
        <v>42</v>
      </c>
      <c r="AB3" s="140" t="s">
        <v>46</v>
      </c>
      <c r="AC3" s="140" t="s">
        <v>49</v>
      </c>
      <c r="AD3" s="140" t="s">
        <v>52</v>
      </c>
      <c r="AE3" s="140" t="s">
        <v>55</v>
      </c>
      <c r="AF3" s="151" t="s">
        <v>26</v>
      </c>
      <c r="AG3" s="151" t="s">
        <v>27</v>
      </c>
      <c r="AH3" s="151" t="s">
        <v>28</v>
      </c>
      <c r="AI3" s="151" t="s">
        <v>32</v>
      </c>
      <c r="AJ3" s="151" t="s">
        <v>35</v>
      </c>
      <c r="AK3" s="151" t="s">
        <v>37</v>
      </c>
      <c r="AL3" s="151" t="s">
        <v>40</v>
      </c>
      <c r="AM3" s="151" t="s">
        <v>42</v>
      </c>
      <c r="AN3" s="151" t="s">
        <v>46</v>
      </c>
      <c r="AO3" s="151" t="s">
        <v>49</v>
      </c>
      <c r="AP3" s="151" t="s">
        <v>52</v>
      </c>
      <c r="AQ3" s="151" t="s">
        <v>55</v>
      </c>
      <c r="AR3" s="151" t="s">
        <v>26</v>
      </c>
      <c r="AS3" s="151" t="s">
        <v>27</v>
      </c>
      <c r="AT3" s="151" t="s">
        <v>28</v>
      </c>
      <c r="AU3" s="151" t="s">
        <v>32</v>
      </c>
      <c r="AV3" s="151" t="s">
        <v>35</v>
      </c>
      <c r="AW3" s="151" t="s">
        <v>37</v>
      </c>
      <c r="AX3" s="151" t="s">
        <v>40</v>
      </c>
      <c r="AY3" s="151" t="s">
        <v>42</v>
      </c>
      <c r="AZ3" s="151" t="s">
        <v>46</v>
      </c>
      <c r="BA3" s="151" t="s">
        <v>49</v>
      </c>
      <c r="BB3" s="151" t="s">
        <v>52</v>
      </c>
      <c r="BC3" s="151" t="s">
        <v>55</v>
      </c>
      <c r="BD3" s="154" t="s">
        <v>26</v>
      </c>
      <c r="BE3" s="154" t="s">
        <v>27</v>
      </c>
      <c r="BF3" s="154" t="s">
        <v>28</v>
      </c>
      <c r="BG3" s="154" t="s">
        <v>32</v>
      </c>
      <c r="BH3" s="154" t="s">
        <v>35</v>
      </c>
      <c r="BI3" s="154" t="s">
        <v>37</v>
      </c>
      <c r="BJ3" s="154" t="s">
        <v>40</v>
      </c>
      <c r="BK3" s="154" t="s">
        <v>42</v>
      </c>
      <c r="BL3" s="154" t="s">
        <v>46</v>
      </c>
      <c r="BM3" s="154" t="s">
        <v>49</v>
      </c>
      <c r="BN3" s="154" t="s">
        <v>52</v>
      </c>
      <c r="BO3" s="154" t="s">
        <v>55</v>
      </c>
      <c r="BP3" s="154" t="s">
        <v>26</v>
      </c>
      <c r="BQ3" s="154" t="s">
        <v>27</v>
      </c>
      <c r="BR3" s="154" t="s">
        <v>28</v>
      </c>
      <c r="BS3" s="154" t="s">
        <v>32</v>
      </c>
      <c r="BT3" s="154" t="s">
        <v>35</v>
      </c>
      <c r="BU3" s="154" t="s">
        <v>37</v>
      </c>
      <c r="BV3" s="154" t="s">
        <v>40</v>
      </c>
      <c r="BW3" s="154" t="s">
        <v>42</v>
      </c>
      <c r="BX3" s="154" t="s">
        <v>46</v>
      </c>
      <c r="BY3" s="154" t="s">
        <v>49</v>
      </c>
      <c r="BZ3" s="154" t="s">
        <v>52</v>
      </c>
      <c r="CA3" s="154" t="s">
        <v>55</v>
      </c>
      <c r="CB3" s="155" t="s">
        <v>191</v>
      </c>
      <c r="CC3" s="155" t="s">
        <v>61</v>
      </c>
      <c r="CD3" s="157"/>
    </row>
    <row r="4">
      <c r="A4" s="61" t="s">
        <v>107</v>
      </c>
      <c r="B4" s="61">
        <f>VLOOKUP(A4,SILOMS!C:F,4,0)</f>
        <v>2743</v>
      </c>
      <c r="C4" s="66">
        <f>VLOOKUP(A4,SILOMS!O:Q,3,0)</f>
        <v>183.8715278</v>
      </c>
      <c r="D4" s="68">
        <f>IF(C4*24&lt;1500,1500-(C4*24),IF(C4*24&lt;3000,3000-(C4*24),4500-(C4*24)))
</f>
        <v>87.08333333</v>
      </c>
      <c r="E4" s="61">
        <f>VLOOKUP(B4,'Hora por anv'!B:D,3,0)</f>
        <v>95.14042553</v>
      </c>
      <c r="F4" s="70">
        <f>E4*'Hora por anv'!$H$1</f>
        <v>447.16</v>
      </c>
      <c r="G4" s="76">
        <f t="shared" ref="G4:G42" si="1">D4/E4</f>
        <v>0.9153136834</v>
      </c>
      <c r="H4" s="77">
        <v>1.0</v>
      </c>
      <c r="I4" s="77">
        <v>1.0</v>
      </c>
      <c r="J4" s="77">
        <v>1.0</v>
      </c>
      <c r="K4" s="77"/>
      <c r="L4" s="77"/>
      <c r="M4" s="78"/>
      <c r="N4" s="78"/>
      <c r="O4" s="79"/>
      <c r="Q4" s="80" t="s">
        <v>105</v>
      </c>
      <c r="R4" s="177"/>
      <c r="S4" s="79"/>
      <c r="T4" s="82"/>
      <c r="U4" s="82"/>
      <c r="V4" s="82"/>
      <c r="W4" s="82"/>
      <c r="X4" s="82"/>
      <c r="Y4" s="82"/>
      <c r="Z4" s="82"/>
      <c r="AA4" s="178"/>
      <c r="AB4" s="83" t="s">
        <v>50</v>
      </c>
      <c r="AC4" s="82"/>
      <c r="AD4" s="82"/>
      <c r="AE4" s="82"/>
      <c r="AF4" s="84"/>
      <c r="AG4" s="84"/>
      <c r="AH4" s="84"/>
      <c r="AI4" s="84"/>
      <c r="AJ4" s="84"/>
      <c r="AK4" s="86"/>
      <c r="AL4" s="84"/>
      <c r="AM4" s="84"/>
      <c r="AN4" s="84"/>
      <c r="AO4" s="84"/>
      <c r="AP4" s="84"/>
      <c r="AQ4" s="84"/>
      <c r="AR4" s="168"/>
      <c r="AS4" s="168"/>
      <c r="AT4" s="168"/>
      <c r="AU4" s="168"/>
      <c r="AV4" s="168"/>
      <c r="AW4" s="168"/>
      <c r="AX4" s="168"/>
      <c r="AY4" s="168"/>
      <c r="AZ4" s="168"/>
      <c r="BA4" s="168"/>
      <c r="BB4" s="168"/>
      <c r="BC4" s="168"/>
      <c r="BD4" s="86"/>
      <c r="BE4" s="86"/>
      <c r="BF4" s="86"/>
      <c r="BG4" s="86"/>
      <c r="BH4" s="86"/>
      <c r="BI4" s="86"/>
      <c r="BJ4" s="86"/>
      <c r="BK4" s="86"/>
      <c r="BL4" s="86"/>
      <c r="BM4" s="86"/>
      <c r="BN4" s="86"/>
      <c r="BO4" s="86"/>
      <c r="BP4" s="168"/>
      <c r="BQ4" s="168"/>
      <c r="BR4" s="168"/>
      <c r="BS4" s="168"/>
      <c r="BT4" s="168"/>
      <c r="BU4" s="168"/>
      <c r="BV4" s="168"/>
      <c r="BW4" s="168"/>
      <c r="BX4" s="168"/>
      <c r="BY4" s="168"/>
      <c r="BZ4" s="168"/>
      <c r="CA4" s="168"/>
      <c r="CB4" s="124"/>
      <c r="CC4" s="124" t="s">
        <v>197</v>
      </c>
      <c r="CD4" s="124" t="s">
        <v>144</v>
      </c>
    </row>
    <row r="5" hidden="1">
      <c r="A5" s="61" t="s">
        <v>72</v>
      </c>
      <c r="B5" s="61" t="b">
        <f>VLOOKUP(A5,SILOMS!C:F,4,0)</f>
        <v>0</v>
      </c>
      <c r="C5" s="66">
        <f>VLOOKUP(A5,SILOMS!O:Q,3,0)</f>
        <v>185.4131944</v>
      </c>
      <c r="D5" s="68">
        <f>IF(C5*24&lt;1500,1500-(C5*24),IF(C5*24&lt;3000,3000-(C5*24),4450-(C5*24)))
</f>
        <v>0.08333333333</v>
      </c>
      <c r="E5" s="61" t="str">
        <f>VLOOKUP(B5,'Hora por anv'!B:D,3,0)</f>
        <v>#N/A</v>
      </c>
      <c r="F5" s="70" t="str">
        <f>E5*'Hora por anv'!$H$1</f>
        <v>#N/A</v>
      </c>
      <c r="G5" s="76" t="str">
        <f t="shared" si="1"/>
        <v>#N/A</v>
      </c>
      <c r="H5" s="77" t="s">
        <v>99</v>
      </c>
      <c r="I5" s="77" t="s">
        <v>99</v>
      </c>
      <c r="J5" s="77" t="s">
        <v>99</v>
      </c>
      <c r="K5" s="77" t="s">
        <v>99</v>
      </c>
      <c r="L5" s="77" t="s">
        <v>99</v>
      </c>
      <c r="M5" s="78"/>
      <c r="N5" s="78"/>
      <c r="O5" s="79"/>
      <c r="Q5" s="80" t="s">
        <v>105</v>
      </c>
      <c r="R5" s="185"/>
      <c r="S5" s="79"/>
      <c r="T5" s="82"/>
      <c r="U5" s="82"/>
      <c r="V5" s="82"/>
      <c r="W5" s="82"/>
      <c r="X5" s="82"/>
      <c r="Y5" s="83" t="s">
        <v>50</v>
      </c>
      <c r="Z5" s="82"/>
      <c r="AA5" s="82"/>
      <c r="AB5" s="82"/>
      <c r="AC5" s="82"/>
      <c r="AD5" s="82"/>
      <c r="AE5" s="82"/>
      <c r="AF5" s="84"/>
      <c r="AG5" s="84"/>
      <c r="AH5" s="86"/>
      <c r="AI5" s="84"/>
      <c r="AJ5" s="84"/>
      <c r="AK5" s="84"/>
      <c r="AL5" s="84"/>
      <c r="AM5" s="84"/>
      <c r="AN5" s="84"/>
      <c r="AO5" s="84"/>
      <c r="AP5" s="84"/>
      <c r="AQ5" s="84"/>
      <c r="AR5" s="168"/>
      <c r="AS5" s="168"/>
      <c r="AT5" s="168"/>
      <c r="AU5" s="168"/>
      <c r="AV5" s="168"/>
      <c r="AW5" s="168"/>
      <c r="AX5" s="168"/>
      <c r="AY5" s="168"/>
      <c r="AZ5" s="168"/>
      <c r="BA5" s="168"/>
      <c r="BB5" s="168"/>
      <c r="BC5" s="168"/>
      <c r="BD5" s="86"/>
      <c r="BE5" s="86"/>
      <c r="BF5" s="86"/>
      <c r="BG5" s="86"/>
      <c r="BH5" s="86"/>
      <c r="BI5" s="86"/>
      <c r="BJ5" s="86"/>
      <c r="BK5" s="86"/>
      <c r="BL5" s="86"/>
      <c r="BM5" s="86"/>
      <c r="BN5" s="86"/>
      <c r="BO5" s="86"/>
      <c r="BP5" s="168"/>
      <c r="BQ5" s="168"/>
      <c r="BR5" s="168"/>
      <c r="BS5" s="168"/>
      <c r="BT5" s="168"/>
      <c r="BU5" s="168"/>
      <c r="BV5" s="168"/>
      <c r="BW5" s="168"/>
      <c r="BX5" s="168"/>
      <c r="BY5" s="168"/>
      <c r="BZ5" s="168"/>
      <c r="CA5" s="168"/>
      <c r="CB5" s="87"/>
      <c r="CC5" s="87" t="s">
        <v>114</v>
      </c>
      <c r="CD5" s="88" t="s">
        <v>116</v>
      </c>
    </row>
    <row r="6">
      <c r="A6" s="61" t="s">
        <v>108</v>
      </c>
      <c r="B6" s="61">
        <f>VLOOKUP(A6,SILOMS!C:F,4,0)</f>
        <v>2740</v>
      </c>
      <c r="C6" s="66">
        <f>VLOOKUP(A6,SILOMS!O:Q,3,0)</f>
        <v>137.5729167</v>
      </c>
      <c r="D6" s="68">
        <f>IF(C6*24&lt;1941,1941-(C6*24),IF(C6*24&lt;3441,3441-(C6*24),4250-(C6*24)))
</f>
        <v>139.25</v>
      </c>
      <c r="E6" s="61">
        <f>VLOOKUP(B6,'Hora por anv'!B:D,3,0)</f>
        <v>55.52851064</v>
      </c>
      <c r="F6" s="70">
        <f>E6*'Hora por anv'!$H$1</f>
        <v>260.984</v>
      </c>
      <c r="G6" s="76">
        <f t="shared" si="1"/>
        <v>2.50772078</v>
      </c>
      <c r="H6" s="77">
        <v>1.0</v>
      </c>
      <c r="I6" s="77">
        <v>1.0</v>
      </c>
      <c r="J6" s="77">
        <v>1.0</v>
      </c>
      <c r="K6" s="77"/>
      <c r="L6" s="77"/>
      <c r="M6" s="78"/>
      <c r="N6" s="78"/>
      <c r="O6" s="79"/>
      <c r="Q6" s="79"/>
      <c r="R6" s="79"/>
      <c r="S6" s="79"/>
      <c r="T6" s="82"/>
      <c r="U6" s="82"/>
      <c r="V6" s="82"/>
      <c r="W6" s="82"/>
      <c r="X6" s="82">
        <v>17.3</v>
      </c>
      <c r="Y6" s="82">
        <v>16.0</v>
      </c>
      <c r="Z6" s="191"/>
      <c r="AA6" s="126"/>
      <c r="AB6" s="82"/>
      <c r="AC6" s="82"/>
      <c r="AD6" s="192" t="s">
        <v>163</v>
      </c>
      <c r="AE6" s="82">
        <v>16.3</v>
      </c>
      <c r="AF6" s="84"/>
      <c r="AG6" s="84"/>
      <c r="AH6" s="84"/>
      <c r="AI6" s="84"/>
      <c r="AJ6" s="84"/>
      <c r="AK6" s="84"/>
      <c r="AL6" s="84"/>
      <c r="AM6" s="84"/>
      <c r="AN6" s="84"/>
      <c r="AO6" s="84"/>
      <c r="AP6" s="84"/>
      <c r="AQ6" s="84"/>
      <c r="AR6" s="168"/>
      <c r="AS6" s="168"/>
      <c r="AT6" s="168"/>
      <c r="AU6" s="168"/>
      <c r="AV6" s="168"/>
      <c r="AW6" s="83" t="s">
        <v>50</v>
      </c>
      <c r="AX6" s="168"/>
      <c r="AY6" s="178"/>
      <c r="AZ6" s="168"/>
      <c r="BA6" s="168"/>
      <c r="BB6" s="168"/>
      <c r="BC6" s="168"/>
      <c r="BD6" s="86"/>
      <c r="BE6" s="86"/>
      <c r="BF6" s="86"/>
      <c r="BG6" s="86"/>
      <c r="BH6" s="86"/>
      <c r="BI6" s="86"/>
      <c r="BJ6" s="86"/>
      <c r="BK6" s="86"/>
      <c r="BL6" s="86"/>
      <c r="BM6" s="86"/>
      <c r="BN6" s="86"/>
      <c r="BO6" s="86"/>
      <c r="BP6" s="168"/>
      <c r="BQ6" s="168"/>
      <c r="BR6" s="168"/>
      <c r="BS6" s="168"/>
      <c r="BT6" s="168"/>
      <c r="BU6" s="168"/>
      <c r="BV6" s="168"/>
      <c r="BW6" s="168"/>
      <c r="BX6" s="168"/>
      <c r="BY6" s="168"/>
      <c r="BZ6" s="168"/>
      <c r="CA6" s="168"/>
      <c r="CB6" s="136" t="s">
        <v>208</v>
      </c>
      <c r="CC6" s="136" t="s">
        <v>164</v>
      </c>
      <c r="CD6" s="105" t="s">
        <v>166</v>
      </c>
    </row>
    <row r="7">
      <c r="A7" s="61" t="s">
        <v>110</v>
      </c>
      <c r="B7" s="61">
        <f>VLOOKUP(A7,SILOMS!C:F,4,0)</f>
        <v>2709</v>
      </c>
      <c r="C7" s="66">
        <f>VLOOKUP(A7,SILOMS!O:Q,3,0)</f>
        <v>114.8020833</v>
      </c>
      <c r="D7" s="68">
        <f>IF(C7*24&lt;1500,1500-(C7*24),IF(C7*24&lt;2903,2903-(C7*24),4000-(C7*24)))
</f>
        <v>147.75</v>
      </c>
      <c r="E7" s="61">
        <f>VLOOKUP(B7,'Hora por anv'!B:D,3,0)</f>
        <v>51.37446809</v>
      </c>
      <c r="F7" s="70">
        <f>E7*'Hora por anv'!$H$1</f>
        <v>241.46</v>
      </c>
      <c r="G7" s="76">
        <f t="shared" si="1"/>
        <v>2.875942185</v>
      </c>
      <c r="H7" s="77">
        <v>1.0</v>
      </c>
      <c r="I7" s="77">
        <v>1.0</v>
      </c>
      <c r="J7" s="77">
        <v>1.0</v>
      </c>
      <c r="K7" s="77"/>
      <c r="L7" s="77"/>
      <c r="M7" s="78"/>
      <c r="N7" s="78"/>
      <c r="O7" s="79"/>
      <c r="Q7" s="80" t="s">
        <v>105</v>
      </c>
      <c r="R7" s="79"/>
      <c r="S7" s="79"/>
      <c r="T7" s="82"/>
      <c r="U7" s="168"/>
      <c r="V7" s="82"/>
      <c r="W7" s="82"/>
      <c r="X7" s="82">
        <v>34.2</v>
      </c>
      <c r="Y7" s="82">
        <v>22.0</v>
      </c>
      <c r="Z7" s="191"/>
      <c r="AA7" s="82"/>
      <c r="AB7" s="126"/>
      <c r="AC7" s="82"/>
      <c r="AD7" s="192" t="s">
        <v>163</v>
      </c>
      <c r="AE7" s="82">
        <v>27.1</v>
      </c>
      <c r="AF7" s="84"/>
      <c r="AG7" s="84"/>
      <c r="AH7" s="84"/>
      <c r="AI7" s="84"/>
      <c r="AJ7" s="84"/>
      <c r="AK7" s="84"/>
      <c r="AL7" s="84"/>
      <c r="AM7" s="84"/>
      <c r="AN7" s="84"/>
      <c r="AO7" s="84"/>
      <c r="AP7" s="84"/>
      <c r="AQ7" s="84"/>
      <c r="AR7" s="168"/>
      <c r="AS7" s="168"/>
      <c r="AT7" s="168"/>
      <c r="AU7" s="168"/>
      <c r="AV7" s="168"/>
      <c r="AW7" s="168"/>
      <c r="AX7" s="168"/>
      <c r="AY7" s="168"/>
      <c r="AZ7" s="168"/>
      <c r="BA7" s="168"/>
      <c r="BB7" s="168"/>
      <c r="BC7" s="168"/>
      <c r="BD7" s="86"/>
      <c r="BE7" s="86"/>
      <c r="BF7" s="84"/>
      <c r="BG7" s="86"/>
      <c r="BH7" s="86"/>
      <c r="BI7" s="86"/>
      <c r="BJ7" s="86"/>
      <c r="BK7" s="86"/>
      <c r="BL7" s="86"/>
      <c r="BM7" s="86"/>
      <c r="BN7" s="86"/>
      <c r="BO7" s="86"/>
      <c r="BP7" s="168"/>
      <c r="BQ7" s="168"/>
      <c r="BR7" s="168"/>
      <c r="BS7" s="168"/>
      <c r="BT7" s="168"/>
      <c r="BU7" s="168"/>
      <c r="BV7" s="168"/>
      <c r="BW7" s="168"/>
      <c r="BX7" s="168"/>
      <c r="BY7" s="168"/>
      <c r="BZ7" s="168"/>
      <c r="CA7" s="168"/>
      <c r="CB7" s="124" t="s">
        <v>213</v>
      </c>
      <c r="CC7" s="124" t="s">
        <v>214</v>
      </c>
      <c r="CD7" s="87" t="s">
        <v>194</v>
      </c>
    </row>
    <row r="8">
      <c r="A8" s="61" t="s">
        <v>113</v>
      </c>
      <c r="B8" s="61">
        <f>VLOOKUP(A8,SILOMS!C:F,4,0)</f>
        <v>2736</v>
      </c>
      <c r="C8" s="66">
        <f>VLOOKUP(A8,SILOMS!O:Q,3,0)</f>
        <v>166.3472222</v>
      </c>
      <c r="D8" s="68">
        <f>IF(C8*24&lt;1500,1500-(C8*24),IF(C8*24&lt;3000,3000-(C8*24),4200-(C8*24)))
</f>
        <v>207.6666667</v>
      </c>
      <c r="E8" s="61">
        <f>VLOOKUP(B8,'Hora por anv'!B:D,3,0)</f>
        <v>55.52851064</v>
      </c>
      <c r="F8" s="70">
        <f>E8*'Hora por anv'!$H$1</f>
        <v>260.984</v>
      </c>
      <c r="G8" s="76">
        <f t="shared" si="1"/>
        <v>3.739820576</v>
      </c>
      <c r="H8" s="77">
        <v>1.0</v>
      </c>
      <c r="I8" s="77">
        <v>1.0</v>
      </c>
      <c r="J8" s="77">
        <v>1.0</v>
      </c>
      <c r="K8" s="77"/>
      <c r="L8" s="77"/>
      <c r="M8" s="78"/>
      <c r="N8" s="78"/>
      <c r="O8" s="79"/>
      <c r="Q8" s="80"/>
      <c r="R8" s="79"/>
      <c r="S8" s="79"/>
      <c r="T8" s="82"/>
      <c r="U8" s="82"/>
      <c r="V8" s="82"/>
      <c r="W8" s="82"/>
      <c r="X8" s="82"/>
      <c r="Y8" s="82"/>
      <c r="Z8" s="191"/>
      <c r="AA8" s="126"/>
      <c r="AB8" s="82"/>
      <c r="AC8" s="82"/>
      <c r="AD8" s="82"/>
      <c r="AE8" s="83" t="s">
        <v>50</v>
      </c>
      <c r="AF8" s="84"/>
      <c r="AG8" s="84"/>
      <c r="AH8" s="84"/>
      <c r="AI8" s="84"/>
      <c r="AJ8" s="84"/>
      <c r="AK8" s="84"/>
      <c r="AL8" s="84"/>
      <c r="AM8" s="84"/>
      <c r="AN8" s="84"/>
      <c r="AO8" s="84"/>
      <c r="AP8" s="84"/>
      <c r="AQ8" s="84"/>
      <c r="AR8" s="168"/>
      <c r="AS8" s="168"/>
      <c r="AT8" s="168"/>
      <c r="AU8" s="168"/>
      <c r="AV8" s="168"/>
      <c r="AW8" s="168"/>
      <c r="AX8" s="168"/>
      <c r="AY8" s="200"/>
      <c r="AZ8" s="168"/>
      <c r="BA8" s="168"/>
      <c r="BB8" s="168"/>
      <c r="BC8" s="168"/>
      <c r="BD8" s="86"/>
      <c r="BE8" s="86"/>
      <c r="BF8" s="86"/>
      <c r="BG8" s="86"/>
      <c r="BH8" s="86"/>
      <c r="BI8" s="86"/>
      <c r="BJ8" s="86"/>
      <c r="BK8" s="86"/>
      <c r="BL8" s="86"/>
      <c r="BM8" s="86"/>
      <c r="BN8" s="86"/>
      <c r="BO8" s="86"/>
      <c r="BP8" s="168"/>
      <c r="BQ8" s="168"/>
      <c r="BR8" s="168"/>
      <c r="BS8" s="168"/>
      <c r="BT8" s="168"/>
      <c r="BU8" s="168"/>
      <c r="BV8" s="168"/>
      <c r="BW8" s="168"/>
      <c r="BX8" s="168"/>
      <c r="BY8" s="168"/>
      <c r="BZ8" s="168"/>
      <c r="CA8" s="168"/>
      <c r="CB8" s="119"/>
      <c r="CC8" s="119" t="s">
        <v>219</v>
      </c>
      <c r="CD8" s="128" t="s">
        <v>220</v>
      </c>
    </row>
    <row r="9">
      <c r="A9" s="61" t="s">
        <v>103</v>
      </c>
      <c r="B9" s="61">
        <f>VLOOKUP(A9,SILOMS!C:F,4,0)</f>
        <v>2722</v>
      </c>
      <c r="C9" s="66">
        <f>VLOOKUP(A9,SILOMS!O:Q,3,0)</f>
        <v>173.2673611</v>
      </c>
      <c r="D9" s="68">
        <f>IF(C9*24&lt;1500,1500-(C9*24),IF(C9*24&lt;3000,3000-(C9*24),4400-(C9*24)))
</f>
        <v>241.5833333</v>
      </c>
      <c r="E9" s="61">
        <f>VLOOKUP(B9,'Hora por anv'!B:D,3,0)</f>
        <v>59.24680851</v>
      </c>
      <c r="F9" s="70">
        <f>E9*'Hora por anv'!$H$1</f>
        <v>278.46</v>
      </c>
      <c r="G9" s="76">
        <f t="shared" si="1"/>
        <v>4.077575475</v>
      </c>
      <c r="H9" s="77">
        <v>1.0</v>
      </c>
      <c r="I9" s="77">
        <v>1.0</v>
      </c>
      <c r="J9" s="77">
        <v>1.0</v>
      </c>
      <c r="K9" s="77"/>
      <c r="L9" s="77"/>
      <c r="M9" s="78"/>
      <c r="N9" s="78"/>
      <c r="O9" s="79"/>
      <c r="Q9" s="80" t="s">
        <v>105</v>
      </c>
      <c r="R9" s="79"/>
      <c r="S9" s="79"/>
      <c r="T9" s="82"/>
      <c r="U9" s="82"/>
      <c r="V9" s="82"/>
      <c r="W9" s="82"/>
      <c r="X9" s="82"/>
      <c r="Y9" s="82"/>
      <c r="Z9" s="191"/>
      <c r="AA9" s="82"/>
      <c r="AB9" s="82"/>
      <c r="AC9" s="82"/>
      <c r="AD9" s="82"/>
      <c r="AE9" s="83" t="s">
        <v>50</v>
      </c>
      <c r="AF9" s="84"/>
      <c r="AG9" s="84"/>
      <c r="AH9" s="84"/>
      <c r="AI9" s="84"/>
      <c r="AJ9" s="84"/>
      <c r="AK9" s="84"/>
      <c r="AL9" s="84"/>
      <c r="AM9" s="84"/>
      <c r="AN9" s="84"/>
      <c r="AO9" s="84"/>
      <c r="AP9" s="84"/>
      <c r="AQ9" s="84"/>
      <c r="AR9" s="168"/>
      <c r="AS9" s="168"/>
      <c r="AT9" s="168"/>
      <c r="AU9" s="168"/>
      <c r="AV9" s="168"/>
      <c r="AW9" s="168"/>
      <c r="AX9" s="168"/>
      <c r="AY9" s="168"/>
      <c r="AZ9" s="168"/>
      <c r="BA9" s="168"/>
      <c r="BB9" s="168"/>
      <c r="BC9" s="168"/>
      <c r="BD9" s="86"/>
      <c r="BE9" s="86"/>
      <c r="BF9" s="86"/>
      <c r="BG9" s="86"/>
      <c r="BH9" s="86"/>
      <c r="BI9" s="86"/>
      <c r="BJ9" s="86"/>
      <c r="BK9" s="86"/>
      <c r="BL9" s="86"/>
      <c r="BM9" s="86"/>
      <c r="BN9" s="86"/>
      <c r="BO9" s="86"/>
      <c r="BP9" s="168"/>
      <c r="BQ9" s="168"/>
      <c r="BR9" s="168"/>
      <c r="BS9" s="168"/>
      <c r="BT9" s="168"/>
      <c r="BU9" s="168"/>
      <c r="BV9" s="168"/>
      <c r="BW9" s="168"/>
      <c r="BX9" s="168"/>
      <c r="BY9" s="168"/>
      <c r="BZ9" s="168"/>
      <c r="CA9" s="168"/>
      <c r="CB9" s="120"/>
      <c r="CC9" s="120"/>
      <c r="CD9" s="128" t="s">
        <v>203</v>
      </c>
    </row>
    <row r="10">
      <c r="A10" s="212" t="s">
        <v>16</v>
      </c>
      <c r="B10" s="212">
        <f>VLOOKUP(A10,SILOMS!C:F,4,0)</f>
        <v>2741</v>
      </c>
      <c r="C10" s="213">
        <f>VLOOKUP(A10,SILOMS!O:Q,3,0)</f>
        <v>161.9444444</v>
      </c>
      <c r="D10" s="214">
        <f>IF(C10*24&lt;1500,1500-(C10*24),IF(C10*24&lt;3000,3000-(C10*24),4200-(C10*24)))
</f>
        <v>313.3333333</v>
      </c>
      <c r="E10" s="212">
        <f>VLOOKUP(B10,'Hora por anv'!B:D,3,0)</f>
        <v>55.52851064</v>
      </c>
      <c r="F10" s="215">
        <f>E10*'Hora por anv'!$H$1</f>
        <v>260.984</v>
      </c>
      <c r="G10" s="216">
        <f t="shared" si="1"/>
        <v>5.642746937</v>
      </c>
      <c r="H10" s="83" t="s">
        <v>99</v>
      </c>
      <c r="I10" s="83" t="s">
        <v>99</v>
      </c>
      <c r="J10" s="83" t="s">
        <v>99</v>
      </c>
      <c r="K10" s="83" t="s">
        <v>99</v>
      </c>
      <c r="L10" s="83" t="s">
        <v>99</v>
      </c>
      <c r="M10" s="83"/>
      <c r="N10" s="83"/>
      <c r="O10" s="83"/>
      <c r="P10" s="217"/>
      <c r="Q10" s="218" t="s">
        <v>105</v>
      </c>
      <c r="R10" s="83"/>
      <c r="S10" s="83"/>
      <c r="T10" s="83"/>
      <c r="U10" s="83"/>
      <c r="V10" s="83"/>
      <c r="W10" s="83"/>
      <c r="X10" s="83"/>
      <c r="Y10" s="83"/>
      <c r="Z10" s="219"/>
      <c r="AA10" s="220" t="s">
        <v>227</v>
      </c>
      <c r="AB10" s="141"/>
      <c r="AC10" s="83"/>
      <c r="AD10" s="83"/>
      <c r="AE10" s="221"/>
      <c r="AF10" s="83" t="s">
        <v>50</v>
      </c>
      <c r="AG10" s="83"/>
      <c r="AH10" s="83"/>
      <c r="AI10" s="83"/>
      <c r="AJ10" s="83"/>
      <c r="AK10" s="83"/>
      <c r="AL10" s="83"/>
      <c r="AM10" s="83"/>
      <c r="AN10" s="83"/>
      <c r="AO10" s="83"/>
      <c r="AP10" s="83"/>
      <c r="AQ10" s="83"/>
      <c r="AR10" s="223"/>
      <c r="AS10" s="223"/>
      <c r="AT10" s="223"/>
      <c r="AU10" s="223"/>
      <c r="AV10" s="223"/>
      <c r="AW10" s="223"/>
      <c r="AX10" s="223"/>
      <c r="AY10" s="223"/>
      <c r="AZ10" s="223"/>
      <c r="BA10" s="223"/>
      <c r="BB10" s="223"/>
      <c r="BC10" s="223"/>
      <c r="BD10" s="223"/>
      <c r="BE10" s="223"/>
      <c r="BF10" s="223"/>
      <c r="BG10" s="223"/>
      <c r="BH10" s="223"/>
      <c r="BI10" s="223"/>
      <c r="BJ10" s="223"/>
      <c r="BK10" s="223"/>
      <c r="BL10" s="223"/>
      <c r="BM10" s="223"/>
      <c r="BN10" s="223"/>
      <c r="BO10" s="223"/>
      <c r="BP10" s="223"/>
      <c r="BQ10" s="223"/>
      <c r="BR10" s="223"/>
      <c r="BS10" s="223"/>
      <c r="BT10" s="223"/>
      <c r="BU10" s="223"/>
      <c r="BV10" s="223"/>
      <c r="BW10" s="223"/>
      <c r="BX10" s="223"/>
      <c r="BY10" s="223"/>
      <c r="BZ10" s="223"/>
      <c r="CA10" s="223"/>
      <c r="CB10" s="224"/>
      <c r="CC10" s="224" t="s">
        <v>138</v>
      </c>
      <c r="CD10" s="212"/>
    </row>
    <row r="11">
      <c r="A11" s="61" t="s">
        <v>84</v>
      </c>
      <c r="B11" s="61">
        <f>VLOOKUP(A11,SILOMS!C:F,4,0)</f>
        <v>2719</v>
      </c>
      <c r="C11" s="66">
        <f>VLOOKUP(A11,SILOMS!O:Q,3,0)</f>
        <v>180.9548611</v>
      </c>
      <c r="D11" s="68">
        <f>IF(C11*24&lt;1500,1500-(C11*24),IF(C11*24&lt;3000,3000-(C11*24),4700-(C11*24)))
</f>
        <v>357.0833333</v>
      </c>
      <c r="E11" s="61">
        <f>VLOOKUP(B11,'Hora por anv'!B:D,3,0)</f>
        <v>59.24680851</v>
      </c>
      <c r="F11" s="70">
        <f>E11*'Hora por anv'!$H$1</f>
        <v>278.46</v>
      </c>
      <c r="G11" s="76">
        <f t="shared" si="1"/>
        <v>6.027047571</v>
      </c>
      <c r="H11" s="77">
        <v>1.0</v>
      </c>
      <c r="I11" s="77">
        <v>1.0</v>
      </c>
      <c r="J11" s="77">
        <v>1.0</v>
      </c>
      <c r="K11" s="77"/>
      <c r="L11" s="77"/>
      <c r="M11" s="78"/>
      <c r="N11" s="78"/>
      <c r="O11" s="79"/>
      <c r="Q11" s="100" t="s">
        <v>127</v>
      </c>
      <c r="R11" s="79"/>
      <c r="S11" s="79"/>
      <c r="T11" s="82"/>
      <c r="U11" s="82"/>
      <c r="V11" s="82"/>
      <c r="W11" s="82"/>
      <c r="X11" s="82"/>
      <c r="Y11" s="82"/>
      <c r="Z11" s="191"/>
      <c r="AA11" s="191">
        <f>(D11-F11)/42.71</f>
        <v>1.840864747</v>
      </c>
      <c r="AB11" s="82"/>
      <c r="AC11" s="82"/>
      <c r="AD11" s="82"/>
      <c r="AE11" s="82"/>
      <c r="AF11" s="84"/>
      <c r="AG11" s="83" t="s">
        <v>199</v>
      </c>
      <c r="AI11" s="84"/>
      <c r="AJ11" s="84"/>
      <c r="AK11" s="84"/>
      <c r="AL11" s="84"/>
      <c r="AM11" s="84"/>
      <c r="AN11" s="84"/>
      <c r="AO11" s="84"/>
      <c r="AP11" s="84"/>
      <c r="AQ11" s="84"/>
      <c r="AR11" s="168"/>
      <c r="AS11" s="168"/>
      <c r="AT11" s="168"/>
      <c r="AU11" s="168"/>
      <c r="AV11" s="168"/>
      <c r="AW11" s="168"/>
      <c r="AX11" s="168"/>
      <c r="AY11" s="168"/>
      <c r="AZ11" s="168"/>
      <c r="BA11" s="168"/>
      <c r="BB11" s="168"/>
      <c r="BC11" s="168"/>
      <c r="BD11" s="86"/>
      <c r="BE11" s="84"/>
      <c r="BF11" s="86"/>
      <c r="BG11" s="86"/>
      <c r="BH11" s="86"/>
      <c r="BI11" s="86"/>
      <c r="BJ11" s="86"/>
      <c r="BK11" s="86"/>
      <c r="BL11" s="86"/>
      <c r="BM11" s="86"/>
      <c r="BN11" s="86"/>
      <c r="BO11" s="86"/>
      <c r="BP11" s="168"/>
      <c r="BQ11" s="168"/>
      <c r="BR11" s="168"/>
      <c r="BS11" s="168"/>
      <c r="BT11" s="168"/>
      <c r="BU11" s="168"/>
      <c r="BV11" s="168"/>
      <c r="BW11" s="168"/>
      <c r="BX11" s="168"/>
      <c r="BY11" s="168"/>
      <c r="BZ11" s="168"/>
      <c r="CA11" s="168"/>
      <c r="CB11" s="120"/>
      <c r="CC11" s="120"/>
      <c r="CD11" s="105" t="s">
        <v>200</v>
      </c>
    </row>
    <row r="12">
      <c r="A12" s="61" t="s">
        <v>69</v>
      </c>
      <c r="B12" s="61">
        <f>VLOOKUP(A12,SILOMS!C:F,4,0)</f>
        <v>2723</v>
      </c>
      <c r="C12" s="66">
        <f>VLOOKUP(A12,SILOMS!O:Q,3,0)</f>
        <v>117.9444444</v>
      </c>
      <c r="D12" s="68">
        <f>IF(C12*24&lt;1500,1500-(C12*24),IF(C12*24&lt;3239,3239-(C12*24),4000-(C12*24)))
</f>
        <v>408.3333333</v>
      </c>
      <c r="E12" s="61">
        <f>VLOOKUP(B12,'Hora por anv'!B:D,3,0)</f>
        <v>61.24042553</v>
      </c>
      <c r="F12" s="70">
        <f>E12*'Hora por anv'!$H$1</f>
        <v>287.83</v>
      </c>
      <c r="G12" s="76">
        <f t="shared" si="1"/>
        <v>6.667708949</v>
      </c>
      <c r="H12" s="77">
        <v>1.0</v>
      </c>
      <c r="I12" s="77">
        <v>1.0</v>
      </c>
      <c r="J12" s="77">
        <v>1.0</v>
      </c>
      <c r="K12" s="77"/>
      <c r="L12" s="77"/>
      <c r="M12" s="78"/>
      <c r="N12" s="78"/>
      <c r="O12" s="79"/>
      <c r="Q12" s="80" t="s">
        <v>105</v>
      </c>
      <c r="R12" s="79"/>
      <c r="S12" s="79"/>
      <c r="T12" s="82"/>
      <c r="U12" s="82"/>
      <c r="V12" s="82"/>
      <c r="W12" s="82"/>
      <c r="X12" s="126">
        <v>17.5</v>
      </c>
      <c r="Y12" s="82">
        <v>14.5</v>
      </c>
      <c r="Z12" s="191"/>
      <c r="AA12" s="191">
        <f>(D12-F12)/38.75</f>
        <v>3.109763441</v>
      </c>
      <c r="AB12" s="191"/>
      <c r="AC12" s="191"/>
      <c r="AD12" s="191"/>
      <c r="AE12" s="191"/>
      <c r="AF12" s="84"/>
      <c r="AG12" s="84"/>
      <c r="AH12" s="192" t="s">
        <v>163</v>
      </c>
      <c r="AI12" s="84"/>
      <c r="AJ12" s="84"/>
      <c r="AK12" s="84"/>
      <c r="AL12" s="84"/>
      <c r="AM12" s="84"/>
      <c r="AN12" s="84"/>
      <c r="AO12" s="84"/>
      <c r="AP12" s="84"/>
      <c r="AQ12" s="84"/>
      <c r="AR12" s="168"/>
      <c r="AS12" s="168"/>
      <c r="AT12" s="168"/>
      <c r="AU12" s="168"/>
      <c r="AV12" s="168"/>
      <c r="AW12" s="168"/>
      <c r="AX12" s="83" t="s">
        <v>50</v>
      </c>
      <c r="AY12" s="168"/>
      <c r="AZ12" s="168"/>
      <c r="BA12" s="168"/>
      <c r="BB12" s="168"/>
      <c r="BC12" s="168"/>
      <c r="BD12" s="86"/>
      <c r="BE12" s="84"/>
      <c r="BF12" s="86"/>
      <c r="BG12" s="86"/>
      <c r="BH12" s="86"/>
      <c r="BI12" s="86"/>
      <c r="BJ12" s="86"/>
      <c r="BK12" s="86"/>
      <c r="BL12" s="86"/>
      <c r="BM12" s="86"/>
      <c r="BN12" s="86"/>
      <c r="BO12" s="86"/>
      <c r="BP12" s="168"/>
      <c r="BQ12" s="168"/>
      <c r="BR12" s="168"/>
      <c r="BS12" s="168"/>
      <c r="BT12" s="168"/>
      <c r="BU12" s="168"/>
      <c r="BV12" s="168"/>
      <c r="BW12" s="168"/>
      <c r="BX12" s="168"/>
      <c r="BY12" s="168"/>
      <c r="BZ12" s="168"/>
      <c r="CA12" s="168"/>
      <c r="CB12" s="119" t="s">
        <v>228</v>
      </c>
      <c r="CC12" s="119" t="s">
        <v>206</v>
      </c>
      <c r="CD12" s="128" t="s">
        <v>207</v>
      </c>
    </row>
    <row r="13">
      <c r="A13" s="61" t="s">
        <v>77</v>
      </c>
      <c r="B13" s="61">
        <f>VLOOKUP(A13,SILOMS!C:F,4,0)</f>
        <v>2703</v>
      </c>
      <c r="C13" s="66">
        <f>VLOOKUP(A13,SILOMS!O:Q,3,0)</f>
        <v>174.4305556</v>
      </c>
      <c r="D13" s="68">
        <f>IF(C13*24&lt;1500,1500-(C13*24),IF(C13*24&lt;3000,3000-(C13*24),4500-(C13*24)))
</f>
        <v>313.6666667</v>
      </c>
      <c r="E13" s="61">
        <f>VLOOKUP(B13,'Hora por anv'!B:D,3,0)</f>
        <v>42.09219858</v>
      </c>
      <c r="F13" s="70">
        <f>E13*'Hora por anv'!$H$1</f>
        <v>197.8333333</v>
      </c>
      <c r="G13" s="76">
        <f t="shared" si="1"/>
        <v>7.451895535</v>
      </c>
      <c r="H13" s="77">
        <v>1.0</v>
      </c>
      <c r="I13" s="77">
        <v>1.0</v>
      </c>
      <c r="J13" s="77">
        <v>1.0</v>
      </c>
      <c r="K13" s="77"/>
      <c r="L13" s="77"/>
      <c r="M13" s="78"/>
      <c r="N13" s="78"/>
      <c r="O13" s="79"/>
      <c r="Q13" s="100" t="s">
        <v>127</v>
      </c>
      <c r="R13" s="79"/>
      <c r="S13" s="79"/>
      <c r="T13" s="82"/>
      <c r="U13" s="82"/>
      <c r="V13" s="82"/>
      <c r="W13" s="82"/>
      <c r="X13" s="82"/>
      <c r="Y13" s="82"/>
      <c r="Z13" s="191"/>
      <c r="AA13" s="191">
        <f>(D13-F13)/42.48</f>
        <v>2.726773384</v>
      </c>
      <c r="AB13" s="191"/>
      <c r="AC13" s="191"/>
      <c r="AD13" s="191"/>
      <c r="AE13" s="191"/>
      <c r="AF13" s="84"/>
      <c r="AG13" s="84"/>
      <c r="AH13" s="83" t="s">
        <v>50</v>
      </c>
      <c r="AI13" s="84"/>
      <c r="AJ13" s="84"/>
      <c r="AL13" s="84"/>
      <c r="AM13" s="84"/>
      <c r="AN13" s="84"/>
      <c r="AO13" s="84"/>
      <c r="AP13" s="84"/>
      <c r="AQ13" s="84"/>
      <c r="AR13" s="168"/>
      <c r="AS13" s="168"/>
      <c r="AT13" s="168"/>
      <c r="AU13" s="168"/>
      <c r="AV13" s="168"/>
      <c r="AW13" s="168"/>
      <c r="AX13" s="168"/>
      <c r="AY13" s="168"/>
      <c r="AZ13" s="168"/>
      <c r="BA13" s="168"/>
      <c r="BB13" s="168"/>
      <c r="BC13" s="168"/>
      <c r="BD13" s="86"/>
      <c r="BE13" s="86"/>
      <c r="BF13" s="86"/>
      <c r="BG13" s="86"/>
      <c r="BH13" s="86"/>
      <c r="BI13" s="86"/>
      <c r="BJ13" s="86"/>
      <c r="BK13" s="86"/>
      <c r="BL13" s="86"/>
      <c r="BM13" s="86"/>
      <c r="BN13" s="86"/>
      <c r="BO13" s="86"/>
      <c r="BP13" s="168"/>
      <c r="BQ13" s="168"/>
      <c r="BR13" s="168"/>
      <c r="BS13" s="168"/>
      <c r="BT13" s="168"/>
      <c r="BU13" s="168"/>
      <c r="BV13" s="168"/>
      <c r="BW13" s="168"/>
      <c r="BX13" s="168"/>
      <c r="BY13" s="168"/>
      <c r="BZ13" s="168"/>
      <c r="CA13" s="168"/>
      <c r="CB13" s="124"/>
      <c r="CC13" s="124" t="s">
        <v>210</v>
      </c>
      <c r="CD13" s="194" t="s">
        <v>211</v>
      </c>
    </row>
    <row r="14">
      <c r="A14" s="61" t="s">
        <v>89</v>
      </c>
      <c r="B14" s="61">
        <f>VLOOKUP(A14,SILOMS!C:F,4,0)</f>
        <v>2739</v>
      </c>
      <c r="C14" s="66">
        <f>VLOOKUP(A14,SILOMS!O:Q,3,0)</f>
        <v>52.10763889</v>
      </c>
      <c r="D14" s="68">
        <f t="shared" ref="D14:D15" si="2">IF(C14*24&lt;1500,1500-(C14*24),IF(C14*24&lt;3000,3000-(C14*24),4000-(C14*24)))
</f>
        <v>249.4166667</v>
      </c>
      <c r="E14" s="61">
        <f>VLOOKUP(B14,'Hora por anv'!B:D,3,0)</f>
        <v>17.77163121</v>
      </c>
      <c r="F14" s="70">
        <f>E14*'Hora por anv'!$H$1</f>
        <v>83.52666667</v>
      </c>
      <c r="G14" s="76">
        <f t="shared" si="1"/>
        <v>14.03453987</v>
      </c>
      <c r="H14" s="77">
        <v>1.0</v>
      </c>
      <c r="I14" s="77">
        <v>1.0</v>
      </c>
      <c r="J14" s="77">
        <v>1.0</v>
      </c>
      <c r="K14" s="77"/>
      <c r="L14" s="77"/>
      <c r="M14" s="78"/>
      <c r="N14" s="78"/>
      <c r="O14" s="79"/>
      <c r="Q14" s="80" t="s">
        <v>105</v>
      </c>
      <c r="R14" s="79"/>
      <c r="S14" s="79"/>
      <c r="T14" s="82"/>
      <c r="U14" s="82"/>
      <c r="V14" s="82"/>
      <c r="W14" s="82"/>
      <c r="X14" s="82">
        <v>57.1</v>
      </c>
      <c r="Y14" s="82">
        <v>47.0</v>
      </c>
      <c r="Z14" s="191"/>
      <c r="AA14" s="191">
        <f>(D14-F14)/33.81</f>
        <v>4.906536528</v>
      </c>
      <c r="AB14" s="191"/>
      <c r="AC14" s="191"/>
      <c r="AD14" s="191"/>
      <c r="AE14" s="191"/>
      <c r="AF14" s="84"/>
      <c r="AG14" s="84"/>
      <c r="AH14" s="84"/>
      <c r="AI14" s="84"/>
      <c r="AJ14" s="84"/>
      <c r="AK14" s="192" t="s">
        <v>163</v>
      </c>
      <c r="AL14" s="84"/>
      <c r="AM14" s="196"/>
      <c r="AN14" s="84"/>
      <c r="AO14" s="84"/>
      <c r="AP14" s="84"/>
      <c r="AQ14" s="84"/>
      <c r="AR14" s="168"/>
      <c r="AS14" s="168"/>
      <c r="AT14" s="168"/>
      <c r="AU14" s="168"/>
      <c r="AV14" s="168"/>
      <c r="AW14" s="168"/>
      <c r="AX14" s="168"/>
      <c r="AY14" s="168"/>
      <c r="AZ14" s="168"/>
      <c r="BA14" s="168"/>
      <c r="BB14" s="168"/>
      <c r="BC14" s="168"/>
      <c r="BD14" s="86"/>
      <c r="BE14" s="86"/>
      <c r="BF14" s="86"/>
      <c r="BG14" s="86"/>
      <c r="BH14" s="86"/>
      <c r="BI14" s="86"/>
      <c r="BJ14" s="86"/>
      <c r="BK14" s="86"/>
      <c r="BL14" s="86"/>
      <c r="BM14" s="86"/>
      <c r="BN14" s="86"/>
      <c r="BO14" s="86"/>
      <c r="BP14" s="168"/>
      <c r="BQ14" s="168"/>
      <c r="BR14" s="168"/>
      <c r="BS14" s="168"/>
      <c r="BT14" s="168"/>
      <c r="BU14" s="168"/>
      <c r="BV14" s="168"/>
      <c r="BW14" s="168"/>
      <c r="BX14" s="168"/>
      <c r="BY14" s="168"/>
      <c r="BZ14" s="168"/>
      <c r="CA14" s="168"/>
      <c r="CB14" s="87" t="s">
        <v>229</v>
      </c>
      <c r="CC14" s="120"/>
      <c r="CD14" s="194" t="s">
        <v>216</v>
      </c>
    </row>
    <row r="15" hidden="1">
      <c r="A15" s="61" t="s">
        <v>156</v>
      </c>
      <c r="B15" s="61" t="b">
        <f>VLOOKUP(A15,SILOMS!C:F,4,0)</f>
        <v>0</v>
      </c>
      <c r="C15" s="66">
        <f>VLOOKUP(A15,SILOMS!O:Q,3,0)</f>
        <v>128.9722222</v>
      </c>
      <c r="D15" s="68">
        <f t="shared" si="2"/>
        <v>904.6666667</v>
      </c>
      <c r="E15" s="61" t="str">
        <f>VLOOKUP(B15,'Hora por anv'!B:D,3,0)</f>
        <v>#N/A</v>
      </c>
      <c r="F15" s="70" t="str">
        <f>E15*'Hora por anv'!$H$1</f>
        <v>#N/A</v>
      </c>
      <c r="G15" s="76" t="str">
        <f t="shared" si="1"/>
        <v>#N/A</v>
      </c>
      <c r="H15" s="77">
        <v>1.0</v>
      </c>
      <c r="I15" s="77">
        <v>1.0</v>
      </c>
      <c r="J15" s="77">
        <v>1.0</v>
      </c>
      <c r="K15" s="77"/>
      <c r="L15" s="77"/>
      <c r="M15" s="199"/>
      <c r="N15" s="78"/>
      <c r="O15" s="149"/>
      <c r="P15" s="203" t="s">
        <v>163</v>
      </c>
      <c r="Q15" s="80" t="s">
        <v>105</v>
      </c>
      <c r="R15" s="79"/>
      <c r="S15" s="79"/>
      <c r="T15" s="82"/>
      <c r="U15" s="82"/>
      <c r="V15" s="82"/>
      <c r="W15" s="82"/>
      <c r="X15" s="82"/>
      <c r="Y15" s="82"/>
      <c r="Z15" s="191" t="str">
        <f>(D15-F15)/41.36</f>
        <v>#N/A</v>
      </c>
      <c r="AA15" s="232" t="s">
        <v>232</v>
      </c>
      <c r="AB15" s="139"/>
      <c r="AC15" s="139"/>
      <c r="AD15" s="141"/>
      <c r="AE15" s="82"/>
      <c r="AF15" s="84"/>
      <c r="AG15" s="180"/>
      <c r="AH15" s="84"/>
      <c r="AI15" s="84"/>
      <c r="AJ15" s="84"/>
      <c r="AK15" s="84"/>
      <c r="AL15" s="84"/>
      <c r="AM15" s="84"/>
      <c r="AN15" s="84"/>
      <c r="AO15" s="84"/>
      <c r="AP15" s="84"/>
      <c r="AQ15" s="84"/>
      <c r="AR15" s="168"/>
      <c r="AS15" s="168"/>
      <c r="AT15" s="168"/>
      <c r="AU15" s="83"/>
      <c r="AV15" s="168"/>
      <c r="AW15" s="168"/>
      <c r="AX15" s="168"/>
      <c r="AY15" s="168"/>
      <c r="AZ15" s="168"/>
      <c r="BA15" s="168"/>
      <c r="BB15" s="168"/>
      <c r="BC15" s="168"/>
      <c r="BD15" s="86"/>
      <c r="BE15" s="86"/>
      <c r="BF15" s="86"/>
      <c r="BG15" s="86"/>
      <c r="BH15" s="86"/>
      <c r="BI15" s="86"/>
      <c r="BJ15" s="86"/>
      <c r="BK15" s="86"/>
      <c r="BL15" s="86"/>
      <c r="BM15" s="86"/>
      <c r="BN15" s="86"/>
      <c r="BO15" s="86"/>
      <c r="BP15" s="168"/>
      <c r="BQ15" s="168"/>
      <c r="BR15" s="168"/>
      <c r="BS15" s="168"/>
      <c r="BT15" s="168"/>
      <c r="BU15" s="168"/>
      <c r="BV15" s="168"/>
      <c r="BW15" s="168"/>
      <c r="BX15" s="168"/>
      <c r="BY15" s="168"/>
      <c r="BZ15" s="168"/>
      <c r="CA15" s="168"/>
      <c r="CB15" s="78"/>
      <c r="CC15" s="78" t="s">
        <v>222</v>
      </c>
      <c r="CD15" s="124"/>
    </row>
    <row r="16" hidden="1">
      <c r="A16" s="61" t="s">
        <v>167</v>
      </c>
      <c r="B16" s="61" t="b">
        <f>VLOOKUP(A16,SILOMS!C:F,4,0)</f>
        <v>0</v>
      </c>
      <c r="C16" s="66">
        <f>VLOOKUP(A16,SILOMS!O:Q,3,0)</f>
        <v>118.0347222</v>
      </c>
      <c r="D16" s="68">
        <f>IF(C16*24&lt;1500,1500-(C16*24),IF(C16*24&lt;2832,2832-(C16*24),4000-(C16*24)))
</f>
        <v>1167.166667</v>
      </c>
      <c r="E16" s="61" t="str">
        <f>VLOOKUP(B16,'Hora por anv'!B:D,3,0)</f>
        <v>#N/A</v>
      </c>
      <c r="F16" s="70" t="str">
        <f>E16*'Hora por anv'!$H$1</f>
        <v>#N/A</v>
      </c>
      <c r="G16" s="76" t="str">
        <f t="shared" si="1"/>
        <v>#N/A</v>
      </c>
      <c r="H16" s="77">
        <v>1.0</v>
      </c>
      <c r="I16" s="77">
        <v>1.0</v>
      </c>
      <c r="J16" s="77">
        <v>1.0</v>
      </c>
      <c r="K16" s="77"/>
      <c r="L16" s="77"/>
      <c r="M16" s="78"/>
      <c r="N16" s="78"/>
      <c r="O16" s="79"/>
      <c r="Q16" s="80" t="s">
        <v>105</v>
      </c>
      <c r="R16" s="149"/>
      <c r="S16" s="79"/>
      <c r="T16" s="82"/>
      <c r="U16" s="82"/>
      <c r="V16" s="82"/>
      <c r="W16" s="82"/>
      <c r="X16" s="82">
        <v>19.2</v>
      </c>
      <c r="Y16" s="192" t="s">
        <v>163</v>
      </c>
      <c r="Z16" s="233" t="str">
        <f>(D16-F16)/31.86</f>
        <v>#N/A</v>
      </c>
      <c r="AA16" s="234" t="s">
        <v>233</v>
      </c>
      <c r="AB16" s="139"/>
      <c r="AC16" s="141"/>
      <c r="AD16" s="82"/>
      <c r="AE16" s="82"/>
      <c r="AF16" s="84"/>
      <c r="AG16" s="84"/>
      <c r="AH16" s="84"/>
      <c r="AI16" s="84"/>
      <c r="AJ16" s="84"/>
      <c r="AK16" s="84"/>
      <c r="AL16" s="84"/>
      <c r="AM16" s="84"/>
      <c r="AN16" s="84"/>
      <c r="AO16" s="84"/>
      <c r="AP16" s="84"/>
      <c r="AQ16" s="84"/>
      <c r="AR16" s="168"/>
      <c r="AS16" s="168"/>
      <c r="AT16" s="168"/>
      <c r="AU16" s="168"/>
      <c r="AV16" s="168"/>
      <c r="AW16" s="168"/>
      <c r="AX16" s="168"/>
      <c r="AY16" s="168"/>
      <c r="AZ16" s="168"/>
      <c r="BA16" s="168"/>
      <c r="BB16" s="168"/>
      <c r="BC16" s="83"/>
      <c r="BD16" s="86"/>
      <c r="BE16" s="86"/>
      <c r="BF16" s="86"/>
      <c r="BG16" s="86"/>
      <c r="BH16" s="86"/>
      <c r="BI16" s="86"/>
      <c r="BJ16" s="86"/>
      <c r="BK16" s="86"/>
      <c r="BL16" s="86"/>
      <c r="BM16" s="86"/>
      <c r="BN16" s="86"/>
      <c r="BO16" s="86"/>
      <c r="BP16" s="168"/>
      <c r="BQ16" s="168"/>
      <c r="BR16" s="168"/>
      <c r="BS16" s="168"/>
      <c r="BT16" s="168"/>
      <c r="BU16" s="168"/>
      <c r="BV16" s="168"/>
      <c r="BW16" s="168"/>
      <c r="BX16" s="168"/>
      <c r="BY16" s="168"/>
      <c r="BZ16" s="168"/>
      <c r="CA16" s="168"/>
      <c r="CB16" s="153"/>
      <c r="CC16" s="153"/>
      <c r="CD16" s="124" t="s">
        <v>234</v>
      </c>
    </row>
    <row r="17">
      <c r="A17" s="197" t="s">
        <v>74</v>
      </c>
      <c r="B17" s="61">
        <f>VLOOKUP(A17,SILOMS!C:F,4,0)</f>
        <v>2742</v>
      </c>
      <c r="C17" s="66">
        <f>VLOOKUP(A17,SILOMS!O:Q,3,0)</f>
        <v>32.93402778</v>
      </c>
      <c r="D17" s="68">
        <f>IF(C17*24&lt;1644,1644-(C17*24),IF(C17*24&lt;3144,3144-(C17*24),4000-(C17*24)))
</f>
        <v>853.5833333</v>
      </c>
      <c r="E17" s="61">
        <f>VLOOKUP(B17,'Hora por anv'!B:D,3,0)</f>
        <v>56.75531915</v>
      </c>
      <c r="F17" s="70">
        <f>E17*'Hora por anv'!$H$1</f>
        <v>266.75</v>
      </c>
      <c r="G17" s="76">
        <f t="shared" si="1"/>
        <v>15.03970634</v>
      </c>
      <c r="H17" s="198" t="s">
        <v>99</v>
      </c>
      <c r="I17" s="198" t="s">
        <v>99</v>
      </c>
      <c r="J17" s="198" t="s">
        <v>99</v>
      </c>
      <c r="K17" s="198" t="s">
        <v>99</v>
      </c>
      <c r="L17" s="198" t="s">
        <v>99</v>
      </c>
      <c r="M17" s="199"/>
      <c r="N17" s="199"/>
      <c r="O17" s="199"/>
      <c r="P17" s="81"/>
      <c r="Q17" s="185"/>
      <c r="R17" s="185"/>
      <c r="S17" s="185"/>
      <c r="T17" s="168"/>
      <c r="U17" s="168"/>
      <c r="V17" s="168"/>
      <c r="W17" s="168"/>
      <c r="X17" s="168">
        <v>28.1</v>
      </c>
      <c r="Y17" s="82">
        <v>27.0</v>
      </c>
      <c r="Z17" s="191"/>
      <c r="AA17" s="236">
        <f>(D17-F17)/46.25</f>
        <v>12.68828829</v>
      </c>
      <c r="AB17" s="191"/>
      <c r="AC17" s="191" t="s">
        <v>236</v>
      </c>
      <c r="AD17" s="191"/>
      <c r="AE17" s="191" t="s">
        <v>237</v>
      </c>
      <c r="AF17" s="86"/>
      <c r="AG17" s="86"/>
      <c r="AH17" s="86"/>
      <c r="AI17" s="86"/>
      <c r="AJ17" s="86"/>
      <c r="AK17" s="86"/>
      <c r="AL17" s="86"/>
      <c r="AM17" s="86"/>
      <c r="AN17" s="237"/>
      <c r="AO17" s="237"/>
      <c r="AP17" s="84"/>
      <c r="AQ17" s="86"/>
      <c r="AR17" s="238" t="s">
        <v>163</v>
      </c>
      <c r="AS17" s="168"/>
      <c r="AT17" s="168"/>
      <c r="AU17" s="168"/>
      <c r="AV17" s="168"/>
      <c r="AW17" s="168"/>
      <c r="AX17" s="168"/>
      <c r="AY17" s="168"/>
      <c r="AZ17" s="168"/>
      <c r="BA17" s="168"/>
      <c r="BB17" s="168"/>
      <c r="BC17" s="168"/>
      <c r="BD17" s="86"/>
      <c r="BE17" s="86"/>
      <c r="BF17" s="86"/>
      <c r="BG17" s="86"/>
      <c r="BH17" s="86"/>
      <c r="BI17" s="86"/>
      <c r="BJ17" s="86"/>
      <c r="BK17" s="86"/>
      <c r="BL17" s="86"/>
      <c r="BM17" s="86"/>
      <c r="BN17" s="86"/>
      <c r="BO17" s="192" t="s">
        <v>163</v>
      </c>
      <c r="BP17" s="168"/>
      <c r="BQ17" s="168"/>
      <c r="BR17" s="168"/>
      <c r="BS17" s="168"/>
      <c r="BT17" s="168"/>
      <c r="BU17" s="168"/>
      <c r="BV17" s="168"/>
      <c r="BW17" s="168"/>
      <c r="BX17" s="168"/>
      <c r="BY17" s="168"/>
      <c r="BZ17" s="168"/>
      <c r="CA17" s="168"/>
      <c r="CB17" s="239" t="s">
        <v>238</v>
      </c>
      <c r="CC17" s="240" t="s">
        <v>239</v>
      </c>
      <c r="CD17" s="87" t="s">
        <v>240</v>
      </c>
    </row>
    <row r="18">
      <c r="A18" s="61" t="s">
        <v>81</v>
      </c>
      <c r="B18" s="61">
        <f>VLOOKUP(A18,SILOMS!C:F,4,0)</f>
        <v>2704</v>
      </c>
      <c r="C18" s="66">
        <f>VLOOKUP(A18,SILOMS!O:Q,3,0)</f>
        <v>203.0694444</v>
      </c>
      <c r="D18" s="68">
        <f>IF(C18*24&lt;1500,1500-(C18*24),IF(C18*24&lt;3000,3000-(C18*24),5000-(C18*24)))
</f>
        <v>126.3333333</v>
      </c>
      <c r="E18" s="61">
        <f>VLOOKUP(B18,'Hora por anv'!B:D,3,0)</f>
        <v>8.35106383</v>
      </c>
      <c r="F18" s="70">
        <f>E18*'Hora por anv'!$H$1</f>
        <v>39.25</v>
      </c>
      <c r="G18" s="76">
        <f t="shared" si="1"/>
        <v>15.12781316</v>
      </c>
      <c r="H18" s="77">
        <v>1.0</v>
      </c>
      <c r="I18" s="77">
        <v>1.0</v>
      </c>
      <c r="J18" s="77">
        <v>1.0</v>
      </c>
      <c r="K18" s="77"/>
      <c r="L18" s="192" t="s">
        <v>163</v>
      </c>
      <c r="M18" s="78"/>
      <c r="N18" s="78"/>
      <c r="O18" s="83" t="s">
        <v>50</v>
      </c>
      <c r="Q18" s="80" t="s">
        <v>105</v>
      </c>
      <c r="R18" s="79"/>
      <c r="S18" s="79"/>
      <c r="T18" s="82"/>
      <c r="U18" s="82"/>
      <c r="V18" s="82"/>
      <c r="W18" s="82"/>
      <c r="X18" s="82"/>
      <c r="Y18" s="82"/>
      <c r="Z18" s="191"/>
      <c r="AA18" s="191">
        <f>(D18-F18)/14.32</f>
        <v>6.081238361</v>
      </c>
      <c r="AB18" s="191"/>
      <c r="AC18" s="191"/>
      <c r="AD18" s="191"/>
      <c r="AE18" s="191"/>
      <c r="AF18" s="180"/>
      <c r="AG18" s="84"/>
      <c r="AH18" s="84"/>
      <c r="AI18" s="84"/>
      <c r="AJ18" s="84"/>
      <c r="AK18" s="84"/>
      <c r="AL18" s="83" t="s">
        <v>50</v>
      </c>
      <c r="AM18" s="84"/>
      <c r="AN18" s="84"/>
      <c r="AO18" s="84"/>
      <c r="AP18" s="84"/>
      <c r="AQ18" s="84"/>
      <c r="AR18" s="168"/>
      <c r="AS18" s="168"/>
      <c r="AT18" s="168"/>
      <c r="AU18" s="168"/>
      <c r="AV18" s="168"/>
      <c r="AW18" s="168"/>
      <c r="AX18" s="168"/>
      <c r="AY18" s="168"/>
      <c r="AZ18" s="168"/>
      <c r="BA18" s="168"/>
      <c r="BB18" s="168"/>
      <c r="BC18" s="168"/>
      <c r="BD18" s="86"/>
      <c r="BE18" s="86"/>
      <c r="BF18" s="86"/>
      <c r="BG18" s="86"/>
      <c r="BH18" s="86"/>
      <c r="BI18" s="86"/>
      <c r="BJ18" s="86"/>
      <c r="BK18" s="86"/>
      <c r="BL18" s="86"/>
      <c r="BM18" s="86"/>
      <c r="BN18" s="86"/>
      <c r="BO18" s="86"/>
      <c r="BP18" s="168"/>
      <c r="BQ18" s="168"/>
      <c r="BR18" s="168"/>
      <c r="BS18" s="168"/>
      <c r="BT18" s="168"/>
      <c r="BU18" s="168"/>
      <c r="BV18" s="168"/>
      <c r="BW18" s="168"/>
      <c r="BX18" s="168"/>
      <c r="BY18" s="168"/>
      <c r="BZ18" s="168"/>
      <c r="CA18" s="168"/>
      <c r="CB18" s="120"/>
      <c r="CC18" s="120"/>
      <c r="CD18" s="128" t="s">
        <v>223</v>
      </c>
    </row>
    <row r="19">
      <c r="A19" s="61" t="s">
        <v>111</v>
      </c>
      <c r="B19" s="61">
        <f>VLOOKUP(A19,SILOMS!C:F,4,0)</f>
        <v>2720</v>
      </c>
      <c r="C19" s="66">
        <f>VLOOKUP(A19,SILOMS!O:Q,3,0)</f>
        <v>133.7222222</v>
      </c>
      <c r="D19" s="68">
        <f>IF(C19*24&lt;1500,1500-(C19*24),IF(C19*24&lt;2764.75,2764.75-(C19*24),4000-(C19*24)))
</f>
        <v>790.6666667</v>
      </c>
      <c r="E19" s="61">
        <f>VLOOKUP(B19,'Hora por anv'!B:D,3,0)</f>
        <v>51.37446809</v>
      </c>
      <c r="F19" s="70">
        <f>E19*'Hora por anv'!$H$1</f>
        <v>241.46</v>
      </c>
      <c r="G19" s="76">
        <f t="shared" si="1"/>
        <v>15.39026478</v>
      </c>
      <c r="H19" s="77">
        <v>1.0</v>
      </c>
      <c r="I19" s="77">
        <v>1.0</v>
      </c>
      <c r="J19" s="77">
        <v>1.0</v>
      </c>
      <c r="K19" s="77" t="s">
        <v>99</v>
      </c>
      <c r="L19" s="77" t="s">
        <v>99</v>
      </c>
      <c r="M19" s="78"/>
      <c r="N19" s="78"/>
      <c r="O19" s="79"/>
      <c r="Q19" s="80" t="s">
        <v>105</v>
      </c>
      <c r="R19" s="79"/>
      <c r="S19" s="79"/>
      <c r="T19" s="82"/>
      <c r="U19" s="82"/>
      <c r="V19" s="82"/>
      <c r="W19" s="82"/>
      <c r="X19" s="82"/>
      <c r="Y19" s="82"/>
      <c r="Z19" s="191"/>
      <c r="AA19" s="191">
        <f>(D19-F19)/40.42</f>
        <v>13.58749794</v>
      </c>
      <c r="AB19" s="191"/>
      <c r="AC19" s="191"/>
      <c r="AD19" s="191"/>
      <c r="AE19" s="191"/>
      <c r="AF19" s="84"/>
      <c r="AG19" s="180"/>
      <c r="AH19" s="84"/>
      <c r="AI19" s="84"/>
      <c r="AJ19" s="84"/>
      <c r="AK19" s="84"/>
      <c r="AL19" s="84"/>
      <c r="AM19" s="84"/>
      <c r="AN19" s="84"/>
      <c r="AO19" s="84"/>
      <c r="AP19" s="84"/>
      <c r="AQ19" s="84"/>
      <c r="AR19" s="168"/>
      <c r="AS19" s="83" t="s">
        <v>50</v>
      </c>
      <c r="AT19" s="168"/>
      <c r="AU19" s="168"/>
      <c r="AV19" s="168"/>
      <c r="AW19" s="168"/>
      <c r="AX19" s="168"/>
      <c r="AY19" s="168"/>
      <c r="AZ19" s="168"/>
      <c r="BA19" s="168"/>
      <c r="BB19" s="168"/>
      <c r="BC19" s="168"/>
      <c r="BD19" s="86"/>
      <c r="BE19" s="86"/>
      <c r="BF19" s="86"/>
      <c r="BG19" s="86"/>
      <c r="BH19" s="86"/>
      <c r="BI19" s="86"/>
      <c r="BJ19" s="86"/>
      <c r="BK19" s="86"/>
      <c r="BL19" s="86"/>
      <c r="BM19" s="86"/>
      <c r="BN19" s="86"/>
      <c r="BO19" s="86"/>
      <c r="BP19" s="168"/>
      <c r="BQ19" s="168"/>
      <c r="BR19" s="168"/>
      <c r="BS19" s="168"/>
      <c r="BT19" s="168"/>
      <c r="BU19" s="168"/>
      <c r="BV19" s="168"/>
      <c r="BW19" s="168"/>
      <c r="BX19" s="168"/>
      <c r="BY19" s="168"/>
      <c r="BZ19" s="168"/>
      <c r="CA19" s="168"/>
      <c r="CB19" s="124"/>
      <c r="CC19" s="124" t="s">
        <v>241</v>
      </c>
      <c r="CD19" s="124" t="s">
        <v>225</v>
      </c>
    </row>
    <row r="20">
      <c r="A20" s="61" t="s">
        <v>58</v>
      </c>
      <c r="B20" s="61">
        <f>VLOOKUP(A20,SILOMS!C:F,4,0)</f>
        <v>2708</v>
      </c>
      <c r="C20" s="66">
        <f>VLOOKUP(A20,SILOMS!O:Q,3,0)</f>
        <v>95.65625</v>
      </c>
      <c r="D20" s="68">
        <f t="shared" ref="D20:D21" si="3">IF(C20*24&lt;1500,1500-(C20*24),IF(C20*24&lt;3000,3000-(C20*24),4000-(C20*24)))
</f>
        <v>704.25</v>
      </c>
      <c r="E20" s="61">
        <f>VLOOKUP(B20,'Hora por anv'!B:D,3,0)</f>
        <v>42.09219858</v>
      </c>
      <c r="F20" s="70">
        <f>E20*'Hora por anv'!$H$1</f>
        <v>197.8333333</v>
      </c>
      <c r="G20" s="76">
        <f t="shared" si="1"/>
        <v>16.7311289</v>
      </c>
      <c r="H20" s="77">
        <v>1.0</v>
      </c>
      <c r="I20" s="77">
        <v>1.0</v>
      </c>
      <c r="J20" s="77">
        <v>1.0</v>
      </c>
      <c r="K20" s="77"/>
      <c r="L20" s="77"/>
      <c r="M20" s="78"/>
      <c r="N20" s="78"/>
      <c r="O20" s="79"/>
      <c r="Q20" s="80" t="s">
        <v>105</v>
      </c>
      <c r="R20" s="79"/>
      <c r="S20" s="79"/>
      <c r="T20" s="82"/>
      <c r="U20" s="82"/>
      <c r="V20" s="82"/>
      <c r="W20" s="82"/>
      <c r="X20" s="82">
        <v>22.5</v>
      </c>
      <c r="Y20" s="82">
        <v>25.0</v>
      </c>
      <c r="Z20" s="191"/>
      <c r="AA20" s="191">
        <f>(D20-F20)/42.48</f>
        <v>11.9212963</v>
      </c>
      <c r="AB20" s="191"/>
      <c r="AC20" s="191"/>
      <c r="AD20" s="191"/>
      <c r="AE20" s="191"/>
      <c r="AF20" s="84"/>
      <c r="AG20" s="84"/>
      <c r="AH20" s="84"/>
      <c r="AI20" s="84"/>
      <c r="AJ20" s="84"/>
      <c r="AK20" s="84"/>
      <c r="AL20" s="84"/>
      <c r="AM20" s="84"/>
      <c r="AN20" s="84"/>
      <c r="AO20" s="84"/>
      <c r="AP20" s="84"/>
      <c r="AQ20" s="86"/>
      <c r="AR20" s="192" t="s">
        <v>163</v>
      </c>
      <c r="AS20" s="168"/>
      <c r="AT20" s="168"/>
      <c r="AU20" s="168"/>
      <c r="AW20" s="168"/>
      <c r="AX20" s="168"/>
      <c r="AY20" s="168"/>
      <c r="AZ20" s="168"/>
      <c r="BA20" s="168"/>
      <c r="BB20" s="168"/>
      <c r="BC20" s="168"/>
      <c r="BD20" s="86"/>
      <c r="BE20" s="86"/>
      <c r="BF20" s="86"/>
      <c r="BG20" s="86"/>
      <c r="BH20" s="86"/>
      <c r="BI20" s="86"/>
      <c r="BJ20" s="86"/>
      <c r="BK20" s="86"/>
      <c r="BL20" s="86"/>
      <c r="BM20" s="86"/>
      <c r="BN20" s="86"/>
      <c r="BO20" s="86"/>
      <c r="BP20" s="168"/>
      <c r="BQ20" s="168"/>
      <c r="BR20" s="168"/>
      <c r="BS20" s="83" t="s">
        <v>50</v>
      </c>
      <c r="BT20" s="168"/>
      <c r="BU20" s="168"/>
      <c r="BV20" s="168"/>
      <c r="BW20" s="168"/>
      <c r="BX20" s="168"/>
      <c r="BY20" s="168"/>
      <c r="BZ20" s="168"/>
      <c r="CA20" s="168"/>
      <c r="CB20" s="87" t="s">
        <v>244</v>
      </c>
      <c r="CC20" s="153"/>
      <c r="CD20" s="128"/>
    </row>
    <row r="21">
      <c r="A21" s="61" t="s">
        <v>115</v>
      </c>
      <c r="B21" s="61">
        <f>VLOOKUP(A21,SILOMS!C:F,4,0)</f>
        <v>2737</v>
      </c>
      <c r="C21" s="66">
        <f>VLOOKUP(A21,SILOMS!O:Q,3,0)</f>
        <v>15.71875</v>
      </c>
      <c r="D21" s="68">
        <f t="shared" si="3"/>
        <v>1122.75</v>
      </c>
      <c r="E21" s="61">
        <f>VLOOKUP(B21,'Hora por anv'!B:D,3,0)</f>
        <v>55.52851064</v>
      </c>
      <c r="F21" s="70">
        <f>E21*'Hora por anv'!$H$1</f>
        <v>260.984</v>
      </c>
      <c r="G21" s="76">
        <f t="shared" si="1"/>
        <v>20.21934295</v>
      </c>
      <c r="H21" s="198" t="s">
        <v>99</v>
      </c>
      <c r="I21" s="198" t="s">
        <v>99</v>
      </c>
      <c r="J21" s="198" t="s">
        <v>99</v>
      </c>
      <c r="K21" s="198" t="s">
        <v>99</v>
      </c>
      <c r="L21" s="198" t="s">
        <v>99</v>
      </c>
      <c r="M21" s="199"/>
      <c r="N21" s="199"/>
      <c r="O21" s="199"/>
      <c r="P21" s="81"/>
      <c r="Q21" s="185"/>
      <c r="R21" s="185"/>
      <c r="S21" s="185"/>
      <c r="T21" s="168"/>
      <c r="U21" s="168"/>
      <c r="V21" s="168"/>
      <c r="W21" s="168"/>
      <c r="X21" s="168"/>
      <c r="Y21" s="168">
        <v>30.0</v>
      </c>
      <c r="Z21" s="191"/>
      <c r="AA21" s="191">
        <f>(D21-F21)/49.63</f>
        <v>17.36381221</v>
      </c>
      <c r="AB21" s="191"/>
      <c r="AC21" s="191"/>
      <c r="AD21" s="191"/>
      <c r="AE21" s="191"/>
      <c r="AF21" s="86"/>
      <c r="AG21" s="86"/>
      <c r="AH21" s="86"/>
      <c r="AI21" s="86"/>
      <c r="AJ21" s="86"/>
      <c r="AK21" s="86"/>
      <c r="AL21" s="86"/>
      <c r="AM21" s="86"/>
      <c r="AN21" s="86"/>
      <c r="AO21" s="86"/>
      <c r="AP21" s="86"/>
      <c r="AQ21" s="86"/>
      <c r="AR21" s="168"/>
      <c r="AS21" s="168"/>
      <c r="AT21" s="168"/>
      <c r="AU21" s="168"/>
      <c r="AV21" s="168"/>
      <c r="AW21" s="192" t="s">
        <v>163</v>
      </c>
      <c r="AX21" s="168"/>
      <c r="AY21" s="168"/>
      <c r="AZ21" s="168"/>
      <c r="BA21" s="168"/>
      <c r="BC21" s="168"/>
      <c r="BD21" s="86"/>
      <c r="BE21" s="86"/>
      <c r="BF21" s="86"/>
      <c r="BG21" s="86"/>
      <c r="BH21" s="86"/>
      <c r="BI21" s="86"/>
      <c r="BJ21" s="86"/>
      <c r="BK21" s="86"/>
      <c r="BL21" s="86"/>
      <c r="BM21" s="86"/>
      <c r="BN21" s="86"/>
      <c r="BO21" s="86"/>
      <c r="BP21" s="168"/>
      <c r="BQ21" s="168"/>
      <c r="BR21" s="168"/>
      <c r="BS21" s="168"/>
      <c r="BT21" s="168"/>
      <c r="BU21" s="168"/>
      <c r="BV21" s="168"/>
      <c r="BW21" s="168"/>
      <c r="BX21" s="168"/>
      <c r="BY21" s="168"/>
      <c r="BZ21" s="168"/>
      <c r="CA21" s="168"/>
      <c r="CB21" s="87" t="s">
        <v>229</v>
      </c>
      <c r="CC21" s="119" t="s">
        <v>248</v>
      </c>
      <c r="CD21" s="120"/>
    </row>
    <row r="22">
      <c r="A22" s="61" t="s">
        <v>87</v>
      </c>
      <c r="B22" s="61">
        <f>VLOOKUP(A22,SILOMS!C:F,4,0)</f>
        <v>2733</v>
      </c>
      <c r="C22" s="66">
        <f>VLOOKUP(A22,SILOMS!O:Q,3,0)</f>
        <v>172.3298611</v>
      </c>
      <c r="D22" s="68">
        <f>IF(C22*24&lt;1500,1500-(C22*24),IF(C22*24&lt;4034,4034-(C22*24),4500-(C22*24)))
</f>
        <v>364.0833333</v>
      </c>
      <c r="E22" s="61">
        <f>VLOOKUP(B22,'Hora por anv'!B:D,3,0)</f>
        <v>17.77163121</v>
      </c>
      <c r="F22" s="70">
        <f>E22*'Hora por anv'!$H$1</f>
        <v>83.52666667</v>
      </c>
      <c r="G22" s="76">
        <f t="shared" si="1"/>
        <v>20.48677069</v>
      </c>
      <c r="H22" s="77">
        <v>1.0</v>
      </c>
      <c r="I22" s="77">
        <v>1.0</v>
      </c>
      <c r="J22" s="77">
        <v>1.0</v>
      </c>
      <c r="K22" s="77"/>
      <c r="L22" s="77"/>
      <c r="M22" s="78"/>
      <c r="N22" s="78"/>
      <c r="O22" s="79"/>
      <c r="Q22" s="100" t="s">
        <v>127</v>
      </c>
      <c r="R22" s="79"/>
      <c r="S22" s="79"/>
      <c r="T22" s="82"/>
      <c r="U22" s="82"/>
      <c r="V22" s="82"/>
      <c r="W22" s="82"/>
      <c r="X22" s="262" t="s">
        <v>249</v>
      </c>
      <c r="Y22" s="82"/>
      <c r="Z22" s="191"/>
      <c r="AA22" s="191">
        <f>(D22-F22)/33.81</f>
        <v>8.298038056</v>
      </c>
      <c r="AB22" s="191"/>
      <c r="AC22" s="191"/>
      <c r="AD22" s="191"/>
      <c r="AE22" s="191"/>
      <c r="AF22" s="84"/>
      <c r="AG22" s="84"/>
      <c r="AH22" s="84"/>
      <c r="AI22" s="84"/>
      <c r="AJ22" s="84"/>
      <c r="AK22" s="84"/>
      <c r="AL22" s="84"/>
      <c r="AN22" s="83" t="s">
        <v>50</v>
      </c>
      <c r="AO22" s="84"/>
      <c r="AP22" s="84"/>
      <c r="AQ22" s="84"/>
      <c r="AR22" s="168"/>
      <c r="AS22" s="168"/>
      <c r="AT22" s="168"/>
      <c r="AU22" s="168"/>
      <c r="AV22" s="168"/>
      <c r="AW22" s="168"/>
      <c r="AX22" s="168"/>
      <c r="AY22" s="168"/>
      <c r="AZ22" s="168"/>
      <c r="BA22" s="168"/>
      <c r="BB22" s="168"/>
      <c r="BC22" s="168"/>
      <c r="BD22" s="86"/>
      <c r="BE22" s="86"/>
      <c r="BF22" s="86"/>
      <c r="BG22" s="86"/>
      <c r="BH22" s="86"/>
      <c r="BI22" s="86"/>
      <c r="BJ22" s="86"/>
      <c r="BK22" s="86"/>
      <c r="BL22" s="86"/>
      <c r="BM22" s="86"/>
      <c r="BN22" s="86"/>
      <c r="BO22" s="86"/>
      <c r="BP22" s="168"/>
      <c r="BQ22" s="168"/>
      <c r="BR22" s="168"/>
      <c r="BS22" s="168"/>
      <c r="BT22" s="168"/>
      <c r="BU22" s="168"/>
      <c r="BV22" s="168"/>
      <c r="BW22" s="168"/>
      <c r="BX22" s="168"/>
      <c r="BY22" s="168"/>
      <c r="BZ22" s="168"/>
      <c r="CA22" s="168"/>
      <c r="CB22" s="87"/>
      <c r="CC22" s="87" t="s">
        <v>130</v>
      </c>
      <c r="CD22" s="105" t="s">
        <v>132</v>
      </c>
    </row>
    <row r="23" hidden="1">
      <c r="A23" s="61" t="s">
        <v>88</v>
      </c>
      <c r="B23" s="61" t="b">
        <f>VLOOKUP(A23,SILOMS!C:F,4,0)</f>
        <v>0</v>
      </c>
      <c r="C23" s="222">
        <f>VLOOKUP(A23,SILOMS!O:Q,3,0)</f>
        <v>2.465277778</v>
      </c>
      <c r="D23" s="68">
        <f t="shared" ref="D23:D29" si="4">IF(C23*24&lt;1500,1500-(C23*24),IF(C23*24&lt;3000,3000-(C23*24),4000-(C23*24)))
</f>
        <v>1440.833333</v>
      </c>
      <c r="E23" s="61" t="str">
        <f>VLOOKUP(B23,'Hora por anv'!B:D,3,0)</f>
        <v>#N/A</v>
      </c>
      <c r="F23" s="70" t="str">
        <f>E23*'Hora por anv'!$H$1</f>
        <v>#N/A</v>
      </c>
      <c r="G23" s="76" t="str">
        <f t="shared" si="1"/>
        <v>#N/A</v>
      </c>
      <c r="H23" s="198"/>
      <c r="I23" s="198"/>
      <c r="J23" s="198"/>
      <c r="K23" s="198"/>
      <c r="L23" s="198"/>
      <c r="M23" s="199"/>
      <c r="N23" s="199"/>
      <c r="O23" s="199"/>
      <c r="P23" s="81"/>
      <c r="Q23" s="185"/>
      <c r="R23" s="185"/>
      <c r="S23" s="185"/>
      <c r="T23" s="168"/>
      <c r="U23" s="168"/>
      <c r="V23" s="168"/>
      <c r="W23" s="168"/>
      <c r="X23" s="168"/>
      <c r="Y23" s="168"/>
      <c r="Z23" s="168"/>
      <c r="AA23" s="168"/>
      <c r="AB23" s="168"/>
      <c r="AC23" s="168"/>
      <c r="AD23" s="168"/>
      <c r="AE23" s="168"/>
      <c r="AF23" s="86"/>
      <c r="AG23" s="86"/>
      <c r="AH23" s="86"/>
      <c r="AI23" s="86"/>
      <c r="AJ23" s="86"/>
      <c r="AK23" s="86"/>
      <c r="AL23" s="86"/>
      <c r="AM23" s="86"/>
      <c r="AN23" s="86"/>
      <c r="AO23" s="86"/>
      <c r="AP23" s="86"/>
      <c r="AQ23" s="86"/>
      <c r="AR23" s="168"/>
      <c r="AS23" s="168"/>
      <c r="AT23" s="168"/>
      <c r="AU23" s="168"/>
      <c r="AV23" s="168"/>
      <c r="AW23" s="168"/>
      <c r="AX23" s="168"/>
      <c r="AY23" s="168"/>
      <c r="AZ23" s="168"/>
      <c r="BA23" s="168"/>
      <c r="BB23" s="168"/>
      <c r="BC23" s="168"/>
      <c r="BD23" s="86"/>
      <c r="BE23" s="192" t="s">
        <v>163</v>
      </c>
      <c r="BF23" s="86"/>
      <c r="BG23" s="86"/>
      <c r="BH23" s="86"/>
      <c r="BI23" s="86"/>
      <c r="BJ23" s="86"/>
      <c r="BK23" s="86"/>
      <c r="BL23" s="86"/>
      <c r="BM23" s="86"/>
      <c r="BN23" s="86"/>
      <c r="BO23" s="86"/>
      <c r="BP23" s="168"/>
      <c r="BQ23" s="168"/>
      <c r="BR23" s="168"/>
      <c r="BS23" s="168"/>
      <c r="BT23" s="168"/>
      <c r="BU23" s="168"/>
      <c r="BV23" s="168"/>
      <c r="BW23" s="168"/>
      <c r="BX23" s="168"/>
      <c r="BY23" s="168"/>
      <c r="BZ23" s="168"/>
      <c r="CA23" s="168"/>
      <c r="CB23" s="194"/>
      <c r="CC23" s="194"/>
      <c r="CD23" s="120"/>
    </row>
    <row r="24" hidden="1">
      <c r="A24" s="61" t="s">
        <v>141</v>
      </c>
      <c r="B24" s="61" t="b">
        <f>VLOOKUP(A24,SILOMS!C:F,4,0)</f>
        <v>0</v>
      </c>
      <c r="C24" s="66">
        <f>VLOOKUP(A24,SILOMS!O:Q,3,0)</f>
        <v>11.13194444</v>
      </c>
      <c r="D24" s="68">
        <f t="shared" si="4"/>
        <v>1232.833333</v>
      </c>
      <c r="E24" s="61" t="str">
        <f>VLOOKUP(B24,'Hora por anv'!B:D,3,0)</f>
        <v>#N/A</v>
      </c>
      <c r="F24" s="70" t="str">
        <f>E24*'Hora por anv'!$H$1</f>
        <v>#N/A</v>
      </c>
      <c r="G24" s="76" t="str">
        <f t="shared" si="1"/>
        <v>#N/A</v>
      </c>
      <c r="H24" s="198" t="s">
        <v>99</v>
      </c>
      <c r="I24" s="198" t="s">
        <v>99</v>
      </c>
      <c r="J24" s="198" t="s">
        <v>99</v>
      </c>
      <c r="K24" s="198" t="s">
        <v>99</v>
      </c>
      <c r="L24" s="198" t="s">
        <v>99</v>
      </c>
      <c r="M24" s="199"/>
      <c r="N24" s="199"/>
      <c r="O24" s="199"/>
      <c r="P24" s="185"/>
      <c r="Q24" s="80" t="s">
        <v>105</v>
      </c>
      <c r="R24" s="185"/>
      <c r="S24" s="185"/>
      <c r="T24" s="168"/>
      <c r="U24" s="168"/>
      <c r="V24" s="168"/>
      <c r="W24" s="168"/>
      <c r="X24" s="168"/>
      <c r="Y24" s="276" t="s">
        <v>253</v>
      </c>
      <c r="Z24" s="139"/>
      <c r="AA24" s="139"/>
      <c r="AB24" s="139"/>
      <c r="AC24" s="139"/>
      <c r="AD24" s="139"/>
      <c r="AE24" s="141"/>
      <c r="AF24" s="86"/>
      <c r="AG24" s="86"/>
      <c r="AH24" s="86"/>
      <c r="AI24" s="86"/>
      <c r="AJ24" s="86"/>
      <c r="AK24" s="86"/>
      <c r="AL24" s="86"/>
      <c r="AM24" s="86"/>
      <c r="AN24" s="86"/>
      <c r="AO24" s="86"/>
      <c r="AP24" s="86"/>
      <c r="AQ24" s="86"/>
      <c r="AR24" s="168"/>
      <c r="AS24" s="168"/>
      <c r="AT24" s="168"/>
      <c r="AU24" s="168"/>
      <c r="AV24" s="168"/>
      <c r="AW24" s="168"/>
      <c r="AX24" s="168"/>
      <c r="AY24" s="168"/>
      <c r="AZ24" s="168"/>
      <c r="BA24" s="168"/>
      <c r="BB24" s="168"/>
      <c r="BC24" s="168"/>
      <c r="BD24" s="86"/>
      <c r="BE24" s="86"/>
      <c r="BF24" s="86"/>
      <c r="BG24" s="86"/>
      <c r="BH24" s="86"/>
      <c r="BI24" s="86"/>
      <c r="BJ24" s="86"/>
      <c r="BK24" s="192" t="s">
        <v>163</v>
      </c>
      <c r="BL24" s="86"/>
      <c r="BM24" s="86"/>
      <c r="BN24" s="86"/>
      <c r="BO24" s="86"/>
      <c r="BP24" s="168"/>
      <c r="BQ24" s="168"/>
      <c r="BR24" s="168"/>
      <c r="BS24" s="168"/>
      <c r="BT24" s="168"/>
      <c r="BU24" s="168"/>
      <c r="BV24" s="168"/>
      <c r="BW24" s="168"/>
      <c r="BX24" s="168"/>
      <c r="BY24" s="168"/>
      <c r="BZ24" s="168"/>
      <c r="CA24" s="168"/>
      <c r="CB24" s="193"/>
      <c r="CC24" s="193" t="s">
        <v>254</v>
      </c>
      <c r="CD24" s="194"/>
    </row>
    <row r="25">
      <c r="A25" s="61" t="s">
        <v>79</v>
      </c>
      <c r="B25" s="61">
        <f>VLOOKUP(A25,SILOMS!C:F,4,0)</f>
        <v>2702</v>
      </c>
      <c r="C25" s="66">
        <f>VLOOKUP(A25,SILOMS!O:Q,3,0)</f>
        <v>23.03472222</v>
      </c>
      <c r="D25" s="68">
        <f t="shared" si="4"/>
        <v>947.1666667</v>
      </c>
      <c r="E25" s="61">
        <f>VLOOKUP(B25,'Hora por anv'!B:D,3,0)</f>
        <v>42.09219858</v>
      </c>
      <c r="F25" s="70">
        <f>E25*'Hora por anv'!$H$1</f>
        <v>197.8333333</v>
      </c>
      <c r="G25" s="76">
        <f t="shared" si="1"/>
        <v>22.5021904</v>
      </c>
      <c r="H25" s="198">
        <v>1.0</v>
      </c>
      <c r="I25" s="198">
        <v>1.0</v>
      </c>
      <c r="J25" s="198">
        <v>1.0</v>
      </c>
      <c r="K25" s="198"/>
      <c r="L25" s="198"/>
      <c r="M25" s="199"/>
      <c r="N25" s="199"/>
      <c r="O25" s="199"/>
      <c r="P25" s="178"/>
      <c r="Q25" s="80" t="s">
        <v>105</v>
      </c>
      <c r="R25" s="185"/>
      <c r="S25" s="185"/>
      <c r="T25" s="168"/>
      <c r="U25" s="168"/>
      <c r="V25" s="168"/>
      <c r="W25" s="248" t="s">
        <v>245</v>
      </c>
      <c r="X25" s="82"/>
      <c r="Y25" s="82">
        <v>38.0</v>
      </c>
      <c r="Z25" s="191"/>
      <c r="AA25" s="191">
        <f>(D25-F25)/42.48</f>
        <v>17.63967357</v>
      </c>
      <c r="AB25" s="191"/>
      <c r="AC25" s="191"/>
      <c r="AD25" s="191"/>
      <c r="AE25" s="191"/>
      <c r="AF25" s="86"/>
      <c r="AG25" s="86"/>
      <c r="AH25" s="86"/>
      <c r="AI25" s="86"/>
      <c r="AJ25" s="86"/>
      <c r="AK25" s="86"/>
      <c r="AL25" s="86"/>
      <c r="AM25" s="86"/>
      <c r="AN25" s="86"/>
      <c r="AO25" s="86"/>
      <c r="AP25" s="226"/>
      <c r="AQ25" s="86"/>
      <c r="AR25" s="168"/>
      <c r="AS25" s="168"/>
      <c r="AT25" s="168"/>
      <c r="AU25" s="168"/>
      <c r="AV25" s="168"/>
      <c r="AW25" s="192" t="s">
        <v>163</v>
      </c>
      <c r="AX25" s="168"/>
      <c r="AY25" s="168"/>
      <c r="AZ25" s="168"/>
      <c r="BA25" s="168"/>
      <c r="BB25" s="168"/>
      <c r="BC25" s="168"/>
      <c r="BD25" s="86"/>
      <c r="BE25" s="86"/>
      <c r="BF25" s="86"/>
      <c r="BG25" s="86"/>
      <c r="BH25" s="86"/>
      <c r="BI25" s="86"/>
      <c r="BJ25" s="86"/>
      <c r="BK25" s="86"/>
      <c r="BL25" s="86"/>
      <c r="BM25" s="86"/>
      <c r="BN25" s="86"/>
      <c r="BO25" s="86"/>
      <c r="BP25" s="168"/>
      <c r="BQ25" s="168"/>
      <c r="BR25" s="168"/>
      <c r="BS25" s="168"/>
      <c r="BT25" s="168"/>
      <c r="BU25" s="168"/>
      <c r="BV25" s="168"/>
      <c r="BW25" s="168"/>
      <c r="BX25" s="168"/>
      <c r="BY25" s="168"/>
      <c r="BZ25" s="168"/>
      <c r="CA25" s="168"/>
      <c r="CB25" s="87" t="s">
        <v>229</v>
      </c>
      <c r="CC25" s="124" t="s">
        <v>246</v>
      </c>
      <c r="CD25" s="124"/>
    </row>
    <row r="26">
      <c r="A26" s="61" t="s">
        <v>31</v>
      </c>
      <c r="B26" s="61">
        <f>VLOOKUP(A26,SILOMS!C:F,4,0)</f>
        <v>2738</v>
      </c>
      <c r="C26" s="66">
        <f>VLOOKUP(A26,SILOMS!O:Q,3,0)</f>
        <v>4.166666667</v>
      </c>
      <c r="D26" s="68">
        <f t="shared" si="4"/>
        <v>1400</v>
      </c>
      <c r="E26" s="61">
        <f>VLOOKUP(B26,'Hora por anv'!B:D,3,0)</f>
        <v>55.52851064</v>
      </c>
      <c r="F26" s="70">
        <f>E26*'Hora por anv'!$H$1</f>
        <v>260.984</v>
      </c>
      <c r="G26" s="76">
        <f t="shared" si="1"/>
        <v>25.21227355</v>
      </c>
      <c r="H26" s="198" t="s">
        <v>99</v>
      </c>
      <c r="I26" s="198" t="s">
        <v>99</v>
      </c>
      <c r="J26" s="198" t="s">
        <v>99</v>
      </c>
      <c r="K26" s="198" t="s">
        <v>99</v>
      </c>
      <c r="L26" s="198" t="s">
        <v>99</v>
      </c>
      <c r="M26" s="199"/>
      <c r="N26" s="199"/>
      <c r="O26" s="199"/>
      <c r="P26" s="185"/>
      <c r="Q26" s="185"/>
      <c r="R26" s="185"/>
      <c r="S26" s="185"/>
      <c r="T26" s="168"/>
      <c r="U26" s="168"/>
      <c r="V26" s="168"/>
      <c r="W26" s="168"/>
      <c r="X26" s="168"/>
      <c r="Y26" s="168"/>
      <c r="Z26" s="191"/>
      <c r="AA26" s="191">
        <f>(D26-F26)/49.63</f>
        <v>22.95015112</v>
      </c>
      <c r="AB26" s="191"/>
      <c r="AC26" s="191"/>
      <c r="AD26" s="191"/>
      <c r="AE26" s="191"/>
      <c r="AF26" s="86"/>
      <c r="AG26" s="86"/>
      <c r="AH26" s="86"/>
      <c r="AI26" s="86"/>
      <c r="AJ26" s="86"/>
      <c r="AK26" s="86"/>
      <c r="AL26" s="86"/>
      <c r="AM26" s="86"/>
      <c r="AN26" s="86"/>
      <c r="AO26" s="86"/>
      <c r="AP26" s="86"/>
      <c r="AQ26" s="86"/>
      <c r="AR26" s="168"/>
      <c r="AS26" s="168"/>
      <c r="AT26" s="168"/>
      <c r="AU26" s="168"/>
      <c r="AV26" s="168"/>
      <c r="AW26" s="168"/>
      <c r="AX26" s="168"/>
      <c r="AY26" s="168"/>
      <c r="AZ26" s="168"/>
      <c r="BA26" s="168"/>
      <c r="BB26" s="168"/>
      <c r="BC26" s="192" t="s">
        <v>163</v>
      </c>
      <c r="BD26" s="192" t="s">
        <v>163</v>
      </c>
      <c r="BE26" s="86"/>
      <c r="BF26" s="86"/>
      <c r="BG26" s="86"/>
      <c r="BH26" s="86"/>
      <c r="BI26" s="86"/>
      <c r="BJ26" s="86"/>
      <c r="BK26" s="86"/>
      <c r="BL26" s="86"/>
      <c r="BM26" s="86"/>
      <c r="BN26" s="86"/>
      <c r="BO26" s="86"/>
      <c r="BP26" s="168"/>
      <c r="BQ26" s="168"/>
      <c r="BR26" s="168"/>
      <c r="BS26" s="168"/>
      <c r="BT26" s="168"/>
      <c r="BU26" s="168"/>
      <c r="BV26" s="168"/>
      <c r="BW26" s="168"/>
      <c r="BX26" s="168"/>
      <c r="BY26" s="168"/>
      <c r="BZ26" s="168"/>
      <c r="CA26" s="168"/>
      <c r="CB26" s="87" t="s">
        <v>229</v>
      </c>
      <c r="CC26" s="242"/>
      <c r="CD26" s="120"/>
    </row>
    <row r="27" hidden="1">
      <c r="A27" s="228" t="s">
        <v>126</v>
      </c>
      <c r="B27" s="61" t="b">
        <f>VLOOKUP(A27,SILOMS!C:F,4,0)</f>
        <v>0</v>
      </c>
      <c r="C27" s="222">
        <f>VLOOKUP(A27,SILOMS!O:Q,3,0)</f>
        <v>0</v>
      </c>
      <c r="D27" s="68">
        <f t="shared" si="4"/>
        <v>1500</v>
      </c>
      <c r="E27" s="61" t="str">
        <f>VLOOKUP(B27,'Hora por anv'!B:D,3,0)</f>
        <v>#N/A</v>
      </c>
      <c r="F27" s="70" t="str">
        <f>E27*'Hora por anv'!$H$1</f>
        <v>#N/A</v>
      </c>
      <c r="G27" s="76" t="str">
        <f t="shared" si="1"/>
        <v>#N/A</v>
      </c>
      <c r="H27" s="229"/>
      <c r="I27" s="229"/>
      <c r="J27" s="229"/>
      <c r="K27" s="229"/>
      <c r="L27" s="229"/>
      <c r="M27" s="229"/>
      <c r="N27" s="229"/>
      <c r="O27" s="229"/>
      <c r="P27" s="153"/>
      <c r="Q27" s="230"/>
      <c r="R27" s="229"/>
      <c r="S27" s="229"/>
      <c r="T27" s="229"/>
      <c r="U27" s="229"/>
      <c r="V27" s="229"/>
      <c r="W27" s="168"/>
      <c r="X27" s="300" t="s">
        <v>255</v>
      </c>
      <c r="Y27" s="139"/>
      <c r="Z27" s="139"/>
      <c r="AA27" s="139"/>
      <c r="AB27" s="139"/>
      <c r="AC27" s="139"/>
      <c r="AD27" s="139"/>
      <c r="AE27" s="141"/>
      <c r="AF27" s="86"/>
      <c r="AG27" s="86"/>
      <c r="AH27" s="86"/>
      <c r="AI27" s="86"/>
      <c r="AJ27" s="86"/>
      <c r="AK27" s="86"/>
      <c r="AL27" s="86"/>
      <c r="AM27" s="86"/>
      <c r="AN27" s="86"/>
      <c r="AO27" s="86"/>
      <c r="AP27" s="86"/>
      <c r="AQ27" s="86"/>
      <c r="AR27" s="168"/>
      <c r="AS27" s="168"/>
      <c r="AT27" s="168"/>
      <c r="AU27" s="168"/>
      <c r="AV27" s="168"/>
      <c r="AW27" s="168"/>
      <c r="AX27" s="168"/>
      <c r="AY27" s="168"/>
      <c r="AZ27" s="168"/>
      <c r="BA27" s="168"/>
      <c r="BB27" s="168"/>
      <c r="BC27" s="168"/>
      <c r="BD27" s="86"/>
      <c r="BE27" s="86"/>
      <c r="BF27" s="86"/>
      <c r="BG27" s="86"/>
      <c r="BH27" s="86"/>
      <c r="BI27" s="86"/>
      <c r="BJ27" s="86"/>
      <c r="BK27" s="86"/>
      <c r="BL27" s="86"/>
      <c r="BM27" s="86"/>
      <c r="BN27" s="86"/>
      <c r="BO27" s="86"/>
      <c r="BP27" s="168"/>
      <c r="BQ27" s="168"/>
      <c r="BR27" s="168"/>
      <c r="BS27" s="168"/>
      <c r="BT27" s="168"/>
      <c r="BU27" s="168"/>
      <c r="BV27" s="168"/>
      <c r="BW27" s="168"/>
      <c r="BX27" s="168"/>
      <c r="BY27" s="168"/>
      <c r="BZ27" s="168"/>
      <c r="CA27" s="168"/>
      <c r="CB27" s="194"/>
      <c r="CC27" s="194"/>
      <c r="CD27" s="227"/>
    </row>
    <row r="28" hidden="1">
      <c r="A28" s="61" t="s">
        <v>98</v>
      </c>
      <c r="B28" s="61" t="b">
        <f>VLOOKUP(A28,SILOMS!C:F,4,0)</f>
        <v>0</v>
      </c>
      <c r="C28" s="66">
        <f>VLOOKUP(A28,SILOMS!O:Q,3,0)</f>
        <v>208.2083333</v>
      </c>
      <c r="D28" s="68">
        <f t="shared" si="4"/>
        <v>-997</v>
      </c>
      <c r="E28" s="61" t="str">
        <f>VLOOKUP(B28,'Hora por anv'!B:D,3,0)</f>
        <v>#N/A</v>
      </c>
      <c r="F28" s="70" t="str">
        <f>E28*'Hora por anv'!$H$1</f>
        <v>#N/A</v>
      </c>
      <c r="G28" s="76" t="str">
        <f t="shared" si="1"/>
        <v>#N/A</v>
      </c>
      <c r="H28" s="198" t="s">
        <v>99</v>
      </c>
      <c r="I28" s="198" t="s">
        <v>99</v>
      </c>
      <c r="J28" s="198" t="s">
        <v>99</v>
      </c>
      <c r="K28" s="198" t="s">
        <v>99</v>
      </c>
      <c r="L28" s="198" t="s">
        <v>99</v>
      </c>
      <c r="M28" s="199"/>
      <c r="N28" s="199"/>
      <c r="O28" s="199"/>
      <c r="P28" s="185"/>
      <c r="Q28" s="185"/>
      <c r="R28" s="185"/>
      <c r="S28" s="185"/>
      <c r="T28" s="168"/>
      <c r="U28" s="168"/>
      <c r="V28" s="168"/>
      <c r="W28" s="168"/>
      <c r="X28" s="168"/>
      <c r="Y28" s="168"/>
      <c r="Z28" s="168"/>
      <c r="AA28" s="168"/>
      <c r="AB28" s="168"/>
      <c r="AC28" s="168"/>
      <c r="AD28" s="168"/>
      <c r="AE28" s="168"/>
      <c r="AF28" s="86"/>
      <c r="AG28" s="86"/>
      <c r="AH28" s="86"/>
      <c r="AI28" s="86"/>
      <c r="AJ28" s="86"/>
      <c r="AK28" s="86"/>
      <c r="AL28" s="86"/>
      <c r="AM28" s="86"/>
      <c r="AN28" s="86"/>
      <c r="AO28" s="86"/>
      <c r="AP28" s="86"/>
      <c r="AQ28" s="86"/>
      <c r="AR28" s="168"/>
      <c r="AS28" s="168"/>
      <c r="AT28" s="168"/>
      <c r="AU28" s="168"/>
      <c r="AV28" s="168"/>
      <c r="AW28" s="168"/>
      <c r="AX28" s="168"/>
      <c r="AY28" s="168"/>
      <c r="AZ28" s="168"/>
      <c r="BA28" s="168"/>
      <c r="BB28" s="168"/>
      <c r="BC28" s="168"/>
      <c r="BD28" s="86"/>
      <c r="BE28" s="86"/>
      <c r="BF28" s="86"/>
      <c r="BG28" s="86"/>
      <c r="BH28" s="86"/>
      <c r="BI28" s="86"/>
      <c r="BJ28" s="86"/>
      <c r="BK28" s="86"/>
      <c r="BL28" s="86"/>
      <c r="BM28" s="86"/>
      <c r="BN28" s="86"/>
      <c r="BO28" s="86"/>
      <c r="BP28" s="168"/>
      <c r="BQ28" s="168"/>
      <c r="BR28" s="168"/>
      <c r="BS28" s="168"/>
      <c r="BT28" s="168"/>
      <c r="BU28" s="168"/>
      <c r="BV28" s="168"/>
      <c r="BW28" s="168"/>
      <c r="BX28" s="168"/>
      <c r="BY28" s="168"/>
      <c r="BZ28" s="168"/>
      <c r="CA28" s="168"/>
      <c r="CB28" s="194"/>
      <c r="CC28" s="194"/>
      <c r="CD28" s="120"/>
    </row>
    <row r="29" hidden="1">
      <c r="A29" s="197" t="s">
        <v>112</v>
      </c>
      <c r="B29" s="61" t="b">
        <f>VLOOKUP(A29,SILOMS!C:F,4,0)</f>
        <v>0</v>
      </c>
      <c r="C29" s="66">
        <f>VLOOKUP(A29,SILOMS!O:Q,3,0)</f>
        <v>120.3923611</v>
      </c>
      <c r="D29" s="68">
        <f t="shared" si="4"/>
        <v>110.5833333</v>
      </c>
      <c r="E29" s="61" t="str">
        <f>VLOOKUP(B29,'Hora por anv'!B:D,3,0)</f>
        <v>#N/A</v>
      </c>
      <c r="F29" s="70" t="str">
        <f>E29*'Hora por anv'!$H$1</f>
        <v>#N/A</v>
      </c>
      <c r="G29" s="76" t="str">
        <f t="shared" si="1"/>
        <v>#N/A</v>
      </c>
      <c r="H29" s="198" t="s">
        <v>99</v>
      </c>
      <c r="I29" s="198" t="s">
        <v>99</v>
      </c>
      <c r="J29" s="198" t="s">
        <v>99</v>
      </c>
      <c r="K29" s="198" t="s">
        <v>99</v>
      </c>
      <c r="L29" s="198" t="s">
        <v>99</v>
      </c>
      <c r="M29" s="199"/>
      <c r="N29" s="199"/>
      <c r="O29" s="199"/>
      <c r="P29" s="185"/>
      <c r="Q29" s="185"/>
      <c r="R29" s="185"/>
      <c r="S29" s="185"/>
      <c r="T29" s="168"/>
      <c r="U29" s="168"/>
      <c r="V29" s="168"/>
      <c r="W29" s="168"/>
      <c r="X29" s="168"/>
      <c r="Y29" s="168"/>
      <c r="Z29" s="168"/>
      <c r="AA29" s="168"/>
      <c r="AB29" s="168"/>
      <c r="AC29" s="168"/>
      <c r="AD29" s="168"/>
      <c r="AE29" s="168"/>
      <c r="AF29" s="86"/>
      <c r="AG29" s="226"/>
      <c r="AH29" s="86"/>
      <c r="AI29" s="86"/>
      <c r="AJ29" s="86"/>
      <c r="AK29" s="86"/>
      <c r="AL29" s="86"/>
      <c r="AM29" s="86"/>
      <c r="AN29" s="86"/>
      <c r="AO29" s="86"/>
      <c r="AP29" s="86"/>
      <c r="AQ29" s="86"/>
      <c r="AR29" s="168"/>
      <c r="AS29" s="168"/>
      <c r="AT29" s="168"/>
      <c r="AU29" s="168"/>
      <c r="AV29" s="168"/>
      <c r="AW29" s="168"/>
      <c r="AX29" s="168"/>
      <c r="AY29" s="168"/>
      <c r="AZ29" s="168"/>
      <c r="BA29" s="168"/>
      <c r="BB29" s="168"/>
      <c r="BC29" s="168"/>
      <c r="BD29" s="86"/>
      <c r="BE29" s="86"/>
      <c r="BF29" s="86"/>
      <c r="BG29" s="86"/>
      <c r="BH29" s="86"/>
      <c r="BI29" s="86"/>
      <c r="BJ29" s="86"/>
      <c r="BK29" s="86"/>
      <c r="BL29" s="86"/>
      <c r="BM29" s="86"/>
      <c r="BN29" s="86"/>
      <c r="BO29" s="86"/>
      <c r="BP29" s="168"/>
      <c r="BQ29" s="168"/>
      <c r="BR29" s="168"/>
      <c r="BS29" s="168"/>
      <c r="BT29" s="168"/>
      <c r="BU29" s="168"/>
      <c r="BV29" s="168"/>
      <c r="BW29" s="168"/>
      <c r="BX29" s="168"/>
      <c r="BY29" s="168"/>
      <c r="BZ29" s="168"/>
      <c r="CA29" s="168"/>
      <c r="CB29" s="194"/>
      <c r="CC29" s="194"/>
      <c r="CD29" s="120"/>
    </row>
    <row r="30" hidden="1">
      <c r="A30" s="61" t="s">
        <v>68</v>
      </c>
      <c r="B30" s="61" t="b">
        <f>VLOOKUP(A30,SILOMS!C:F,4,0)</f>
        <v>0</v>
      </c>
      <c r="C30" s="66">
        <f>VLOOKUP(A30,SILOMS!O:Q,3,0)</f>
        <v>214.1354167</v>
      </c>
      <c r="D30" s="68">
        <f>IF(C30*24&lt;1500,1500-(C30*24),IF(C30*24&lt;3000,3000-(C30*24),5250-(C30*24)))
</f>
        <v>110.75</v>
      </c>
      <c r="E30" s="61" t="str">
        <f>VLOOKUP(B30,'Hora por anv'!B:D,3,0)</f>
        <v>#N/A</v>
      </c>
      <c r="F30" s="70" t="str">
        <f>E30*'Hora por anv'!$H$1</f>
        <v>#N/A</v>
      </c>
      <c r="G30" s="76" t="str">
        <f t="shared" si="1"/>
        <v>#N/A</v>
      </c>
      <c r="H30" s="77">
        <v>1.0</v>
      </c>
      <c r="I30" s="77">
        <v>1.0</v>
      </c>
      <c r="J30" s="77">
        <v>1.0</v>
      </c>
      <c r="K30" s="77"/>
      <c r="L30" s="77"/>
      <c r="M30" s="78"/>
      <c r="N30" s="78"/>
      <c r="O30" s="83" t="s">
        <v>50</v>
      </c>
      <c r="P30" s="178"/>
      <c r="Q30" s="100" t="s">
        <v>127</v>
      </c>
      <c r="R30" s="79"/>
      <c r="S30" s="149"/>
      <c r="T30" s="82"/>
      <c r="U30" s="82"/>
      <c r="V30" s="82"/>
      <c r="W30" s="231" t="s">
        <v>230</v>
      </c>
      <c r="X30" s="139"/>
      <c r="Y30" s="139"/>
      <c r="Z30" s="139"/>
      <c r="AA30" s="141"/>
      <c r="AB30" s="83"/>
      <c r="AC30" s="82"/>
      <c r="AD30" s="82"/>
      <c r="AE30" s="82"/>
      <c r="AF30" s="84"/>
      <c r="AG30" s="84"/>
      <c r="AH30" s="84"/>
      <c r="AI30" s="84"/>
      <c r="AJ30" s="84"/>
      <c r="AK30" s="84"/>
      <c r="AL30" s="84"/>
      <c r="AM30" s="84"/>
      <c r="AN30" s="84"/>
      <c r="AO30" s="84"/>
      <c r="AP30" s="84"/>
      <c r="AQ30" s="84"/>
      <c r="AR30" s="168"/>
      <c r="AS30" s="168"/>
      <c r="AT30" s="168"/>
      <c r="AU30" s="168"/>
      <c r="AV30" s="168"/>
      <c r="AW30" s="168"/>
      <c r="AX30" s="168"/>
      <c r="AY30" s="168"/>
      <c r="AZ30" s="168"/>
      <c r="BA30" s="168"/>
      <c r="BB30" s="168"/>
      <c r="BC30" s="168"/>
      <c r="BD30" s="86"/>
      <c r="BE30" s="86"/>
      <c r="BF30" s="86"/>
      <c r="BG30" s="86"/>
      <c r="BH30" s="86"/>
      <c r="BI30" s="86"/>
      <c r="BJ30" s="86"/>
      <c r="BK30" s="86"/>
      <c r="BL30" s="86"/>
      <c r="BM30" s="86"/>
      <c r="BN30" s="86"/>
      <c r="BO30" s="86"/>
      <c r="BP30" s="168"/>
      <c r="BQ30" s="168"/>
      <c r="BR30" s="168"/>
      <c r="BS30" s="168"/>
      <c r="BT30" s="168"/>
      <c r="BU30" s="168"/>
      <c r="BV30" s="168"/>
      <c r="BW30" s="168"/>
      <c r="BX30" s="168"/>
      <c r="BY30" s="168"/>
      <c r="BZ30" s="168"/>
      <c r="CA30" s="168"/>
      <c r="CB30" s="173"/>
      <c r="CC30" s="173" t="s">
        <v>231</v>
      </c>
      <c r="CD30" s="128"/>
    </row>
    <row r="31">
      <c r="A31" s="225" t="s">
        <v>91</v>
      </c>
      <c r="B31" s="61">
        <f>VLOOKUP(A31,SILOMS!C:F,4,0)</f>
        <v>2727</v>
      </c>
      <c r="C31" s="66">
        <f>VLOOKUP(A31,SILOMS!O:Q,3,0)</f>
        <v>4.166666667</v>
      </c>
      <c r="D31" s="68">
        <f t="shared" ref="D31:D32" si="5">IF(C31*24&lt;1500,1500-(C31*24),IF(C31*24&lt;3000,3000-(C31*24),4000-(C31*24)))
</f>
        <v>1400</v>
      </c>
      <c r="E31" s="61">
        <f>VLOOKUP(B31,'Hora por anv'!B:D,3,0)</f>
        <v>35.05319149</v>
      </c>
      <c r="F31" s="70">
        <f>E31*'Hora por anv'!$H$1</f>
        <v>164.75</v>
      </c>
      <c r="G31" s="76">
        <f t="shared" si="1"/>
        <v>39.93930197</v>
      </c>
      <c r="H31" s="198" t="s">
        <v>99</v>
      </c>
      <c r="I31" s="198" t="s">
        <v>99</v>
      </c>
      <c r="J31" s="198" t="s">
        <v>99</v>
      </c>
      <c r="K31" s="198" t="s">
        <v>99</v>
      </c>
      <c r="L31" s="198" t="s">
        <v>99</v>
      </c>
      <c r="M31" s="199"/>
      <c r="N31" s="199"/>
      <c r="O31" s="199"/>
      <c r="P31" s="185"/>
      <c r="Q31" s="185"/>
      <c r="R31" s="185"/>
      <c r="S31" s="185"/>
      <c r="T31" s="168"/>
      <c r="U31" s="168"/>
      <c r="V31" s="168"/>
      <c r="W31" s="168"/>
      <c r="X31" s="168"/>
      <c r="Y31" s="168"/>
      <c r="Z31" s="191"/>
      <c r="AA31" s="236">
        <f>(D31-F31)/22.5</f>
        <v>54.9</v>
      </c>
      <c r="AB31" s="168"/>
      <c r="AC31" s="168"/>
      <c r="AD31" s="168"/>
      <c r="AE31" s="168"/>
      <c r="AF31" s="86"/>
      <c r="AG31" s="86"/>
      <c r="AH31" s="86"/>
      <c r="AI31" s="86"/>
      <c r="AJ31" s="86"/>
      <c r="AK31" s="86"/>
      <c r="AL31" s="226"/>
      <c r="AM31" s="86"/>
      <c r="AN31" s="86"/>
      <c r="AO31" s="86"/>
      <c r="AP31" s="86"/>
      <c r="AQ31" s="86"/>
      <c r="AR31" s="168"/>
      <c r="AS31" s="168"/>
      <c r="AT31" s="168"/>
      <c r="AU31" s="168"/>
      <c r="AV31" s="168"/>
      <c r="AW31" s="168"/>
      <c r="AX31" s="168"/>
      <c r="AY31" s="168"/>
      <c r="AZ31" s="168"/>
      <c r="BA31" s="168"/>
      <c r="BB31" s="168"/>
      <c r="BC31" s="168"/>
      <c r="BD31" s="86"/>
      <c r="BE31" s="86"/>
      <c r="BF31" s="192" t="s">
        <v>163</v>
      </c>
      <c r="BG31" s="86"/>
      <c r="BH31" s="86"/>
      <c r="BI31" s="86"/>
      <c r="BJ31" s="86"/>
      <c r="BK31" s="84"/>
      <c r="BL31" s="86"/>
      <c r="BM31" s="86"/>
      <c r="BN31" s="86"/>
      <c r="BO31" s="86"/>
      <c r="BP31" s="168"/>
      <c r="BQ31" s="168"/>
      <c r="BR31" s="168"/>
      <c r="BS31" s="168"/>
      <c r="BT31" s="168"/>
      <c r="BU31" s="168"/>
      <c r="BV31" s="168"/>
      <c r="BW31" s="168"/>
      <c r="BX31" s="168"/>
      <c r="BY31" s="168"/>
      <c r="BZ31" s="168"/>
      <c r="CA31" s="168"/>
      <c r="CB31" s="87" t="s">
        <v>229</v>
      </c>
      <c r="CC31" s="242"/>
      <c r="CD31" s="227"/>
    </row>
    <row r="32" hidden="1">
      <c r="A32" s="61" t="s">
        <v>140</v>
      </c>
      <c r="B32" s="61" t="b">
        <f>VLOOKUP(A32,SILOMS!C:F,4,0)</f>
        <v>0</v>
      </c>
      <c r="C32" s="66">
        <f>VLOOKUP(A32,SILOMS!O:Q,3,0)</f>
        <v>186.6493056</v>
      </c>
      <c r="D32" s="68">
        <f t="shared" si="5"/>
        <v>-479.5833333</v>
      </c>
      <c r="E32" s="61" t="str">
        <f>VLOOKUP(B32,'Hora por anv'!B:D,3,0)</f>
        <v>#N/A</v>
      </c>
      <c r="F32" s="70" t="str">
        <f>E32*'Hora por anv'!$H$1</f>
        <v>#N/A</v>
      </c>
      <c r="G32" s="76" t="str">
        <f t="shared" si="1"/>
        <v>#N/A</v>
      </c>
      <c r="H32" s="198" t="s">
        <v>99</v>
      </c>
      <c r="I32" s="198" t="s">
        <v>99</v>
      </c>
      <c r="J32" s="198" t="s">
        <v>99</v>
      </c>
      <c r="K32" s="198" t="s">
        <v>99</v>
      </c>
      <c r="L32" s="198" t="s">
        <v>99</v>
      </c>
      <c r="M32" s="199"/>
      <c r="N32" s="199"/>
      <c r="O32" s="199"/>
      <c r="P32" s="185"/>
      <c r="Q32" s="185"/>
      <c r="R32" s="185"/>
      <c r="S32" s="185"/>
      <c r="T32" s="168"/>
      <c r="U32" s="168"/>
      <c r="V32" s="168"/>
      <c r="W32" s="168"/>
      <c r="X32" s="168"/>
      <c r="Y32" s="168"/>
      <c r="Z32" s="168"/>
      <c r="AA32" s="168"/>
      <c r="AB32" s="168"/>
      <c r="AC32" s="168"/>
      <c r="AD32" s="168"/>
      <c r="AE32" s="168"/>
      <c r="AF32" s="86"/>
      <c r="AG32" s="86"/>
      <c r="AH32" s="86"/>
      <c r="AI32" s="86"/>
      <c r="AJ32" s="86"/>
      <c r="AK32" s="86"/>
      <c r="AL32" s="86"/>
      <c r="AM32" s="86"/>
      <c r="AN32" s="86"/>
      <c r="AO32" s="86"/>
      <c r="AP32" s="86"/>
      <c r="AQ32" s="86"/>
      <c r="AR32" s="168"/>
      <c r="AS32" s="168"/>
      <c r="AT32" s="168"/>
      <c r="AU32" s="168"/>
      <c r="AV32" s="168"/>
      <c r="AW32" s="168"/>
      <c r="AX32" s="168"/>
      <c r="AY32" s="168"/>
      <c r="AZ32" s="168"/>
      <c r="BA32" s="168"/>
      <c r="BB32" s="168"/>
      <c r="BC32" s="168"/>
      <c r="BD32" s="86"/>
      <c r="BE32" s="86"/>
      <c r="BF32" s="86"/>
      <c r="BG32" s="86"/>
      <c r="BH32" s="86"/>
      <c r="BI32" s="86"/>
      <c r="BJ32" s="86"/>
      <c r="BK32" s="86"/>
      <c r="BL32" s="86"/>
      <c r="BM32" s="86"/>
      <c r="BN32" s="86"/>
      <c r="BO32" s="86"/>
      <c r="BP32" s="168"/>
      <c r="BQ32" s="168"/>
      <c r="BR32" s="168"/>
      <c r="BS32" s="168"/>
      <c r="BT32" s="168"/>
      <c r="BU32" s="168"/>
      <c r="BV32" s="168"/>
      <c r="BW32" s="168"/>
      <c r="BX32" s="168"/>
      <c r="BY32" s="168"/>
      <c r="BZ32" s="168"/>
      <c r="CA32" s="168"/>
      <c r="CB32" s="194"/>
      <c r="CC32" s="194"/>
      <c r="CD32" s="120"/>
    </row>
    <row r="33" hidden="1">
      <c r="A33" s="61" t="s">
        <v>145</v>
      </c>
      <c r="B33" s="61" t="b">
        <f>VLOOKUP(A33,SILOMS!C:F,4,0)</f>
        <v>0</v>
      </c>
      <c r="C33" s="66">
        <f>VLOOKUP(A33,SILOMS!O:Q,3,0)</f>
        <v>216.6666667</v>
      </c>
      <c r="D33" s="68">
        <f>IF(C33*24&lt;1500,1500-(C33*24),IF(C33*24&lt;3000,3000-(C33*24),5200-(C33*24)))
</f>
        <v>0</v>
      </c>
      <c r="E33" s="61" t="str">
        <f>VLOOKUP(B33,'Hora por anv'!B:D,3,0)</f>
        <v>#N/A</v>
      </c>
      <c r="F33" s="70" t="str">
        <f>E33*'Hora por anv'!$H$1</f>
        <v>#N/A</v>
      </c>
      <c r="G33" s="76" t="str">
        <f t="shared" si="1"/>
        <v>#N/A</v>
      </c>
      <c r="H33" s="117" t="s">
        <v>99</v>
      </c>
      <c r="I33" s="117" t="s">
        <v>99</v>
      </c>
      <c r="J33" s="117" t="s">
        <v>99</v>
      </c>
      <c r="K33" s="117" t="s">
        <v>99</v>
      </c>
      <c r="L33" s="117" t="s">
        <v>99</v>
      </c>
      <c r="M33" s="78"/>
      <c r="N33" s="78"/>
      <c r="O33" s="83" t="s">
        <v>50</v>
      </c>
      <c r="P33" s="178"/>
      <c r="Q33" s="100" t="s">
        <v>127</v>
      </c>
      <c r="R33" s="79"/>
      <c r="S33" s="79"/>
      <c r="T33" s="83" t="s">
        <v>50</v>
      </c>
      <c r="U33" s="82"/>
      <c r="V33" s="82"/>
      <c r="W33" s="82"/>
      <c r="X33" s="82"/>
      <c r="Y33" s="82"/>
      <c r="Z33" s="82"/>
      <c r="AA33" s="82"/>
      <c r="AB33" s="82"/>
      <c r="AC33" s="82"/>
      <c r="AD33" s="82"/>
      <c r="AE33" s="82"/>
      <c r="AF33" s="84"/>
      <c r="AG33" s="84"/>
      <c r="AH33" s="84"/>
      <c r="AI33" s="84"/>
      <c r="AJ33" s="84"/>
      <c r="AK33" s="84"/>
      <c r="AL33" s="84"/>
      <c r="AM33" s="84"/>
      <c r="AN33" s="84"/>
      <c r="AO33" s="84"/>
      <c r="AP33" s="84"/>
      <c r="AQ33" s="84"/>
      <c r="AR33" s="168"/>
      <c r="AS33" s="168"/>
      <c r="AT33" s="168"/>
      <c r="AU33" s="168"/>
      <c r="AV33" s="168"/>
      <c r="AW33" s="168"/>
      <c r="AX33" s="168"/>
      <c r="AY33" s="168"/>
      <c r="AZ33" s="168"/>
      <c r="BA33" s="168"/>
      <c r="BB33" s="168"/>
      <c r="BC33" s="168"/>
      <c r="BD33" s="86"/>
      <c r="BE33" s="86"/>
      <c r="BF33" s="86"/>
      <c r="BG33" s="86"/>
      <c r="BH33" s="86"/>
      <c r="BI33" s="86"/>
      <c r="BJ33" s="86"/>
      <c r="BK33" s="86"/>
      <c r="BL33" s="86"/>
      <c r="BM33" s="86"/>
      <c r="BN33" s="86"/>
      <c r="BO33" s="86"/>
      <c r="BP33" s="168"/>
      <c r="BQ33" s="168"/>
      <c r="BR33" s="168"/>
      <c r="BS33" s="168"/>
      <c r="BT33" s="168"/>
      <c r="BU33" s="168"/>
      <c r="BV33" s="168"/>
      <c r="BW33" s="168"/>
      <c r="BX33" s="168"/>
      <c r="BY33" s="168"/>
      <c r="BZ33" s="168"/>
      <c r="CA33" s="168"/>
      <c r="CB33" s="235"/>
      <c r="CC33" s="235" t="s">
        <v>235</v>
      </c>
      <c r="CD33" s="87"/>
    </row>
    <row r="34" hidden="1">
      <c r="A34" s="61" t="s">
        <v>148</v>
      </c>
      <c r="B34" s="61" t="b">
        <f>VLOOKUP(A34,SILOMS!C:F,4,0)</f>
        <v>0</v>
      </c>
      <c r="C34" s="66">
        <f>VLOOKUP(A34,SILOMS!O:Q,3,0)</f>
        <v>201.3506944</v>
      </c>
      <c r="D34" s="68">
        <f t="shared" ref="D34:D42" si="6">IF(C34*24&lt;1500,1500-(C34*24),IF(C34*24&lt;3000,3000-(C34*24),4000-(C34*24)))
</f>
        <v>-832.4166667</v>
      </c>
      <c r="E34" s="61" t="str">
        <f>VLOOKUP(B34,'Hora por anv'!B:D,3,0)</f>
        <v>#N/A</v>
      </c>
      <c r="F34" s="70" t="str">
        <f>E34*'Hora por anv'!$H$1</f>
        <v>#N/A</v>
      </c>
      <c r="G34" s="76" t="str">
        <f t="shared" si="1"/>
        <v>#N/A</v>
      </c>
      <c r="H34" s="198">
        <v>1.0</v>
      </c>
      <c r="I34" s="198">
        <v>1.0</v>
      </c>
      <c r="J34" s="198">
        <v>1.0</v>
      </c>
      <c r="K34" s="198"/>
      <c r="L34" s="198"/>
      <c r="M34" s="199"/>
      <c r="N34" s="199"/>
      <c r="O34" s="199"/>
      <c r="P34" s="185"/>
      <c r="Q34" s="185"/>
      <c r="R34" s="185"/>
      <c r="S34" s="185"/>
      <c r="T34" s="168"/>
      <c r="U34" s="168"/>
      <c r="V34" s="168"/>
      <c r="W34" s="168"/>
      <c r="X34" s="168"/>
      <c r="Y34" s="168"/>
      <c r="Z34" s="168"/>
      <c r="AA34" s="168"/>
      <c r="AB34" s="168"/>
      <c r="AC34" s="168"/>
      <c r="AD34" s="168"/>
      <c r="AE34" s="168"/>
      <c r="AF34" s="86"/>
      <c r="AG34" s="86"/>
      <c r="AH34" s="86"/>
      <c r="AI34" s="86"/>
      <c r="AJ34" s="86"/>
      <c r="AK34" s="86"/>
      <c r="AL34" s="86"/>
      <c r="AM34" s="86"/>
      <c r="AN34" s="86"/>
      <c r="AO34" s="86"/>
      <c r="AP34" s="86"/>
      <c r="AQ34" s="86"/>
      <c r="AR34" s="168"/>
      <c r="AS34" s="168"/>
      <c r="AT34" s="168"/>
      <c r="AU34" s="168"/>
      <c r="AV34" s="168"/>
      <c r="AW34" s="168"/>
      <c r="AX34" s="168"/>
      <c r="AY34" s="168"/>
      <c r="AZ34" s="168"/>
      <c r="BA34" s="168"/>
      <c r="BB34" s="168"/>
      <c r="BC34" s="168"/>
      <c r="BD34" s="86"/>
      <c r="BE34" s="86"/>
      <c r="BF34" s="86"/>
      <c r="BG34" s="86"/>
      <c r="BH34" s="86"/>
      <c r="BI34" s="86"/>
      <c r="BJ34" s="86"/>
      <c r="BK34" s="86"/>
      <c r="BL34" s="86"/>
      <c r="BM34" s="86"/>
      <c r="BN34" s="86"/>
      <c r="BO34" s="86"/>
      <c r="BP34" s="168"/>
      <c r="BQ34" s="168"/>
      <c r="BR34" s="168"/>
      <c r="BS34" s="168"/>
      <c r="BT34" s="168"/>
      <c r="BU34" s="168"/>
      <c r="BV34" s="168"/>
      <c r="BW34" s="168"/>
      <c r="BX34" s="168"/>
      <c r="BY34" s="168"/>
      <c r="BZ34" s="168"/>
      <c r="CA34" s="168"/>
      <c r="CB34" s="194"/>
      <c r="CC34" s="194"/>
      <c r="CD34" s="128"/>
    </row>
    <row r="35" hidden="1">
      <c r="A35" s="61" t="s">
        <v>151</v>
      </c>
      <c r="B35" s="61" t="b">
        <f>VLOOKUP(A35,SILOMS!C:F,4,0)</f>
        <v>0</v>
      </c>
      <c r="C35" s="66">
        <f>VLOOKUP(A35,SILOMS!O:Q,3,0)</f>
        <v>192.9097222</v>
      </c>
      <c r="D35" s="68">
        <f t="shared" si="6"/>
        <v>-629.8333333</v>
      </c>
      <c r="E35" s="61" t="str">
        <f>VLOOKUP(B35,'Hora por anv'!B:D,3,0)</f>
        <v>#N/A</v>
      </c>
      <c r="F35" s="70" t="str">
        <f>E35*'Hora por anv'!$H$1</f>
        <v>#N/A</v>
      </c>
      <c r="G35" s="76" t="str">
        <f t="shared" si="1"/>
        <v>#N/A</v>
      </c>
      <c r="H35" s="77">
        <v>1.0</v>
      </c>
      <c r="I35" s="77">
        <v>1.0</v>
      </c>
      <c r="J35" s="77">
        <v>1.0</v>
      </c>
      <c r="K35" s="77"/>
      <c r="L35" s="77"/>
      <c r="M35" s="78"/>
      <c r="N35" s="78"/>
      <c r="O35" s="83" t="s">
        <v>50</v>
      </c>
      <c r="P35" s="83" t="s">
        <v>50</v>
      </c>
      <c r="Q35" s="79"/>
      <c r="R35" s="79"/>
      <c r="S35" s="79"/>
      <c r="T35" s="82"/>
      <c r="U35" s="82"/>
      <c r="V35" s="241"/>
      <c r="W35" s="82"/>
      <c r="X35" s="82"/>
      <c r="Y35" s="82"/>
      <c r="Z35" s="82"/>
      <c r="AA35" s="82"/>
      <c r="AB35" s="82"/>
      <c r="AC35" s="82"/>
      <c r="AD35" s="82"/>
      <c r="AE35" s="82"/>
      <c r="AF35" s="84"/>
      <c r="AG35" s="84"/>
      <c r="AH35" s="84"/>
      <c r="AI35" s="84"/>
      <c r="AJ35" s="84"/>
      <c r="AK35" s="84"/>
      <c r="AL35" s="84"/>
      <c r="AM35" s="84"/>
      <c r="AN35" s="84"/>
      <c r="AO35" s="84"/>
      <c r="AP35" s="84"/>
      <c r="AQ35" s="84"/>
      <c r="AR35" s="168"/>
      <c r="AS35" s="168"/>
      <c r="AT35" s="168"/>
      <c r="AU35" s="168"/>
      <c r="AV35" s="168"/>
      <c r="AW35" s="168"/>
      <c r="AX35" s="168"/>
      <c r="AY35" s="168"/>
      <c r="AZ35" s="168"/>
      <c r="BA35" s="168"/>
      <c r="BB35" s="168"/>
      <c r="BC35" s="168"/>
      <c r="BD35" s="86"/>
      <c r="BE35" s="86"/>
      <c r="BF35" s="86"/>
      <c r="BG35" s="86"/>
      <c r="BH35" s="86"/>
      <c r="BI35" s="86"/>
      <c r="BJ35" s="86"/>
      <c r="BK35" s="86"/>
      <c r="BL35" s="86"/>
      <c r="BM35" s="86"/>
      <c r="BN35" s="86"/>
      <c r="BO35" s="86"/>
      <c r="BP35" s="168"/>
      <c r="BQ35" s="168"/>
      <c r="BR35" s="168"/>
      <c r="BS35" s="168"/>
      <c r="BT35" s="168"/>
      <c r="BU35" s="168"/>
      <c r="BV35" s="168"/>
      <c r="BW35" s="168"/>
      <c r="BX35" s="168"/>
      <c r="BY35" s="168"/>
      <c r="BZ35" s="168"/>
      <c r="CA35" s="168"/>
      <c r="CB35" s="87"/>
      <c r="CC35" s="87"/>
      <c r="CD35" s="120"/>
    </row>
    <row r="36" hidden="1">
      <c r="A36" s="61" t="s">
        <v>154</v>
      </c>
      <c r="B36" s="61" t="b">
        <f>VLOOKUP(A36,SILOMS!C:F,4,0)</f>
        <v>0</v>
      </c>
      <c r="C36" s="66">
        <f>VLOOKUP(A36,SILOMS!O:Q,3,0)</f>
        <v>0</v>
      </c>
      <c r="D36" s="68">
        <f t="shared" si="6"/>
        <v>1500</v>
      </c>
      <c r="E36" s="61" t="str">
        <f>VLOOKUP(B36,'Hora por anv'!B:D,3,0)</f>
        <v>#N/A</v>
      </c>
      <c r="F36" s="70" t="str">
        <f>E36*'Hora por anv'!$H$1</f>
        <v>#N/A</v>
      </c>
      <c r="G36" s="76" t="str">
        <f t="shared" si="1"/>
        <v>#N/A</v>
      </c>
      <c r="H36" s="198">
        <v>1.0</v>
      </c>
      <c r="I36" s="198">
        <v>1.0</v>
      </c>
      <c r="J36" s="198">
        <v>1.0</v>
      </c>
      <c r="K36" s="198"/>
      <c r="L36" s="198"/>
      <c r="M36" s="199"/>
      <c r="N36" s="199"/>
      <c r="O36" s="199"/>
      <c r="P36" s="185"/>
      <c r="Q36" s="185"/>
      <c r="R36" s="185"/>
      <c r="S36" s="185"/>
      <c r="T36" s="168"/>
      <c r="U36" s="168"/>
      <c r="V36" s="168"/>
      <c r="W36" s="168"/>
      <c r="X36" s="168"/>
      <c r="Y36" s="168"/>
      <c r="Z36" s="168"/>
      <c r="AA36" s="168"/>
      <c r="AB36" s="168"/>
      <c r="AC36" s="168"/>
      <c r="AD36" s="168"/>
      <c r="AE36" s="168"/>
      <c r="AF36" s="86"/>
      <c r="AG36" s="86"/>
      <c r="AH36" s="86"/>
      <c r="AI36" s="86"/>
      <c r="AJ36" s="226"/>
      <c r="AK36" s="86"/>
      <c r="AL36" s="86"/>
      <c r="AM36" s="86"/>
      <c r="AN36" s="86"/>
      <c r="AO36" s="86"/>
      <c r="AP36" s="86"/>
      <c r="AQ36" s="86"/>
      <c r="AR36" s="168"/>
      <c r="AS36" s="168"/>
      <c r="AT36" s="168"/>
      <c r="AU36" s="168"/>
      <c r="AV36" s="168"/>
      <c r="AW36" s="168"/>
      <c r="AX36" s="168"/>
      <c r="AY36" s="168"/>
      <c r="AZ36" s="168"/>
      <c r="BA36" s="168"/>
      <c r="BB36" s="168"/>
      <c r="BC36" s="168"/>
      <c r="BD36" s="86"/>
      <c r="BE36" s="86"/>
      <c r="BF36" s="86"/>
      <c r="BG36" s="86"/>
      <c r="BH36" s="86"/>
      <c r="BI36" s="86"/>
      <c r="BJ36" s="86"/>
      <c r="BK36" s="86"/>
      <c r="BL36" s="86"/>
      <c r="BM36" s="86"/>
      <c r="BN36" s="86"/>
      <c r="BO36" s="86"/>
      <c r="BP36" s="168"/>
      <c r="BQ36" s="168"/>
      <c r="BR36" s="168"/>
      <c r="BS36" s="168"/>
      <c r="BT36" s="168"/>
      <c r="BU36" s="168"/>
      <c r="BV36" s="168"/>
      <c r="BW36" s="168"/>
      <c r="BX36" s="168"/>
      <c r="BY36" s="168"/>
      <c r="BZ36" s="168"/>
      <c r="CA36" s="168"/>
      <c r="CB36" s="242"/>
      <c r="CC36" s="242"/>
      <c r="CD36" s="120"/>
    </row>
    <row r="37" hidden="1">
      <c r="A37" s="61" t="s">
        <v>160</v>
      </c>
      <c r="B37" s="61" t="b">
        <f>VLOOKUP(A37,SILOMS!C:F,4,0)</f>
        <v>0</v>
      </c>
      <c r="C37" s="66">
        <f>VLOOKUP(A37,SILOMS!O:Q,3,0)</f>
        <v>222.8576389</v>
      </c>
      <c r="D37" s="68">
        <f t="shared" si="6"/>
        <v>-1348.583333</v>
      </c>
      <c r="E37" s="61" t="str">
        <f>VLOOKUP(B37,'Hora por anv'!B:D,3,0)</f>
        <v>#N/A</v>
      </c>
      <c r="F37" s="70" t="str">
        <f>E37*'Hora por anv'!$H$1</f>
        <v>#N/A</v>
      </c>
      <c r="G37" s="76" t="str">
        <f t="shared" si="1"/>
        <v>#N/A</v>
      </c>
      <c r="H37" s="77">
        <v>1.0</v>
      </c>
      <c r="I37" s="192" t="s">
        <v>163</v>
      </c>
      <c r="J37" s="77">
        <v>1.0</v>
      </c>
      <c r="K37" s="77"/>
      <c r="L37" s="77"/>
      <c r="M37" s="78"/>
      <c r="N37" s="78"/>
      <c r="O37" s="83" t="s">
        <v>50</v>
      </c>
      <c r="P37" s="83" t="s">
        <v>50</v>
      </c>
      <c r="Q37" s="79"/>
      <c r="R37" s="79"/>
      <c r="S37" s="79"/>
      <c r="T37" s="82"/>
      <c r="U37" s="126"/>
      <c r="V37" s="82"/>
      <c r="W37" s="82"/>
      <c r="X37" s="82"/>
      <c r="Y37" s="82"/>
      <c r="Z37" s="82"/>
      <c r="AA37" s="82"/>
      <c r="AB37" s="82"/>
      <c r="AC37" s="82"/>
      <c r="AD37" s="82"/>
      <c r="AE37" s="82"/>
      <c r="AF37" s="84"/>
      <c r="AG37" s="84"/>
      <c r="AH37" s="84"/>
      <c r="AI37" s="84"/>
      <c r="AJ37" s="84"/>
      <c r="AK37" s="84"/>
      <c r="AL37" s="84"/>
      <c r="AM37" s="84"/>
      <c r="AN37" s="84"/>
      <c r="AO37" s="84"/>
      <c r="AP37" s="84"/>
      <c r="AQ37" s="84"/>
      <c r="AR37" s="168"/>
      <c r="AS37" s="168"/>
      <c r="AT37" s="168"/>
      <c r="AU37" s="168"/>
      <c r="AV37" s="168"/>
      <c r="AW37" s="168"/>
      <c r="AX37" s="168"/>
      <c r="AY37" s="168"/>
      <c r="AZ37" s="168"/>
      <c r="BA37" s="168"/>
      <c r="BB37" s="168"/>
      <c r="BC37" s="168"/>
      <c r="BD37" s="86"/>
      <c r="BE37" s="86"/>
      <c r="BF37" s="86"/>
      <c r="BG37" s="86"/>
      <c r="BH37" s="86"/>
      <c r="BI37" s="86"/>
      <c r="BJ37" s="86"/>
      <c r="BK37" s="86"/>
      <c r="BL37" s="86"/>
      <c r="BM37" s="86"/>
      <c r="BN37" s="86"/>
      <c r="BO37" s="86"/>
      <c r="BP37" s="168"/>
      <c r="BQ37" s="168"/>
      <c r="BR37" s="168"/>
      <c r="BS37" s="168"/>
      <c r="BT37" s="168"/>
      <c r="BU37" s="168"/>
      <c r="BV37" s="168"/>
      <c r="BW37" s="168"/>
      <c r="BX37" s="168"/>
      <c r="BY37" s="168"/>
      <c r="BZ37" s="168"/>
      <c r="CA37" s="168"/>
      <c r="CB37" s="88"/>
      <c r="CC37" s="88"/>
      <c r="CD37" s="128"/>
    </row>
    <row r="38" hidden="1">
      <c r="A38" s="61" t="s">
        <v>165</v>
      </c>
      <c r="B38" s="61" t="b">
        <f>VLOOKUP(A38,SILOMS!C:F,4,0)</f>
        <v>0</v>
      </c>
      <c r="C38" s="66">
        <f>VLOOKUP(A38,SILOMS!O:Q,3,0)</f>
        <v>139.4548611</v>
      </c>
      <c r="D38" s="68">
        <f t="shared" si="6"/>
        <v>653.0833333</v>
      </c>
      <c r="E38" s="61" t="str">
        <f>VLOOKUP(B38,'Hora por anv'!B:D,3,0)</f>
        <v>#N/A</v>
      </c>
      <c r="F38" s="70" t="str">
        <f>E38*'Hora por anv'!$H$1</f>
        <v>#N/A</v>
      </c>
      <c r="G38" s="76" t="str">
        <f t="shared" si="1"/>
        <v>#N/A</v>
      </c>
      <c r="H38" s="198" t="s">
        <v>99</v>
      </c>
      <c r="I38" s="198" t="s">
        <v>99</v>
      </c>
      <c r="J38" s="198" t="s">
        <v>99</v>
      </c>
      <c r="K38" s="198" t="s">
        <v>99</v>
      </c>
      <c r="L38" s="198" t="s">
        <v>99</v>
      </c>
      <c r="M38" s="199"/>
      <c r="N38" s="199"/>
      <c r="O38" s="199"/>
      <c r="P38" s="185"/>
      <c r="Q38" s="185"/>
      <c r="R38" s="185"/>
      <c r="S38" s="185"/>
      <c r="T38" s="168"/>
      <c r="U38" s="168"/>
      <c r="V38" s="168"/>
      <c r="W38" s="168"/>
      <c r="X38" s="168"/>
      <c r="Y38" s="168"/>
      <c r="Z38" s="168"/>
      <c r="AA38" s="168"/>
      <c r="AB38" s="168"/>
      <c r="AC38" s="168"/>
      <c r="AD38" s="168"/>
      <c r="AE38" s="168"/>
      <c r="AF38" s="86"/>
      <c r="AG38" s="86"/>
      <c r="AH38" s="86"/>
      <c r="AI38" s="86"/>
      <c r="AJ38" s="86"/>
      <c r="AK38" s="86"/>
      <c r="AL38" s="86"/>
      <c r="AM38" s="86"/>
      <c r="AN38" s="86"/>
      <c r="AO38" s="86"/>
      <c r="AP38" s="86"/>
      <c r="AQ38" s="86"/>
      <c r="AR38" s="168"/>
      <c r="AS38" s="168"/>
      <c r="AT38" s="168"/>
      <c r="AU38" s="168"/>
      <c r="AV38" s="168"/>
      <c r="AW38" s="168"/>
      <c r="AX38" s="168"/>
      <c r="AY38" s="168"/>
      <c r="AZ38" s="168"/>
      <c r="BA38" s="168"/>
      <c r="BB38" s="168"/>
      <c r="BC38" s="168"/>
      <c r="BD38" s="86"/>
      <c r="BE38" s="86"/>
      <c r="BF38" s="86"/>
      <c r="BG38" s="86"/>
      <c r="BH38" s="86"/>
      <c r="BI38" s="86"/>
      <c r="BJ38" s="86"/>
      <c r="BK38" s="86"/>
      <c r="BL38" s="86"/>
      <c r="BM38" s="86"/>
      <c r="BN38" s="86"/>
      <c r="BO38" s="86"/>
      <c r="BP38" s="168"/>
      <c r="BQ38" s="168"/>
      <c r="BR38" s="168"/>
      <c r="BS38" s="168"/>
      <c r="BT38" s="168"/>
      <c r="BU38" s="168"/>
      <c r="BV38" s="168"/>
      <c r="BW38" s="168"/>
      <c r="BX38" s="168"/>
      <c r="BY38" s="168"/>
      <c r="BZ38" s="168"/>
      <c r="CA38" s="168"/>
      <c r="CB38" s="194"/>
      <c r="CC38" s="194"/>
      <c r="CD38" s="120"/>
    </row>
    <row r="39">
      <c r="A39" s="61" t="s">
        <v>86</v>
      </c>
      <c r="B39" s="61">
        <f>VLOOKUP(A39,SILOMS!C:F,4,0)</f>
        <v>2731</v>
      </c>
      <c r="C39" s="66">
        <f>VLOOKUP(A39,SILOMS!O:Q,3,0)</f>
        <v>16.51041667</v>
      </c>
      <c r="D39" s="68">
        <f t="shared" si="6"/>
        <v>1103.75</v>
      </c>
      <c r="E39" s="61">
        <f>VLOOKUP(B39,'Hora por anv'!B:D,3,0)</f>
        <v>17.77163121</v>
      </c>
      <c r="F39" s="70">
        <f>E39*'Hora por anv'!$H$1</f>
        <v>83.52666667</v>
      </c>
      <c r="G39" s="76">
        <f t="shared" si="1"/>
        <v>62.10741081</v>
      </c>
      <c r="H39" s="198" t="s">
        <v>99</v>
      </c>
      <c r="I39" s="198" t="s">
        <v>99</v>
      </c>
      <c r="J39" s="198" t="s">
        <v>99</v>
      </c>
      <c r="K39" s="198" t="s">
        <v>99</v>
      </c>
      <c r="L39" s="198" t="s">
        <v>99</v>
      </c>
      <c r="M39" s="199"/>
      <c r="N39" s="199"/>
      <c r="O39" s="199"/>
      <c r="P39" s="185"/>
      <c r="Q39" s="80" t="s">
        <v>105</v>
      </c>
      <c r="R39" s="185"/>
      <c r="S39" s="185"/>
      <c r="T39" s="168"/>
      <c r="U39" s="168"/>
      <c r="V39" s="168"/>
      <c r="W39" s="168"/>
      <c r="X39" s="168"/>
      <c r="Y39" s="168"/>
      <c r="Z39" s="191"/>
      <c r="AA39" s="191">
        <f>(D39-F39)/33.81</f>
        <v>30.17519472</v>
      </c>
      <c r="AB39" s="168"/>
      <c r="AC39" s="168"/>
      <c r="AD39" s="168"/>
      <c r="AE39" s="168"/>
      <c r="AF39" s="86"/>
      <c r="AG39" s="86"/>
      <c r="AH39" s="86"/>
      <c r="AI39" s="86"/>
      <c r="AJ39" s="86"/>
      <c r="AK39" s="86"/>
      <c r="AL39" s="86"/>
      <c r="AM39" s="86"/>
      <c r="AN39" s="86"/>
      <c r="AO39" s="86"/>
      <c r="AP39" s="86"/>
      <c r="AQ39" s="86"/>
      <c r="AR39" s="168"/>
      <c r="AS39" s="168"/>
      <c r="AT39" s="168"/>
      <c r="AU39" s="168"/>
      <c r="AV39" s="168"/>
      <c r="AW39" s="168"/>
      <c r="AX39" s="168"/>
      <c r="AY39" s="168"/>
      <c r="AZ39" s="168"/>
      <c r="BA39" s="168"/>
      <c r="BB39" s="168"/>
      <c r="BC39" s="168"/>
      <c r="BD39" s="86"/>
      <c r="BE39" s="86"/>
      <c r="BF39" s="86"/>
      <c r="BG39" s="86"/>
      <c r="BH39" s="86"/>
      <c r="BI39" s="86"/>
      <c r="BJ39" s="86"/>
      <c r="BK39" s="86"/>
      <c r="BL39" s="86"/>
      <c r="BM39" s="86"/>
      <c r="BN39" s="86"/>
      <c r="BO39" s="86"/>
      <c r="BP39" s="168"/>
      <c r="BQ39" s="168"/>
      <c r="BR39" s="168"/>
      <c r="BS39" s="168"/>
      <c r="BT39" s="168"/>
      <c r="BU39" s="168"/>
      <c r="BV39" s="168"/>
      <c r="BW39" s="168"/>
      <c r="BX39" s="168"/>
      <c r="BY39" s="192" t="s">
        <v>163</v>
      </c>
      <c r="BZ39" s="168"/>
      <c r="CA39" s="168"/>
      <c r="CB39" s="87" t="s">
        <v>229</v>
      </c>
      <c r="CC39" s="242"/>
      <c r="CD39" s="120"/>
    </row>
    <row r="40" hidden="1">
      <c r="A40" s="61" t="s">
        <v>169</v>
      </c>
      <c r="B40" s="61" t="b">
        <f>VLOOKUP(A40,SILOMS!C:F,4,0)</f>
        <v>0</v>
      </c>
      <c r="C40" s="66">
        <f>VLOOKUP(A40,SILOMS!O:Q,3,0)</f>
        <v>20.08680556</v>
      </c>
      <c r="D40" s="68">
        <f t="shared" si="6"/>
        <v>1017.916667</v>
      </c>
      <c r="E40" s="61" t="str">
        <f>VLOOKUP(B40,'Hora por anv'!B:D,3,0)</f>
        <v>#N/A</v>
      </c>
      <c r="F40" s="70" t="str">
        <f>E40*'Hora por anv'!$H$1</f>
        <v>#N/A</v>
      </c>
      <c r="G40" s="76" t="str">
        <f t="shared" si="1"/>
        <v>#N/A</v>
      </c>
      <c r="H40" s="198" t="s">
        <v>99</v>
      </c>
      <c r="I40" s="198" t="s">
        <v>99</v>
      </c>
      <c r="J40" s="198" t="s">
        <v>99</v>
      </c>
      <c r="K40" s="198" t="s">
        <v>99</v>
      </c>
      <c r="L40" s="198" t="s">
        <v>99</v>
      </c>
      <c r="M40" s="199"/>
      <c r="N40" s="199"/>
      <c r="O40" s="199"/>
      <c r="P40" s="185"/>
      <c r="Q40" s="185"/>
      <c r="R40" s="185"/>
      <c r="S40" s="185"/>
      <c r="T40" s="168"/>
      <c r="U40" s="168"/>
      <c r="V40" s="168"/>
      <c r="W40" s="168"/>
      <c r="X40" s="168"/>
      <c r="Y40" s="168"/>
      <c r="Z40" s="168"/>
      <c r="AA40" s="168"/>
      <c r="AB40" s="168"/>
      <c r="AC40" s="168"/>
      <c r="AD40" s="168"/>
      <c r="AE40" s="168"/>
      <c r="AF40" s="86"/>
      <c r="AG40" s="86"/>
      <c r="AH40" s="86"/>
      <c r="AI40" s="86"/>
      <c r="AJ40" s="86"/>
      <c r="AK40" s="86"/>
      <c r="AL40" s="86"/>
      <c r="AM40" s="86"/>
      <c r="AN40" s="86"/>
      <c r="AO40" s="86"/>
      <c r="AP40" s="86"/>
      <c r="AQ40" s="86"/>
      <c r="AR40" s="168"/>
      <c r="AS40" s="168"/>
      <c r="AT40" s="168"/>
      <c r="AU40" s="168"/>
      <c r="AV40" s="168"/>
      <c r="AW40" s="168"/>
      <c r="AX40" s="168"/>
      <c r="AY40" s="168"/>
      <c r="AZ40" s="168"/>
      <c r="BA40" s="168"/>
      <c r="BB40" s="168"/>
      <c r="BC40" s="168"/>
      <c r="BD40" s="86"/>
      <c r="BE40" s="86"/>
      <c r="BF40" s="86"/>
      <c r="BG40" s="86"/>
      <c r="BH40" s="86"/>
      <c r="BI40" s="86"/>
      <c r="BJ40" s="86"/>
      <c r="BK40" s="86"/>
      <c r="BL40" s="86"/>
      <c r="BM40" s="86"/>
      <c r="BN40" s="86"/>
      <c r="BO40" s="86"/>
      <c r="BP40" s="168"/>
      <c r="BQ40" s="168"/>
      <c r="BR40" s="168"/>
      <c r="BS40" s="168"/>
      <c r="BT40" s="168"/>
      <c r="BU40" s="168"/>
      <c r="BV40" s="168"/>
      <c r="BW40" s="168"/>
      <c r="BX40" s="168"/>
      <c r="BY40" s="168"/>
      <c r="BZ40" s="168"/>
      <c r="CA40" s="168"/>
      <c r="CB40" s="194"/>
      <c r="CC40" s="194"/>
      <c r="CD40" s="120"/>
    </row>
    <row r="41" hidden="1">
      <c r="A41" s="252" t="s">
        <v>136</v>
      </c>
      <c r="B41" s="61" t="b">
        <f>VLOOKUP(A41,SILOMS!C:F,4,0)</f>
        <v>0</v>
      </c>
      <c r="C41" s="255">
        <f>VLOOKUP(A41,SILOMS!O:Q,3,0)</f>
        <v>5.954861111</v>
      </c>
      <c r="D41" s="256">
        <f t="shared" si="6"/>
        <v>1357.083333</v>
      </c>
      <c r="E41" s="252" t="str">
        <f>VLOOKUP(B41,'Hora por anv'!B:D,3,0)</f>
        <v>#N/A</v>
      </c>
      <c r="F41" s="257" t="str">
        <f>E41*'Hora por anv'!$H$1</f>
        <v>#N/A</v>
      </c>
      <c r="G41" s="258" t="str">
        <f t="shared" si="1"/>
        <v>#N/A</v>
      </c>
      <c r="H41" s="259">
        <v>1.0</v>
      </c>
      <c r="I41" s="259">
        <v>1.0</v>
      </c>
      <c r="J41" s="259">
        <v>1.0</v>
      </c>
      <c r="K41" s="259"/>
      <c r="L41" s="259"/>
      <c r="M41" s="259"/>
      <c r="N41" s="259"/>
      <c r="O41" s="259"/>
      <c r="P41" s="260"/>
      <c r="Q41" s="261" t="s">
        <v>105</v>
      </c>
      <c r="R41" s="259"/>
      <c r="S41" s="259"/>
      <c r="T41" s="168"/>
      <c r="U41" s="168"/>
      <c r="V41" s="168"/>
      <c r="W41" s="168"/>
      <c r="X41" s="263"/>
      <c r="Y41" s="263"/>
      <c r="Z41" s="263"/>
      <c r="AA41" s="263"/>
      <c r="AB41" s="263"/>
      <c r="AC41" s="263"/>
      <c r="AD41" s="263"/>
      <c r="AE41" s="263"/>
      <c r="AF41" s="264"/>
      <c r="AG41" s="264"/>
      <c r="AH41" s="264"/>
      <c r="AI41" s="264"/>
      <c r="AJ41" s="264"/>
      <c r="AK41" s="264"/>
      <c r="AL41" s="264"/>
      <c r="AM41" s="264"/>
      <c r="AN41" s="264"/>
      <c r="AO41" s="264"/>
      <c r="AP41" s="264"/>
      <c r="AQ41" s="264"/>
      <c r="AR41" s="168"/>
      <c r="AS41" s="168"/>
      <c r="AT41" s="168"/>
      <c r="AU41" s="168"/>
      <c r="AV41" s="168"/>
      <c r="AW41" s="168"/>
      <c r="AX41" s="168"/>
      <c r="AY41" s="168"/>
      <c r="AZ41" s="168"/>
      <c r="BA41" s="168"/>
      <c r="BB41" s="168"/>
      <c r="BC41" s="168"/>
      <c r="BD41" s="86"/>
      <c r="BE41" s="86"/>
      <c r="BF41" s="86"/>
      <c r="BG41" s="86"/>
      <c r="BH41" s="86"/>
      <c r="BI41" s="86"/>
      <c r="BJ41" s="86"/>
      <c r="BK41" s="86"/>
      <c r="BL41" s="86"/>
      <c r="BM41" s="86"/>
      <c r="BN41" s="86"/>
      <c r="BO41" s="86"/>
      <c r="BP41" s="168"/>
      <c r="BQ41" s="168"/>
      <c r="BR41" s="168"/>
      <c r="BS41" s="168"/>
      <c r="BT41" s="168"/>
      <c r="BU41" s="168"/>
      <c r="BV41" s="168"/>
      <c r="BW41" s="168"/>
      <c r="BX41" s="168"/>
      <c r="BY41" s="168"/>
      <c r="BZ41" s="168"/>
      <c r="CA41" s="168"/>
      <c r="CB41" s="87"/>
      <c r="CC41" s="87" t="s">
        <v>250</v>
      </c>
      <c r="CD41" s="265"/>
    </row>
    <row r="42" hidden="1">
      <c r="A42" s="197" t="s">
        <v>190</v>
      </c>
      <c r="B42" s="61" t="b">
        <f>VLOOKUP(A42,SILOMS!C:F,4,0)</f>
        <v>0</v>
      </c>
      <c r="C42" s="255">
        <f>VLOOKUP(A42,SILOMS!O:Q,3,0)</f>
        <v>75.78819444</v>
      </c>
      <c r="D42" s="256">
        <f t="shared" si="6"/>
        <v>1181.083333</v>
      </c>
      <c r="E42" s="252" t="str">
        <f>VLOOKUP(B42,'Hora por anv'!B:D,3,0)</f>
        <v>#N/A</v>
      </c>
      <c r="F42" s="257" t="str">
        <f>E42*'Hora por anv'!$H$1</f>
        <v>#N/A</v>
      </c>
      <c r="G42" s="258" t="str">
        <f t="shared" si="1"/>
        <v>#N/A</v>
      </c>
      <c r="H42" s="266" t="s">
        <v>99</v>
      </c>
      <c r="I42" s="266" t="s">
        <v>99</v>
      </c>
      <c r="J42" s="266" t="s">
        <v>99</v>
      </c>
      <c r="K42" s="266" t="s">
        <v>99</v>
      </c>
      <c r="L42" s="266" t="s">
        <v>99</v>
      </c>
      <c r="M42" s="267"/>
      <c r="N42" s="267"/>
      <c r="O42" s="267"/>
      <c r="P42" s="81"/>
      <c r="Q42" s="81"/>
      <c r="R42" s="81"/>
      <c r="S42" s="81"/>
      <c r="T42" s="200"/>
      <c r="U42" s="200"/>
      <c r="V42" s="200"/>
      <c r="W42" s="168"/>
      <c r="X42" s="268"/>
      <c r="Y42" s="268"/>
      <c r="Z42" s="268"/>
      <c r="AA42" s="268"/>
      <c r="AB42" s="268"/>
      <c r="AC42" s="268"/>
      <c r="AD42" s="268"/>
      <c r="AE42" s="268"/>
      <c r="AF42" s="269"/>
      <c r="AG42" s="269"/>
      <c r="AH42" s="269"/>
      <c r="AI42" s="269"/>
      <c r="AJ42" s="269"/>
      <c r="AK42" s="269"/>
      <c r="AL42" s="269"/>
      <c r="AM42" s="269"/>
      <c r="AN42" s="269"/>
      <c r="AO42" s="269"/>
      <c r="AP42" s="269"/>
      <c r="AQ42" s="269"/>
      <c r="AR42" s="168"/>
      <c r="AS42" s="168"/>
      <c r="AT42" s="168"/>
      <c r="AU42" s="168"/>
      <c r="AV42" s="168"/>
      <c r="AW42" s="168"/>
      <c r="AX42" s="168"/>
      <c r="AY42" s="168"/>
      <c r="AZ42" s="168"/>
      <c r="BA42" s="168"/>
      <c r="BB42" s="168"/>
      <c r="BC42" s="168"/>
      <c r="BD42" s="86"/>
      <c r="BE42" s="86"/>
      <c r="BF42" s="86"/>
      <c r="BG42" s="86"/>
      <c r="BH42" s="86"/>
      <c r="BI42" s="86"/>
      <c r="BJ42" s="86"/>
      <c r="BK42" s="86"/>
      <c r="BL42" s="86"/>
      <c r="BM42" s="86"/>
      <c r="BN42" s="86"/>
      <c r="BO42" s="86"/>
      <c r="BP42" s="168"/>
      <c r="BQ42" s="168"/>
      <c r="BR42" s="168"/>
      <c r="BS42" s="168"/>
      <c r="BT42" s="168"/>
      <c r="BU42" s="168"/>
      <c r="BV42" s="168"/>
      <c r="BW42" s="168"/>
      <c r="BX42" s="168"/>
      <c r="BY42" s="168"/>
      <c r="BZ42" s="168"/>
      <c r="CA42" s="168"/>
      <c r="CB42" s="194"/>
      <c r="CC42" s="194"/>
      <c r="CD42" s="265"/>
    </row>
    <row r="43">
      <c r="A43" s="22"/>
      <c r="B43" s="22"/>
      <c r="C43" s="22"/>
      <c r="D43" s="22"/>
      <c r="E43" s="271"/>
      <c r="F43" s="17"/>
      <c r="G43" s="22"/>
      <c r="H43" s="17"/>
      <c r="I43" s="17"/>
      <c r="J43" s="17"/>
      <c r="K43" s="17"/>
      <c r="L43" s="17"/>
      <c r="M43" s="17"/>
      <c r="N43" s="17"/>
      <c r="O43" s="17"/>
      <c r="P43" s="22"/>
      <c r="Q43" s="271"/>
      <c r="R43" s="17"/>
      <c r="S43" s="17"/>
      <c r="T43" s="17"/>
      <c r="U43" s="17"/>
      <c r="V43" s="17"/>
      <c r="W43" s="17"/>
      <c r="X43" s="17"/>
      <c r="Y43" s="17"/>
      <c r="Z43" s="32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  <c r="AT43" s="17"/>
      <c r="AU43" s="17"/>
      <c r="AV43" s="17"/>
      <c r="AW43" s="17"/>
      <c r="AX43" s="17"/>
      <c r="AY43" s="17"/>
      <c r="AZ43" s="17"/>
      <c r="BA43" s="17"/>
      <c r="BB43" s="17"/>
      <c r="BC43" s="17"/>
      <c r="BD43" s="17"/>
      <c r="BE43" s="17"/>
      <c r="BF43" s="17"/>
      <c r="BG43" s="17"/>
      <c r="BH43" s="17"/>
      <c r="BI43" s="17"/>
      <c r="BJ43" s="17"/>
      <c r="BK43" s="17"/>
      <c r="BL43" s="17"/>
      <c r="BM43" s="17"/>
      <c r="BN43" s="17"/>
      <c r="BO43" s="17"/>
      <c r="BP43" s="17"/>
      <c r="BQ43" s="17"/>
      <c r="BR43" s="17"/>
      <c r="BS43" s="17"/>
      <c r="BT43" s="17"/>
      <c r="BU43" s="17"/>
      <c r="BV43" s="17"/>
      <c r="BW43" s="17"/>
      <c r="BX43" s="17"/>
      <c r="BY43" s="17"/>
      <c r="BZ43" s="17"/>
      <c r="CA43" s="17"/>
      <c r="CB43" s="17"/>
      <c r="CC43" s="17"/>
      <c r="CD43" s="17"/>
    </row>
    <row r="44">
      <c r="A44" s="22"/>
      <c r="B44" s="22"/>
      <c r="C44" s="22"/>
      <c r="D44" s="22"/>
      <c r="E44" s="22"/>
      <c r="F44" s="17"/>
      <c r="G44" s="22"/>
      <c r="H44" s="17"/>
      <c r="I44" s="17"/>
      <c r="J44" s="17"/>
      <c r="K44" s="17"/>
      <c r="L44" s="17"/>
      <c r="M44" s="17"/>
      <c r="N44" s="17"/>
      <c r="O44" s="17"/>
      <c r="P44" s="22"/>
      <c r="Q44" s="271"/>
      <c r="R44" s="17"/>
      <c r="S44" s="17"/>
      <c r="T44" s="17"/>
      <c r="U44" s="17"/>
      <c r="V44" s="17"/>
      <c r="W44" s="17"/>
      <c r="X44" s="17"/>
      <c r="Y44" s="17"/>
      <c r="Z44" s="32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  <c r="AT44" s="17"/>
      <c r="AU44" s="17"/>
      <c r="AV44" s="17"/>
      <c r="AW44" s="17"/>
      <c r="AX44" s="17"/>
      <c r="AY44" s="17"/>
      <c r="AZ44" s="17"/>
      <c r="BA44" s="17"/>
      <c r="BB44" s="17"/>
      <c r="BC44" s="17"/>
      <c r="BD44" s="17"/>
      <c r="BE44" s="17"/>
      <c r="BF44" s="17"/>
      <c r="BG44" s="17"/>
      <c r="BH44" s="17"/>
      <c r="BI44" s="17"/>
      <c r="BJ44" s="17"/>
      <c r="BK44" s="17"/>
      <c r="BL44" s="17"/>
      <c r="BM44" s="17"/>
      <c r="BN44" s="17"/>
      <c r="BO44" s="17"/>
      <c r="BP44" s="17"/>
      <c r="BQ44" s="17"/>
      <c r="BR44" s="17"/>
      <c r="BS44" s="17"/>
      <c r="BT44" s="17"/>
      <c r="BU44" s="17"/>
      <c r="BV44" s="17"/>
      <c r="BW44" s="17"/>
      <c r="BX44" s="17"/>
      <c r="BY44" s="17"/>
      <c r="BZ44" s="17"/>
      <c r="CA44" s="17"/>
      <c r="CB44" s="17"/>
      <c r="CC44" s="17"/>
      <c r="CD44" s="17"/>
    </row>
    <row r="45">
      <c r="A45" s="22"/>
      <c r="B45" s="22"/>
      <c r="C45" s="22"/>
      <c r="D45" s="22"/>
      <c r="E45" s="22"/>
      <c r="F45" s="17"/>
      <c r="G45" s="22"/>
      <c r="H45" s="17"/>
      <c r="I45" s="17"/>
      <c r="J45" s="17"/>
      <c r="K45" s="17"/>
      <c r="L45" s="17"/>
      <c r="M45" s="17"/>
      <c r="N45" s="17"/>
      <c r="O45" s="17"/>
      <c r="P45" s="22"/>
      <c r="Q45" s="271"/>
      <c r="R45" s="17"/>
      <c r="S45" s="17"/>
      <c r="T45" s="17"/>
      <c r="U45" s="17"/>
      <c r="V45" s="17"/>
      <c r="W45" s="17"/>
      <c r="X45" s="17"/>
      <c r="Y45" s="17"/>
      <c r="Z45" s="32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  <c r="AT45" s="17"/>
      <c r="AU45" s="17"/>
      <c r="AV45" s="17"/>
      <c r="AW45" s="17"/>
      <c r="AX45" s="17"/>
      <c r="AY45" s="17"/>
      <c r="AZ45" s="17"/>
      <c r="BA45" s="17"/>
      <c r="BB45" s="17"/>
      <c r="BC45" s="17"/>
      <c r="BD45" s="17"/>
      <c r="BE45" s="17"/>
      <c r="BF45" s="17"/>
      <c r="BG45" s="17"/>
      <c r="BH45" s="17"/>
      <c r="BI45" s="17"/>
      <c r="BJ45" s="17"/>
      <c r="BK45" s="17"/>
      <c r="BL45" s="17"/>
      <c r="BM45" s="17"/>
      <c r="BN45" s="17"/>
      <c r="BO45" s="17"/>
      <c r="BP45" s="17"/>
      <c r="BQ45" s="17"/>
      <c r="BR45" s="17"/>
      <c r="BS45" s="17"/>
      <c r="BT45" s="17"/>
      <c r="BU45" s="17"/>
      <c r="BV45" s="17"/>
      <c r="BW45" s="17"/>
      <c r="BX45" s="17"/>
      <c r="BY45" s="17"/>
      <c r="BZ45" s="17"/>
      <c r="CA45" s="17"/>
      <c r="CB45" s="17"/>
      <c r="CC45" s="17"/>
      <c r="CD45" s="17"/>
    </row>
    <row r="46">
      <c r="A46" s="22"/>
      <c r="B46" s="22"/>
      <c r="C46" s="22"/>
      <c r="D46" s="22"/>
      <c r="E46" s="275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22"/>
      <c r="R46" s="17"/>
      <c r="S46" s="17"/>
      <c r="T46" s="17"/>
      <c r="U46" s="17"/>
      <c r="V46" s="17"/>
      <c r="W46" s="17"/>
      <c r="X46" s="17"/>
      <c r="Y46" s="17"/>
      <c r="Z46" s="32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  <c r="AT46" s="17"/>
      <c r="AU46" s="17"/>
      <c r="AV46" s="17"/>
      <c r="AW46" s="17"/>
      <c r="AX46" s="17"/>
      <c r="AY46" s="17"/>
      <c r="AZ46" s="17"/>
      <c r="BA46" s="17"/>
      <c r="BB46" s="17"/>
      <c r="BC46" s="17"/>
      <c r="BD46" s="17"/>
      <c r="BE46" s="17"/>
      <c r="BF46" s="17"/>
      <c r="BG46" s="17"/>
      <c r="BH46" s="17"/>
      <c r="BI46" s="17"/>
      <c r="BJ46" s="17"/>
      <c r="BK46" s="17"/>
      <c r="BL46" s="17"/>
      <c r="BM46" s="17"/>
      <c r="BN46" s="17"/>
      <c r="BO46" s="17"/>
      <c r="BP46" s="17"/>
      <c r="BQ46" s="17"/>
      <c r="BR46" s="17"/>
      <c r="BS46" s="17"/>
      <c r="BT46" s="17"/>
      <c r="BU46" s="17"/>
      <c r="BV46" s="17"/>
      <c r="BW46" s="17"/>
      <c r="BX46" s="17"/>
      <c r="BY46" s="17"/>
      <c r="BZ46" s="17"/>
      <c r="CA46" s="17"/>
      <c r="CB46" s="17"/>
      <c r="CC46" s="17"/>
      <c r="CD46" s="17"/>
    </row>
    <row r="47">
      <c r="A47" s="22"/>
      <c r="B47" s="22"/>
      <c r="C47" s="22"/>
      <c r="D47" s="22"/>
      <c r="E47" s="278"/>
      <c r="F47" s="17"/>
      <c r="G47" s="22"/>
      <c r="H47" s="17"/>
      <c r="I47" s="17"/>
      <c r="J47" s="17"/>
      <c r="K47" s="17"/>
      <c r="L47" s="17"/>
      <c r="M47" s="17"/>
      <c r="N47" s="17"/>
      <c r="O47" s="17"/>
      <c r="P47" s="22"/>
      <c r="Q47" s="17"/>
      <c r="R47" s="17"/>
      <c r="S47" s="17"/>
      <c r="T47" s="17"/>
      <c r="U47" s="17"/>
      <c r="V47" s="17"/>
      <c r="W47" s="17"/>
      <c r="X47" s="17"/>
      <c r="Y47" s="17"/>
      <c r="Z47" s="32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  <c r="AT47" s="17"/>
      <c r="AU47" s="17"/>
      <c r="AV47" s="17"/>
      <c r="AW47" s="17"/>
      <c r="AX47" s="17"/>
      <c r="AY47" s="17"/>
      <c r="AZ47" s="17"/>
      <c r="BA47" s="17"/>
      <c r="BB47" s="17"/>
      <c r="BC47" s="17"/>
      <c r="BD47" s="17"/>
      <c r="BE47" s="17"/>
      <c r="BF47" s="17"/>
      <c r="BG47" s="17"/>
      <c r="BH47" s="17"/>
      <c r="BI47" s="17"/>
      <c r="BJ47" s="17"/>
      <c r="BK47" s="17"/>
      <c r="BL47" s="17"/>
      <c r="BM47" s="17"/>
      <c r="BN47" s="17"/>
      <c r="BO47" s="17"/>
      <c r="BP47" s="17"/>
      <c r="BQ47" s="17"/>
      <c r="BR47" s="17"/>
      <c r="BS47" s="17"/>
      <c r="BT47" s="17"/>
      <c r="BU47" s="17"/>
      <c r="BV47" s="17"/>
      <c r="BW47" s="17"/>
      <c r="BX47" s="17"/>
      <c r="BY47" s="17"/>
      <c r="BZ47" s="17"/>
      <c r="CA47" s="17"/>
      <c r="CB47" s="17"/>
      <c r="CC47" s="17"/>
      <c r="CD47" s="17"/>
    </row>
    <row r="48">
      <c r="A48" s="279"/>
      <c r="B48" s="280"/>
      <c r="C48" s="280"/>
      <c r="D48" s="281"/>
      <c r="E48" s="280"/>
      <c r="F48" s="280"/>
      <c r="G48" s="280"/>
      <c r="H48" s="282"/>
      <c r="I48" s="282"/>
      <c r="J48" s="282"/>
      <c r="K48" s="282"/>
      <c r="L48" s="282"/>
      <c r="M48" s="282"/>
      <c r="N48" s="282"/>
      <c r="O48" s="282"/>
      <c r="P48" s="282"/>
      <c r="Q48" s="282"/>
      <c r="R48" s="282"/>
      <c r="S48" s="282"/>
      <c r="T48" s="279"/>
      <c r="U48" s="279"/>
      <c r="V48" s="279"/>
      <c r="W48" s="279"/>
      <c r="X48" s="279"/>
      <c r="Y48" s="279"/>
      <c r="Z48" s="329"/>
      <c r="AA48" s="279"/>
      <c r="AB48" s="279"/>
      <c r="AC48" s="279"/>
      <c r="AD48" s="279"/>
      <c r="AE48" s="279"/>
      <c r="AF48" s="279"/>
      <c r="AG48" s="279"/>
      <c r="AH48" s="279"/>
      <c r="AI48" s="279"/>
      <c r="AJ48" s="279"/>
      <c r="AK48" s="279"/>
      <c r="AL48" s="279"/>
      <c r="AM48" s="279"/>
      <c r="AN48" s="279"/>
      <c r="AO48" s="279"/>
      <c r="AP48" s="279"/>
      <c r="AQ48" s="279"/>
      <c r="AR48" s="279"/>
      <c r="AS48" s="279"/>
      <c r="AT48" s="279"/>
      <c r="AU48" s="280"/>
      <c r="AV48" s="280"/>
      <c r="AW48" s="280"/>
      <c r="AX48" s="280"/>
      <c r="AY48" s="280"/>
      <c r="AZ48" s="280"/>
      <c r="BA48" s="280"/>
      <c r="BB48" s="280"/>
      <c r="BC48" s="280"/>
      <c r="BD48" s="280"/>
      <c r="BE48" s="280"/>
      <c r="BF48" s="280"/>
      <c r="BG48" s="280"/>
      <c r="BH48" s="280"/>
      <c r="BI48" s="280"/>
      <c r="BJ48" s="280"/>
      <c r="BK48" s="280"/>
      <c r="BL48" s="280"/>
      <c r="BM48" s="280"/>
      <c r="BN48" s="280"/>
      <c r="BO48" s="280"/>
      <c r="BP48" s="280"/>
      <c r="BQ48" s="280"/>
      <c r="BR48" s="280"/>
      <c r="BS48" s="280"/>
      <c r="BT48" s="280"/>
      <c r="BU48" s="280"/>
      <c r="BV48" s="280"/>
      <c r="BW48" s="280"/>
      <c r="BX48" s="280"/>
      <c r="BY48" s="280"/>
      <c r="BZ48" s="280"/>
      <c r="CA48" s="280"/>
      <c r="CB48" s="280"/>
      <c r="CC48" s="280"/>
      <c r="CD48" s="280"/>
    </row>
    <row r="49">
      <c r="A49" s="22"/>
      <c r="B49" s="22"/>
      <c r="C49" s="22"/>
      <c r="D49" s="22"/>
      <c r="E49" s="271"/>
      <c r="F49" s="17"/>
      <c r="G49" s="22"/>
      <c r="H49" s="17"/>
      <c r="I49" s="17"/>
      <c r="J49" s="17"/>
      <c r="K49" s="17"/>
      <c r="L49" s="17"/>
      <c r="M49" s="17"/>
      <c r="N49" s="17"/>
      <c r="O49" s="17"/>
      <c r="P49" s="22"/>
      <c r="Q49" s="271"/>
      <c r="R49" s="17"/>
      <c r="S49" s="17"/>
      <c r="T49" s="17"/>
      <c r="U49" s="17"/>
      <c r="V49" s="17"/>
      <c r="W49" s="17"/>
      <c r="X49" s="17"/>
      <c r="Y49" s="17"/>
      <c r="Z49" s="32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  <c r="AT49" s="17"/>
      <c r="AU49" s="17"/>
      <c r="AV49" s="17"/>
      <c r="AW49" s="17"/>
      <c r="AX49" s="17"/>
      <c r="AY49" s="17"/>
      <c r="AZ49" s="17"/>
      <c r="BA49" s="17"/>
      <c r="BB49" s="17"/>
      <c r="BC49" s="17"/>
      <c r="BD49" s="17"/>
      <c r="BE49" s="17"/>
      <c r="BF49" s="17"/>
      <c r="BG49" s="17"/>
      <c r="BH49" s="17"/>
      <c r="BI49" s="17"/>
      <c r="BJ49" s="17"/>
      <c r="BK49" s="17"/>
      <c r="BL49" s="17"/>
      <c r="BM49" s="17"/>
      <c r="BN49" s="17"/>
      <c r="BO49" s="17"/>
      <c r="BP49" s="17"/>
      <c r="BQ49" s="17"/>
      <c r="BR49" s="17"/>
      <c r="BS49" s="17"/>
      <c r="BT49" s="17"/>
      <c r="BU49" s="17"/>
      <c r="BV49" s="17"/>
      <c r="BW49" s="17"/>
      <c r="BX49" s="17"/>
      <c r="BY49" s="17"/>
      <c r="BZ49" s="17"/>
      <c r="CA49" s="17"/>
      <c r="CB49" s="17"/>
      <c r="CC49" s="17"/>
      <c r="CD49" s="17"/>
    </row>
    <row r="50">
      <c r="A50" s="22"/>
      <c r="B50" s="22"/>
      <c r="C50" s="17"/>
      <c r="D50" s="22"/>
      <c r="E50" s="289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22"/>
      <c r="Q50" s="17"/>
      <c r="R50" s="17"/>
      <c r="S50" s="17"/>
      <c r="T50" s="17"/>
      <c r="U50" s="17"/>
      <c r="V50" s="17"/>
      <c r="W50" s="17"/>
      <c r="X50" s="17"/>
      <c r="Y50" s="17"/>
      <c r="Z50" s="327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  <c r="AT50" s="17"/>
      <c r="AU50" s="17"/>
      <c r="AV50" s="17"/>
      <c r="AW50" s="17"/>
      <c r="AX50" s="17"/>
      <c r="AY50" s="17"/>
      <c r="AZ50" s="17"/>
      <c r="BA50" s="17"/>
      <c r="BB50" s="17"/>
      <c r="BC50" s="17"/>
      <c r="BD50" s="17"/>
      <c r="BE50" s="17"/>
      <c r="BF50" s="17"/>
      <c r="BG50" s="17"/>
      <c r="BH50" s="17"/>
      <c r="BI50" s="17"/>
      <c r="BJ50" s="17"/>
      <c r="BK50" s="17"/>
      <c r="BL50" s="17"/>
      <c r="BM50" s="17"/>
      <c r="BN50" s="17"/>
      <c r="BO50" s="17"/>
      <c r="BP50" s="17"/>
      <c r="BQ50" s="17"/>
      <c r="BR50" s="17"/>
      <c r="BS50" s="17"/>
      <c r="BT50" s="17"/>
      <c r="BU50" s="17"/>
      <c r="BV50" s="17"/>
      <c r="BW50" s="17"/>
      <c r="BX50" s="17"/>
      <c r="BY50" s="17"/>
      <c r="BZ50" s="17"/>
      <c r="CA50" s="17"/>
      <c r="CB50" s="17"/>
      <c r="CC50" s="17"/>
      <c r="CD50" s="17"/>
    </row>
    <row r="51">
      <c r="A51" s="22"/>
      <c r="B51" s="22"/>
      <c r="C51" s="17"/>
      <c r="D51" s="22"/>
      <c r="E51" s="295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22"/>
      <c r="R51" s="17"/>
      <c r="S51" s="17"/>
      <c r="T51" s="17"/>
      <c r="U51" s="17"/>
      <c r="V51" s="17"/>
      <c r="W51" s="17"/>
      <c r="X51" s="17"/>
      <c r="Y51" s="17"/>
      <c r="Z51" s="327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  <c r="AT51" s="17"/>
      <c r="AU51" s="17"/>
      <c r="AV51" s="17"/>
      <c r="AW51" s="17"/>
      <c r="AX51" s="17"/>
      <c r="AY51" s="17"/>
      <c r="AZ51" s="17"/>
      <c r="BA51" s="17"/>
      <c r="BB51" s="17"/>
      <c r="BC51" s="17"/>
      <c r="BD51" s="17"/>
      <c r="BE51" s="17"/>
      <c r="BF51" s="17"/>
      <c r="BG51" s="17"/>
      <c r="BH51" s="17"/>
      <c r="BI51" s="17"/>
      <c r="BJ51" s="17"/>
      <c r="BK51" s="17"/>
      <c r="BL51" s="17"/>
      <c r="BM51" s="17"/>
      <c r="BN51" s="17"/>
      <c r="BO51" s="17"/>
      <c r="BP51" s="17"/>
      <c r="BQ51" s="17"/>
      <c r="BR51" s="17"/>
      <c r="BS51" s="17"/>
      <c r="BT51" s="17"/>
      <c r="BU51" s="17"/>
      <c r="BV51" s="17"/>
      <c r="BW51" s="17"/>
      <c r="BX51" s="17"/>
      <c r="BY51" s="17"/>
      <c r="BZ51" s="17"/>
      <c r="CA51" s="17"/>
      <c r="CB51" s="17"/>
      <c r="CC51" s="17"/>
      <c r="CD51" s="17"/>
    </row>
    <row r="52">
      <c r="A52" s="22"/>
      <c r="B52" s="22"/>
      <c r="C52" s="17"/>
      <c r="D52" s="22"/>
      <c r="E52" s="295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22"/>
      <c r="R52" s="17"/>
      <c r="S52" s="17"/>
      <c r="T52" s="17"/>
      <c r="U52" s="17"/>
      <c r="V52" s="17"/>
      <c r="W52" s="17"/>
      <c r="X52" s="17"/>
      <c r="Y52" s="17"/>
      <c r="Z52" s="32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  <c r="AT52" s="17"/>
      <c r="AU52" s="17"/>
      <c r="AV52" s="17"/>
      <c r="AW52" s="17"/>
      <c r="AX52" s="17"/>
      <c r="AY52" s="17"/>
      <c r="AZ52" s="17"/>
      <c r="BA52" s="17"/>
      <c r="BB52" s="17"/>
      <c r="BC52" s="17"/>
      <c r="BD52" s="17"/>
      <c r="BE52" s="17"/>
      <c r="BF52" s="17"/>
      <c r="BG52" s="17"/>
      <c r="BH52" s="17"/>
      <c r="BI52" s="17"/>
      <c r="BJ52" s="17"/>
      <c r="BK52" s="17"/>
      <c r="BL52" s="17"/>
      <c r="BM52" s="17"/>
      <c r="BN52" s="17"/>
      <c r="BO52" s="17"/>
      <c r="BP52" s="17"/>
      <c r="BQ52" s="17"/>
      <c r="BR52" s="17"/>
      <c r="BS52" s="17"/>
      <c r="BT52" s="17"/>
      <c r="BU52" s="17"/>
      <c r="BV52" s="17"/>
      <c r="BW52" s="17"/>
      <c r="BX52" s="17"/>
      <c r="BY52" s="17"/>
      <c r="BZ52" s="17"/>
      <c r="CA52" s="17"/>
      <c r="CB52" s="17"/>
      <c r="CC52" s="17"/>
      <c r="CD52" s="17"/>
    </row>
    <row r="53">
      <c r="A53" s="17"/>
      <c r="B53" s="17"/>
      <c r="C53" s="17"/>
      <c r="D53" s="301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32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  <c r="AT53" s="17"/>
      <c r="AU53" s="17"/>
      <c r="AV53" s="17"/>
      <c r="AW53" s="17"/>
      <c r="AX53" s="17"/>
      <c r="AY53" s="17"/>
      <c r="AZ53" s="17"/>
      <c r="BA53" s="17"/>
      <c r="BB53" s="17"/>
      <c r="BC53" s="17"/>
      <c r="BD53" s="17"/>
      <c r="BE53" s="17"/>
      <c r="BF53" s="17"/>
      <c r="BG53" s="17"/>
      <c r="BH53" s="17"/>
      <c r="BI53" s="17"/>
      <c r="BJ53" s="17"/>
      <c r="BK53" s="17"/>
      <c r="BL53" s="17"/>
      <c r="BM53" s="17"/>
      <c r="BN53" s="17"/>
      <c r="BO53" s="17"/>
      <c r="BP53" s="17"/>
      <c r="BQ53" s="17"/>
      <c r="BR53" s="17"/>
      <c r="BS53" s="17"/>
      <c r="BT53" s="17"/>
      <c r="BU53" s="17"/>
      <c r="BV53" s="17"/>
      <c r="BW53" s="17"/>
      <c r="BX53" s="17"/>
      <c r="BY53" s="17"/>
      <c r="BZ53" s="17"/>
      <c r="CA53" s="17"/>
      <c r="CB53" s="17"/>
      <c r="CC53" s="17"/>
      <c r="CD53" s="17"/>
    </row>
    <row r="54">
      <c r="A54" s="17"/>
      <c r="B54" s="17"/>
      <c r="C54" s="17"/>
      <c r="D54" s="301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32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  <c r="AT54" s="17"/>
      <c r="AU54" s="17"/>
      <c r="AV54" s="17"/>
      <c r="AW54" s="17"/>
      <c r="AX54" s="17"/>
      <c r="AY54" s="17"/>
      <c r="AZ54" s="17"/>
      <c r="BA54" s="17"/>
      <c r="BB54" s="17"/>
      <c r="BC54" s="17"/>
      <c r="BD54" s="17"/>
      <c r="BE54" s="17"/>
      <c r="BF54" s="17"/>
      <c r="BG54" s="17"/>
      <c r="BH54" s="17"/>
      <c r="BI54" s="17"/>
      <c r="BJ54" s="17"/>
      <c r="BK54" s="17"/>
      <c r="BL54" s="17"/>
      <c r="BM54" s="17"/>
      <c r="BN54" s="17"/>
      <c r="BO54" s="17"/>
      <c r="BP54" s="17"/>
      <c r="BQ54" s="17"/>
      <c r="BR54" s="17"/>
      <c r="BS54" s="17"/>
      <c r="BT54" s="17"/>
      <c r="BU54" s="17"/>
      <c r="BV54" s="17"/>
      <c r="BW54" s="17"/>
      <c r="BX54" s="17"/>
      <c r="BY54" s="17"/>
      <c r="BZ54" s="17"/>
      <c r="CA54" s="17"/>
      <c r="CB54" s="17"/>
      <c r="CC54" s="17"/>
      <c r="CD54" s="17"/>
    </row>
    <row r="55">
      <c r="A55" s="17"/>
      <c r="B55" s="17"/>
      <c r="C55" s="17"/>
      <c r="D55" s="301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32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309"/>
      <c r="AV55" s="309"/>
      <c r="AW55" s="309"/>
      <c r="AX55" s="309"/>
      <c r="AY55" s="309"/>
      <c r="AZ55" s="309"/>
      <c r="BA55" s="309"/>
      <c r="BB55" s="309"/>
      <c r="BC55" s="309"/>
      <c r="BD55" s="309"/>
      <c r="BE55" s="309"/>
      <c r="BF55" s="309"/>
      <c r="BG55" s="309"/>
      <c r="BH55" s="309"/>
      <c r="BI55" s="309"/>
      <c r="BJ55" s="309"/>
      <c r="BK55" s="309"/>
      <c r="BL55" s="309"/>
      <c r="BM55" s="309"/>
      <c r="BN55" s="309"/>
      <c r="BO55" s="309"/>
      <c r="BP55" s="309"/>
      <c r="BQ55" s="309"/>
      <c r="BR55" s="309"/>
      <c r="BS55" s="309"/>
      <c r="BT55" s="309"/>
      <c r="BU55" s="309"/>
      <c r="BV55" s="309"/>
      <c r="BW55" s="309"/>
      <c r="BX55" s="309"/>
      <c r="BY55" s="309"/>
      <c r="BZ55" s="309"/>
      <c r="CA55" s="309"/>
      <c r="CB55" s="309"/>
      <c r="CC55" s="309"/>
      <c r="CD55" s="309"/>
    </row>
    <row r="56">
      <c r="A56" s="17"/>
      <c r="B56" s="17"/>
      <c r="C56" s="17"/>
      <c r="D56" s="301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32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  <c r="AT56" s="17"/>
      <c r="AU56" s="17"/>
      <c r="AV56" s="17"/>
      <c r="AW56" s="17"/>
      <c r="AX56" s="17"/>
      <c r="AY56" s="17"/>
      <c r="AZ56" s="17"/>
      <c r="BA56" s="17"/>
      <c r="BB56" s="17"/>
      <c r="BC56" s="17"/>
      <c r="BD56" s="17"/>
      <c r="BE56" s="17"/>
      <c r="BF56" s="17"/>
      <c r="BG56" s="17"/>
      <c r="BH56" s="17"/>
      <c r="BI56" s="17"/>
      <c r="BJ56" s="17"/>
      <c r="BK56" s="17"/>
      <c r="BL56" s="17"/>
      <c r="BM56" s="17"/>
      <c r="BN56" s="17"/>
      <c r="BO56" s="17"/>
      <c r="BP56" s="17"/>
      <c r="BQ56" s="17"/>
      <c r="BR56" s="17"/>
      <c r="BS56" s="17"/>
      <c r="BT56" s="17"/>
      <c r="BU56" s="17"/>
      <c r="BV56" s="17"/>
      <c r="BW56" s="17"/>
      <c r="BX56" s="17"/>
      <c r="BY56" s="17"/>
      <c r="BZ56" s="17"/>
      <c r="CA56" s="17"/>
      <c r="CB56" s="17"/>
      <c r="CC56" s="17"/>
      <c r="CD56" s="17"/>
    </row>
    <row r="57">
      <c r="A57" s="17"/>
      <c r="B57" s="17"/>
      <c r="C57" s="17"/>
      <c r="D57" s="301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32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  <c r="AT57" s="17"/>
      <c r="AU57" s="17"/>
      <c r="AV57" s="17"/>
      <c r="AW57" s="17"/>
      <c r="AX57" s="17"/>
      <c r="AY57" s="17"/>
      <c r="AZ57" s="17"/>
      <c r="BA57" s="17"/>
      <c r="BB57" s="17"/>
      <c r="BC57" s="17"/>
      <c r="BD57" s="17"/>
      <c r="BE57" s="17"/>
      <c r="BF57" s="17"/>
      <c r="BG57" s="17"/>
      <c r="BH57" s="17"/>
      <c r="BI57" s="17"/>
      <c r="BJ57" s="17"/>
      <c r="BK57" s="17"/>
      <c r="BL57" s="17"/>
      <c r="BM57" s="17"/>
      <c r="BN57" s="17"/>
      <c r="BO57" s="17"/>
      <c r="BP57" s="17"/>
      <c r="BQ57" s="17"/>
      <c r="BR57" s="17"/>
      <c r="BS57" s="17"/>
      <c r="BT57" s="17"/>
      <c r="BU57" s="17"/>
      <c r="BV57" s="17"/>
      <c r="BW57" s="17"/>
      <c r="BX57" s="17"/>
      <c r="BY57" s="17"/>
      <c r="BZ57" s="17"/>
      <c r="CA57" s="17"/>
      <c r="CB57" s="17"/>
      <c r="CC57" s="17"/>
      <c r="CD57" s="17"/>
    </row>
    <row r="58">
      <c r="A58" s="314" t="s">
        <v>50</v>
      </c>
      <c r="B58" s="314" t="s">
        <v>163</v>
      </c>
      <c r="C58" s="22"/>
      <c r="D58" s="315"/>
      <c r="E58" s="22"/>
      <c r="F58" s="22"/>
      <c r="G58" s="22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32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  <c r="AT58" s="17"/>
      <c r="AU58" s="17"/>
      <c r="AV58" s="17"/>
      <c r="AW58" s="17"/>
      <c r="AX58" s="17"/>
      <c r="AY58" s="17"/>
      <c r="AZ58" s="17"/>
      <c r="BA58" s="17"/>
      <c r="BB58" s="17"/>
      <c r="BC58" s="17"/>
      <c r="BD58" s="17"/>
      <c r="BE58" s="17"/>
      <c r="BF58" s="17"/>
      <c r="BG58" s="17"/>
      <c r="BH58" s="17"/>
      <c r="BI58" s="17"/>
      <c r="BJ58" s="17"/>
      <c r="BK58" s="17"/>
      <c r="BL58" s="17"/>
      <c r="BM58" s="17"/>
      <c r="BN58" s="17"/>
      <c r="BO58" s="17"/>
      <c r="BP58" s="17"/>
      <c r="BQ58" s="17"/>
      <c r="BR58" s="17"/>
      <c r="BS58" s="17"/>
      <c r="BT58" s="17"/>
      <c r="BU58" s="17"/>
      <c r="BV58" s="17"/>
      <c r="BW58" s="17"/>
      <c r="BX58" s="17"/>
      <c r="BY58" s="17"/>
      <c r="BZ58" s="17"/>
      <c r="CA58" s="17"/>
      <c r="CB58" s="17"/>
      <c r="CC58" s="17"/>
      <c r="CD58" s="17"/>
    </row>
    <row r="59">
      <c r="A59" s="316">
        <v>4000.0</v>
      </c>
      <c r="B59" s="314">
        <v>1500.0</v>
      </c>
      <c r="C59" s="22"/>
      <c r="D59" s="315"/>
      <c r="E59" s="22"/>
      <c r="F59" s="22"/>
      <c r="G59" s="22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32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  <c r="AT59" s="17"/>
      <c r="AU59" s="17"/>
      <c r="AV59" s="17"/>
      <c r="AW59" s="17"/>
      <c r="AX59" s="17"/>
      <c r="AY59" s="17"/>
      <c r="AZ59" s="17"/>
      <c r="BA59" s="17"/>
      <c r="BB59" s="17"/>
      <c r="BC59" s="17"/>
      <c r="BD59" s="17"/>
      <c r="BE59" s="17"/>
      <c r="BF59" s="17"/>
      <c r="BG59" s="17"/>
      <c r="BH59" s="17"/>
      <c r="BI59" s="17"/>
      <c r="BJ59" s="17"/>
      <c r="BK59" s="17"/>
      <c r="BL59" s="17"/>
      <c r="BM59" s="17"/>
      <c r="BN59" s="17"/>
      <c r="BO59" s="17"/>
      <c r="BP59" s="17"/>
      <c r="BQ59" s="17"/>
      <c r="BR59" s="17"/>
      <c r="BS59" s="17"/>
      <c r="BT59" s="17"/>
      <c r="BU59" s="17"/>
      <c r="BV59" s="17"/>
      <c r="BW59" s="17"/>
      <c r="BX59" s="17"/>
      <c r="BY59" s="17"/>
      <c r="BZ59" s="17"/>
      <c r="CA59" s="17"/>
      <c r="CB59" s="17"/>
      <c r="CC59" s="17"/>
      <c r="CD59" s="17"/>
    </row>
    <row r="60">
      <c r="A60" s="17"/>
      <c r="B60" s="22" t="s">
        <v>262</v>
      </c>
      <c r="C60" s="22"/>
      <c r="D60" s="315"/>
      <c r="E60" s="22"/>
      <c r="F60" s="22"/>
      <c r="G60" s="22"/>
      <c r="H60" s="17"/>
      <c r="I60" s="17"/>
      <c r="J60" s="17"/>
      <c r="K60" s="17"/>
      <c r="L60" s="17"/>
      <c r="M60" s="17"/>
      <c r="N60" s="17"/>
      <c r="O60" s="17"/>
      <c r="P60" s="317"/>
      <c r="Q60" s="17"/>
      <c r="R60" s="17"/>
      <c r="S60" s="17"/>
      <c r="T60" s="17"/>
      <c r="U60" s="17"/>
      <c r="V60" s="17"/>
      <c r="W60" s="17"/>
      <c r="X60" s="17"/>
      <c r="Y60" s="17"/>
      <c r="Z60" s="32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  <c r="AT60" s="318"/>
      <c r="AU60" s="17"/>
      <c r="AV60" s="17"/>
      <c r="AW60" s="17"/>
      <c r="AX60" s="17"/>
      <c r="AY60" s="17"/>
      <c r="AZ60" s="17"/>
      <c r="BA60" s="17"/>
      <c r="BB60" s="17"/>
      <c r="BC60" s="17"/>
      <c r="BD60" s="17"/>
      <c r="BE60" s="17"/>
      <c r="BF60" s="17"/>
      <c r="BG60" s="17"/>
      <c r="BH60" s="17"/>
      <c r="BI60" s="17"/>
      <c r="BJ60" s="17"/>
      <c r="BK60" s="17"/>
      <c r="BL60" s="17"/>
      <c r="BM60" s="17"/>
      <c r="BN60" s="17"/>
      <c r="BO60" s="17"/>
      <c r="BP60" s="17"/>
      <c r="BQ60" s="17"/>
      <c r="BR60" s="17"/>
      <c r="BS60" s="17"/>
      <c r="BT60" s="17"/>
      <c r="BU60" s="17"/>
      <c r="BV60" s="17"/>
      <c r="BW60" s="17"/>
      <c r="BX60" s="17"/>
      <c r="BY60" s="17"/>
      <c r="BZ60" s="17"/>
      <c r="CA60" s="17"/>
      <c r="CB60" s="17"/>
      <c r="CC60" s="17"/>
      <c r="CD60" s="17"/>
    </row>
    <row r="61">
      <c r="A61" s="17"/>
      <c r="B61" s="17"/>
      <c r="C61" s="17"/>
      <c r="D61" s="301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327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  <c r="AT61" s="318"/>
      <c r="AU61" s="17"/>
      <c r="AV61" s="17"/>
      <c r="AW61" s="17"/>
      <c r="AX61" s="17"/>
      <c r="AY61" s="17"/>
      <c r="AZ61" s="17"/>
      <c r="BA61" s="17"/>
      <c r="BB61" s="17"/>
      <c r="BC61" s="17"/>
      <c r="BD61" s="17"/>
      <c r="BE61" s="17"/>
      <c r="BF61" s="17"/>
      <c r="BG61" s="17"/>
      <c r="BH61" s="17"/>
      <c r="BI61" s="17"/>
      <c r="BJ61" s="17"/>
      <c r="BK61" s="17"/>
      <c r="BL61" s="17"/>
      <c r="BM61" s="17"/>
      <c r="BN61" s="17"/>
      <c r="BO61" s="17"/>
      <c r="BP61" s="17"/>
      <c r="BQ61" s="17"/>
      <c r="BR61" s="17"/>
      <c r="BS61" s="17"/>
      <c r="BT61" s="17"/>
      <c r="BU61" s="17"/>
      <c r="BV61" s="17"/>
      <c r="BW61" s="17"/>
      <c r="BX61" s="17"/>
      <c r="BY61" s="17"/>
      <c r="BZ61" s="17"/>
      <c r="CA61" s="17"/>
      <c r="CB61" s="17"/>
      <c r="CC61" s="17"/>
      <c r="CD61" s="17"/>
    </row>
    <row r="62">
      <c r="A62" s="17"/>
      <c r="B62" s="17"/>
      <c r="C62" s="17"/>
      <c r="D62" s="301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32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  <c r="AT62" s="321"/>
      <c r="AU62" s="17"/>
      <c r="AV62" s="17"/>
      <c r="AW62" s="17"/>
      <c r="AX62" s="17"/>
      <c r="AY62" s="17"/>
      <c r="AZ62" s="17"/>
      <c r="BA62" s="17"/>
      <c r="BB62" s="17"/>
      <c r="BC62" s="17"/>
      <c r="BD62" s="17"/>
      <c r="BE62" s="17"/>
      <c r="BF62" s="17"/>
      <c r="BG62" s="17"/>
      <c r="BH62" s="17"/>
      <c r="BI62" s="17"/>
      <c r="BJ62" s="17"/>
      <c r="BK62" s="17"/>
      <c r="BL62" s="17"/>
      <c r="BM62" s="17"/>
      <c r="BN62" s="17"/>
      <c r="BO62" s="17"/>
      <c r="BP62" s="17"/>
      <c r="BQ62" s="17"/>
      <c r="BR62" s="17"/>
      <c r="BS62" s="17"/>
      <c r="BT62" s="17"/>
      <c r="BU62" s="17"/>
      <c r="BV62" s="17"/>
      <c r="BW62" s="17"/>
      <c r="BX62" s="17"/>
      <c r="BY62" s="17"/>
      <c r="BZ62" s="17"/>
      <c r="CA62" s="17"/>
      <c r="CB62" s="17"/>
      <c r="CC62" s="17"/>
      <c r="CD62" s="17"/>
    </row>
    <row r="63">
      <c r="A63" s="17"/>
      <c r="B63" s="17"/>
      <c r="C63" s="17"/>
      <c r="D63" s="301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32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  <c r="AT63" s="322"/>
      <c r="AU63" s="17"/>
      <c r="AV63" s="17"/>
      <c r="AW63" s="17"/>
      <c r="AX63" s="17"/>
      <c r="AY63" s="17"/>
      <c r="AZ63" s="17"/>
      <c r="BA63" s="17"/>
      <c r="BB63" s="17"/>
      <c r="BC63" s="17"/>
      <c r="BD63" s="17"/>
      <c r="BE63" s="17"/>
      <c r="BF63" s="17"/>
      <c r="BG63" s="17"/>
      <c r="BH63" s="17"/>
      <c r="BI63" s="17"/>
      <c r="BJ63" s="17"/>
      <c r="BK63" s="17"/>
      <c r="BL63" s="17"/>
      <c r="BM63" s="17"/>
      <c r="BN63" s="17"/>
      <c r="BO63" s="17"/>
      <c r="BP63" s="17"/>
      <c r="BQ63" s="17"/>
      <c r="BR63" s="17"/>
      <c r="BS63" s="17"/>
      <c r="BT63" s="17"/>
      <c r="BU63" s="17"/>
      <c r="BV63" s="17"/>
      <c r="BW63" s="17"/>
      <c r="BX63" s="17"/>
      <c r="BY63" s="17"/>
      <c r="BZ63" s="17"/>
      <c r="CA63" s="17"/>
      <c r="CB63" s="17"/>
      <c r="CC63" s="17"/>
      <c r="CD63" s="17"/>
    </row>
    <row r="64">
      <c r="A64" s="17"/>
      <c r="B64" s="17"/>
      <c r="C64" s="17"/>
      <c r="D64" s="301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32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  <c r="AT64" s="323"/>
      <c r="AU64" s="17"/>
      <c r="AV64" s="17"/>
      <c r="AW64" s="17"/>
      <c r="AX64" s="17"/>
      <c r="AY64" s="17"/>
      <c r="AZ64" s="17"/>
      <c r="BA64" s="17"/>
      <c r="BB64" s="17"/>
      <c r="BC64" s="17"/>
      <c r="BD64" s="17"/>
      <c r="BE64" s="17"/>
      <c r="BF64" s="17"/>
      <c r="BG64" s="17"/>
      <c r="BH64" s="17"/>
      <c r="BI64" s="17"/>
      <c r="BJ64" s="17"/>
      <c r="BK64" s="17"/>
      <c r="BL64" s="17"/>
      <c r="BM64" s="17"/>
      <c r="BN64" s="17"/>
      <c r="BO64" s="17"/>
      <c r="BP64" s="17"/>
      <c r="BQ64" s="17"/>
      <c r="BR64" s="17"/>
      <c r="BS64" s="17"/>
      <c r="BT64" s="17"/>
      <c r="BU64" s="17"/>
      <c r="BV64" s="17"/>
      <c r="BW64" s="17"/>
      <c r="BX64" s="17"/>
      <c r="BY64" s="17"/>
      <c r="BZ64" s="17"/>
      <c r="CA64" s="17"/>
      <c r="CB64" s="17"/>
      <c r="CC64" s="17"/>
      <c r="CD64" s="17"/>
    </row>
    <row r="65">
      <c r="A65" s="17"/>
      <c r="B65" s="17"/>
      <c r="C65" s="17"/>
      <c r="D65" s="301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327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7"/>
      <c r="BD65" s="17"/>
      <c r="BE65" s="17"/>
      <c r="BF65" s="17"/>
      <c r="BG65" s="17"/>
      <c r="BH65" s="17"/>
      <c r="BI65" s="17"/>
      <c r="BJ65" s="17"/>
      <c r="BK65" s="17"/>
      <c r="BL65" s="17"/>
      <c r="BM65" s="17"/>
      <c r="BN65" s="17"/>
      <c r="BO65" s="17"/>
      <c r="BP65" s="17"/>
      <c r="BQ65" s="17"/>
      <c r="BR65" s="17"/>
      <c r="BS65" s="17"/>
      <c r="BT65" s="17"/>
      <c r="BU65" s="17"/>
      <c r="BV65" s="17"/>
      <c r="BW65" s="17"/>
      <c r="BX65" s="17"/>
      <c r="BY65" s="17"/>
      <c r="BZ65" s="17"/>
      <c r="CA65" s="17"/>
      <c r="CB65" s="17"/>
      <c r="CC65" s="17"/>
      <c r="CD65" s="17"/>
    </row>
    <row r="66">
      <c r="A66" s="17"/>
      <c r="B66" s="17"/>
      <c r="C66" s="17"/>
      <c r="D66" s="301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32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  <c r="AT66" s="46"/>
      <c r="AU66" s="17"/>
      <c r="AV66" s="17"/>
      <c r="AW66" s="17"/>
      <c r="AX66" s="17"/>
      <c r="AY66" s="17"/>
      <c r="AZ66" s="17"/>
      <c r="BA66" s="17"/>
      <c r="BB66" s="17"/>
      <c r="BC66" s="17"/>
      <c r="BD66" s="17"/>
      <c r="BE66" s="17"/>
      <c r="BF66" s="17"/>
      <c r="BG66" s="17"/>
      <c r="BH66" s="17"/>
      <c r="BI66" s="17"/>
      <c r="BJ66" s="17"/>
      <c r="BK66" s="17"/>
      <c r="BL66" s="17"/>
      <c r="BM66" s="17"/>
      <c r="BN66" s="17"/>
      <c r="BO66" s="17"/>
      <c r="BP66" s="17"/>
      <c r="BQ66" s="17"/>
      <c r="BR66" s="17"/>
      <c r="BS66" s="17"/>
      <c r="BT66" s="17"/>
      <c r="BU66" s="17"/>
      <c r="BV66" s="17"/>
      <c r="BW66" s="17"/>
      <c r="BX66" s="17"/>
      <c r="BY66" s="17"/>
      <c r="BZ66" s="17"/>
      <c r="CA66" s="17"/>
      <c r="CB66" s="17"/>
      <c r="CC66" s="17"/>
      <c r="CD66" s="17"/>
    </row>
    <row r="67">
      <c r="A67" s="17"/>
      <c r="B67" s="17"/>
      <c r="C67" s="17"/>
      <c r="D67" s="332"/>
      <c r="E67" s="332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32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  <c r="AT67" s="17"/>
      <c r="AU67" s="17"/>
      <c r="AV67" s="17"/>
      <c r="AW67" s="17"/>
      <c r="AX67" s="17"/>
      <c r="AY67" s="17"/>
      <c r="AZ67" s="17"/>
      <c r="BA67" s="17"/>
      <c r="BB67" s="17"/>
      <c r="BC67" s="17"/>
      <c r="BD67" s="17"/>
      <c r="BE67" s="17"/>
      <c r="BF67" s="17"/>
      <c r="BG67" s="17"/>
      <c r="BH67" s="17"/>
      <c r="BI67" s="17"/>
      <c r="BJ67" s="17"/>
      <c r="BK67" s="17"/>
      <c r="BL67" s="17"/>
      <c r="BM67" s="17"/>
      <c r="BN67" s="17"/>
      <c r="BO67" s="17"/>
      <c r="BP67" s="17"/>
      <c r="BQ67" s="17"/>
      <c r="BR67" s="17"/>
      <c r="BS67" s="17"/>
      <c r="BT67" s="17"/>
      <c r="BU67" s="17"/>
      <c r="BV67" s="17"/>
      <c r="BW67" s="17"/>
      <c r="BX67" s="17"/>
      <c r="BY67" s="17"/>
      <c r="BZ67" s="17"/>
      <c r="CA67" s="17"/>
      <c r="CB67" s="17"/>
      <c r="CC67" s="17"/>
      <c r="CD67" s="17"/>
    </row>
    <row r="68">
      <c r="A68" s="17"/>
      <c r="B68" s="17"/>
      <c r="C68" s="17"/>
      <c r="D68" s="279"/>
      <c r="E68" s="333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32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  <c r="AT68" s="17"/>
      <c r="AU68" s="17"/>
      <c r="AV68" s="17"/>
      <c r="AW68" s="17"/>
      <c r="AX68" s="17"/>
      <c r="AY68" s="17"/>
      <c r="AZ68" s="17"/>
      <c r="BA68" s="17"/>
      <c r="BB68" s="17"/>
      <c r="BC68" s="17"/>
      <c r="BD68" s="17"/>
      <c r="BE68" s="17"/>
      <c r="BF68" s="17"/>
      <c r="BG68" s="17"/>
      <c r="BH68" s="17"/>
      <c r="BI68" s="17"/>
      <c r="BJ68" s="17"/>
      <c r="BK68" s="17"/>
      <c r="BL68" s="17"/>
      <c r="BM68" s="17"/>
      <c r="BN68" s="17"/>
      <c r="BO68" s="17"/>
      <c r="BP68" s="17"/>
      <c r="BQ68" s="17"/>
      <c r="BR68" s="17"/>
      <c r="BS68" s="17"/>
      <c r="BT68" s="17"/>
      <c r="BU68" s="17"/>
      <c r="BV68" s="17"/>
      <c r="BW68" s="17"/>
      <c r="BX68" s="17"/>
      <c r="BY68" s="17"/>
      <c r="BZ68" s="17"/>
      <c r="CA68" s="17"/>
      <c r="CB68" s="17"/>
      <c r="CC68" s="17"/>
      <c r="CD68" s="17"/>
    </row>
    <row r="69">
      <c r="A69" s="17"/>
      <c r="B69" s="17"/>
      <c r="C69" s="17"/>
      <c r="D69" s="279"/>
      <c r="E69" s="334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32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  <c r="AT69" s="17"/>
      <c r="AU69" s="17"/>
      <c r="AV69" s="17"/>
      <c r="AW69" s="17"/>
      <c r="AX69" s="17"/>
      <c r="AY69" s="17"/>
      <c r="AZ69" s="17"/>
      <c r="BA69" s="17"/>
      <c r="BB69" s="17"/>
      <c r="BC69" s="17"/>
      <c r="BD69" s="17"/>
      <c r="BE69" s="17"/>
      <c r="BF69" s="17"/>
      <c r="BG69" s="17"/>
      <c r="BH69" s="17"/>
      <c r="BI69" s="17"/>
      <c r="BJ69" s="17"/>
      <c r="BK69" s="17"/>
      <c r="BL69" s="17"/>
      <c r="BM69" s="17"/>
      <c r="BN69" s="17"/>
      <c r="BO69" s="17"/>
      <c r="BP69" s="17"/>
      <c r="BQ69" s="17"/>
      <c r="BR69" s="17"/>
      <c r="BS69" s="17"/>
      <c r="BT69" s="17"/>
      <c r="BU69" s="17"/>
      <c r="BV69" s="17"/>
      <c r="BW69" s="17"/>
      <c r="BX69" s="17"/>
      <c r="BY69" s="17"/>
      <c r="BZ69" s="17"/>
      <c r="CA69" s="17"/>
      <c r="CB69" s="17"/>
      <c r="CC69" s="17"/>
      <c r="CD69" s="17"/>
    </row>
    <row r="70">
      <c r="A70" s="17"/>
      <c r="B70" s="17"/>
      <c r="C70" s="17"/>
      <c r="D70" s="335"/>
      <c r="E70" s="280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32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  <c r="AT70" s="17"/>
      <c r="AU70" s="17"/>
      <c r="AV70" s="17"/>
      <c r="AW70" s="17"/>
      <c r="AX70" s="17"/>
      <c r="AY70" s="17"/>
      <c r="AZ70" s="17"/>
      <c r="BA70" s="17"/>
      <c r="BB70" s="17"/>
      <c r="BC70" s="17"/>
      <c r="BD70" s="17"/>
      <c r="BE70" s="17"/>
      <c r="BF70" s="17"/>
      <c r="BG70" s="17"/>
      <c r="BH70" s="17"/>
      <c r="BI70" s="17"/>
      <c r="BJ70" s="17"/>
      <c r="BK70" s="17"/>
      <c r="BL70" s="17"/>
      <c r="BM70" s="17"/>
      <c r="BN70" s="17"/>
      <c r="BO70" s="17"/>
      <c r="BP70" s="17"/>
      <c r="BQ70" s="17"/>
      <c r="BR70" s="17"/>
      <c r="BS70" s="17"/>
      <c r="BT70" s="17"/>
      <c r="BU70" s="17"/>
      <c r="BV70" s="17"/>
      <c r="BW70" s="17"/>
      <c r="BX70" s="17"/>
      <c r="BY70" s="17"/>
      <c r="BZ70" s="17"/>
      <c r="CA70" s="17"/>
      <c r="CB70" s="17"/>
      <c r="CC70" s="17"/>
      <c r="CD70" s="17"/>
    </row>
    <row r="71">
      <c r="A71" s="17"/>
      <c r="B71" s="17"/>
      <c r="C71" s="17"/>
      <c r="D71" s="333"/>
      <c r="E71" s="333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327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7"/>
      <c r="BD71" s="17"/>
      <c r="BE71" s="17"/>
      <c r="BF71" s="17"/>
      <c r="BG71" s="17"/>
      <c r="BH71" s="17"/>
      <c r="BI71" s="17"/>
      <c r="BJ71" s="17"/>
      <c r="BK71" s="17"/>
      <c r="BL71" s="17"/>
      <c r="BM71" s="17"/>
      <c r="BN71" s="17"/>
      <c r="BO71" s="17"/>
      <c r="BP71" s="17"/>
      <c r="BQ71" s="17"/>
      <c r="BR71" s="17"/>
      <c r="BS71" s="17"/>
      <c r="BT71" s="17"/>
      <c r="BU71" s="17"/>
      <c r="BV71" s="17"/>
      <c r="BW71" s="17"/>
      <c r="BX71" s="17"/>
      <c r="BY71" s="17"/>
      <c r="BZ71" s="17"/>
      <c r="CA71" s="17"/>
      <c r="CB71" s="17"/>
      <c r="CC71" s="17"/>
      <c r="CD71" s="17"/>
    </row>
    <row r="72">
      <c r="A72" s="17"/>
      <c r="B72" s="17"/>
      <c r="C72" s="17"/>
      <c r="D72" s="335"/>
      <c r="E72" s="336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32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  <c r="AT72" s="17"/>
      <c r="AU72" s="17"/>
      <c r="AV72" s="17"/>
      <c r="AW72" s="17"/>
      <c r="AX72" s="17"/>
      <c r="AY72" s="17"/>
      <c r="AZ72" s="17"/>
      <c r="BA72" s="17"/>
      <c r="BB72" s="17"/>
      <c r="BC72" s="17"/>
      <c r="BD72" s="17"/>
      <c r="BE72" s="17"/>
      <c r="BF72" s="17"/>
      <c r="BG72" s="17"/>
      <c r="BH72" s="17"/>
      <c r="BI72" s="17"/>
      <c r="BJ72" s="17"/>
      <c r="BK72" s="17"/>
      <c r="BL72" s="17"/>
      <c r="BM72" s="17"/>
      <c r="BN72" s="17"/>
      <c r="BO72" s="17"/>
      <c r="BP72" s="17"/>
      <c r="BQ72" s="17"/>
      <c r="BR72" s="17"/>
      <c r="BS72" s="17"/>
      <c r="BT72" s="17"/>
      <c r="BU72" s="17"/>
      <c r="BV72" s="17"/>
      <c r="BW72" s="17"/>
      <c r="BX72" s="17"/>
      <c r="BY72" s="17"/>
      <c r="BZ72" s="17"/>
      <c r="CA72" s="17"/>
      <c r="CB72" s="17"/>
      <c r="CC72" s="17"/>
      <c r="CD72" s="17"/>
    </row>
    <row r="73">
      <c r="A73" s="17"/>
      <c r="B73" s="17"/>
      <c r="C73" s="17"/>
      <c r="D73" s="337"/>
      <c r="E73" s="334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32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  <c r="AT73" s="17"/>
      <c r="AU73" s="17"/>
      <c r="AV73" s="17"/>
      <c r="AW73" s="17"/>
      <c r="AX73" s="17"/>
      <c r="AY73" s="17"/>
      <c r="AZ73" s="17"/>
      <c r="BA73" s="17"/>
      <c r="BB73" s="17"/>
      <c r="BC73" s="17"/>
      <c r="BD73" s="17"/>
      <c r="BE73" s="17"/>
      <c r="BF73" s="17"/>
      <c r="BG73" s="17"/>
      <c r="BH73" s="17"/>
      <c r="BI73" s="17"/>
      <c r="BJ73" s="17"/>
      <c r="BK73" s="17"/>
      <c r="BL73" s="17"/>
      <c r="BM73" s="17"/>
      <c r="BN73" s="17"/>
      <c r="BO73" s="17"/>
      <c r="BP73" s="17"/>
      <c r="BQ73" s="17"/>
      <c r="BR73" s="17"/>
      <c r="BS73" s="17"/>
      <c r="BT73" s="17"/>
      <c r="BU73" s="17"/>
      <c r="BV73" s="17"/>
      <c r="BW73" s="17"/>
      <c r="BX73" s="17"/>
      <c r="BY73" s="17"/>
      <c r="BZ73" s="17"/>
      <c r="CA73" s="17"/>
      <c r="CB73" s="17"/>
      <c r="CC73" s="17"/>
      <c r="CD73" s="17"/>
    </row>
    <row r="74">
      <c r="A74" s="17"/>
      <c r="B74" s="17"/>
      <c r="C74" s="17"/>
      <c r="D74" s="22"/>
      <c r="E74" s="333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32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  <c r="AT74" s="17"/>
      <c r="AU74" s="17"/>
      <c r="AV74" s="17"/>
      <c r="AW74" s="17"/>
      <c r="AX74" s="17"/>
      <c r="AY74" s="17"/>
      <c r="AZ74" s="17"/>
      <c r="BA74" s="17"/>
      <c r="BB74" s="17"/>
      <c r="BC74" s="17"/>
      <c r="BD74" s="17"/>
      <c r="BE74" s="17"/>
      <c r="BF74" s="17"/>
      <c r="BG74" s="17"/>
      <c r="BH74" s="17"/>
      <c r="BI74" s="17"/>
      <c r="BJ74" s="17"/>
      <c r="BK74" s="17"/>
      <c r="BL74" s="17"/>
      <c r="BM74" s="17"/>
      <c r="BN74" s="17"/>
      <c r="BO74" s="17"/>
      <c r="BP74" s="17"/>
      <c r="BQ74" s="17"/>
      <c r="BR74" s="17"/>
      <c r="BS74" s="17"/>
      <c r="BT74" s="17"/>
      <c r="BU74" s="17"/>
      <c r="BV74" s="17"/>
      <c r="BW74" s="17"/>
      <c r="BX74" s="17"/>
      <c r="BY74" s="17"/>
      <c r="BZ74" s="17"/>
      <c r="CA74" s="17"/>
      <c r="CB74" s="17"/>
      <c r="CC74" s="17"/>
      <c r="CD74" s="17"/>
    </row>
    <row r="75">
      <c r="A75" s="17"/>
      <c r="B75" s="17"/>
      <c r="C75" s="17"/>
      <c r="D75" s="333"/>
      <c r="E75" s="279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32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  <c r="AU75" s="17"/>
      <c r="AV75" s="17"/>
      <c r="AW75" s="17"/>
      <c r="AX75" s="17"/>
      <c r="AY75" s="17"/>
      <c r="AZ75" s="17"/>
      <c r="BA75" s="17"/>
      <c r="BB75" s="17"/>
      <c r="BC75" s="17"/>
      <c r="BD75" s="17"/>
      <c r="BE75" s="17"/>
      <c r="BF75" s="17"/>
      <c r="BG75" s="17"/>
      <c r="BH75" s="17"/>
      <c r="BI75" s="17"/>
      <c r="BJ75" s="17"/>
      <c r="BK75" s="17"/>
      <c r="BL75" s="17"/>
      <c r="BM75" s="17"/>
      <c r="BN75" s="17"/>
      <c r="BO75" s="17"/>
      <c r="BP75" s="17"/>
      <c r="BQ75" s="17"/>
      <c r="BR75" s="17"/>
      <c r="BS75" s="17"/>
      <c r="BT75" s="17"/>
      <c r="BU75" s="17"/>
      <c r="BV75" s="17"/>
      <c r="BW75" s="17"/>
      <c r="BX75" s="17"/>
      <c r="BY75" s="17"/>
      <c r="BZ75" s="17"/>
      <c r="CA75" s="17"/>
      <c r="CB75" s="17"/>
      <c r="CC75" s="17"/>
      <c r="CD75" s="17"/>
    </row>
    <row r="76">
      <c r="A76" s="17"/>
      <c r="B76" s="17"/>
      <c r="C76" s="17"/>
      <c r="D76" s="280"/>
      <c r="E76" s="334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32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  <c r="AU76" s="17"/>
      <c r="AV76" s="17"/>
      <c r="AW76" s="17"/>
      <c r="AX76" s="17"/>
      <c r="AY76" s="17"/>
      <c r="AZ76" s="17"/>
      <c r="BA76" s="17"/>
      <c r="BB76" s="17"/>
      <c r="BC76" s="17"/>
      <c r="BD76" s="17"/>
      <c r="BE76" s="17"/>
      <c r="BF76" s="17"/>
      <c r="BG76" s="17"/>
      <c r="BH76" s="17"/>
      <c r="BI76" s="17"/>
      <c r="BJ76" s="17"/>
      <c r="BK76" s="17"/>
      <c r="BL76" s="17"/>
      <c r="BM76" s="17"/>
      <c r="BN76" s="17"/>
      <c r="BO76" s="17"/>
      <c r="BP76" s="17"/>
      <c r="BQ76" s="17"/>
      <c r="BR76" s="17"/>
      <c r="BS76" s="17"/>
      <c r="BT76" s="17"/>
      <c r="BU76" s="17"/>
      <c r="BV76" s="17"/>
      <c r="BW76" s="17"/>
      <c r="BX76" s="17"/>
      <c r="BY76" s="17"/>
      <c r="BZ76" s="17"/>
      <c r="CA76" s="17"/>
      <c r="CB76" s="17"/>
      <c r="CC76" s="17"/>
      <c r="CD76" s="17"/>
    </row>
    <row r="77">
      <c r="A77" s="17"/>
      <c r="B77" s="17"/>
      <c r="C77" s="17"/>
      <c r="D77" s="280"/>
      <c r="E77" s="336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32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  <c r="AU77" s="17"/>
      <c r="AV77" s="17"/>
      <c r="AW77" s="17"/>
      <c r="AX77" s="17"/>
      <c r="AY77" s="17"/>
      <c r="AZ77" s="17"/>
      <c r="BA77" s="17"/>
      <c r="BB77" s="17"/>
      <c r="BC77" s="17"/>
      <c r="BD77" s="17"/>
      <c r="BE77" s="17"/>
      <c r="BF77" s="17"/>
      <c r="BG77" s="17"/>
      <c r="BH77" s="17"/>
      <c r="BI77" s="17"/>
      <c r="BJ77" s="17"/>
      <c r="BK77" s="17"/>
      <c r="BL77" s="17"/>
      <c r="BM77" s="17"/>
      <c r="BN77" s="17"/>
      <c r="BO77" s="17"/>
      <c r="BP77" s="17"/>
      <c r="BQ77" s="17"/>
      <c r="BR77" s="17"/>
      <c r="BS77" s="17"/>
      <c r="BT77" s="17"/>
      <c r="BU77" s="17"/>
      <c r="BV77" s="17"/>
      <c r="BW77" s="17"/>
      <c r="BX77" s="17"/>
      <c r="BY77" s="17"/>
      <c r="BZ77" s="17"/>
      <c r="CA77" s="17"/>
      <c r="CB77" s="17"/>
      <c r="CC77" s="17"/>
      <c r="CD77" s="17"/>
    </row>
    <row r="78">
      <c r="A78" s="17"/>
      <c r="B78" s="17"/>
      <c r="C78" s="17"/>
      <c r="D78" s="335"/>
      <c r="E78" s="336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32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</row>
    <row r="79">
      <c r="A79" s="17"/>
      <c r="B79" s="17"/>
      <c r="C79" s="17"/>
      <c r="D79" s="333"/>
      <c r="E79" s="342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32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  <c r="AU79" s="17"/>
      <c r="AV79" s="17"/>
      <c r="AW79" s="17"/>
      <c r="AX79" s="17"/>
      <c r="AY79" s="17"/>
      <c r="AZ79" s="17"/>
      <c r="BA79" s="17"/>
      <c r="BB79" s="17"/>
      <c r="BC79" s="17"/>
      <c r="BD79" s="17"/>
      <c r="BE79" s="17"/>
      <c r="BF79" s="17"/>
      <c r="BG79" s="17"/>
      <c r="BH79" s="17"/>
      <c r="BI79" s="17"/>
      <c r="BJ79" s="17"/>
      <c r="BK79" s="17"/>
      <c r="BL79" s="17"/>
      <c r="BM79" s="17"/>
      <c r="BN79" s="17"/>
      <c r="BO79" s="17"/>
      <c r="BP79" s="17"/>
      <c r="BQ79" s="17"/>
      <c r="BR79" s="17"/>
      <c r="BS79" s="17"/>
      <c r="BT79" s="17"/>
      <c r="BU79" s="17"/>
      <c r="BV79" s="17"/>
      <c r="BW79" s="17"/>
      <c r="BX79" s="17"/>
      <c r="BY79" s="17"/>
      <c r="BZ79" s="17"/>
      <c r="CA79" s="17"/>
      <c r="CB79" s="17"/>
      <c r="CC79" s="17"/>
      <c r="CD79" s="17"/>
    </row>
    <row r="80">
      <c r="A80" s="17"/>
      <c r="B80" s="17"/>
      <c r="C80" s="17"/>
      <c r="D80" s="280"/>
      <c r="E80" s="342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32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</row>
    <row r="81">
      <c r="A81" s="17"/>
      <c r="B81" s="17"/>
      <c r="C81" s="17"/>
      <c r="D81" s="342"/>
      <c r="E81" s="280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32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7"/>
      <c r="BD81" s="17"/>
      <c r="BE81" s="17"/>
      <c r="BF81" s="17"/>
      <c r="BG81" s="17"/>
      <c r="BH81" s="17"/>
      <c r="BI81" s="17"/>
      <c r="BJ81" s="17"/>
      <c r="BK81" s="17"/>
      <c r="BL81" s="17"/>
      <c r="BM81" s="17"/>
      <c r="BN81" s="17"/>
      <c r="BO81" s="17"/>
      <c r="BP81" s="17"/>
      <c r="BQ81" s="17"/>
      <c r="BR81" s="17"/>
      <c r="BS81" s="17"/>
      <c r="BT81" s="17"/>
      <c r="BU81" s="17"/>
      <c r="BV81" s="17"/>
      <c r="BW81" s="17"/>
      <c r="BX81" s="17"/>
      <c r="BY81" s="17"/>
      <c r="BZ81" s="17"/>
      <c r="CA81" s="17"/>
      <c r="CB81" s="17"/>
      <c r="CC81" s="17"/>
      <c r="CD81" s="17"/>
    </row>
    <row r="82">
      <c r="A82" s="17"/>
      <c r="B82" s="17"/>
      <c r="C82" s="17"/>
      <c r="D82" s="22"/>
      <c r="E82" s="336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32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  <c r="AU82" s="17"/>
      <c r="AV82" s="17"/>
      <c r="AW82" s="17"/>
      <c r="AX82" s="17"/>
      <c r="AY82" s="17"/>
      <c r="AZ82" s="17"/>
      <c r="BA82" s="17"/>
      <c r="BB82" s="17"/>
      <c r="BC82" s="17"/>
      <c r="BD82" s="17"/>
      <c r="BE82" s="17"/>
      <c r="BF82" s="17"/>
      <c r="BG82" s="17"/>
      <c r="BH82" s="17"/>
      <c r="BI82" s="17"/>
      <c r="BJ82" s="17"/>
      <c r="BK82" s="17"/>
      <c r="BL82" s="17"/>
      <c r="BM82" s="17"/>
      <c r="BN82" s="17"/>
      <c r="BO82" s="17"/>
      <c r="BP82" s="17"/>
      <c r="BQ82" s="17"/>
      <c r="BR82" s="17"/>
      <c r="BS82" s="17"/>
      <c r="BT82" s="17"/>
      <c r="BU82" s="17"/>
      <c r="BV82" s="17"/>
      <c r="BW82" s="17"/>
      <c r="BX82" s="17"/>
      <c r="BY82" s="17"/>
      <c r="BZ82" s="17"/>
      <c r="CA82" s="17"/>
      <c r="CB82" s="17"/>
      <c r="CC82" s="17"/>
      <c r="CD82" s="17"/>
    </row>
    <row r="83">
      <c r="A83" s="17"/>
      <c r="B83" s="17"/>
      <c r="C83" s="17"/>
      <c r="D83" s="25"/>
      <c r="E83" s="333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32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  <c r="AU83" s="17"/>
      <c r="AV83" s="17"/>
      <c r="AW83" s="17"/>
      <c r="AX83" s="17"/>
      <c r="AY83" s="17"/>
      <c r="AZ83" s="17"/>
      <c r="BA83" s="17"/>
      <c r="BB83" s="17"/>
      <c r="BC83" s="17"/>
      <c r="BD83" s="17"/>
      <c r="BE83" s="17"/>
      <c r="BF83" s="17"/>
      <c r="BG83" s="17"/>
      <c r="BH83" s="17"/>
      <c r="BI83" s="17"/>
      <c r="BJ83" s="17"/>
      <c r="BK83" s="17"/>
      <c r="BL83" s="17"/>
      <c r="BM83" s="17"/>
      <c r="BN83" s="17"/>
      <c r="BO83" s="17"/>
      <c r="BP83" s="17"/>
      <c r="BQ83" s="17"/>
      <c r="BR83" s="17"/>
      <c r="BS83" s="17"/>
      <c r="BT83" s="17"/>
      <c r="BU83" s="17"/>
      <c r="BV83" s="17"/>
      <c r="BW83" s="17"/>
      <c r="BX83" s="17"/>
      <c r="BY83" s="17"/>
      <c r="BZ83" s="17"/>
      <c r="CA83" s="17"/>
      <c r="CB83" s="17"/>
      <c r="CC83" s="17"/>
      <c r="CD83" s="17"/>
    </row>
    <row r="84">
      <c r="A84" s="17"/>
      <c r="B84" s="17"/>
      <c r="C84" s="17"/>
      <c r="D84" s="280"/>
      <c r="E84" s="336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32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  <c r="AU84" s="17"/>
      <c r="AV84" s="17"/>
      <c r="AW84" s="17"/>
      <c r="AX84" s="17"/>
      <c r="AY84" s="17"/>
      <c r="AZ84" s="17"/>
      <c r="BA84" s="17"/>
      <c r="BB84" s="17"/>
      <c r="BC84" s="17"/>
      <c r="BD84" s="17"/>
      <c r="BE84" s="17"/>
      <c r="BF84" s="17"/>
      <c r="BG84" s="17"/>
      <c r="BH84" s="17"/>
      <c r="BI84" s="17"/>
      <c r="BJ84" s="17"/>
      <c r="BK84" s="17"/>
      <c r="BL84" s="17"/>
      <c r="BM84" s="17"/>
      <c r="BN84" s="17"/>
      <c r="BO84" s="17"/>
      <c r="BP84" s="17"/>
      <c r="BQ84" s="17"/>
      <c r="BR84" s="17"/>
      <c r="BS84" s="17"/>
      <c r="BT84" s="17"/>
      <c r="BU84" s="17"/>
      <c r="BV84" s="17"/>
      <c r="BW84" s="17"/>
      <c r="BX84" s="17"/>
      <c r="BY84" s="17"/>
      <c r="BZ84" s="17"/>
      <c r="CA84" s="17"/>
      <c r="CB84" s="17"/>
      <c r="CC84" s="17"/>
      <c r="CD84" s="17"/>
    </row>
    <row r="85">
      <c r="A85" s="17"/>
      <c r="B85" s="17"/>
      <c r="C85" s="17"/>
      <c r="D85" s="279"/>
      <c r="E85" s="333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32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  <c r="AT85" s="17"/>
      <c r="AU85" s="17"/>
      <c r="AV85" s="17"/>
      <c r="AW85" s="17"/>
      <c r="AX85" s="17"/>
      <c r="AY85" s="17"/>
      <c r="AZ85" s="17"/>
      <c r="BA85" s="17"/>
      <c r="BB85" s="17"/>
      <c r="BC85" s="17"/>
      <c r="BD85" s="17"/>
      <c r="BE85" s="17"/>
      <c r="BF85" s="17"/>
      <c r="BG85" s="17"/>
      <c r="BH85" s="17"/>
      <c r="BI85" s="17"/>
      <c r="BJ85" s="17"/>
      <c r="BK85" s="17"/>
      <c r="BL85" s="17"/>
      <c r="BM85" s="17"/>
      <c r="BN85" s="17"/>
      <c r="BO85" s="17"/>
      <c r="BP85" s="17"/>
      <c r="BQ85" s="17"/>
      <c r="BR85" s="17"/>
      <c r="BS85" s="17"/>
      <c r="BT85" s="17"/>
      <c r="BU85" s="17"/>
      <c r="BV85" s="17"/>
      <c r="BW85" s="17"/>
      <c r="BX85" s="17"/>
      <c r="BY85" s="17"/>
      <c r="BZ85" s="17"/>
      <c r="CA85" s="17"/>
      <c r="CB85" s="17"/>
      <c r="CC85" s="17"/>
      <c r="CD85" s="17"/>
    </row>
    <row r="86">
      <c r="A86" s="17"/>
      <c r="B86" s="17"/>
      <c r="C86" s="17"/>
      <c r="D86" s="335"/>
      <c r="E86" s="280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32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  <c r="AT86" s="17"/>
      <c r="AU86" s="17"/>
      <c r="AV86" s="17"/>
      <c r="AW86" s="17"/>
      <c r="AX86" s="17"/>
      <c r="AY86" s="17"/>
      <c r="AZ86" s="17"/>
      <c r="BA86" s="17"/>
      <c r="BB86" s="17"/>
      <c r="BC86" s="17"/>
      <c r="BD86" s="17"/>
      <c r="BE86" s="17"/>
      <c r="BF86" s="17"/>
      <c r="BG86" s="17"/>
      <c r="BH86" s="17"/>
      <c r="BI86" s="17"/>
      <c r="BJ86" s="17"/>
      <c r="BK86" s="17"/>
      <c r="BL86" s="17"/>
      <c r="BM86" s="17"/>
      <c r="BN86" s="17"/>
      <c r="BO86" s="17"/>
      <c r="BP86" s="17"/>
      <c r="BQ86" s="17"/>
      <c r="BR86" s="17"/>
      <c r="BS86" s="17"/>
      <c r="BT86" s="17"/>
      <c r="BU86" s="17"/>
      <c r="BV86" s="17"/>
      <c r="BW86" s="17"/>
      <c r="BX86" s="17"/>
      <c r="BY86" s="17"/>
      <c r="BZ86" s="17"/>
      <c r="CA86" s="17"/>
      <c r="CB86" s="17"/>
      <c r="CC86" s="17"/>
      <c r="CD86" s="17"/>
    </row>
    <row r="87">
      <c r="A87" s="17"/>
      <c r="B87" s="17"/>
      <c r="C87" s="17"/>
      <c r="D87" s="342"/>
      <c r="E87" s="280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32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  <c r="AT87" s="17"/>
      <c r="AU87" s="17"/>
      <c r="AV87" s="17"/>
      <c r="AW87" s="17"/>
      <c r="AX87" s="17"/>
      <c r="AY87" s="17"/>
      <c r="AZ87" s="17"/>
      <c r="BA87" s="17"/>
      <c r="BB87" s="17"/>
      <c r="BC87" s="17"/>
      <c r="BD87" s="17"/>
      <c r="BE87" s="17"/>
      <c r="BF87" s="17"/>
      <c r="BG87" s="17"/>
      <c r="BH87" s="17"/>
      <c r="BI87" s="17"/>
      <c r="BJ87" s="17"/>
      <c r="BK87" s="17"/>
      <c r="BL87" s="17"/>
      <c r="BM87" s="17"/>
      <c r="BN87" s="17"/>
      <c r="BO87" s="17"/>
      <c r="BP87" s="17"/>
      <c r="BQ87" s="17"/>
      <c r="BR87" s="17"/>
      <c r="BS87" s="17"/>
      <c r="BT87" s="17"/>
      <c r="BU87" s="17"/>
      <c r="BV87" s="17"/>
      <c r="BW87" s="17"/>
      <c r="BX87" s="17"/>
      <c r="BY87" s="17"/>
      <c r="BZ87" s="17"/>
      <c r="CA87" s="17"/>
      <c r="CB87" s="17"/>
      <c r="CC87" s="17"/>
      <c r="CD87" s="17"/>
    </row>
    <row r="88">
      <c r="A88" s="17"/>
      <c r="B88" s="17"/>
      <c r="C88" s="17"/>
      <c r="D88" s="342"/>
      <c r="E88" s="342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32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  <c r="AT88" s="17"/>
      <c r="AU88" s="17"/>
      <c r="AV88" s="17"/>
      <c r="AW88" s="17"/>
      <c r="AX88" s="17"/>
      <c r="AY88" s="17"/>
      <c r="AZ88" s="17"/>
      <c r="BA88" s="17"/>
      <c r="BB88" s="17"/>
      <c r="BC88" s="17"/>
      <c r="BD88" s="17"/>
      <c r="BE88" s="17"/>
      <c r="BF88" s="17"/>
      <c r="BG88" s="17"/>
      <c r="BH88" s="17"/>
      <c r="BI88" s="17"/>
      <c r="BJ88" s="17"/>
      <c r="BK88" s="17"/>
      <c r="BL88" s="17"/>
      <c r="BM88" s="17"/>
      <c r="BN88" s="17"/>
      <c r="BO88" s="17"/>
      <c r="BP88" s="17"/>
      <c r="BQ88" s="17"/>
      <c r="BR88" s="17"/>
      <c r="BS88" s="17"/>
      <c r="BT88" s="17"/>
      <c r="BU88" s="17"/>
      <c r="BV88" s="17"/>
      <c r="BW88" s="17"/>
      <c r="BX88" s="17"/>
      <c r="BY88" s="17"/>
      <c r="BZ88" s="17"/>
      <c r="CA88" s="17"/>
      <c r="CB88" s="17"/>
      <c r="CC88" s="17"/>
      <c r="CD88" s="17"/>
    </row>
    <row r="89">
      <c r="A89" s="17"/>
      <c r="B89" s="17"/>
      <c r="C89" s="17"/>
      <c r="D89" s="342"/>
      <c r="E89" s="344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32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  <c r="AT89" s="17"/>
      <c r="AU89" s="17"/>
      <c r="AV89" s="17"/>
      <c r="AW89" s="17"/>
      <c r="AX89" s="17"/>
      <c r="AY89" s="17"/>
      <c r="AZ89" s="17"/>
      <c r="BA89" s="17"/>
      <c r="BB89" s="17"/>
      <c r="BC89" s="17"/>
      <c r="BD89" s="17"/>
      <c r="BE89" s="17"/>
      <c r="BF89" s="17"/>
      <c r="BG89" s="17"/>
      <c r="BH89" s="17"/>
      <c r="BI89" s="17"/>
      <c r="BJ89" s="17"/>
      <c r="BK89" s="17"/>
      <c r="BL89" s="17"/>
      <c r="BM89" s="17"/>
      <c r="BN89" s="17"/>
      <c r="BO89" s="17"/>
      <c r="BP89" s="17"/>
      <c r="BQ89" s="17"/>
      <c r="BR89" s="17"/>
      <c r="BS89" s="17"/>
      <c r="BT89" s="17"/>
      <c r="BU89" s="17"/>
      <c r="BV89" s="17"/>
      <c r="BW89" s="17"/>
      <c r="BX89" s="17"/>
      <c r="BY89" s="17"/>
      <c r="BZ89" s="17"/>
      <c r="CA89" s="17"/>
      <c r="CB89" s="17"/>
      <c r="CC89" s="17"/>
      <c r="CD89" s="17"/>
    </row>
    <row r="90">
      <c r="A90" s="17"/>
      <c r="B90" s="17"/>
      <c r="C90" s="17"/>
      <c r="D90" s="342"/>
      <c r="E90" s="280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32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7"/>
      <c r="BD90" s="17"/>
      <c r="BE90" s="17"/>
      <c r="BF90" s="17"/>
      <c r="BG90" s="17"/>
      <c r="BH90" s="17"/>
      <c r="BI90" s="17"/>
      <c r="BJ90" s="17"/>
      <c r="BK90" s="17"/>
      <c r="BL90" s="17"/>
      <c r="BM90" s="17"/>
      <c r="BN90" s="17"/>
      <c r="BO90" s="17"/>
      <c r="BP90" s="17"/>
      <c r="BQ90" s="17"/>
      <c r="BR90" s="17"/>
      <c r="BS90" s="17"/>
      <c r="BT90" s="17"/>
      <c r="BU90" s="17"/>
      <c r="BV90" s="17"/>
      <c r="BW90" s="17"/>
      <c r="BX90" s="17"/>
      <c r="BY90" s="17"/>
      <c r="BZ90" s="17"/>
      <c r="CA90" s="17"/>
      <c r="CB90" s="17"/>
      <c r="CC90" s="17"/>
      <c r="CD90" s="17"/>
    </row>
    <row r="91">
      <c r="A91" s="17"/>
      <c r="B91" s="17"/>
      <c r="C91" s="17"/>
      <c r="D91" s="342"/>
      <c r="E91" s="344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32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7"/>
      <c r="BD91" s="17"/>
      <c r="BE91" s="17"/>
      <c r="BF91" s="17"/>
      <c r="BG91" s="17"/>
      <c r="BH91" s="17"/>
      <c r="BI91" s="17"/>
      <c r="BJ91" s="17"/>
      <c r="BK91" s="17"/>
      <c r="BL91" s="17"/>
      <c r="BM91" s="17"/>
      <c r="BN91" s="17"/>
      <c r="BO91" s="17"/>
      <c r="BP91" s="17"/>
      <c r="BQ91" s="17"/>
      <c r="BR91" s="17"/>
      <c r="BS91" s="17"/>
      <c r="BT91" s="17"/>
      <c r="BU91" s="17"/>
      <c r="BV91" s="17"/>
      <c r="BW91" s="17"/>
      <c r="BX91" s="17"/>
      <c r="BY91" s="17"/>
      <c r="BZ91" s="17"/>
      <c r="CA91" s="17"/>
      <c r="CB91" s="17"/>
      <c r="CC91" s="17"/>
      <c r="CD91" s="17"/>
    </row>
    <row r="92">
      <c r="A92" s="17"/>
      <c r="B92" s="17"/>
      <c r="C92" s="17"/>
      <c r="D92" s="342"/>
      <c r="E92" s="280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32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  <c r="AT92" s="17"/>
      <c r="AU92" s="17"/>
      <c r="AV92" s="17"/>
      <c r="AW92" s="17"/>
      <c r="AX92" s="17"/>
      <c r="AY92" s="17"/>
      <c r="AZ92" s="17"/>
      <c r="BA92" s="17"/>
      <c r="BB92" s="17"/>
      <c r="BC92" s="17"/>
      <c r="BD92" s="17"/>
      <c r="BE92" s="17"/>
      <c r="BF92" s="17"/>
      <c r="BG92" s="17"/>
      <c r="BH92" s="17"/>
      <c r="BI92" s="17"/>
      <c r="BJ92" s="17"/>
      <c r="BK92" s="17"/>
      <c r="BL92" s="17"/>
      <c r="BM92" s="17"/>
      <c r="BN92" s="17"/>
      <c r="BO92" s="17"/>
      <c r="BP92" s="17"/>
      <c r="BQ92" s="17"/>
      <c r="BR92" s="17"/>
      <c r="BS92" s="17"/>
      <c r="BT92" s="17"/>
      <c r="BU92" s="17"/>
      <c r="BV92" s="17"/>
      <c r="BW92" s="17"/>
      <c r="BX92" s="17"/>
      <c r="BY92" s="17"/>
      <c r="BZ92" s="17"/>
      <c r="CA92" s="17"/>
      <c r="CB92" s="17"/>
      <c r="CC92" s="17"/>
      <c r="CD92" s="17"/>
    </row>
    <row r="93">
      <c r="A93" s="17"/>
      <c r="B93" s="17"/>
      <c r="C93" s="17"/>
      <c r="D93" s="342"/>
      <c r="E93" s="280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32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  <c r="AT93" s="17"/>
      <c r="AU93" s="17"/>
      <c r="AV93" s="17"/>
      <c r="AW93" s="17"/>
      <c r="AX93" s="17"/>
      <c r="AY93" s="17"/>
      <c r="AZ93" s="17"/>
      <c r="BA93" s="17"/>
      <c r="BB93" s="17"/>
      <c r="BC93" s="17"/>
      <c r="BD93" s="17"/>
      <c r="BE93" s="17"/>
      <c r="BF93" s="17"/>
      <c r="BG93" s="17"/>
      <c r="BH93" s="17"/>
      <c r="BI93" s="17"/>
      <c r="BJ93" s="17"/>
      <c r="BK93" s="17"/>
      <c r="BL93" s="17"/>
      <c r="BM93" s="17"/>
      <c r="BN93" s="17"/>
      <c r="BO93" s="17"/>
      <c r="BP93" s="17"/>
      <c r="BQ93" s="17"/>
      <c r="BR93" s="17"/>
      <c r="BS93" s="17"/>
      <c r="BT93" s="17"/>
      <c r="BU93" s="17"/>
      <c r="BV93" s="17"/>
      <c r="BW93" s="17"/>
      <c r="BX93" s="17"/>
      <c r="BY93" s="17"/>
      <c r="BZ93" s="17"/>
      <c r="CA93" s="17"/>
      <c r="CB93" s="17"/>
      <c r="CC93" s="17"/>
      <c r="CD93" s="17"/>
    </row>
    <row r="94">
      <c r="A94" s="17"/>
      <c r="B94" s="17"/>
      <c r="C94" s="17"/>
      <c r="D94" s="333"/>
      <c r="E94" s="336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32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7"/>
      <c r="BD94" s="17"/>
      <c r="BE94" s="17"/>
      <c r="BF94" s="17"/>
      <c r="BG94" s="17"/>
      <c r="BH94" s="17"/>
      <c r="BI94" s="17"/>
      <c r="BJ94" s="17"/>
      <c r="BK94" s="17"/>
      <c r="BL94" s="17"/>
      <c r="BM94" s="17"/>
      <c r="BN94" s="17"/>
      <c r="BO94" s="17"/>
      <c r="BP94" s="17"/>
      <c r="BQ94" s="17"/>
      <c r="BR94" s="17"/>
      <c r="BS94" s="17"/>
      <c r="BT94" s="17"/>
      <c r="BU94" s="17"/>
      <c r="BV94" s="17"/>
      <c r="BW94" s="17"/>
      <c r="BX94" s="17"/>
      <c r="BY94" s="17"/>
      <c r="BZ94" s="17"/>
      <c r="CA94" s="17"/>
      <c r="CB94" s="17"/>
      <c r="CC94" s="17"/>
      <c r="CD94" s="17"/>
    </row>
    <row r="95">
      <c r="A95" s="17"/>
      <c r="B95" s="17"/>
      <c r="C95" s="17"/>
      <c r="D95" s="342"/>
      <c r="E95" s="280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32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7"/>
      <c r="BD95" s="17"/>
      <c r="BE95" s="17"/>
      <c r="BF95" s="17"/>
      <c r="BG95" s="17"/>
      <c r="BH95" s="17"/>
      <c r="BI95" s="17"/>
      <c r="BJ95" s="17"/>
      <c r="BK95" s="17"/>
      <c r="BL95" s="17"/>
      <c r="BM95" s="17"/>
      <c r="BN95" s="17"/>
      <c r="BO95" s="17"/>
      <c r="BP95" s="17"/>
      <c r="BQ95" s="17"/>
      <c r="BR95" s="17"/>
      <c r="BS95" s="17"/>
      <c r="BT95" s="17"/>
      <c r="BU95" s="17"/>
      <c r="BV95" s="17"/>
      <c r="BW95" s="17"/>
      <c r="BX95" s="17"/>
      <c r="BY95" s="17"/>
      <c r="BZ95" s="17"/>
      <c r="CA95" s="17"/>
      <c r="CB95" s="17"/>
      <c r="CC95" s="17"/>
      <c r="CD95" s="17"/>
    </row>
    <row r="96">
      <c r="A96" s="17"/>
      <c r="B96" s="17"/>
      <c r="C96" s="17"/>
      <c r="D96" s="342"/>
      <c r="E96" s="280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32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  <c r="AT96" s="17"/>
      <c r="AU96" s="17"/>
      <c r="AV96" s="17"/>
      <c r="AW96" s="17"/>
      <c r="AX96" s="17"/>
      <c r="AY96" s="17"/>
      <c r="AZ96" s="17"/>
      <c r="BA96" s="17"/>
      <c r="BB96" s="17"/>
      <c r="BC96" s="17"/>
      <c r="BD96" s="17"/>
      <c r="BE96" s="17"/>
      <c r="BF96" s="17"/>
      <c r="BG96" s="17"/>
      <c r="BH96" s="17"/>
      <c r="BI96" s="17"/>
      <c r="BJ96" s="17"/>
      <c r="BK96" s="17"/>
      <c r="BL96" s="17"/>
      <c r="BM96" s="17"/>
      <c r="BN96" s="17"/>
      <c r="BO96" s="17"/>
      <c r="BP96" s="17"/>
      <c r="BQ96" s="17"/>
      <c r="BR96" s="17"/>
      <c r="BS96" s="17"/>
      <c r="BT96" s="17"/>
      <c r="BU96" s="17"/>
      <c r="BV96" s="17"/>
      <c r="BW96" s="17"/>
      <c r="BX96" s="17"/>
      <c r="BY96" s="17"/>
      <c r="BZ96" s="17"/>
      <c r="CA96" s="17"/>
      <c r="CB96" s="17"/>
      <c r="CC96" s="17"/>
      <c r="CD96" s="17"/>
    </row>
    <row r="97">
      <c r="A97" s="17"/>
      <c r="B97" s="17"/>
      <c r="C97" s="17"/>
      <c r="D97" s="46"/>
      <c r="E97" s="279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32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  <c r="AT97" s="17"/>
      <c r="AU97" s="17"/>
      <c r="AV97" s="17"/>
      <c r="AW97" s="17"/>
      <c r="AX97" s="17"/>
      <c r="AY97" s="17"/>
      <c r="AZ97" s="17"/>
      <c r="BA97" s="17"/>
      <c r="BB97" s="17"/>
      <c r="BC97" s="17"/>
      <c r="BD97" s="17"/>
      <c r="BE97" s="17"/>
      <c r="BF97" s="17"/>
      <c r="BG97" s="17"/>
      <c r="BH97" s="17"/>
      <c r="BI97" s="17"/>
      <c r="BJ97" s="17"/>
      <c r="BK97" s="17"/>
      <c r="BL97" s="17"/>
      <c r="BM97" s="17"/>
      <c r="BN97" s="17"/>
      <c r="BO97" s="17"/>
      <c r="BP97" s="17"/>
      <c r="BQ97" s="17"/>
      <c r="BR97" s="17"/>
      <c r="BS97" s="17"/>
      <c r="BT97" s="17"/>
      <c r="BU97" s="17"/>
      <c r="BV97" s="17"/>
      <c r="BW97" s="17"/>
      <c r="BX97" s="17"/>
      <c r="BY97" s="17"/>
      <c r="BZ97" s="17"/>
      <c r="CA97" s="17"/>
      <c r="CB97" s="17"/>
      <c r="CC97" s="17"/>
      <c r="CD97" s="17"/>
    </row>
    <row r="98">
      <c r="A98" s="17"/>
      <c r="B98" s="17"/>
      <c r="C98" s="17"/>
      <c r="D98" s="342"/>
      <c r="E98" s="336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32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  <c r="AT98" s="17"/>
      <c r="AU98" s="17"/>
      <c r="AV98" s="17"/>
      <c r="AW98" s="17"/>
      <c r="AX98" s="17"/>
      <c r="AY98" s="17"/>
      <c r="AZ98" s="17"/>
      <c r="BA98" s="17"/>
      <c r="BB98" s="17"/>
      <c r="BC98" s="17"/>
      <c r="BD98" s="17"/>
      <c r="BE98" s="17"/>
      <c r="BF98" s="17"/>
      <c r="BG98" s="17"/>
      <c r="BH98" s="17"/>
      <c r="BI98" s="17"/>
      <c r="BJ98" s="17"/>
      <c r="BK98" s="17"/>
      <c r="BL98" s="17"/>
      <c r="BM98" s="17"/>
      <c r="BN98" s="17"/>
      <c r="BO98" s="17"/>
      <c r="BP98" s="17"/>
      <c r="BQ98" s="17"/>
      <c r="BR98" s="17"/>
      <c r="BS98" s="17"/>
      <c r="BT98" s="17"/>
      <c r="BU98" s="17"/>
      <c r="BV98" s="17"/>
      <c r="BW98" s="17"/>
      <c r="BX98" s="17"/>
      <c r="BY98" s="17"/>
      <c r="BZ98" s="17"/>
      <c r="CA98" s="17"/>
      <c r="CB98" s="17"/>
      <c r="CC98" s="17"/>
      <c r="CD98" s="17"/>
    </row>
    <row r="99">
      <c r="A99" s="17"/>
      <c r="B99" s="17"/>
      <c r="C99" s="17"/>
      <c r="D99" s="279"/>
      <c r="E99" s="280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32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7"/>
      <c r="BD99" s="17"/>
      <c r="BE99" s="17"/>
      <c r="BF99" s="17"/>
      <c r="BG99" s="17"/>
      <c r="BH99" s="17"/>
      <c r="BI99" s="17"/>
      <c r="BJ99" s="17"/>
      <c r="BK99" s="17"/>
      <c r="BL99" s="17"/>
      <c r="BM99" s="17"/>
      <c r="BN99" s="17"/>
      <c r="BO99" s="17"/>
      <c r="BP99" s="17"/>
      <c r="BQ99" s="17"/>
      <c r="BR99" s="17"/>
      <c r="BS99" s="17"/>
      <c r="BT99" s="17"/>
      <c r="BU99" s="17"/>
      <c r="BV99" s="17"/>
      <c r="BW99" s="17"/>
      <c r="BX99" s="17"/>
      <c r="BY99" s="17"/>
      <c r="BZ99" s="17"/>
      <c r="CA99" s="17"/>
      <c r="CB99" s="17"/>
      <c r="CC99" s="17"/>
      <c r="CD99" s="17"/>
    </row>
    <row r="100">
      <c r="A100" s="17"/>
      <c r="B100" s="17"/>
      <c r="C100" s="17"/>
      <c r="D100" s="342"/>
      <c r="E100" s="280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32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  <c r="AT100" s="17"/>
      <c r="AU100" s="17"/>
      <c r="AV100" s="17"/>
      <c r="AW100" s="17"/>
      <c r="AX100" s="17"/>
      <c r="AY100" s="17"/>
      <c r="AZ100" s="17"/>
      <c r="BA100" s="17"/>
      <c r="BB100" s="17"/>
      <c r="BC100" s="17"/>
      <c r="BD100" s="17"/>
      <c r="BE100" s="17"/>
      <c r="BF100" s="17"/>
      <c r="BG100" s="17"/>
      <c r="BH100" s="17"/>
      <c r="BI100" s="17"/>
      <c r="BJ100" s="17"/>
      <c r="BK100" s="17"/>
      <c r="BL100" s="17"/>
      <c r="BM100" s="17"/>
      <c r="BN100" s="17"/>
      <c r="BO100" s="17"/>
      <c r="BP100" s="17"/>
      <c r="BQ100" s="17"/>
      <c r="BR100" s="17"/>
      <c r="BS100" s="17"/>
      <c r="BT100" s="17"/>
      <c r="BU100" s="17"/>
      <c r="BV100" s="17"/>
      <c r="BW100" s="17"/>
      <c r="BX100" s="17"/>
      <c r="BY100" s="17"/>
      <c r="BZ100" s="17"/>
      <c r="CA100" s="17"/>
      <c r="CB100" s="17"/>
      <c r="CC100" s="17"/>
      <c r="CD100" s="17"/>
    </row>
    <row r="101">
      <c r="A101" s="17"/>
      <c r="B101" s="17"/>
      <c r="C101" s="17"/>
      <c r="D101" s="333"/>
      <c r="E101" s="336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32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  <c r="AT101" s="17"/>
      <c r="AU101" s="17"/>
      <c r="AV101" s="17"/>
      <c r="AW101" s="17"/>
      <c r="AX101" s="17"/>
      <c r="AY101" s="17"/>
      <c r="AZ101" s="17"/>
      <c r="BA101" s="17"/>
      <c r="BB101" s="17"/>
      <c r="BC101" s="17"/>
      <c r="BD101" s="17"/>
      <c r="BE101" s="17"/>
      <c r="BF101" s="17"/>
      <c r="BG101" s="17"/>
      <c r="BH101" s="17"/>
      <c r="BI101" s="17"/>
      <c r="BJ101" s="17"/>
      <c r="BK101" s="17"/>
      <c r="BL101" s="17"/>
      <c r="BM101" s="17"/>
      <c r="BN101" s="17"/>
      <c r="BO101" s="17"/>
      <c r="BP101" s="17"/>
      <c r="BQ101" s="17"/>
      <c r="BR101" s="17"/>
      <c r="BS101" s="17"/>
      <c r="BT101" s="17"/>
      <c r="BU101" s="17"/>
      <c r="BV101" s="17"/>
      <c r="BW101" s="17"/>
      <c r="BX101" s="17"/>
      <c r="BY101" s="17"/>
      <c r="BZ101" s="17"/>
      <c r="CA101" s="17"/>
      <c r="CB101" s="17"/>
      <c r="CC101" s="17"/>
      <c r="CD101" s="17"/>
    </row>
    <row r="102">
      <c r="A102" s="17"/>
      <c r="B102" s="17"/>
      <c r="C102" s="17"/>
      <c r="D102" s="342"/>
      <c r="E102" s="280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32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  <c r="AT102" s="17"/>
      <c r="AU102" s="17"/>
      <c r="AV102" s="17"/>
      <c r="AW102" s="17"/>
      <c r="AX102" s="17"/>
      <c r="AY102" s="17"/>
      <c r="AZ102" s="17"/>
      <c r="BA102" s="17"/>
      <c r="BB102" s="17"/>
      <c r="BC102" s="17"/>
      <c r="BD102" s="17"/>
      <c r="BE102" s="17"/>
      <c r="BF102" s="17"/>
      <c r="BG102" s="17"/>
      <c r="BH102" s="17"/>
      <c r="BI102" s="17"/>
      <c r="BJ102" s="17"/>
      <c r="BK102" s="17"/>
      <c r="BL102" s="17"/>
      <c r="BM102" s="17"/>
      <c r="BN102" s="17"/>
      <c r="BO102" s="17"/>
      <c r="BP102" s="17"/>
      <c r="BQ102" s="17"/>
      <c r="BR102" s="17"/>
      <c r="BS102" s="17"/>
      <c r="BT102" s="17"/>
      <c r="BU102" s="17"/>
      <c r="BV102" s="17"/>
      <c r="BW102" s="17"/>
      <c r="BX102" s="17"/>
      <c r="BY102" s="17"/>
      <c r="BZ102" s="17"/>
      <c r="CA102" s="17"/>
      <c r="CB102" s="17"/>
      <c r="CC102" s="17"/>
      <c r="CD102" s="17"/>
    </row>
    <row r="103">
      <c r="A103" s="17"/>
      <c r="B103" s="17"/>
      <c r="C103" s="17"/>
      <c r="D103" s="333"/>
      <c r="E103" s="333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32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  <c r="AT103" s="17"/>
      <c r="AU103" s="17"/>
      <c r="AV103" s="17"/>
      <c r="AW103" s="17"/>
      <c r="AX103" s="17"/>
      <c r="AY103" s="17"/>
      <c r="AZ103" s="17"/>
      <c r="BA103" s="17"/>
      <c r="BB103" s="17"/>
      <c r="BC103" s="17"/>
      <c r="BD103" s="17"/>
      <c r="BE103" s="17"/>
      <c r="BF103" s="17"/>
      <c r="BG103" s="17"/>
      <c r="BH103" s="17"/>
      <c r="BI103" s="17"/>
      <c r="BJ103" s="17"/>
      <c r="BK103" s="17"/>
      <c r="BL103" s="17"/>
      <c r="BM103" s="17"/>
      <c r="BN103" s="17"/>
      <c r="BO103" s="17"/>
      <c r="BP103" s="17"/>
      <c r="BQ103" s="17"/>
      <c r="BR103" s="17"/>
      <c r="BS103" s="17"/>
      <c r="BT103" s="17"/>
      <c r="BU103" s="17"/>
      <c r="BV103" s="17"/>
      <c r="BW103" s="17"/>
      <c r="BX103" s="17"/>
      <c r="BY103" s="17"/>
      <c r="BZ103" s="17"/>
      <c r="CA103" s="17"/>
      <c r="CB103" s="17"/>
      <c r="CC103" s="17"/>
      <c r="CD103" s="17"/>
    </row>
    <row r="104">
      <c r="A104" s="17"/>
      <c r="B104" s="17"/>
      <c r="C104" s="17"/>
      <c r="D104" s="342"/>
      <c r="E104" s="280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32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  <c r="BH104" s="17"/>
      <c r="BI104" s="17"/>
      <c r="BJ104" s="17"/>
      <c r="BK104" s="17"/>
      <c r="BL104" s="17"/>
      <c r="BM104" s="17"/>
      <c r="BN104" s="17"/>
      <c r="BO104" s="17"/>
      <c r="BP104" s="17"/>
      <c r="BQ104" s="17"/>
      <c r="BR104" s="17"/>
      <c r="BS104" s="17"/>
      <c r="BT104" s="17"/>
      <c r="BU104" s="17"/>
      <c r="BV104" s="17"/>
      <c r="BW104" s="17"/>
      <c r="BX104" s="17"/>
      <c r="BY104" s="17"/>
      <c r="BZ104" s="17"/>
      <c r="CA104" s="17"/>
      <c r="CB104" s="17"/>
      <c r="CC104" s="17"/>
      <c r="CD104" s="17"/>
    </row>
    <row r="105">
      <c r="A105" s="17"/>
      <c r="B105" s="17"/>
      <c r="C105" s="17"/>
      <c r="D105" s="279"/>
      <c r="E105" s="280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32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7"/>
      <c r="BD105" s="17"/>
      <c r="BE105" s="17"/>
      <c r="BF105" s="17"/>
      <c r="BG105" s="17"/>
      <c r="BH105" s="17"/>
      <c r="BI105" s="17"/>
      <c r="BJ105" s="17"/>
      <c r="BK105" s="17"/>
      <c r="BL105" s="17"/>
      <c r="BM105" s="17"/>
      <c r="BN105" s="17"/>
      <c r="BO105" s="17"/>
      <c r="BP105" s="17"/>
      <c r="BQ105" s="17"/>
      <c r="BR105" s="17"/>
      <c r="BS105" s="17"/>
      <c r="BT105" s="17"/>
      <c r="BU105" s="17"/>
      <c r="BV105" s="17"/>
      <c r="BW105" s="17"/>
      <c r="BX105" s="17"/>
      <c r="BY105" s="17"/>
      <c r="BZ105" s="17"/>
      <c r="CA105" s="17"/>
      <c r="CB105" s="17"/>
      <c r="CC105" s="17"/>
      <c r="CD105" s="17"/>
    </row>
    <row r="106">
      <c r="A106" s="17"/>
      <c r="B106" s="17"/>
      <c r="C106" s="17"/>
      <c r="D106" s="342"/>
      <c r="E106" s="280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32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  <c r="AT106" s="17"/>
      <c r="AU106" s="17"/>
      <c r="AV106" s="17"/>
      <c r="AW106" s="17"/>
      <c r="AX106" s="17"/>
      <c r="AY106" s="17"/>
      <c r="AZ106" s="17"/>
      <c r="BA106" s="17"/>
      <c r="BB106" s="17"/>
      <c r="BC106" s="17"/>
      <c r="BD106" s="17"/>
      <c r="BE106" s="17"/>
      <c r="BF106" s="17"/>
      <c r="BG106" s="17"/>
      <c r="BH106" s="17"/>
      <c r="BI106" s="17"/>
      <c r="BJ106" s="17"/>
      <c r="BK106" s="17"/>
      <c r="BL106" s="17"/>
      <c r="BM106" s="17"/>
      <c r="BN106" s="17"/>
      <c r="BO106" s="17"/>
      <c r="BP106" s="17"/>
      <c r="BQ106" s="17"/>
      <c r="BR106" s="17"/>
      <c r="BS106" s="17"/>
      <c r="BT106" s="17"/>
      <c r="BU106" s="17"/>
      <c r="BV106" s="17"/>
      <c r="BW106" s="17"/>
      <c r="BX106" s="17"/>
      <c r="BY106" s="17"/>
      <c r="BZ106" s="17"/>
      <c r="CA106" s="17"/>
      <c r="CB106" s="17"/>
      <c r="CC106" s="17"/>
      <c r="CD106" s="17"/>
    </row>
    <row r="107">
      <c r="A107" s="17"/>
      <c r="B107" s="17"/>
      <c r="C107" s="17"/>
      <c r="D107" s="301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32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  <c r="AT107" s="17"/>
      <c r="AU107" s="17"/>
      <c r="AV107" s="17"/>
      <c r="AW107" s="17"/>
      <c r="AX107" s="17"/>
      <c r="AY107" s="17"/>
      <c r="AZ107" s="17"/>
      <c r="BA107" s="17"/>
      <c r="BB107" s="17"/>
      <c r="BC107" s="17"/>
      <c r="BD107" s="17"/>
      <c r="BE107" s="17"/>
      <c r="BF107" s="17"/>
      <c r="BG107" s="17"/>
      <c r="BH107" s="17"/>
      <c r="BI107" s="17"/>
      <c r="BJ107" s="17"/>
      <c r="BK107" s="17"/>
      <c r="BL107" s="17"/>
      <c r="BM107" s="17"/>
      <c r="BN107" s="17"/>
      <c r="BO107" s="17"/>
      <c r="BP107" s="17"/>
      <c r="BQ107" s="17"/>
      <c r="BR107" s="17"/>
      <c r="BS107" s="17"/>
      <c r="BT107" s="17"/>
      <c r="BU107" s="17"/>
      <c r="BV107" s="17"/>
      <c r="BW107" s="17"/>
      <c r="BX107" s="17"/>
      <c r="BY107" s="17"/>
      <c r="BZ107" s="17"/>
      <c r="CA107" s="17"/>
      <c r="CB107" s="17"/>
      <c r="CC107" s="17"/>
      <c r="CD107" s="17"/>
    </row>
    <row r="108">
      <c r="A108" s="17"/>
      <c r="B108" s="17"/>
      <c r="C108" s="17"/>
      <c r="D108" s="301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32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7"/>
      <c r="BD108" s="17"/>
      <c r="BE108" s="17"/>
      <c r="BF108" s="17"/>
      <c r="BG108" s="17"/>
      <c r="BH108" s="17"/>
      <c r="BI108" s="17"/>
      <c r="BJ108" s="17"/>
      <c r="BK108" s="17"/>
      <c r="BL108" s="17"/>
      <c r="BM108" s="17"/>
      <c r="BN108" s="17"/>
      <c r="BO108" s="17"/>
      <c r="BP108" s="17"/>
      <c r="BQ108" s="17"/>
      <c r="BR108" s="17"/>
      <c r="BS108" s="17"/>
      <c r="BT108" s="17"/>
      <c r="BU108" s="17"/>
      <c r="BV108" s="17"/>
      <c r="BW108" s="17"/>
      <c r="BX108" s="17"/>
      <c r="BY108" s="17"/>
      <c r="BZ108" s="17"/>
      <c r="CA108" s="17"/>
      <c r="CB108" s="17"/>
      <c r="CC108" s="17"/>
      <c r="CD108" s="17"/>
    </row>
    <row r="109">
      <c r="A109" s="17"/>
      <c r="B109" s="17"/>
      <c r="C109" s="17"/>
      <c r="D109" s="301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32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7"/>
      <c r="BD109" s="17"/>
      <c r="BE109" s="17"/>
      <c r="BF109" s="17"/>
      <c r="BG109" s="17"/>
      <c r="BH109" s="17"/>
      <c r="BI109" s="17"/>
      <c r="BJ109" s="17"/>
      <c r="BK109" s="17"/>
      <c r="BL109" s="17"/>
      <c r="BM109" s="17"/>
      <c r="BN109" s="17"/>
      <c r="BO109" s="17"/>
      <c r="BP109" s="17"/>
      <c r="BQ109" s="17"/>
      <c r="BR109" s="17"/>
      <c r="BS109" s="17"/>
      <c r="BT109" s="17"/>
      <c r="BU109" s="17"/>
      <c r="BV109" s="17"/>
      <c r="BW109" s="17"/>
      <c r="BX109" s="17"/>
      <c r="BY109" s="17"/>
      <c r="BZ109" s="17"/>
      <c r="CA109" s="17"/>
      <c r="CB109" s="17"/>
      <c r="CC109" s="17"/>
      <c r="CD109" s="17"/>
    </row>
    <row r="110">
      <c r="A110" s="17"/>
      <c r="B110" s="17"/>
      <c r="C110" s="17"/>
      <c r="D110" s="301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32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7"/>
      <c r="BD110" s="17"/>
      <c r="BE110" s="17"/>
      <c r="BF110" s="17"/>
      <c r="BG110" s="17"/>
      <c r="BH110" s="17"/>
      <c r="BI110" s="17"/>
      <c r="BJ110" s="17"/>
      <c r="BK110" s="17"/>
      <c r="BL110" s="17"/>
      <c r="BM110" s="17"/>
      <c r="BN110" s="17"/>
      <c r="BO110" s="17"/>
      <c r="BP110" s="17"/>
      <c r="BQ110" s="17"/>
      <c r="BR110" s="17"/>
      <c r="BS110" s="17"/>
      <c r="BT110" s="17"/>
      <c r="BU110" s="17"/>
      <c r="BV110" s="17"/>
      <c r="BW110" s="17"/>
      <c r="BX110" s="17"/>
      <c r="BY110" s="17"/>
      <c r="BZ110" s="17"/>
      <c r="CA110" s="17"/>
      <c r="CB110" s="17"/>
      <c r="CC110" s="17"/>
      <c r="CD110" s="17"/>
    </row>
    <row r="111">
      <c r="A111" s="17"/>
      <c r="B111" s="17"/>
      <c r="C111" s="17"/>
      <c r="D111" s="301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32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7"/>
      <c r="BD111" s="17"/>
      <c r="BE111" s="17"/>
      <c r="BF111" s="17"/>
      <c r="BG111" s="17"/>
      <c r="BH111" s="17"/>
      <c r="BI111" s="17"/>
      <c r="BJ111" s="17"/>
      <c r="BK111" s="17"/>
      <c r="BL111" s="17"/>
      <c r="BM111" s="17"/>
      <c r="BN111" s="17"/>
      <c r="BO111" s="17"/>
      <c r="BP111" s="17"/>
      <c r="BQ111" s="17"/>
      <c r="BR111" s="17"/>
      <c r="BS111" s="17"/>
      <c r="BT111" s="17"/>
      <c r="BU111" s="17"/>
      <c r="BV111" s="17"/>
      <c r="BW111" s="17"/>
      <c r="BX111" s="17"/>
      <c r="BY111" s="17"/>
      <c r="BZ111" s="17"/>
      <c r="CA111" s="17"/>
      <c r="CB111" s="17"/>
      <c r="CC111" s="17"/>
      <c r="CD111" s="17"/>
    </row>
    <row r="112">
      <c r="A112" s="17"/>
      <c r="B112" s="17"/>
      <c r="C112" s="17"/>
      <c r="D112" s="301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32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  <c r="AY112" s="17"/>
      <c r="AZ112" s="17"/>
      <c r="BA112" s="17"/>
      <c r="BB112" s="17"/>
      <c r="BC112" s="17"/>
      <c r="BD112" s="17"/>
      <c r="BE112" s="17"/>
      <c r="BF112" s="17"/>
      <c r="BG112" s="17"/>
      <c r="BH112" s="17"/>
      <c r="BI112" s="17"/>
      <c r="BJ112" s="17"/>
      <c r="BK112" s="17"/>
      <c r="BL112" s="17"/>
      <c r="BM112" s="17"/>
      <c r="BN112" s="17"/>
      <c r="BO112" s="17"/>
      <c r="BP112" s="17"/>
      <c r="BQ112" s="17"/>
      <c r="BR112" s="17"/>
      <c r="BS112" s="17"/>
      <c r="BT112" s="17"/>
      <c r="BU112" s="17"/>
      <c r="BV112" s="17"/>
      <c r="BW112" s="17"/>
      <c r="BX112" s="17"/>
      <c r="BY112" s="17"/>
      <c r="BZ112" s="17"/>
      <c r="CA112" s="17"/>
      <c r="CB112" s="17"/>
      <c r="CC112" s="17"/>
      <c r="CD112" s="17"/>
    </row>
    <row r="113">
      <c r="A113" s="17"/>
      <c r="B113" s="17"/>
      <c r="C113" s="17"/>
      <c r="D113" s="301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32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  <c r="AY113" s="17"/>
      <c r="AZ113" s="17"/>
      <c r="BA113" s="17"/>
      <c r="BB113" s="17"/>
      <c r="BC113" s="17"/>
      <c r="BD113" s="17"/>
      <c r="BE113" s="17"/>
      <c r="BF113" s="17"/>
      <c r="BG113" s="17"/>
      <c r="BH113" s="17"/>
      <c r="BI113" s="17"/>
      <c r="BJ113" s="17"/>
      <c r="BK113" s="17"/>
      <c r="BL113" s="17"/>
      <c r="BM113" s="17"/>
      <c r="BN113" s="17"/>
      <c r="BO113" s="17"/>
      <c r="BP113" s="17"/>
      <c r="BQ113" s="17"/>
      <c r="BR113" s="17"/>
      <c r="BS113" s="17"/>
      <c r="BT113" s="17"/>
      <c r="BU113" s="17"/>
      <c r="BV113" s="17"/>
      <c r="BW113" s="17"/>
      <c r="BX113" s="17"/>
      <c r="BY113" s="17"/>
      <c r="BZ113" s="17"/>
      <c r="CA113" s="17"/>
      <c r="CB113" s="17"/>
      <c r="CC113" s="17"/>
      <c r="CD113" s="17"/>
    </row>
    <row r="114">
      <c r="A114" s="17"/>
      <c r="B114" s="17"/>
      <c r="C114" s="17"/>
      <c r="D114" s="301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32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  <c r="AT114" s="17"/>
      <c r="AU114" s="17"/>
      <c r="AV114" s="17"/>
      <c r="AW114" s="17"/>
      <c r="AX114" s="17"/>
      <c r="AY114" s="17"/>
      <c r="AZ114" s="17"/>
      <c r="BA114" s="17"/>
      <c r="BB114" s="17"/>
      <c r="BC114" s="17"/>
      <c r="BD114" s="17"/>
      <c r="BE114" s="17"/>
      <c r="BF114" s="17"/>
      <c r="BG114" s="17"/>
      <c r="BH114" s="17"/>
      <c r="BI114" s="17"/>
      <c r="BJ114" s="17"/>
      <c r="BK114" s="17"/>
      <c r="BL114" s="17"/>
      <c r="BM114" s="17"/>
      <c r="BN114" s="17"/>
      <c r="BO114" s="17"/>
      <c r="BP114" s="17"/>
      <c r="BQ114" s="17"/>
      <c r="BR114" s="17"/>
      <c r="BS114" s="17"/>
      <c r="BT114" s="17"/>
      <c r="BU114" s="17"/>
      <c r="BV114" s="17"/>
      <c r="BW114" s="17"/>
      <c r="BX114" s="17"/>
      <c r="BY114" s="17"/>
      <c r="BZ114" s="17"/>
      <c r="CA114" s="17"/>
      <c r="CB114" s="17"/>
      <c r="CC114" s="17"/>
      <c r="CD114" s="17"/>
    </row>
    <row r="115">
      <c r="A115" s="17"/>
      <c r="B115" s="17"/>
      <c r="C115" s="17"/>
      <c r="D115" s="301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32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  <c r="AU115" s="17"/>
      <c r="AV115" s="17"/>
      <c r="AW115" s="17"/>
      <c r="AX115" s="17"/>
      <c r="AY115" s="17"/>
      <c r="AZ115" s="17"/>
      <c r="BA115" s="17"/>
      <c r="BB115" s="17"/>
      <c r="BC115" s="17"/>
      <c r="BD115" s="17"/>
      <c r="BE115" s="17"/>
      <c r="BF115" s="17"/>
      <c r="BG115" s="17"/>
      <c r="BH115" s="17"/>
      <c r="BI115" s="17"/>
      <c r="BJ115" s="17"/>
      <c r="BK115" s="17"/>
      <c r="BL115" s="17"/>
      <c r="BM115" s="17"/>
      <c r="BN115" s="17"/>
      <c r="BO115" s="17"/>
      <c r="BP115" s="17"/>
      <c r="BQ115" s="17"/>
      <c r="BR115" s="17"/>
      <c r="BS115" s="17"/>
      <c r="BT115" s="17"/>
      <c r="BU115" s="17"/>
      <c r="BV115" s="17"/>
      <c r="BW115" s="17"/>
      <c r="BX115" s="17"/>
      <c r="BY115" s="17"/>
      <c r="BZ115" s="17"/>
      <c r="CA115" s="17"/>
      <c r="CB115" s="17"/>
      <c r="CC115" s="17"/>
      <c r="CD115" s="17"/>
    </row>
    <row r="116">
      <c r="A116" s="17"/>
      <c r="B116" s="17"/>
      <c r="C116" s="17"/>
      <c r="D116" s="301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32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  <c r="AU116" s="17"/>
      <c r="AV116" s="17"/>
      <c r="AW116" s="17"/>
      <c r="AX116" s="17"/>
      <c r="AY116" s="17"/>
      <c r="AZ116" s="17"/>
      <c r="BA116" s="17"/>
      <c r="BB116" s="17"/>
      <c r="BC116" s="17"/>
      <c r="BD116" s="17"/>
      <c r="BE116" s="17"/>
      <c r="BF116" s="17"/>
      <c r="BG116" s="17"/>
      <c r="BH116" s="17"/>
      <c r="BI116" s="17"/>
      <c r="BJ116" s="17"/>
      <c r="BK116" s="17"/>
      <c r="BL116" s="17"/>
      <c r="BM116" s="17"/>
      <c r="BN116" s="17"/>
      <c r="BO116" s="17"/>
      <c r="BP116" s="17"/>
      <c r="BQ116" s="17"/>
      <c r="BR116" s="17"/>
      <c r="BS116" s="17"/>
      <c r="BT116" s="17"/>
      <c r="BU116" s="17"/>
      <c r="BV116" s="17"/>
      <c r="BW116" s="17"/>
      <c r="BX116" s="17"/>
      <c r="BY116" s="17"/>
      <c r="BZ116" s="17"/>
      <c r="CA116" s="17"/>
      <c r="CB116" s="17"/>
      <c r="CC116" s="17"/>
      <c r="CD116" s="17"/>
    </row>
    <row r="117">
      <c r="A117" s="17"/>
      <c r="B117" s="17"/>
      <c r="C117" s="17"/>
      <c r="D117" s="301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32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  <c r="AU117" s="17"/>
      <c r="AV117" s="17"/>
      <c r="AW117" s="17"/>
      <c r="AX117" s="17"/>
      <c r="AY117" s="17"/>
      <c r="AZ117" s="17"/>
      <c r="BA117" s="17"/>
      <c r="BB117" s="17"/>
      <c r="BC117" s="17"/>
      <c r="BD117" s="17"/>
      <c r="BE117" s="17"/>
      <c r="BF117" s="17"/>
      <c r="BG117" s="17"/>
      <c r="BH117" s="17"/>
      <c r="BI117" s="17"/>
      <c r="BJ117" s="17"/>
      <c r="BK117" s="17"/>
      <c r="BL117" s="17"/>
      <c r="BM117" s="17"/>
      <c r="BN117" s="17"/>
      <c r="BO117" s="17"/>
      <c r="BP117" s="17"/>
      <c r="BQ117" s="17"/>
      <c r="BR117" s="17"/>
      <c r="BS117" s="17"/>
      <c r="BT117" s="17"/>
      <c r="BU117" s="17"/>
      <c r="BV117" s="17"/>
      <c r="BW117" s="17"/>
      <c r="BX117" s="17"/>
      <c r="BY117" s="17"/>
      <c r="BZ117" s="17"/>
      <c r="CA117" s="17"/>
      <c r="CB117" s="17"/>
      <c r="CC117" s="17"/>
      <c r="CD117" s="17"/>
    </row>
    <row r="118">
      <c r="A118" s="17"/>
      <c r="B118" s="17"/>
      <c r="C118" s="17"/>
      <c r="D118" s="301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32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  <c r="AU118" s="17"/>
      <c r="AV118" s="17"/>
      <c r="AW118" s="17"/>
      <c r="AX118" s="17"/>
      <c r="AY118" s="17"/>
      <c r="AZ118" s="17"/>
      <c r="BA118" s="17"/>
      <c r="BB118" s="17"/>
      <c r="BC118" s="17"/>
      <c r="BD118" s="17"/>
      <c r="BE118" s="17"/>
      <c r="BF118" s="17"/>
      <c r="BG118" s="17"/>
      <c r="BH118" s="17"/>
      <c r="BI118" s="17"/>
      <c r="BJ118" s="17"/>
      <c r="BK118" s="17"/>
      <c r="BL118" s="17"/>
      <c r="BM118" s="17"/>
      <c r="BN118" s="17"/>
      <c r="BO118" s="17"/>
      <c r="BP118" s="17"/>
      <c r="BQ118" s="17"/>
      <c r="BR118" s="17"/>
      <c r="BS118" s="17"/>
      <c r="BT118" s="17"/>
      <c r="BU118" s="17"/>
      <c r="BV118" s="17"/>
      <c r="BW118" s="17"/>
      <c r="BX118" s="17"/>
      <c r="BY118" s="17"/>
      <c r="BZ118" s="17"/>
      <c r="CA118" s="17"/>
      <c r="CB118" s="17"/>
      <c r="CC118" s="17"/>
      <c r="CD118" s="17"/>
    </row>
    <row r="119">
      <c r="A119" s="17"/>
      <c r="B119" s="17"/>
      <c r="C119" s="17"/>
      <c r="D119" s="301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32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  <c r="AU119" s="17"/>
      <c r="AV119" s="17"/>
      <c r="AW119" s="17"/>
      <c r="AX119" s="17"/>
      <c r="AY119" s="17"/>
      <c r="AZ119" s="17"/>
      <c r="BA119" s="17"/>
      <c r="BB119" s="17"/>
      <c r="BC119" s="17"/>
      <c r="BD119" s="17"/>
      <c r="BE119" s="17"/>
      <c r="BF119" s="17"/>
      <c r="BG119" s="17"/>
      <c r="BH119" s="17"/>
      <c r="BI119" s="17"/>
      <c r="BJ119" s="17"/>
      <c r="BK119" s="17"/>
      <c r="BL119" s="17"/>
      <c r="BM119" s="17"/>
      <c r="BN119" s="17"/>
      <c r="BO119" s="17"/>
      <c r="BP119" s="17"/>
      <c r="BQ119" s="17"/>
      <c r="BR119" s="17"/>
      <c r="BS119" s="17"/>
      <c r="BT119" s="17"/>
      <c r="BU119" s="17"/>
      <c r="BV119" s="17"/>
      <c r="BW119" s="17"/>
      <c r="BX119" s="17"/>
      <c r="BY119" s="17"/>
      <c r="BZ119" s="17"/>
      <c r="CA119" s="17"/>
      <c r="CB119" s="17"/>
      <c r="CC119" s="17"/>
      <c r="CD119" s="17"/>
    </row>
    <row r="120">
      <c r="A120" s="17"/>
      <c r="B120" s="17"/>
      <c r="C120" s="17"/>
      <c r="D120" s="301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32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  <c r="AU120" s="17"/>
      <c r="AV120" s="17"/>
      <c r="AW120" s="17"/>
      <c r="AX120" s="17"/>
      <c r="AY120" s="17"/>
      <c r="AZ120" s="17"/>
      <c r="BA120" s="17"/>
      <c r="BB120" s="17"/>
      <c r="BC120" s="17"/>
      <c r="BD120" s="17"/>
      <c r="BE120" s="17"/>
      <c r="BF120" s="17"/>
      <c r="BG120" s="17"/>
      <c r="BH120" s="17"/>
      <c r="BI120" s="17"/>
      <c r="BJ120" s="17"/>
      <c r="BK120" s="17"/>
      <c r="BL120" s="17"/>
      <c r="BM120" s="17"/>
      <c r="BN120" s="17"/>
      <c r="BO120" s="17"/>
      <c r="BP120" s="17"/>
      <c r="BQ120" s="17"/>
      <c r="BR120" s="17"/>
      <c r="BS120" s="17"/>
      <c r="BT120" s="17"/>
      <c r="BU120" s="17"/>
      <c r="BV120" s="17"/>
      <c r="BW120" s="17"/>
      <c r="BX120" s="17"/>
      <c r="BY120" s="17"/>
      <c r="BZ120" s="17"/>
      <c r="CA120" s="17"/>
      <c r="CB120" s="17"/>
      <c r="CC120" s="17"/>
      <c r="CD120" s="17"/>
    </row>
    <row r="121">
      <c r="A121" s="17"/>
      <c r="B121" s="17"/>
      <c r="C121" s="17"/>
      <c r="D121" s="301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32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  <c r="AU121" s="17"/>
      <c r="AV121" s="17"/>
      <c r="AW121" s="17"/>
      <c r="AX121" s="17"/>
      <c r="AY121" s="17"/>
      <c r="AZ121" s="17"/>
      <c r="BA121" s="17"/>
      <c r="BB121" s="17"/>
      <c r="BC121" s="17"/>
      <c r="BD121" s="17"/>
      <c r="BE121" s="17"/>
      <c r="BF121" s="17"/>
      <c r="BG121" s="17"/>
      <c r="BH121" s="17"/>
      <c r="BI121" s="17"/>
      <c r="BJ121" s="17"/>
      <c r="BK121" s="17"/>
      <c r="BL121" s="17"/>
      <c r="BM121" s="17"/>
      <c r="BN121" s="17"/>
      <c r="BO121" s="17"/>
      <c r="BP121" s="17"/>
      <c r="BQ121" s="17"/>
      <c r="BR121" s="17"/>
      <c r="BS121" s="17"/>
      <c r="BT121" s="17"/>
      <c r="BU121" s="17"/>
      <c r="BV121" s="17"/>
      <c r="BW121" s="17"/>
      <c r="BX121" s="17"/>
      <c r="BY121" s="17"/>
      <c r="BZ121" s="17"/>
      <c r="CA121" s="17"/>
      <c r="CB121" s="17"/>
      <c r="CC121" s="17"/>
      <c r="CD121" s="17"/>
    </row>
    <row r="122">
      <c r="A122" s="17"/>
      <c r="B122" s="17"/>
      <c r="C122" s="17"/>
      <c r="D122" s="301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32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  <c r="AU122" s="17"/>
      <c r="AV122" s="17"/>
      <c r="AW122" s="17"/>
      <c r="AX122" s="17"/>
      <c r="AY122" s="17"/>
      <c r="AZ122" s="17"/>
      <c r="BA122" s="17"/>
      <c r="BB122" s="17"/>
      <c r="BC122" s="17"/>
      <c r="BD122" s="17"/>
      <c r="BE122" s="17"/>
      <c r="BF122" s="17"/>
      <c r="BG122" s="17"/>
      <c r="BH122" s="17"/>
      <c r="BI122" s="17"/>
      <c r="BJ122" s="17"/>
      <c r="BK122" s="17"/>
      <c r="BL122" s="17"/>
      <c r="BM122" s="17"/>
      <c r="BN122" s="17"/>
      <c r="BO122" s="17"/>
      <c r="BP122" s="17"/>
      <c r="BQ122" s="17"/>
      <c r="BR122" s="17"/>
      <c r="BS122" s="17"/>
      <c r="BT122" s="17"/>
      <c r="BU122" s="17"/>
      <c r="BV122" s="17"/>
      <c r="BW122" s="17"/>
      <c r="BX122" s="17"/>
      <c r="BY122" s="17"/>
      <c r="BZ122" s="17"/>
      <c r="CA122" s="17"/>
      <c r="CB122" s="17"/>
      <c r="CC122" s="17"/>
      <c r="CD122" s="17"/>
    </row>
    <row r="123">
      <c r="A123" s="17"/>
      <c r="B123" s="17"/>
      <c r="C123" s="17"/>
      <c r="D123" s="301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32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  <c r="AU123" s="17"/>
      <c r="AV123" s="17"/>
      <c r="AW123" s="17"/>
      <c r="AX123" s="17"/>
      <c r="AY123" s="17"/>
      <c r="AZ123" s="17"/>
      <c r="BA123" s="17"/>
      <c r="BB123" s="17"/>
      <c r="BC123" s="17"/>
      <c r="BD123" s="17"/>
      <c r="BE123" s="17"/>
      <c r="BF123" s="17"/>
      <c r="BG123" s="17"/>
      <c r="BH123" s="17"/>
      <c r="BI123" s="17"/>
      <c r="BJ123" s="17"/>
      <c r="BK123" s="17"/>
      <c r="BL123" s="17"/>
      <c r="BM123" s="17"/>
      <c r="BN123" s="17"/>
      <c r="BO123" s="17"/>
      <c r="BP123" s="17"/>
      <c r="BQ123" s="17"/>
      <c r="BR123" s="17"/>
      <c r="BS123" s="17"/>
      <c r="BT123" s="17"/>
      <c r="BU123" s="17"/>
      <c r="BV123" s="17"/>
      <c r="BW123" s="17"/>
      <c r="BX123" s="17"/>
      <c r="BY123" s="17"/>
      <c r="BZ123" s="17"/>
      <c r="CA123" s="17"/>
      <c r="CB123" s="17"/>
      <c r="CC123" s="17"/>
      <c r="CD123" s="17"/>
    </row>
    <row r="124">
      <c r="A124" s="17"/>
      <c r="B124" s="17"/>
      <c r="C124" s="17"/>
      <c r="D124" s="301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32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  <c r="AU124" s="17"/>
      <c r="AV124" s="17"/>
      <c r="AW124" s="17"/>
      <c r="AX124" s="17"/>
      <c r="AY124" s="17"/>
      <c r="AZ124" s="17"/>
      <c r="BA124" s="17"/>
      <c r="BB124" s="17"/>
      <c r="BC124" s="17"/>
      <c r="BD124" s="17"/>
      <c r="BE124" s="17"/>
      <c r="BF124" s="17"/>
      <c r="BG124" s="17"/>
      <c r="BH124" s="17"/>
      <c r="BI124" s="17"/>
      <c r="BJ124" s="17"/>
      <c r="BK124" s="17"/>
      <c r="BL124" s="17"/>
      <c r="BM124" s="17"/>
      <c r="BN124" s="17"/>
      <c r="BO124" s="17"/>
      <c r="BP124" s="17"/>
      <c r="BQ124" s="17"/>
      <c r="BR124" s="17"/>
      <c r="BS124" s="17"/>
      <c r="BT124" s="17"/>
      <c r="BU124" s="17"/>
      <c r="BV124" s="17"/>
      <c r="BW124" s="17"/>
      <c r="BX124" s="17"/>
      <c r="BY124" s="17"/>
      <c r="BZ124" s="17"/>
      <c r="CA124" s="17"/>
      <c r="CB124" s="17"/>
      <c r="CC124" s="17"/>
      <c r="CD124" s="17"/>
    </row>
    <row r="125">
      <c r="A125" s="17"/>
      <c r="B125" s="17"/>
      <c r="C125" s="17"/>
      <c r="D125" s="301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32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  <c r="AT125" s="17"/>
      <c r="AU125" s="17"/>
      <c r="AV125" s="17"/>
      <c r="AW125" s="17"/>
      <c r="AX125" s="17"/>
      <c r="AY125" s="17"/>
      <c r="AZ125" s="17"/>
      <c r="BA125" s="17"/>
      <c r="BB125" s="17"/>
      <c r="BC125" s="17"/>
      <c r="BD125" s="17"/>
      <c r="BE125" s="17"/>
      <c r="BF125" s="17"/>
      <c r="BG125" s="17"/>
      <c r="BH125" s="17"/>
      <c r="BI125" s="17"/>
      <c r="BJ125" s="17"/>
      <c r="BK125" s="17"/>
      <c r="BL125" s="17"/>
      <c r="BM125" s="17"/>
      <c r="BN125" s="17"/>
      <c r="BO125" s="17"/>
      <c r="BP125" s="17"/>
      <c r="BQ125" s="17"/>
      <c r="BR125" s="17"/>
      <c r="BS125" s="17"/>
      <c r="BT125" s="17"/>
      <c r="BU125" s="17"/>
      <c r="BV125" s="17"/>
      <c r="BW125" s="17"/>
      <c r="BX125" s="17"/>
      <c r="BY125" s="17"/>
      <c r="BZ125" s="17"/>
      <c r="CA125" s="17"/>
      <c r="CB125" s="17"/>
      <c r="CC125" s="17"/>
      <c r="CD125" s="17"/>
    </row>
    <row r="126">
      <c r="A126" s="17"/>
      <c r="B126" s="17"/>
      <c r="C126" s="17"/>
      <c r="D126" s="301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32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  <c r="AT126" s="17"/>
      <c r="AU126" s="17"/>
      <c r="AV126" s="17"/>
      <c r="AW126" s="17"/>
      <c r="AX126" s="17"/>
      <c r="AY126" s="17"/>
      <c r="AZ126" s="17"/>
      <c r="BA126" s="17"/>
      <c r="BB126" s="17"/>
      <c r="BC126" s="17"/>
      <c r="BD126" s="17"/>
      <c r="BE126" s="17"/>
      <c r="BF126" s="17"/>
      <c r="BG126" s="17"/>
      <c r="BH126" s="17"/>
      <c r="BI126" s="17"/>
      <c r="BJ126" s="17"/>
      <c r="BK126" s="17"/>
      <c r="BL126" s="17"/>
      <c r="BM126" s="17"/>
      <c r="BN126" s="17"/>
      <c r="BO126" s="17"/>
      <c r="BP126" s="17"/>
      <c r="BQ126" s="17"/>
      <c r="BR126" s="17"/>
      <c r="BS126" s="17"/>
      <c r="BT126" s="17"/>
      <c r="BU126" s="17"/>
      <c r="BV126" s="17"/>
      <c r="BW126" s="17"/>
      <c r="BX126" s="17"/>
      <c r="BY126" s="17"/>
      <c r="BZ126" s="17"/>
      <c r="CA126" s="17"/>
      <c r="CB126" s="17"/>
      <c r="CC126" s="17"/>
      <c r="CD126" s="17"/>
    </row>
    <row r="127">
      <c r="A127" s="17"/>
      <c r="B127" s="17"/>
      <c r="C127" s="17"/>
      <c r="D127" s="301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32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  <c r="AT127" s="17"/>
      <c r="AU127" s="17"/>
      <c r="AV127" s="17"/>
      <c r="AW127" s="17"/>
      <c r="AX127" s="17"/>
      <c r="AY127" s="17"/>
      <c r="AZ127" s="17"/>
      <c r="BA127" s="17"/>
      <c r="BB127" s="17"/>
      <c r="BC127" s="17"/>
      <c r="BD127" s="17"/>
      <c r="BE127" s="17"/>
      <c r="BF127" s="17"/>
      <c r="BG127" s="17"/>
      <c r="BH127" s="17"/>
      <c r="BI127" s="17"/>
      <c r="BJ127" s="17"/>
      <c r="BK127" s="17"/>
      <c r="BL127" s="17"/>
      <c r="BM127" s="17"/>
      <c r="BN127" s="17"/>
      <c r="BO127" s="17"/>
      <c r="BP127" s="17"/>
      <c r="BQ127" s="17"/>
      <c r="BR127" s="17"/>
      <c r="BS127" s="17"/>
      <c r="BT127" s="17"/>
      <c r="BU127" s="17"/>
      <c r="BV127" s="17"/>
      <c r="BW127" s="17"/>
      <c r="BX127" s="17"/>
      <c r="BY127" s="17"/>
      <c r="BZ127" s="17"/>
      <c r="CA127" s="17"/>
      <c r="CB127" s="17"/>
      <c r="CC127" s="17"/>
      <c r="CD127" s="17"/>
    </row>
    <row r="128">
      <c r="A128" s="17"/>
      <c r="B128" s="17"/>
      <c r="C128" s="17"/>
      <c r="D128" s="301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32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  <c r="AT128" s="17"/>
      <c r="AU128" s="17"/>
      <c r="AV128" s="17"/>
      <c r="AW128" s="17"/>
      <c r="AX128" s="17"/>
      <c r="AY128" s="17"/>
      <c r="AZ128" s="17"/>
      <c r="BA128" s="17"/>
      <c r="BB128" s="17"/>
      <c r="BC128" s="17"/>
      <c r="BD128" s="17"/>
      <c r="BE128" s="17"/>
      <c r="BF128" s="17"/>
      <c r="BG128" s="17"/>
      <c r="BH128" s="17"/>
      <c r="BI128" s="17"/>
      <c r="BJ128" s="17"/>
      <c r="BK128" s="17"/>
      <c r="BL128" s="17"/>
      <c r="BM128" s="17"/>
      <c r="BN128" s="17"/>
      <c r="BO128" s="17"/>
      <c r="BP128" s="17"/>
      <c r="BQ128" s="17"/>
      <c r="BR128" s="17"/>
      <c r="BS128" s="17"/>
      <c r="BT128" s="17"/>
      <c r="BU128" s="17"/>
      <c r="BV128" s="17"/>
      <c r="BW128" s="17"/>
      <c r="BX128" s="17"/>
      <c r="BY128" s="17"/>
      <c r="BZ128" s="17"/>
      <c r="CA128" s="17"/>
      <c r="CB128" s="17"/>
      <c r="CC128" s="17"/>
      <c r="CD128" s="17"/>
    </row>
    <row r="129">
      <c r="A129" s="17"/>
      <c r="B129" s="17"/>
      <c r="C129" s="17"/>
      <c r="D129" s="301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32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  <c r="AT129" s="17"/>
      <c r="AU129" s="17"/>
      <c r="AV129" s="17"/>
      <c r="AW129" s="17"/>
      <c r="AX129" s="17"/>
      <c r="AY129" s="17"/>
      <c r="AZ129" s="17"/>
      <c r="BA129" s="17"/>
      <c r="BB129" s="17"/>
      <c r="BC129" s="17"/>
      <c r="BD129" s="17"/>
      <c r="BE129" s="17"/>
      <c r="BF129" s="17"/>
      <c r="BG129" s="17"/>
      <c r="BH129" s="17"/>
      <c r="BI129" s="17"/>
      <c r="BJ129" s="17"/>
      <c r="BK129" s="17"/>
      <c r="BL129" s="17"/>
      <c r="BM129" s="17"/>
      <c r="BN129" s="17"/>
      <c r="BO129" s="17"/>
      <c r="BP129" s="17"/>
      <c r="BQ129" s="17"/>
      <c r="BR129" s="17"/>
      <c r="BS129" s="17"/>
      <c r="BT129" s="17"/>
      <c r="BU129" s="17"/>
      <c r="BV129" s="17"/>
      <c r="BW129" s="17"/>
      <c r="BX129" s="17"/>
      <c r="BY129" s="17"/>
      <c r="BZ129" s="17"/>
      <c r="CA129" s="17"/>
      <c r="CB129" s="17"/>
      <c r="CC129" s="17"/>
      <c r="CD129" s="17"/>
    </row>
    <row r="130">
      <c r="A130" s="17"/>
      <c r="B130" s="17"/>
      <c r="C130" s="17"/>
      <c r="D130" s="301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32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  <c r="AT130" s="17"/>
      <c r="AU130" s="17"/>
      <c r="AV130" s="17"/>
      <c r="AW130" s="17"/>
      <c r="AX130" s="17"/>
      <c r="AY130" s="17"/>
      <c r="AZ130" s="17"/>
      <c r="BA130" s="17"/>
      <c r="BB130" s="17"/>
      <c r="BC130" s="17"/>
      <c r="BD130" s="17"/>
      <c r="BE130" s="17"/>
      <c r="BF130" s="17"/>
      <c r="BG130" s="17"/>
      <c r="BH130" s="17"/>
      <c r="BI130" s="17"/>
      <c r="BJ130" s="17"/>
      <c r="BK130" s="17"/>
      <c r="BL130" s="17"/>
      <c r="BM130" s="17"/>
      <c r="BN130" s="17"/>
      <c r="BO130" s="17"/>
      <c r="BP130" s="17"/>
      <c r="BQ130" s="17"/>
      <c r="BR130" s="17"/>
      <c r="BS130" s="17"/>
      <c r="BT130" s="17"/>
      <c r="BU130" s="17"/>
      <c r="BV130" s="17"/>
      <c r="BW130" s="17"/>
      <c r="BX130" s="17"/>
      <c r="BY130" s="17"/>
      <c r="BZ130" s="17"/>
      <c r="CA130" s="17"/>
      <c r="CB130" s="17"/>
      <c r="CC130" s="17"/>
      <c r="CD130" s="17"/>
    </row>
    <row r="131">
      <c r="A131" s="17"/>
      <c r="B131" s="17"/>
      <c r="C131" s="17"/>
      <c r="D131" s="301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32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  <c r="AT131" s="17"/>
      <c r="AU131" s="17"/>
      <c r="AV131" s="17"/>
      <c r="AW131" s="17"/>
      <c r="AX131" s="17"/>
      <c r="AY131" s="17"/>
      <c r="AZ131" s="17"/>
      <c r="BA131" s="17"/>
      <c r="BB131" s="17"/>
      <c r="BC131" s="17"/>
      <c r="BD131" s="17"/>
      <c r="BE131" s="17"/>
      <c r="BF131" s="17"/>
      <c r="BG131" s="17"/>
      <c r="BH131" s="17"/>
      <c r="BI131" s="17"/>
      <c r="BJ131" s="17"/>
      <c r="BK131" s="17"/>
      <c r="BL131" s="17"/>
      <c r="BM131" s="17"/>
      <c r="BN131" s="17"/>
      <c r="BO131" s="17"/>
      <c r="BP131" s="17"/>
      <c r="BQ131" s="17"/>
      <c r="BR131" s="17"/>
      <c r="BS131" s="17"/>
      <c r="BT131" s="17"/>
      <c r="BU131" s="17"/>
      <c r="BV131" s="17"/>
      <c r="BW131" s="17"/>
      <c r="BX131" s="17"/>
      <c r="BY131" s="17"/>
      <c r="BZ131" s="17"/>
      <c r="CA131" s="17"/>
      <c r="CB131" s="17"/>
      <c r="CC131" s="17"/>
      <c r="CD131" s="17"/>
    </row>
    <row r="132">
      <c r="A132" s="17"/>
      <c r="B132" s="17"/>
      <c r="C132" s="17"/>
      <c r="D132" s="301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32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  <c r="AT132" s="17"/>
      <c r="AU132" s="17"/>
      <c r="AV132" s="17"/>
      <c r="AW132" s="17"/>
      <c r="AX132" s="17"/>
      <c r="AY132" s="17"/>
      <c r="AZ132" s="17"/>
      <c r="BA132" s="17"/>
      <c r="BB132" s="17"/>
      <c r="BC132" s="17"/>
      <c r="BD132" s="17"/>
      <c r="BE132" s="17"/>
      <c r="BF132" s="17"/>
      <c r="BG132" s="17"/>
      <c r="BH132" s="17"/>
      <c r="BI132" s="17"/>
      <c r="BJ132" s="17"/>
      <c r="BK132" s="17"/>
      <c r="BL132" s="17"/>
      <c r="BM132" s="17"/>
      <c r="BN132" s="17"/>
      <c r="BO132" s="17"/>
      <c r="BP132" s="17"/>
      <c r="BQ132" s="17"/>
      <c r="BR132" s="17"/>
      <c r="BS132" s="17"/>
      <c r="BT132" s="17"/>
      <c r="BU132" s="17"/>
      <c r="BV132" s="17"/>
      <c r="BW132" s="17"/>
      <c r="BX132" s="17"/>
      <c r="BY132" s="17"/>
      <c r="BZ132" s="17"/>
      <c r="CA132" s="17"/>
      <c r="CB132" s="17"/>
      <c r="CC132" s="17"/>
      <c r="CD132" s="17"/>
    </row>
    <row r="133">
      <c r="A133" s="17"/>
      <c r="B133" s="17"/>
      <c r="C133" s="17"/>
      <c r="D133" s="301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32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  <c r="AT133" s="17"/>
      <c r="AU133" s="17"/>
      <c r="AV133" s="17"/>
      <c r="AW133" s="17"/>
      <c r="AX133" s="17"/>
      <c r="AY133" s="17"/>
      <c r="AZ133" s="17"/>
      <c r="BA133" s="17"/>
      <c r="BB133" s="17"/>
      <c r="BC133" s="17"/>
      <c r="BD133" s="17"/>
      <c r="BE133" s="17"/>
      <c r="BF133" s="17"/>
      <c r="BG133" s="17"/>
      <c r="BH133" s="17"/>
      <c r="BI133" s="17"/>
      <c r="BJ133" s="17"/>
      <c r="BK133" s="17"/>
      <c r="BL133" s="17"/>
      <c r="BM133" s="17"/>
      <c r="BN133" s="17"/>
      <c r="BO133" s="17"/>
      <c r="BP133" s="17"/>
      <c r="BQ133" s="17"/>
      <c r="BR133" s="17"/>
      <c r="BS133" s="17"/>
      <c r="BT133" s="17"/>
      <c r="BU133" s="17"/>
      <c r="BV133" s="17"/>
      <c r="BW133" s="17"/>
      <c r="BX133" s="17"/>
      <c r="BY133" s="17"/>
      <c r="BZ133" s="17"/>
      <c r="CA133" s="17"/>
      <c r="CB133" s="17"/>
      <c r="CC133" s="17"/>
      <c r="CD133" s="17"/>
    </row>
    <row r="134">
      <c r="A134" s="17"/>
      <c r="B134" s="17"/>
      <c r="C134" s="17"/>
      <c r="D134" s="301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32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  <c r="AT134" s="17"/>
      <c r="AU134" s="17"/>
      <c r="AV134" s="17"/>
      <c r="AW134" s="17"/>
      <c r="AX134" s="17"/>
      <c r="AY134" s="17"/>
      <c r="AZ134" s="17"/>
      <c r="BA134" s="17"/>
      <c r="BB134" s="17"/>
      <c r="BC134" s="17"/>
      <c r="BD134" s="17"/>
      <c r="BE134" s="17"/>
      <c r="BF134" s="17"/>
      <c r="BG134" s="17"/>
      <c r="BH134" s="17"/>
      <c r="BI134" s="17"/>
      <c r="BJ134" s="17"/>
      <c r="BK134" s="17"/>
      <c r="BL134" s="17"/>
      <c r="BM134" s="17"/>
      <c r="BN134" s="17"/>
      <c r="BO134" s="17"/>
      <c r="BP134" s="17"/>
      <c r="BQ134" s="17"/>
      <c r="BR134" s="17"/>
      <c r="BS134" s="17"/>
      <c r="BT134" s="17"/>
      <c r="BU134" s="17"/>
      <c r="BV134" s="17"/>
      <c r="BW134" s="17"/>
      <c r="BX134" s="17"/>
      <c r="BY134" s="17"/>
      <c r="BZ134" s="17"/>
      <c r="CA134" s="17"/>
      <c r="CB134" s="17"/>
      <c r="CC134" s="17"/>
      <c r="CD134" s="17"/>
    </row>
    <row r="135">
      <c r="A135" s="17"/>
      <c r="B135" s="17"/>
      <c r="C135" s="17"/>
      <c r="D135" s="301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32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  <c r="AT135" s="17"/>
      <c r="AU135" s="17"/>
      <c r="AV135" s="17"/>
      <c r="AW135" s="17"/>
      <c r="AX135" s="17"/>
      <c r="AY135" s="17"/>
      <c r="AZ135" s="17"/>
      <c r="BA135" s="17"/>
      <c r="BB135" s="17"/>
      <c r="BC135" s="17"/>
      <c r="BD135" s="17"/>
      <c r="BE135" s="17"/>
      <c r="BF135" s="17"/>
      <c r="BG135" s="17"/>
      <c r="BH135" s="17"/>
      <c r="BI135" s="17"/>
      <c r="BJ135" s="17"/>
      <c r="BK135" s="17"/>
      <c r="BL135" s="17"/>
      <c r="BM135" s="17"/>
      <c r="BN135" s="17"/>
      <c r="BO135" s="17"/>
      <c r="BP135" s="17"/>
      <c r="BQ135" s="17"/>
      <c r="BR135" s="17"/>
      <c r="BS135" s="17"/>
      <c r="BT135" s="17"/>
      <c r="BU135" s="17"/>
      <c r="BV135" s="17"/>
      <c r="BW135" s="17"/>
      <c r="BX135" s="17"/>
      <c r="BY135" s="17"/>
      <c r="BZ135" s="17"/>
      <c r="CA135" s="17"/>
      <c r="CB135" s="17"/>
      <c r="CC135" s="17"/>
      <c r="CD135" s="17"/>
    </row>
    <row r="136">
      <c r="A136" s="17"/>
      <c r="B136" s="17"/>
      <c r="C136" s="17"/>
      <c r="D136" s="301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32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  <c r="AT136" s="17"/>
      <c r="AU136" s="17"/>
      <c r="AV136" s="17"/>
      <c r="AW136" s="17"/>
      <c r="AX136" s="17"/>
      <c r="AY136" s="17"/>
      <c r="AZ136" s="17"/>
      <c r="BA136" s="17"/>
      <c r="BB136" s="17"/>
      <c r="BC136" s="17"/>
      <c r="BD136" s="17"/>
      <c r="BE136" s="17"/>
      <c r="BF136" s="17"/>
      <c r="BG136" s="17"/>
      <c r="BH136" s="17"/>
      <c r="BI136" s="17"/>
      <c r="BJ136" s="17"/>
      <c r="BK136" s="17"/>
      <c r="BL136" s="17"/>
      <c r="BM136" s="17"/>
      <c r="BN136" s="17"/>
      <c r="BO136" s="17"/>
      <c r="BP136" s="17"/>
      <c r="BQ136" s="17"/>
      <c r="BR136" s="17"/>
      <c r="BS136" s="17"/>
      <c r="BT136" s="17"/>
      <c r="BU136" s="17"/>
      <c r="BV136" s="17"/>
      <c r="BW136" s="17"/>
      <c r="BX136" s="17"/>
      <c r="BY136" s="17"/>
      <c r="BZ136" s="17"/>
      <c r="CA136" s="17"/>
      <c r="CB136" s="17"/>
      <c r="CC136" s="17"/>
      <c r="CD136" s="17"/>
    </row>
    <row r="137">
      <c r="A137" s="17"/>
      <c r="B137" s="17"/>
      <c r="C137" s="17"/>
      <c r="D137" s="301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32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  <c r="AT137" s="17"/>
      <c r="AU137" s="17"/>
      <c r="AV137" s="17"/>
      <c r="AW137" s="17"/>
      <c r="AX137" s="17"/>
      <c r="AY137" s="17"/>
      <c r="AZ137" s="17"/>
      <c r="BA137" s="17"/>
      <c r="BB137" s="17"/>
      <c r="BC137" s="17"/>
      <c r="BD137" s="17"/>
      <c r="BE137" s="17"/>
      <c r="BF137" s="17"/>
      <c r="BG137" s="17"/>
      <c r="BH137" s="17"/>
      <c r="BI137" s="17"/>
      <c r="BJ137" s="17"/>
      <c r="BK137" s="17"/>
      <c r="BL137" s="17"/>
      <c r="BM137" s="17"/>
      <c r="BN137" s="17"/>
      <c r="BO137" s="17"/>
      <c r="BP137" s="17"/>
      <c r="BQ137" s="17"/>
      <c r="BR137" s="17"/>
      <c r="BS137" s="17"/>
      <c r="BT137" s="17"/>
      <c r="BU137" s="17"/>
      <c r="BV137" s="17"/>
      <c r="BW137" s="17"/>
      <c r="BX137" s="17"/>
      <c r="BY137" s="17"/>
      <c r="BZ137" s="17"/>
      <c r="CA137" s="17"/>
      <c r="CB137" s="17"/>
      <c r="CC137" s="17"/>
      <c r="CD137" s="17"/>
    </row>
    <row r="138">
      <c r="A138" s="17"/>
      <c r="B138" s="17"/>
      <c r="C138" s="17"/>
      <c r="D138" s="301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32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  <c r="AT138" s="17"/>
      <c r="AU138" s="17"/>
      <c r="AV138" s="17"/>
      <c r="AW138" s="17"/>
      <c r="AX138" s="17"/>
      <c r="AY138" s="17"/>
      <c r="AZ138" s="17"/>
      <c r="BA138" s="17"/>
      <c r="BB138" s="17"/>
      <c r="BC138" s="17"/>
      <c r="BD138" s="17"/>
      <c r="BE138" s="17"/>
      <c r="BF138" s="17"/>
      <c r="BG138" s="17"/>
      <c r="BH138" s="17"/>
      <c r="BI138" s="17"/>
      <c r="BJ138" s="17"/>
      <c r="BK138" s="17"/>
      <c r="BL138" s="17"/>
      <c r="BM138" s="17"/>
      <c r="BN138" s="17"/>
      <c r="BO138" s="17"/>
      <c r="BP138" s="17"/>
      <c r="BQ138" s="17"/>
      <c r="BR138" s="17"/>
      <c r="BS138" s="17"/>
      <c r="BT138" s="17"/>
      <c r="BU138" s="17"/>
      <c r="BV138" s="17"/>
      <c r="BW138" s="17"/>
      <c r="BX138" s="17"/>
      <c r="BY138" s="17"/>
      <c r="BZ138" s="17"/>
      <c r="CA138" s="17"/>
      <c r="CB138" s="17"/>
      <c r="CC138" s="17"/>
      <c r="CD138" s="17"/>
    </row>
    <row r="139">
      <c r="A139" s="17"/>
      <c r="B139" s="17"/>
      <c r="C139" s="17"/>
      <c r="D139" s="301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32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  <c r="AT139" s="17"/>
      <c r="AU139" s="17"/>
      <c r="AV139" s="17"/>
      <c r="AW139" s="17"/>
      <c r="AX139" s="17"/>
      <c r="AY139" s="17"/>
      <c r="AZ139" s="17"/>
      <c r="BA139" s="17"/>
      <c r="BB139" s="17"/>
      <c r="BC139" s="17"/>
      <c r="BD139" s="17"/>
      <c r="BE139" s="17"/>
      <c r="BF139" s="17"/>
      <c r="BG139" s="17"/>
      <c r="BH139" s="17"/>
      <c r="BI139" s="17"/>
      <c r="BJ139" s="17"/>
      <c r="BK139" s="17"/>
      <c r="BL139" s="17"/>
      <c r="BM139" s="17"/>
      <c r="BN139" s="17"/>
      <c r="BO139" s="17"/>
      <c r="BP139" s="17"/>
      <c r="BQ139" s="17"/>
      <c r="BR139" s="17"/>
      <c r="BS139" s="17"/>
      <c r="BT139" s="17"/>
      <c r="BU139" s="17"/>
      <c r="BV139" s="17"/>
      <c r="BW139" s="17"/>
      <c r="BX139" s="17"/>
      <c r="BY139" s="17"/>
      <c r="BZ139" s="17"/>
      <c r="CA139" s="17"/>
      <c r="CB139" s="17"/>
      <c r="CC139" s="17"/>
      <c r="CD139" s="17"/>
    </row>
    <row r="140">
      <c r="A140" s="17"/>
      <c r="B140" s="17"/>
      <c r="C140" s="17"/>
      <c r="D140" s="301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32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  <c r="AT140" s="17"/>
      <c r="AU140" s="17"/>
      <c r="AV140" s="17"/>
      <c r="AW140" s="17"/>
      <c r="AX140" s="17"/>
      <c r="AY140" s="17"/>
      <c r="AZ140" s="17"/>
      <c r="BA140" s="17"/>
      <c r="BB140" s="17"/>
      <c r="BC140" s="17"/>
      <c r="BD140" s="17"/>
      <c r="BE140" s="17"/>
      <c r="BF140" s="17"/>
      <c r="BG140" s="17"/>
      <c r="BH140" s="17"/>
      <c r="BI140" s="17"/>
      <c r="BJ140" s="17"/>
      <c r="BK140" s="17"/>
      <c r="BL140" s="17"/>
      <c r="BM140" s="17"/>
      <c r="BN140" s="17"/>
      <c r="BO140" s="17"/>
      <c r="BP140" s="17"/>
      <c r="BQ140" s="17"/>
      <c r="BR140" s="17"/>
      <c r="BS140" s="17"/>
      <c r="BT140" s="17"/>
      <c r="BU140" s="17"/>
      <c r="BV140" s="17"/>
      <c r="BW140" s="17"/>
      <c r="BX140" s="17"/>
      <c r="BY140" s="17"/>
      <c r="BZ140" s="17"/>
      <c r="CA140" s="17"/>
      <c r="CB140" s="17"/>
      <c r="CC140" s="17"/>
      <c r="CD140" s="17"/>
    </row>
    <row r="141">
      <c r="A141" s="17"/>
      <c r="B141" s="17"/>
      <c r="C141" s="17"/>
      <c r="D141" s="301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32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  <c r="AT141" s="17"/>
      <c r="AU141" s="17"/>
      <c r="AV141" s="17"/>
      <c r="AW141" s="17"/>
      <c r="AX141" s="17"/>
      <c r="AY141" s="17"/>
      <c r="AZ141" s="17"/>
      <c r="BA141" s="17"/>
      <c r="BB141" s="17"/>
      <c r="BC141" s="17"/>
      <c r="BD141" s="17"/>
      <c r="BE141" s="17"/>
      <c r="BF141" s="17"/>
      <c r="BG141" s="17"/>
      <c r="BH141" s="17"/>
      <c r="BI141" s="17"/>
      <c r="BJ141" s="17"/>
      <c r="BK141" s="17"/>
      <c r="BL141" s="17"/>
      <c r="BM141" s="17"/>
      <c r="BN141" s="17"/>
      <c r="BO141" s="17"/>
      <c r="BP141" s="17"/>
      <c r="BQ141" s="17"/>
      <c r="BR141" s="17"/>
      <c r="BS141" s="17"/>
      <c r="BT141" s="17"/>
      <c r="BU141" s="17"/>
      <c r="BV141" s="17"/>
      <c r="BW141" s="17"/>
      <c r="BX141" s="17"/>
      <c r="BY141" s="17"/>
      <c r="BZ141" s="17"/>
      <c r="CA141" s="17"/>
      <c r="CB141" s="17"/>
      <c r="CC141" s="17"/>
      <c r="CD141" s="17"/>
    </row>
    <row r="142">
      <c r="A142" s="17"/>
      <c r="B142" s="17"/>
      <c r="C142" s="17"/>
      <c r="D142" s="301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32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  <c r="AT142" s="17"/>
      <c r="AU142" s="17"/>
      <c r="AV142" s="17"/>
      <c r="AW142" s="17"/>
      <c r="AX142" s="17"/>
      <c r="AY142" s="17"/>
      <c r="AZ142" s="17"/>
      <c r="BA142" s="17"/>
      <c r="BB142" s="17"/>
      <c r="BC142" s="17"/>
      <c r="BD142" s="17"/>
      <c r="BE142" s="17"/>
      <c r="BF142" s="17"/>
      <c r="BG142" s="17"/>
      <c r="BH142" s="17"/>
      <c r="BI142" s="17"/>
      <c r="BJ142" s="17"/>
      <c r="BK142" s="17"/>
      <c r="BL142" s="17"/>
      <c r="BM142" s="17"/>
      <c r="BN142" s="17"/>
      <c r="BO142" s="17"/>
      <c r="BP142" s="17"/>
      <c r="BQ142" s="17"/>
      <c r="BR142" s="17"/>
      <c r="BS142" s="17"/>
      <c r="BT142" s="17"/>
      <c r="BU142" s="17"/>
      <c r="BV142" s="17"/>
      <c r="BW142" s="17"/>
      <c r="BX142" s="17"/>
      <c r="BY142" s="17"/>
      <c r="BZ142" s="17"/>
      <c r="CA142" s="17"/>
      <c r="CB142" s="17"/>
      <c r="CC142" s="17"/>
      <c r="CD142" s="17"/>
    </row>
    <row r="143">
      <c r="A143" s="17"/>
      <c r="B143" s="17"/>
      <c r="C143" s="17"/>
      <c r="D143" s="301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32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  <c r="AT143" s="17"/>
      <c r="AU143" s="17"/>
      <c r="AV143" s="17"/>
      <c r="AW143" s="17"/>
      <c r="AX143" s="17"/>
      <c r="AY143" s="17"/>
      <c r="AZ143" s="17"/>
      <c r="BA143" s="17"/>
      <c r="BB143" s="17"/>
      <c r="BC143" s="17"/>
      <c r="BD143" s="17"/>
      <c r="BE143" s="17"/>
      <c r="BF143" s="17"/>
      <c r="BG143" s="17"/>
      <c r="BH143" s="17"/>
      <c r="BI143" s="17"/>
      <c r="BJ143" s="17"/>
      <c r="BK143" s="17"/>
      <c r="BL143" s="17"/>
      <c r="BM143" s="17"/>
      <c r="BN143" s="17"/>
      <c r="BO143" s="17"/>
      <c r="BP143" s="17"/>
      <c r="BQ143" s="17"/>
      <c r="BR143" s="17"/>
      <c r="BS143" s="17"/>
      <c r="BT143" s="17"/>
      <c r="BU143" s="17"/>
      <c r="BV143" s="17"/>
      <c r="BW143" s="17"/>
      <c r="BX143" s="17"/>
      <c r="BY143" s="17"/>
      <c r="BZ143" s="17"/>
      <c r="CA143" s="17"/>
      <c r="CB143" s="17"/>
      <c r="CC143" s="17"/>
      <c r="CD143" s="17"/>
    </row>
    <row r="144">
      <c r="A144" s="17"/>
      <c r="B144" s="17"/>
      <c r="C144" s="17"/>
      <c r="D144" s="301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32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  <c r="AT144" s="17"/>
      <c r="AU144" s="17"/>
      <c r="AV144" s="17"/>
      <c r="AW144" s="17"/>
      <c r="AX144" s="17"/>
      <c r="AY144" s="17"/>
      <c r="AZ144" s="17"/>
      <c r="BA144" s="17"/>
      <c r="BB144" s="17"/>
      <c r="BC144" s="17"/>
      <c r="BD144" s="17"/>
      <c r="BE144" s="17"/>
      <c r="BF144" s="17"/>
      <c r="BG144" s="17"/>
      <c r="BH144" s="17"/>
      <c r="BI144" s="17"/>
      <c r="BJ144" s="17"/>
      <c r="BK144" s="17"/>
      <c r="BL144" s="17"/>
      <c r="BM144" s="17"/>
      <c r="BN144" s="17"/>
      <c r="BO144" s="17"/>
      <c r="BP144" s="17"/>
      <c r="BQ144" s="17"/>
      <c r="BR144" s="17"/>
      <c r="BS144" s="17"/>
      <c r="BT144" s="17"/>
      <c r="BU144" s="17"/>
      <c r="BV144" s="17"/>
      <c r="BW144" s="17"/>
      <c r="BX144" s="17"/>
      <c r="BY144" s="17"/>
      <c r="BZ144" s="17"/>
      <c r="CA144" s="17"/>
      <c r="CB144" s="17"/>
      <c r="CC144" s="17"/>
      <c r="CD144" s="17"/>
    </row>
    <row r="145">
      <c r="A145" s="17"/>
      <c r="B145" s="17"/>
      <c r="C145" s="17"/>
      <c r="D145" s="301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32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  <c r="AT145" s="17"/>
      <c r="AU145" s="17"/>
      <c r="AV145" s="17"/>
      <c r="AW145" s="17"/>
      <c r="AX145" s="17"/>
      <c r="AY145" s="17"/>
      <c r="AZ145" s="17"/>
      <c r="BA145" s="17"/>
      <c r="BB145" s="17"/>
      <c r="BC145" s="17"/>
      <c r="BD145" s="17"/>
      <c r="BE145" s="17"/>
      <c r="BF145" s="17"/>
      <c r="BG145" s="17"/>
      <c r="BH145" s="17"/>
      <c r="BI145" s="17"/>
      <c r="BJ145" s="17"/>
      <c r="BK145" s="17"/>
      <c r="BL145" s="17"/>
      <c r="BM145" s="17"/>
      <c r="BN145" s="17"/>
      <c r="BO145" s="17"/>
      <c r="BP145" s="17"/>
      <c r="BQ145" s="17"/>
      <c r="BR145" s="17"/>
      <c r="BS145" s="17"/>
      <c r="BT145" s="17"/>
      <c r="BU145" s="17"/>
      <c r="BV145" s="17"/>
      <c r="BW145" s="17"/>
      <c r="BX145" s="17"/>
      <c r="BY145" s="17"/>
      <c r="BZ145" s="17"/>
      <c r="CA145" s="17"/>
      <c r="CB145" s="17"/>
      <c r="CC145" s="17"/>
      <c r="CD145" s="17"/>
    </row>
    <row r="146">
      <c r="A146" s="17"/>
      <c r="B146" s="17"/>
      <c r="C146" s="17"/>
      <c r="D146" s="301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32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  <c r="AT146" s="17"/>
      <c r="AU146" s="17"/>
      <c r="AV146" s="17"/>
      <c r="AW146" s="17"/>
      <c r="AX146" s="17"/>
      <c r="AY146" s="17"/>
      <c r="AZ146" s="17"/>
      <c r="BA146" s="17"/>
      <c r="BB146" s="17"/>
      <c r="BC146" s="17"/>
      <c r="BD146" s="17"/>
      <c r="BE146" s="17"/>
      <c r="BF146" s="17"/>
      <c r="BG146" s="17"/>
      <c r="BH146" s="17"/>
      <c r="BI146" s="17"/>
      <c r="BJ146" s="17"/>
      <c r="BK146" s="17"/>
      <c r="BL146" s="17"/>
      <c r="BM146" s="17"/>
      <c r="BN146" s="17"/>
      <c r="BO146" s="17"/>
      <c r="BP146" s="17"/>
      <c r="BQ146" s="17"/>
      <c r="BR146" s="17"/>
      <c r="BS146" s="17"/>
      <c r="BT146" s="17"/>
      <c r="BU146" s="17"/>
      <c r="BV146" s="17"/>
      <c r="BW146" s="17"/>
      <c r="BX146" s="17"/>
      <c r="BY146" s="17"/>
      <c r="BZ146" s="17"/>
      <c r="CA146" s="17"/>
      <c r="CB146" s="17"/>
      <c r="CC146" s="17"/>
      <c r="CD146" s="17"/>
    </row>
    <row r="147">
      <c r="A147" s="17"/>
      <c r="B147" s="17"/>
      <c r="C147" s="17"/>
      <c r="D147" s="301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32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  <c r="AT147" s="17"/>
      <c r="AU147" s="17"/>
      <c r="AV147" s="17"/>
      <c r="AW147" s="17"/>
      <c r="AX147" s="17"/>
      <c r="AY147" s="17"/>
      <c r="AZ147" s="17"/>
      <c r="BA147" s="17"/>
      <c r="BB147" s="17"/>
      <c r="BC147" s="17"/>
      <c r="BD147" s="17"/>
      <c r="BE147" s="17"/>
      <c r="BF147" s="17"/>
      <c r="BG147" s="17"/>
      <c r="BH147" s="17"/>
      <c r="BI147" s="17"/>
      <c r="BJ147" s="17"/>
      <c r="BK147" s="17"/>
      <c r="BL147" s="17"/>
      <c r="BM147" s="17"/>
      <c r="BN147" s="17"/>
      <c r="BO147" s="17"/>
      <c r="BP147" s="17"/>
      <c r="BQ147" s="17"/>
      <c r="BR147" s="17"/>
      <c r="BS147" s="17"/>
      <c r="BT147" s="17"/>
      <c r="BU147" s="17"/>
      <c r="BV147" s="17"/>
      <c r="BW147" s="17"/>
      <c r="BX147" s="17"/>
      <c r="BY147" s="17"/>
      <c r="BZ147" s="17"/>
      <c r="CA147" s="17"/>
      <c r="CB147" s="17"/>
      <c r="CC147" s="17"/>
      <c r="CD147" s="17"/>
    </row>
    <row r="148">
      <c r="A148" s="17"/>
      <c r="B148" s="17"/>
      <c r="C148" s="17"/>
      <c r="D148" s="301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32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  <c r="AT148" s="17"/>
      <c r="AU148" s="17"/>
      <c r="AV148" s="17"/>
      <c r="AW148" s="17"/>
      <c r="AX148" s="17"/>
      <c r="AY148" s="17"/>
      <c r="AZ148" s="17"/>
      <c r="BA148" s="17"/>
      <c r="BB148" s="17"/>
      <c r="BC148" s="17"/>
      <c r="BD148" s="17"/>
      <c r="BE148" s="17"/>
      <c r="BF148" s="17"/>
      <c r="BG148" s="17"/>
      <c r="BH148" s="17"/>
      <c r="BI148" s="17"/>
      <c r="BJ148" s="17"/>
      <c r="BK148" s="17"/>
      <c r="BL148" s="17"/>
      <c r="BM148" s="17"/>
      <c r="BN148" s="17"/>
      <c r="BO148" s="17"/>
      <c r="BP148" s="17"/>
      <c r="BQ148" s="17"/>
      <c r="BR148" s="17"/>
      <c r="BS148" s="17"/>
      <c r="BT148" s="17"/>
      <c r="BU148" s="17"/>
      <c r="BV148" s="17"/>
      <c r="BW148" s="17"/>
      <c r="BX148" s="17"/>
      <c r="BY148" s="17"/>
      <c r="BZ148" s="17"/>
      <c r="CA148" s="17"/>
      <c r="CB148" s="17"/>
      <c r="CC148" s="17"/>
      <c r="CD148" s="17"/>
    </row>
    <row r="149">
      <c r="A149" s="17"/>
      <c r="B149" s="17"/>
      <c r="C149" s="17"/>
      <c r="D149" s="301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32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  <c r="AT149" s="17"/>
      <c r="AU149" s="17"/>
      <c r="AV149" s="17"/>
      <c r="AW149" s="17"/>
      <c r="AX149" s="17"/>
      <c r="AY149" s="17"/>
      <c r="AZ149" s="17"/>
      <c r="BA149" s="17"/>
      <c r="BB149" s="17"/>
      <c r="BC149" s="17"/>
      <c r="BD149" s="17"/>
      <c r="BE149" s="17"/>
      <c r="BF149" s="17"/>
      <c r="BG149" s="17"/>
      <c r="BH149" s="17"/>
      <c r="BI149" s="17"/>
      <c r="BJ149" s="17"/>
      <c r="BK149" s="17"/>
      <c r="BL149" s="17"/>
      <c r="BM149" s="17"/>
      <c r="BN149" s="17"/>
      <c r="BO149" s="17"/>
      <c r="BP149" s="17"/>
      <c r="BQ149" s="17"/>
      <c r="BR149" s="17"/>
      <c r="BS149" s="17"/>
      <c r="BT149" s="17"/>
      <c r="BU149" s="17"/>
      <c r="BV149" s="17"/>
      <c r="BW149" s="17"/>
      <c r="BX149" s="17"/>
      <c r="BY149" s="17"/>
      <c r="BZ149" s="17"/>
      <c r="CA149" s="17"/>
      <c r="CB149" s="17"/>
      <c r="CC149" s="17"/>
      <c r="CD149" s="17"/>
    </row>
    <row r="150">
      <c r="A150" s="17"/>
      <c r="B150" s="17"/>
      <c r="C150" s="17"/>
      <c r="D150" s="301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32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  <c r="AT150" s="17"/>
      <c r="AU150" s="17"/>
      <c r="AV150" s="17"/>
      <c r="AW150" s="17"/>
      <c r="AX150" s="17"/>
      <c r="AY150" s="17"/>
      <c r="AZ150" s="17"/>
      <c r="BA150" s="17"/>
      <c r="BB150" s="17"/>
      <c r="BC150" s="17"/>
      <c r="BD150" s="17"/>
      <c r="BE150" s="17"/>
      <c r="BF150" s="17"/>
      <c r="BG150" s="17"/>
      <c r="BH150" s="17"/>
      <c r="BI150" s="17"/>
      <c r="BJ150" s="17"/>
      <c r="BK150" s="17"/>
      <c r="BL150" s="17"/>
      <c r="BM150" s="17"/>
      <c r="BN150" s="17"/>
      <c r="BO150" s="17"/>
      <c r="BP150" s="17"/>
      <c r="BQ150" s="17"/>
      <c r="BR150" s="17"/>
      <c r="BS150" s="17"/>
      <c r="BT150" s="17"/>
      <c r="BU150" s="17"/>
      <c r="BV150" s="17"/>
      <c r="BW150" s="17"/>
      <c r="BX150" s="17"/>
      <c r="BY150" s="17"/>
      <c r="BZ150" s="17"/>
      <c r="CA150" s="17"/>
      <c r="CB150" s="17"/>
      <c r="CC150" s="17"/>
      <c r="CD150" s="17"/>
    </row>
    <row r="151">
      <c r="A151" s="17"/>
      <c r="B151" s="17"/>
      <c r="C151" s="17"/>
      <c r="D151" s="301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32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  <c r="AT151" s="17"/>
      <c r="AU151" s="17"/>
      <c r="AV151" s="17"/>
      <c r="AW151" s="17"/>
      <c r="AX151" s="17"/>
      <c r="AY151" s="17"/>
      <c r="AZ151" s="17"/>
      <c r="BA151" s="17"/>
      <c r="BB151" s="17"/>
      <c r="BC151" s="17"/>
      <c r="BD151" s="17"/>
      <c r="BE151" s="17"/>
      <c r="BF151" s="17"/>
      <c r="BG151" s="17"/>
      <c r="BH151" s="17"/>
      <c r="BI151" s="17"/>
      <c r="BJ151" s="17"/>
      <c r="BK151" s="17"/>
      <c r="BL151" s="17"/>
      <c r="BM151" s="17"/>
      <c r="BN151" s="17"/>
      <c r="BO151" s="17"/>
      <c r="BP151" s="17"/>
      <c r="BQ151" s="17"/>
      <c r="BR151" s="17"/>
      <c r="BS151" s="17"/>
      <c r="BT151" s="17"/>
      <c r="BU151" s="17"/>
      <c r="BV151" s="17"/>
      <c r="BW151" s="17"/>
      <c r="BX151" s="17"/>
      <c r="BY151" s="17"/>
      <c r="BZ151" s="17"/>
      <c r="CA151" s="17"/>
      <c r="CB151" s="17"/>
      <c r="CC151" s="17"/>
      <c r="CD151" s="17"/>
    </row>
    <row r="152">
      <c r="A152" s="17"/>
      <c r="B152" s="17"/>
      <c r="C152" s="17"/>
      <c r="D152" s="301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32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  <c r="AT152" s="17"/>
      <c r="AU152" s="17"/>
      <c r="AV152" s="17"/>
      <c r="AW152" s="17"/>
      <c r="AX152" s="17"/>
      <c r="AY152" s="17"/>
      <c r="AZ152" s="17"/>
      <c r="BA152" s="17"/>
      <c r="BB152" s="17"/>
      <c r="BC152" s="17"/>
      <c r="BD152" s="17"/>
      <c r="BE152" s="17"/>
      <c r="BF152" s="17"/>
      <c r="BG152" s="17"/>
      <c r="BH152" s="17"/>
      <c r="BI152" s="17"/>
      <c r="BJ152" s="17"/>
      <c r="BK152" s="17"/>
      <c r="BL152" s="17"/>
      <c r="BM152" s="17"/>
      <c r="BN152" s="17"/>
      <c r="BO152" s="17"/>
      <c r="BP152" s="17"/>
      <c r="BQ152" s="17"/>
      <c r="BR152" s="17"/>
      <c r="BS152" s="17"/>
      <c r="BT152" s="17"/>
      <c r="BU152" s="17"/>
      <c r="BV152" s="17"/>
      <c r="BW152" s="17"/>
      <c r="BX152" s="17"/>
      <c r="BY152" s="17"/>
      <c r="BZ152" s="17"/>
      <c r="CA152" s="17"/>
      <c r="CB152" s="17"/>
      <c r="CC152" s="17"/>
      <c r="CD152" s="17"/>
    </row>
    <row r="153">
      <c r="A153" s="17"/>
      <c r="B153" s="17"/>
      <c r="C153" s="17"/>
      <c r="D153" s="301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32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  <c r="AT153" s="17"/>
      <c r="AU153" s="17"/>
      <c r="AV153" s="17"/>
      <c r="AW153" s="17"/>
      <c r="AX153" s="17"/>
      <c r="AY153" s="17"/>
      <c r="AZ153" s="17"/>
      <c r="BA153" s="17"/>
      <c r="BB153" s="17"/>
      <c r="BC153" s="17"/>
      <c r="BD153" s="17"/>
      <c r="BE153" s="17"/>
      <c r="BF153" s="17"/>
      <c r="BG153" s="17"/>
      <c r="BH153" s="17"/>
      <c r="BI153" s="17"/>
      <c r="BJ153" s="17"/>
      <c r="BK153" s="17"/>
      <c r="BL153" s="17"/>
      <c r="BM153" s="17"/>
      <c r="BN153" s="17"/>
      <c r="BO153" s="17"/>
      <c r="BP153" s="17"/>
      <c r="BQ153" s="17"/>
      <c r="BR153" s="17"/>
      <c r="BS153" s="17"/>
      <c r="BT153" s="17"/>
      <c r="BU153" s="17"/>
      <c r="BV153" s="17"/>
      <c r="BW153" s="17"/>
      <c r="BX153" s="17"/>
      <c r="BY153" s="17"/>
      <c r="BZ153" s="17"/>
      <c r="CA153" s="17"/>
      <c r="CB153" s="17"/>
      <c r="CC153" s="17"/>
      <c r="CD153" s="17"/>
    </row>
    <row r="154">
      <c r="A154" s="17"/>
      <c r="B154" s="17"/>
      <c r="C154" s="17"/>
      <c r="D154" s="301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32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  <c r="AT154" s="17"/>
      <c r="AU154" s="17"/>
      <c r="AV154" s="17"/>
      <c r="AW154" s="17"/>
      <c r="AX154" s="17"/>
      <c r="AY154" s="17"/>
      <c r="AZ154" s="17"/>
      <c r="BA154" s="17"/>
      <c r="BB154" s="17"/>
      <c r="BC154" s="17"/>
      <c r="BD154" s="17"/>
      <c r="BE154" s="17"/>
      <c r="BF154" s="17"/>
      <c r="BG154" s="17"/>
      <c r="BH154" s="17"/>
      <c r="BI154" s="17"/>
      <c r="BJ154" s="17"/>
      <c r="BK154" s="17"/>
      <c r="BL154" s="17"/>
      <c r="BM154" s="17"/>
      <c r="BN154" s="17"/>
      <c r="BO154" s="17"/>
      <c r="BP154" s="17"/>
      <c r="BQ154" s="17"/>
      <c r="BR154" s="17"/>
      <c r="BS154" s="17"/>
      <c r="BT154" s="17"/>
      <c r="BU154" s="17"/>
      <c r="BV154" s="17"/>
      <c r="BW154" s="17"/>
      <c r="BX154" s="17"/>
      <c r="BY154" s="17"/>
      <c r="BZ154" s="17"/>
      <c r="CA154" s="17"/>
      <c r="CB154" s="17"/>
      <c r="CC154" s="17"/>
      <c r="CD154" s="17"/>
    </row>
    <row r="155">
      <c r="A155" s="17"/>
      <c r="B155" s="17"/>
      <c r="C155" s="17"/>
      <c r="D155" s="301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32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  <c r="AT155" s="17"/>
      <c r="AU155" s="17"/>
      <c r="AV155" s="17"/>
      <c r="AW155" s="17"/>
      <c r="AX155" s="17"/>
      <c r="AY155" s="17"/>
      <c r="AZ155" s="17"/>
      <c r="BA155" s="17"/>
      <c r="BB155" s="17"/>
      <c r="BC155" s="17"/>
      <c r="BD155" s="17"/>
      <c r="BE155" s="17"/>
      <c r="BF155" s="17"/>
      <c r="BG155" s="17"/>
      <c r="BH155" s="17"/>
      <c r="BI155" s="17"/>
      <c r="BJ155" s="17"/>
      <c r="BK155" s="17"/>
      <c r="BL155" s="17"/>
      <c r="BM155" s="17"/>
      <c r="BN155" s="17"/>
      <c r="BO155" s="17"/>
      <c r="BP155" s="17"/>
      <c r="BQ155" s="17"/>
      <c r="BR155" s="17"/>
      <c r="BS155" s="17"/>
      <c r="BT155" s="17"/>
      <c r="BU155" s="17"/>
      <c r="BV155" s="17"/>
      <c r="BW155" s="17"/>
      <c r="BX155" s="17"/>
      <c r="BY155" s="17"/>
      <c r="BZ155" s="17"/>
      <c r="CA155" s="17"/>
      <c r="CB155" s="17"/>
      <c r="CC155" s="17"/>
      <c r="CD155" s="17"/>
    </row>
    <row r="156">
      <c r="A156" s="17"/>
      <c r="B156" s="17"/>
      <c r="C156" s="17"/>
      <c r="D156" s="301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32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  <c r="AT156" s="17"/>
      <c r="AU156" s="17"/>
      <c r="AV156" s="17"/>
      <c r="AW156" s="17"/>
      <c r="AX156" s="17"/>
      <c r="AY156" s="17"/>
      <c r="AZ156" s="17"/>
      <c r="BA156" s="17"/>
      <c r="BB156" s="17"/>
      <c r="BC156" s="17"/>
      <c r="BD156" s="17"/>
      <c r="BE156" s="17"/>
      <c r="BF156" s="17"/>
      <c r="BG156" s="17"/>
      <c r="BH156" s="17"/>
      <c r="BI156" s="17"/>
      <c r="BJ156" s="17"/>
      <c r="BK156" s="17"/>
      <c r="BL156" s="17"/>
      <c r="BM156" s="17"/>
      <c r="BN156" s="17"/>
      <c r="BO156" s="17"/>
      <c r="BP156" s="17"/>
      <c r="BQ156" s="17"/>
      <c r="BR156" s="17"/>
      <c r="BS156" s="17"/>
      <c r="BT156" s="17"/>
      <c r="BU156" s="17"/>
      <c r="BV156" s="17"/>
      <c r="BW156" s="17"/>
      <c r="BX156" s="17"/>
      <c r="BY156" s="17"/>
      <c r="BZ156" s="17"/>
      <c r="CA156" s="17"/>
      <c r="CB156" s="17"/>
      <c r="CC156" s="17"/>
      <c r="CD156" s="17"/>
    </row>
    <row r="157">
      <c r="A157" s="17"/>
      <c r="B157" s="17"/>
      <c r="C157" s="17"/>
      <c r="D157" s="301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32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  <c r="AT157" s="17"/>
      <c r="AU157" s="17"/>
      <c r="AV157" s="17"/>
      <c r="AW157" s="17"/>
      <c r="AX157" s="17"/>
      <c r="AY157" s="17"/>
      <c r="AZ157" s="17"/>
      <c r="BA157" s="17"/>
      <c r="BB157" s="17"/>
      <c r="BC157" s="17"/>
      <c r="BD157" s="17"/>
      <c r="BE157" s="17"/>
      <c r="BF157" s="17"/>
      <c r="BG157" s="17"/>
      <c r="BH157" s="17"/>
      <c r="BI157" s="17"/>
      <c r="BJ157" s="17"/>
      <c r="BK157" s="17"/>
      <c r="BL157" s="17"/>
      <c r="BM157" s="17"/>
      <c r="BN157" s="17"/>
      <c r="BO157" s="17"/>
      <c r="BP157" s="17"/>
      <c r="BQ157" s="17"/>
      <c r="BR157" s="17"/>
      <c r="BS157" s="17"/>
      <c r="BT157" s="17"/>
      <c r="BU157" s="17"/>
      <c r="BV157" s="17"/>
      <c r="BW157" s="17"/>
      <c r="BX157" s="17"/>
      <c r="BY157" s="17"/>
      <c r="BZ157" s="17"/>
      <c r="CA157" s="17"/>
      <c r="CB157" s="17"/>
      <c r="CC157" s="17"/>
      <c r="CD157" s="17"/>
    </row>
    <row r="158">
      <c r="A158" s="17"/>
      <c r="B158" s="17"/>
      <c r="C158" s="17"/>
      <c r="D158" s="301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32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  <c r="AT158" s="17"/>
      <c r="AU158" s="17"/>
      <c r="AV158" s="17"/>
      <c r="AW158" s="17"/>
      <c r="AX158" s="17"/>
      <c r="AY158" s="17"/>
      <c r="AZ158" s="17"/>
      <c r="BA158" s="17"/>
      <c r="BB158" s="17"/>
      <c r="BC158" s="17"/>
      <c r="BD158" s="17"/>
      <c r="BE158" s="17"/>
      <c r="BF158" s="17"/>
      <c r="BG158" s="17"/>
      <c r="BH158" s="17"/>
      <c r="BI158" s="17"/>
      <c r="BJ158" s="17"/>
      <c r="BK158" s="17"/>
      <c r="BL158" s="17"/>
      <c r="BM158" s="17"/>
      <c r="BN158" s="17"/>
      <c r="BO158" s="17"/>
      <c r="BP158" s="17"/>
      <c r="BQ158" s="17"/>
      <c r="BR158" s="17"/>
      <c r="BS158" s="17"/>
      <c r="BT158" s="17"/>
      <c r="BU158" s="17"/>
      <c r="BV158" s="17"/>
      <c r="BW158" s="17"/>
      <c r="BX158" s="17"/>
      <c r="BY158" s="17"/>
      <c r="BZ158" s="17"/>
      <c r="CA158" s="17"/>
      <c r="CB158" s="17"/>
      <c r="CC158" s="17"/>
      <c r="CD158" s="17"/>
    </row>
    <row r="159">
      <c r="A159" s="17"/>
      <c r="B159" s="17"/>
      <c r="C159" s="17"/>
      <c r="D159" s="301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32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  <c r="AT159" s="17"/>
      <c r="AU159" s="17"/>
      <c r="AV159" s="17"/>
      <c r="AW159" s="17"/>
      <c r="AX159" s="17"/>
      <c r="AY159" s="17"/>
      <c r="AZ159" s="17"/>
      <c r="BA159" s="17"/>
      <c r="BB159" s="17"/>
      <c r="BC159" s="17"/>
      <c r="BD159" s="17"/>
      <c r="BE159" s="17"/>
      <c r="BF159" s="17"/>
      <c r="BG159" s="17"/>
      <c r="BH159" s="17"/>
      <c r="BI159" s="17"/>
      <c r="BJ159" s="17"/>
      <c r="BK159" s="17"/>
      <c r="BL159" s="17"/>
      <c r="BM159" s="17"/>
      <c r="BN159" s="17"/>
      <c r="BO159" s="17"/>
      <c r="BP159" s="17"/>
      <c r="BQ159" s="17"/>
      <c r="BR159" s="17"/>
      <c r="BS159" s="17"/>
      <c r="BT159" s="17"/>
      <c r="BU159" s="17"/>
      <c r="BV159" s="17"/>
      <c r="BW159" s="17"/>
      <c r="BX159" s="17"/>
      <c r="BY159" s="17"/>
      <c r="BZ159" s="17"/>
      <c r="CA159" s="17"/>
      <c r="CB159" s="17"/>
      <c r="CC159" s="17"/>
      <c r="CD159" s="17"/>
    </row>
    <row r="160">
      <c r="A160" s="17"/>
      <c r="B160" s="17"/>
      <c r="C160" s="17"/>
      <c r="D160" s="301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32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  <c r="AT160" s="17"/>
      <c r="AU160" s="17"/>
      <c r="AV160" s="17"/>
      <c r="AW160" s="17"/>
      <c r="AX160" s="17"/>
      <c r="AY160" s="17"/>
      <c r="AZ160" s="17"/>
      <c r="BA160" s="17"/>
      <c r="BB160" s="17"/>
      <c r="BC160" s="17"/>
      <c r="BD160" s="17"/>
      <c r="BE160" s="17"/>
      <c r="BF160" s="17"/>
      <c r="BG160" s="17"/>
      <c r="BH160" s="17"/>
      <c r="BI160" s="17"/>
      <c r="BJ160" s="17"/>
      <c r="BK160" s="17"/>
      <c r="BL160" s="17"/>
      <c r="BM160" s="17"/>
      <c r="BN160" s="17"/>
      <c r="BO160" s="17"/>
      <c r="BP160" s="17"/>
      <c r="BQ160" s="17"/>
      <c r="BR160" s="17"/>
      <c r="BS160" s="17"/>
      <c r="BT160" s="17"/>
      <c r="BU160" s="17"/>
      <c r="BV160" s="17"/>
      <c r="BW160" s="17"/>
      <c r="BX160" s="17"/>
      <c r="BY160" s="17"/>
      <c r="BZ160" s="17"/>
      <c r="CA160" s="17"/>
      <c r="CB160" s="17"/>
      <c r="CC160" s="17"/>
      <c r="CD160" s="17"/>
    </row>
    <row r="161">
      <c r="A161" s="17"/>
      <c r="B161" s="17"/>
      <c r="C161" s="17"/>
      <c r="D161" s="301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32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  <c r="AT161" s="17"/>
      <c r="AU161" s="17"/>
      <c r="AV161" s="17"/>
      <c r="AW161" s="17"/>
      <c r="AX161" s="17"/>
      <c r="AY161" s="17"/>
      <c r="AZ161" s="17"/>
      <c r="BA161" s="17"/>
      <c r="BB161" s="17"/>
      <c r="BC161" s="17"/>
      <c r="BD161" s="17"/>
      <c r="BE161" s="17"/>
      <c r="BF161" s="17"/>
      <c r="BG161" s="17"/>
      <c r="BH161" s="17"/>
      <c r="BI161" s="17"/>
      <c r="BJ161" s="17"/>
      <c r="BK161" s="17"/>
      <c r="BL161" s="17"/>
      <c r="BM161" s="17"/>
      <c r="BN161" s="17"/>
      <c r="BO161" s="17"/>
      <c r="BP161" s="17"/>
      <c r="BQ161" s="17"/>
      <c r="BR161" s="17"/>
      <c r="BS161" s="17"/>
      <c r="BT161" s="17"/>
      <c r="BU161" s="17"/>
      <c r="BV161" s="17"/>
      <c r="BW161" s="17"/>
      <c r="BX161" s="17"/>
      <c r="BY161" s="17"/>
      <c r="BZ161" s="17"/>
      <c r="CA161" s="17"/>
      <c r="CB161" s="17"/>
      <c r="CC161" s="17"/>
      <c r="CD161" s="17"/>
    </row>
    <row r="162">
      <c r="A162" s="17"/>
      <c r="B162" s="17"/>
      <c r="C162" s="17"/>
      <c r="D162" s="301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32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  <c r="AT162" s="17"/>
      <c r="AU162" s="17"/>
      <c r="AV162" s="17"/>
      <c r="AW162" s="17"/>
      <c r="AX162" s="17"/>
      <c r="AY162" s="17"/>
      <c r="AZ162" s="17"/>
      <c r="BA162" s="17"/>
      <c r="BB162" s="17"/>
      <c r="BC162" s="17"/>
      <c r="BD162" s="17"/>
      <c r="BE162" s="17"/>
      <c r="BF162" s="17"/>
      <c r="BG162" s="17"/>
      <c r="BH162" s="17"/>
      <c r="BI162" s="17"/>
      <c r="BJ162" s="17"/>
      <c r="BK162" s="17"/>
      <c r="BL162" s="17"/>
      <c r="BM162" s="17"/>
      <c r="BN162" s="17"/>
      <c r="BO162" s="17"/>
      <c r="BP162" s="17"/>
      <c r="BQ162" s="17"/>
      <c r="BR162" s="17"/>
      <c r="BS162" s="17"/>
      <c r="BT162" s="17"/>
      <c r="BU162" s="17"/>
      <c r="BV162" s="17"/>
      <c r="BW162" s="17"/>
      <c r="BX162" s="17"/>
      <c r="BY162" s="17"/>
      <c r="BZ162" s="17"/>
      <c r="CA162" s="17"/>
      <c r="CB162" s="17"/>
      <c r="CC162" s="17"/>
      <c r="CD162" s="17"/>
    </row>
    <row r="163">
      <c r="A163" s="17"/>
      <c r="B163" s="17"/>
      <c r="C163" s="17"/>
      <c r="D163" s="301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32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  <c r="AT163" s="17"/>
      <c r="AU163" s="17"/>
      <c r="AV163" s="17"/>
      <c r="AW163" s="17"/>
      <c r="AX163" s="17"/>
      <c r="AY163" s="17"/>
      <c r="AZ163" s="17"/>
      <c r="BA163" s="17"/>
      <c r="BB163" s="17"/>
      <c r="BC163" s="17"/>
      <c r="BD163" s="17"/>
      <c r="BE163" s="17"/>
      <c r="BF163" s="17"/>
      <c r="BG163" s="17"/>
      <c r="BH163" s="17"/>
      <c r="BI163" s="17"/>
      <c r="BJ163" s="17"/>
      <c r="BK163" s="17"/>
      <c r="BL163" s="17"/>
      <c r="BM163" s="17"/>
      <c r="BN163" s="17"/>
      <c r="BO163" s="17"/>
      <c r="BP163" s="17"/>
      <c r="BQ163" s="17"/>
      <c r="BR163" s="17"/>
      <c r="BS163" s="17"/>
      <c r="BT163" s="17"/>
      <c r="BU163" s="17"/>
      <c r="BV163" s="17"/>
      <c r="BW163" s="17"/>
      <c r="BX163" s="17"/>
      <c r="BY163" s="17"/>
      <c r="BZ163" s="17"/>
      <c r="CA163" s="17"/>
      <c r="CB163" s="17"/>
      <c r="CC163" s="17"/>
      <c r="CD163" s="17"/>
    </row>
    <row r="164">
      <c r="A164" s="17"/>
      <c r="B164" s="17"/>
      <c r="C164" s="17"/>
      <c r="D164" s="301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32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  <c r="AT164" s="17"/>
      <c r="AU164" s="17"/>
      <c r="AV164" s="17"/>
      <c r="AW164" s="17"/>
      <c r="AX164" s="17"/>
      <c r="AY164" s="17"/>
      <c r="AZ164" s="17"/>
      <c r="BA164" s="17"/>
      <c r="BB164" s="17"/>
      <c r="BC164" s="17"/>
      <c r="BD164" s="17"/>
      <c r="BE164" s="17"/>
      <c r="BF164" s="17"/>
      <c r="BG164" s="17"/>
      <c r="BH164" s="17"/>
      <c r="BI164" s="17"/>
      <c r="BJ164" s="17"/>
      <c r="BK164" s="17"/>
      <c r="BL164" s="17"/>
      <c r="BM164" s="17"/>
      <c r="BN164" s="17"/>
      <c r="BO164" s="17"/>
      <c r="BP164" s="17"/>
      <c r="BQ164" s="17"/>
      <c r="BR164" s="17"/>
      <c r="BS164" s="17"/>
      <c r="BT164" s="17"/>
      <c r="BU164" s="17"/>
      <c r="BV164" s="17"/>
      <c r="BW164" s="17"/>
      <c r="BX164" s="17"/>
      <c r="BY164" s="17"/>
      <c r="BZ164" s="17"/>
      <c r="CA164" s="17"/>
      <c r="CB164" s="17"/>
      <c r="CC164" s="17"/>
      <c r="CD164" s="17"/>
    </row>
    <row r="165">
      <c r="A165" s="17"/>
      <c r="B165" s="17"/>
      <c r="C165" s="17"/>
      <c r="D165" s="301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32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  <c r="AT165" s="17"/>
      <c r="AU165" s="17"/>
      <c r="AV165" s="17"/>
      <c r="AW165" s="17"/>
      <c r="AX165" s="17"/>
      <c r="AY165" s="17"/>
      <c r="AZ165" s="17"/>
      <c r="BA165" s="17"/>
      <c r="BB165" s="17"/>
      <c r="BC165" s="17"/>
      <c r="BD165" s="17"/>
      <c r="BE165" s="17"/>
      <c r="BF165" s="17"/>
      <c r="BG165" s="17"/>
      <c r="BH165" s="17"/>
      <c r="BI165" s="17"/>
      <c r="BJ165" s="17"/>
      <c r="BK165" s="17"/>
      <c r="BL165" s="17"/>
      <c r="BM165" s="17"/>
      <c r="BN165" s="17"/>
      <c r="BO165" s="17"/>
      <c r="BP165" s="17"/>
      <c r="BQ165" s="17"/>
      <c r="BR165" s="17"/>
      <c r="BS165" s="17"/>
      <c r="BT165" s="17"/>
      <c r="BU165" s="17"/>
      <c r="BV165" s="17"/>
      <c r="BW165" s="17"/>
      <c r="BX165" s="17"/>
      <c r="BY165" s="17"/>
      <c r="BZ165" s="17"/>
      <c r="CA165" s="17"/>
      <c r="CB165" s="17"/>
      <c r="CC165" s="17"/>
      <c r="CD165" s="17"/>
    </row>
    <row r="166">
      <c r="A166" s="17"/>
      <c r="B166" s="17"/>
      <c r="C166" s="17"/>
      <c r="D166" s="301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32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  <c r="AT166" s="17"/>
      <c r="AU166" s="17"/>
      <c r="AV166" s="17"/>
      <c r="AW166" s="17"/>
      <c r="AX166" s="17"/>
      <c r="AY166" s="17"/>
      <c r="AZ166" s="17"/>
      <c r="BA166" s="17"/>
      <c r="BB166" s="17"/>
      <c r="BC166" s="17"/>
      <c r="BD166" s="17"/>
      <c r="BE166" s="17"/>
      <c r="BF166" s="17"/>
      <c r="BG166" s="17"/>
      <c r="BH166" s="17"/>
      <c r="BI166" s="17"/>
      <c r="BJ166" s="17"/>
      <c r="BK166" s="17"/>
      <c r="BL166" s="17"/>
      <c r="BM166" s="17"/>
      <c r="BN166" s="17"/>
      <c r="BO166" s="17"/>
      <c r="BP166" s="17"/>
      <c r="BQ166" s="17"/>
      <c r="BR166" s="17"/>
      <c r="BS166" s="17"/>
      <c r="BT166" s="17"/>
      <c r="BU166" s="17"/>
      <c r="BV166" s="17"/>
      <c r="BW166" s="17"/>
      <c r="BX166" s="17"/>
      <c r="BY166" s="17"/>
      <c r="BZ166" s="17"/>
      <c r="CA166" s="17"/>
      <c r="CB166" s="17"/>
      <c r="CC166" s="17"/>
      <c r="CD166" s="17"/>
    </row>
    <row r="167">
      <c r="A167" s="17"/>
      <c r="B167" s="17"/>
      <c r="C167" s="17"/>
      <c r="D167" s="301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32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  <c r="AT167" s="17"/>
      <c r="AU167" s="17"/>
      <c r="AV167" s="17"/>
      <c r="AW167" s="17"/>
      <c r="AX167" s="17"/>
      <c r="AY167" s="17"/>
      <c r="AZ167" s="17"/>
      <c r="BA167" s="17"/>
      <c r="BB167" s="17"/>
      <c r="BC167" s="17"/>
      <c r="BD167" s="17"/>
      <c r="BE167" s="17"/>
      <c r="BF167" s="17"/>
      <c r="BG167" s="17"/>
      <c r="BH167" s="17"/>
      <c r="BI167" s="17"/>
      <c r="BJ167" s="17"/>
      <c r="BK167" s="17"/>
      <c r="BL167" s="17"/>
      <c r="BM167" s="17"/>
      <c r="BN167" s="17"/>
      <c r="BO167" s="17"/>
      <c r="BP167" s="17"/>
      <c r="BQ167" s="17"/>
      <c r="BR167" s="17"/>
      <c r="BS167" s="17"/>
      <c r="BT167" s="17"/>
      <c r="BU167" s="17"/>
      <c r="BV167" s="17"/>
      <c r="BW167" s="17"/>
      <c r="BX167" s="17"/>
      <c r="BY167" s="17"/>
      <c r="BZ167" s="17"/>
      <c r="CA167" s="17"/>
      <c r="CB167" s="17"/>
      <c r="CC167" s="17"/>
      <c r="CD167" s="17"/>
    </row>
    <row r="168">
      <c r="A168" s="17"/>
      <c r="B168" s="17"/>
      <c r="C168" s="17"/>
      <c r="D168" s="301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32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  <c r="AT168" s="17"/>
      <c r="AU168" s="17"/>
      <c r="AV168" s="17"/>
      <c r="AW168" s="17"/>
      <c r="AX168" s="17"/>
      <c r="AY168" s="17"/>
      <c r="AZ168" s="17"/>
      <c r="BA168" s="17"/>
      <c r="BB168" s="17"/>
      <c r="BC168" s="17"/>
      <c r="BD168" s="17"/>
      <c r="BE168" s="17"/>
      <c r="BF168" s="17"/>
      <c r="BG168" s="17"/>
      <c r="BH168" s="17"/>
      <c r="BI168" s="17"/>
      <c r="BJ168" s="17"/>
      <c r="BK168" s="17"/>
      <c r="BL168" s="17"/>
      <c r="BM168" s="17"/>
      <c r="BN168" s="17"/>
      <c r="BO168" s="17"/>
      <c r="BP168" s="17"/>
      <c r="BQ168" s="17"/>
      <c r="BR168" s="17"/>
      <c r="BS168" s="17"/>
      <c r="BT168" s="17"/>
      <c r="BU168" s="17"/>
      <c r="BV168" s="17"/>
      <c r="BW168" s="17"/>
      <c r="BX168" s="17"/>
      <c r="BY168" s="17"/>
      <c r="BZ168" s="17"/>
      <c r="CA168" s="17"/>
      <c r="CB168" s="17"/>
      <c r="CC168" s="17"/>
      <c r="CD168" s="17"/>
    </row>
    <row r="169">
      <c r="A169" s="17"/>
      <c r="B169" s="17"/>
      <c r="C169" s="17"/>
      <c r="D169" s="301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32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  <c r="AT169" s="17"/>
      <c r="AU169" s="17"/>
      <c r="AV169" s="17"/>
      <c r="AW169" s="17"/>
      <c r="AX169" s="17"/>
      <c r="AY169" s="17"/>
      <c r="AZ169" s="17"/>
      <c r="BA169" s="17"/>
      <c r="BB169" s="17"/>
      <c r="BC169" s="17"/>
      <c r="BD169" s="17"/>
      <c r="BE169" s="17"/>
      <c r="BF169" s="17"/>
      <c r="BG169" s="17"/>
      <c r="BH169" s="17"/>
      <c r="BI169" s="17"/>
      <c r="BJ169" s="17"/>
      <c r="BK169" s="17"/>
      <c r="BL169" s="17"/>
      <c r="BM169" s="17"/>
      <c r="BN169" s="17"/>
      <c r="BO169" s="17"/>
      <c r="BP169" s="17"/>
      <c r="BQ169" s="17"/>
      <c r="BR169" s="17"/>
      <c r="BS169" s="17"/>
      <c r="BT169" s="17"/>
      <c r="BU169" s="17"/>
      <c r="BV169" s="17"/>
      <c r="BW169" s="17"/>
      <c r="BX169" s="17"/>
      <c r="BY169" s="17"/>
      <c r="BZ169" s="17"/>
      <c r="CA169" s="17"/>
      <c r="CB169" s="17"/>
      <c r="CC169" s="17"/>
      <c r="CD169" s="17"/>
    </row>
    <row r="170">
      <c r="A170" s="17"/>
      <c r="B170" s="17"/>
      <c r="C170" s="17"/>
      <c r="D170" s="301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32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  <c r="AT170" s="17"/>
      <c r="AU170" s="17"/>
      <c r="AV170" s="17"/>
      <c r="AW170" s="17"/>
      <c r="AX170" s="17"/>
      <c r="AY170" s="17"/>
      <c r="AZ170" s="17"/>
      <c r="BA170" s="17"/>
      <c r="BB170" s="17"/>
      <c r="BC170" s="17"/>
      <c r="BD170" s="17"/>
      <c r="BE170" s="17"/>
      <c r="BF170" s="17"/>
      <c r="BG170" s="17"/>
      <c r="BH170" s="17"/>
      <c r="BI170" s="17"/>
      <c r="BJ170" s="17"/>
      <c r="BK170" s="17"/>
      <c r="BL170" s="17"/>
      <c r="BM170" s="17"/>
      <c r="BN170" s="17"/>
      <c r="BO170" s="17"/>
      <c r="BP170" s="17"/>
      <c r="BQ170" s="17"/>
      <c r="BR170" s="17"/>
      <c r="BS170" s="17"/>
      <c r="BT170" s="17"/>
      <c r="BU170" s="17"/>
      <c r="BV170" s="17"/>
      <c r="BW170" s="17"/>
      <c r="BX170" s="17"/>
      <c r="BY170" s="17"/>
      <c r="BZ170" s="17"/>
      <c r="CA170" s="17"/>
      <c r="CB170" s="17"/>
      <c r="CC170" s="17"/>
      <c r="CD170" s="17"/>
    </row>
    <row r="171">
      <c r="A171" s="17"/>
      <c r="B171" s="17"/>
      <c r="C171" s="17"/>
      <c r="D171" s="301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32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  <c r="AT171" s="17"/>
      <c r="AU171" s="17"/>
      <c r="AV171" s="17"/>
      <c r="AW171" s="17"/>
      <c r="AX171" s="17"/>
      <c r="AY171" s="17"/>
      <c r="AZ171" s="17"/>
      <c r="BA171" s="17"/>
      <c r="BB171" s="17"/>
      <c r="BC171" s="17"/>
      <c r="BD171" s="17"/>
      <c r="BE171" s="17"/>
      <c r="BF171" s="17"/>
      <c r="BG171" s="17"/>
      <c r="BH171" s="17"/>
      <c r="BI171" s="17"/>
      <c r="BJ171" s="17"/>
      <c r="BK171" s="17"/>
      <c r="BL171" s="17"/>
      <c r="BM171" s="17"/>
      <c r="BN171" s="17"/>
      <c r="BO171" s="17"/>
      <c r="BP171" s="17"/>
      <c r="BQ171" s="17"/>
      <c r="BR171" s="17"/>
      <c r="BS171" s="17"/>
      <c r="BT171" s="17"/>
      <c r="BU171" s="17"/>
      <c r="BV171" s="17"/>
      <c r="BW171" s="17"/>
      <c r="BX171" s="17"/>
      <c r="BY171" s="17"/>
      <c r="BZ171" s="17"/>
      <c r="CA171" s="17"/>
      <c r="CB171" s="17"/>
      <c r="CC171" s="17"/>
      <c r="CD171" s="17"/>
    </row>
    <row r="172">
      <c r="A172" s="17"/>
      <c r="B172" s="17"/>
      <c r="C172" s="17"/>
      <c r="D172" s="301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32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  <c r="AT172" s="17"/>
      <c r="AU172" s="17"/>
      <c r="AV172" s="17"/>
      <c r="AW172" s="17"/>
      <c r="AX172" s="17"/>
      <c r="AY172" s="17"/>
      <c r="AZ172" s="17"/>
      <c r="BA172" s="17"/>
      <c r="BB172" s="17"/>
      <c r="BC172" s="17"/>
      <c r="BD172" s="17"/>
      <c r="BE172" s="17"/>
      <c r="BF172" s="17"/>
      <c r="BG172" s="17"/>
      <c r="BH172" s="17"/>
      <c r="BI172" s="17"/>
      <c r="BJ172" s="17"/>
      <c r="BK172" s="17"/>
      <c r="BL172" s="17"/>
      <c r="BM172" s="17"/>
      <c r="BN172" s="17"/>
      <c r="BO172" s="17"/>
      <c r="BP172" s="17"/>
      <c r="BQ172" s="17"/>
      <c r="BR172" s="17"/>
      <c r="BS172" s="17"/>
      <c r="BT172" s="17"/>
      <c r="BU172" s="17"/>
      <c r="BV172" s="17"/>
      <c r="BW172" s="17"/>
      <c r="BX172" s="17"/>
      <c r="BY172" s="17"/>
      <c r="BZ172" s="17"/>
      <c r="CA172" s="17"/>
      <c r="CB172" s="17"/>
      <c r="CC172" s="17"/>
      <c r="CD172" s="17"/>
    </row>
    <row r="173">
      <c r="A173" s="17"/>
      <c r="B173" s="17"/>
      <c r="C173" s="17"/>
      <c r="D173" s="301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32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  <c r="AT173" s="17"/>
      <c r="AU173" s="17"/>
      <c r="AV173" s="17"/>
      <c r="AW173" s="17"/>
      <c r="AX173" s="17"/>
      <c r="AY173" s="17"/>
      <c r="AZ173" s="17"/>
      <c r="BA173" s="17"/>
      <c r="BB173" s="17"/>
      <c r="BC173" s="17"/>
      <c r="BD173" s="17"/>
      <c r="BE173" s="17"/>
      <c r="BF173" s="17"/>
      <c r="BG173" s="17"/>
      <c r="BH173" s="17"/>
      <c r="BI173" s="17"/>
      <c r="BJ173" s="17"/>
      <c r="BK173" s="17"/>
      <c r="BL173" s="17"/>
      <c r="BM173" s="17"/>
      <c r="BN173" s="17"/>
      <c r="BO173" s="17"/>
      <c r="BP173" s="17"/>
      <c r="BQ173" s="17"/>
      <c r="BR173" s="17"/>
      <c r="BS173" s="17"/>
      <c r="BT173" s="17"/>
      <c r="BU173" s="17"/>
      <c r="BV173" s="17"/>
      <c r="BW173" s="17"/>
      <c r="BX173" s="17"/>
      <c r="BY173" s="17"/>
      <c r="BZ173" s="17"/>
      <c r="CA173" s="17"/>
      <c r="CB173" s="17"/>
      <c r="CC173" s="17"/>
      <c r="CD173" s="17"/>
    </row>
    <row r="174">
      <c r="A174" s="17"/>
      <c r="B174" s="17"/>
      <c r="C174" s="17"/>
      <c r="D174" s="301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32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  <c r="AT174" s="17"/>
      <c r="AU174" s="17"/>
      <c r="AV174" s="17"/>
      <c r="AW174" s="17"/>
      <c r="AX174" s="17"/>
      <c r="AY174" s="17"/>
      <c r="AZ174" s="17"/>
      <c r="BA174" s="17"/>
      <c r="BB174" s="17"/>
      <c r="BC174" s="17"/>
      <c r="BD174" s="17"/>
      <c r="BE174" s="17"/>
      <c r="BF174" s="17"/>
      <c r="BG174" s="17"/>
      <c r="BH174" s="17"/>
      <c r="BI174" s="17"/>
      <c r="BJ174" s="17"/>
      <c r="BK174" s="17"/>
      <c r="BL174" s="17"/>
      <c r="BM174" s="17"/>
      <c r="BN174" s="17"/>
      <c r="BO174" s="17"/>
      <c r="BP174" s="17"/>
      <c r="BQ174" s="17"/>
      <c r="BR174" s="17"/>
      <c r="BS174" s="17"/>
      <c r="BT174" s="17"/>
      <c r="BU174" s="17"/>
      <c r="BV174" s="17"/>
      <c r="BW174" s="17"/>
      <c r="BX174" s="17"/>
      <c r="BY174" s="17"/>
      <c r="BZ174" s="17"/>
      <c r="CA174" s="17"/>
      <c r="CB174" s="17"/>
      <c r="CC174" s="17"/>
      <c r="CD174" s="17"/>
    </row>
    <row r="175">
      <c r="A175" s="17"/>
      <c r="B175" s="17"/>
      <c r="C175" s="17"/>
      <c r="D175" s="301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32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  <c r="AT175" s="17"/>
      <c r="AU175" s="17"/>
      <c r="AV175" s="17"/>
      <c r="AW175" s="17"/>
      <c r="AX175" s="17"/>
      <c r="AY175" s="17"/>
      <c r="AZ175" s="17"/>
      <c r="BA175" s="17"/>
      <c r="BB175" s="17"/>
      <c r="BC175" s="17"/>
      <c r="BD175" s="17"/>
      <c r="BE175" s="17"/>
      <c r="BF175" s="17"/>
      <c r="BG175" s="17"/>
      <c r="BH175" s="17"/>
      <c r="BI175" s="17"/>
      <c r="BJ175" s="17"/>
      <c r="BK175" s="17"/>
      <c r="BL175" s="17"/>
      <c r="BM175" s="17"/>
      <c r="BN175" s="17"/>
      <c r="BO175" s="17"/>
      <c r="BP175" s="17"/>
      <c r="BQ175" s="17"/>
      <c r="BR175" s="17"/>
      <c r="BS175" s="17"/>
      <c r="BT175" s="17"/>
      <c r="BU175" s="17"/>
      <c r="BV175" s="17"/>
      <c r="BW175" s="17"/>
      <c r="BX175" s="17"/>
      <c r="BY175" s="17"/>
      <c r="BZ175" s="17"/>
      <c r="CA175" s="17"/>
      <c r="CB175" s="17"/>
      <c r="CC175" s="17"/>
      <c r="CD175" s="17"/>
    </row>
    <row r="176">
      <c r="A176" s="17"/>
      <c r="B176" s="17"/>
      <c r="C176" s="17"/>
      <c r="D176" s="301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32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  <c r="AT176" s="17"/>
      <c r="AU176" s="17"/>
      <c r="AV176" s="17"/>
      <c r="AW176" s="17"/>
      <c r="AX176" s="17"/>
      <c r="AY176" s="17"/>
      <c r="AZ176" s="17"/>
      <c r="BA176" s="17"/>
      <c r="BB176" s="17"/>
      <c r="BC176" s="17"/>
      <c r="BD176" s="17"/>
      <c r="BE176" s="17"/>
      <c r="BF176" s="17"/>
      <c r="BG176" s="17"/>
      <c r="BH176" s="17"/>
      <c r="BI176" s="17"/>
      <c r="BJ176" s="17"/>
      <c r="BK176" s="17"/>
      <c r="BL176" s="17"/>
      <c r="BM176" s="17"/>
      <c r="BN176" s="17"/>
      <c r="BO176" s="17"/>
      <c r="BP176" s="17"/>
      <c r="BQ176" s="17"/>
      <c r="BR176" s="17"/>
      <c r="BS176" s="17"/>
      <c r="BT176" s="17"/>
      <c r="BU176" s="17"/>
      <c r="BV176" s="17"/>
      <c r="BW176" s="17"/>
      <c r="BX176" s="17"/>
      <c r="BY176" s="17"/>
      <c r="BZ176" s="17"/>
      <c r="CA176" s="17"/>
      <c r="CB176" s="17"/>
      <c r="CC176" s="17"/>
      <c r="CD176" s="17"/>
    </row>
    <row r="177">
      <c r="A177" s="17"/>
      <c r="B177" s="17"/>
      <c r="C177" s="17"/>
      <c r="D177" s="301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32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  <c r="AT177" s="17"/>
      <c r="AU177" s="17"/>
      <c r="AV177" s="17"/>
      <c r="AW177" s="17"/>
      <c r="AX177" s="17"/>
      <c r="AY177" s="17"/>
      <c r="AZ177" s="17"/>
      <c r="BA177" s="17"/>
      <c r="BB177" s="17"/>
      <c r="BC177" s="17"/>
      <c r="BD177" s="17"/>
      <c r="BE177" s="17"/>
      <c r="BF177" s="17"/>
      <c r="BG177" s="17"/>
      <c r="BH177" s="17"/>
      <c r="BI177" s="17"/>
      <c r="BJ177" s="17"/>
      <c r="BK177" s="17"/>
      <c r="BL177" s="17"/>
      <c r="BM177" s="17"/>
      <c r="BN177" s="17"/>
      <c r="BO177" s="17"/>
      <c r="BP177" s="17"/>
      <c r="BQ177" s="17"/>
      <c r="BR177" s="17"/>
      <c r="BS177" s="17"/>
      <c r="BT177" s="17"/>
      <c r="BU177" s="17"/>
      <c r="BV177" s="17"/>
      <c r="BW177" s="17"/>
      <c r="BX177" s="17"/>
      <c r="BY177" s="17"/>
      <c r="BZ177" s="17"/>
      <c r="CA177" s="17"/>
      <c r="CB177" s="17"/>
      <c r="CC177" s="17"/>
      <c r="CD177" s="17"/>
    </row>
    <row r="178">
      <c r="A178" s="17"/>
      <c r="B178" s="17"/>
      <c r="C178" s="17"/>
      <c r="D178" s="301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32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  <c r="AT178" s="17"/>
      <c r="AU178" s="17"/>
      <c r="AV178" s="17"/>
      <c r="AW178" s="17"/>
      <c r="AX178" s="17"/>
      <c r="AY178" s="17"/>
      <c r="AZ178" s="17"/>
      <c r="BA178" s="17"/>
      <c r="BB178" s="17"/>
      <c r="BC178" s="17"/>
      <c r="BD178" s="17"/>
      <c r="BE178" s="17"/>
      <c r="BF178" s="17"/>
      <c r="BG178" s="17"/>
      <c r="BH178" s="17"/>
      <c r="BI178" s="17"/>
      <c r="BJ178" s="17"/>
      <c r="BK178" s="17"/>
      <c r="BL178" s="17"/>
      <c r="BM178" s="17"/>
      <c r="BN178" s="17"/>
      <c r="BO178" s="17"/>
      <c r="BP178" s="17"/>
      <c r="BQ178" s="17"/>
      <c r="BR178" s="17"/>
      <c r="BS178" s="17"/>
      <c r="BT178" s="17"/>
      <c r="BU178" s="17"/>
      <c r="BV178" s="17"/>
      <c r="BW178" s="17"/>
      <c r="BX178" s="17"/>
      <c r="BY178" s="17"/>
      <c r="BZ178" s="17"/>
      <c r="CA178" s="17"/>
      <c r="CB178" s="17"/>
      <c r="CC178" s="17"/>
      <c r="CD178" s="17"/>
    </row>
    <row r="179">
      <c r="A179" s="17"/>
      <c r="B179" s="17"/>
      <c r="C179" s="17"/>
      <c r="D179" s="301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32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  <c r="AT179" s="17"/>
      <c r="AU179" s="17"/>
      <c r="AV179" s="17"/>
      <c r="AW179" s="17"/>
      <c r="AX179" s="17"/>
      <c r="AY179" s="17"/>
      <c r="AZ179" s="17"/>
      <c r="BA179" s="17"/>
      <c r="BB179" s="17"/>
      <c r="BC179" s="17"/>
      <c r="BD179" s="17"/>
      <c r="BE179" s="17"/>
      <c r="BF179" s="17"/>
      <c r="BG179" s="17"/>
      <c r="BH179" s="17"/>
      <c r="BI179" s="17"/>
      <c r="BJ179" s="17"/>
      <c r="BK179" s="17"/>
      <c r="BL179" s="17"/>
      <c r="BM179" s="17"/>
      <c r="BN179" s="17"/>
      <c r="BO179" s="17"/>
      <c r="BP179" s="17"/>
      <c r="BQ179" s="17"/>
      <c r="BR179" s="17"/>
      <c r="BS179" s="17"/>
      <c r="BT179" s="17"/>
      <c r="BU179" s="17"/>
      <c r="BV179" s="17"/>
      <c r="BW179" s="17"/>
      <c r="BX179" s="17"/>
      <c r="BY179" s="17"/>
      <c r="BZ179" s="17"/>
      <c r="CA179" s="17"/>
      <c r="CB179" s="17"/>
      <c r="CC179" s="17"/>
      <c r="CD179" s="17"/>
    </row>
    <row r="180">
      <c r="A180" s="17"/>
      <c r="B180" s="17"/>
      <c r="C180" s="17"/>
      <c r="D180" s="301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32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  <c r="AT180" s="17"/>
      <c r="AU180" s="17"/>
      <c r="AV180" s="17"/>
      <c r="AW180" s="17"/>
      <c r="AX180" s="17"/>
      <c r="AY180" s="17"/>
      <c r="AZ180" s="17"/>
      <c r="BA180" s="17"/>
      <c r="BB180" s="17"/>
      <c r="BC180" s="17"/>
      <c r="BD180" s="17"/>
      <c r="BE180" s="17"/>
      <c r="BF180" s="17"/>
      <c r="BG180" s="17"/>
      <c r="BH180" s="17"/>
      <c r="BI180" s="17"/>
      <c r="BJ180" s="17"/>
      <c r="BK180" s="17"/>
      <c r="BL180" s="17"/>
      <c r="BM180" s="17"/>
      <c r="BN180" s="17"/>
      <c r="BO180" s="17"/>
      <c r="BP180" s="17"/>
      <c r="BQ180" s="17"/>
      <c r="BR180" s="17"/>
      <c r="BS180" s="17"/>
      <c r="BT180" s="17"/>
      <c r="BU180" s="17"/>
      <c r="BV180" s="17"/>
      <c r="BW180" s="17"/>
      <c r="BX180" s="17"/>
      <c r="BY180" s="17"/>
      <c r="BZ180" s="17"/>
      <c r="CA180" s="17"/>
      <c r="CB180" s="17"/>
      <c r="CC180" s="17"/>
      <c r="CD180" s="17"/>
    </row>
    <row r="181">
      <c r="A181" s="17"/>
      <c r="B181" s="17"/>
      <c r="C181" s="17"/>
      <c r="D181" s="301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32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  <c r="AT181" s="17"/>
      <c r="AU181" s="17"/>
      <c r="AV181" s="17"/>
      <c r="AW181" s="17"/>
      <c r="AX181" s="17"/>
      <c r="AY181" s="17"/>
      <c r="AZ181" s="17"/>
      <c r="BA181" s="17"/>
      <c r="BB181" s="17"/>
      <c r="BC181" s="17"/>
      <c r="BD181" s="17"/>
      <c r="BE181" s="17"/>
      <c r="BF181" s="17"/>
      <c r="BG181" s="17"/>
      <c r="BH181" s="17"/>
      <c r="BI181" s="17"/>
      <c r="BJ181" s="17"/>
      <c r="BK181" s="17"/>
      <c r="BL181" s="17"/>
      <c r="BM181" s="17"/>
      <c r="BN181" s="17"/>
      <c r="BO181" s="17"/>
      <c r="BP181" s="17"/>
      <c r="BQ181" s="17"/>
      <c r="BR181" s="17"/>
      <c r="BS181" s="17"/>
      <c r="BT181" s="17"/>
      <c r="BU181" s="17"/>
      <c r="BV181" s="17"/>
      <c r="BW181" s="17"/>
      <c r="BX181" s="17"/>
      <c r="BY181" s="17"/>
      <c r="BZ181" s="17"/>
      <c r="CA181" s="17"/>
      <c r="CB181" s="17"/>
      <c r="CC181" s="17"/>
      <c r="CD181" s="17"/>
    </row>
    <row r="182">
      <c r="A182" s="17"/>
      <c r="B182" s="17"/>
      <c r="C182" s="17"/>
      <c r="D182" s="301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32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  <c r="AT182" s="17"/>
      <c r="AU182" s="17"/>
      <c r="AV182" s="17"/>
      <c r="AW182" s="17"/>
      <c r="AX182" s="17"/>
      <c r="AY182" s="17"/>
      <c r="AZ182" s="17"/>
      <c r="BA182" s="17"/>
      <c r="BB182" s="17"/>
      <c r="BC182" s="17"/>
      <c r="BD182" s="17"/>
      <c r="BE182" s="17"/>
      <c r="BF182" s="17"/>
      <c r="BG182" s="17"/>
      <c r="BH182" s="17"/>
      <c r="BI182" s="17"/>
      <c r="BJ182" s="17"/>
      <c r="BK182" s="17"/>
      <c r="BL182" s="17"/>
      <c r="BM182" s="17"/>
      <c r="BN182" s="17"/>
      <c r="BO182" s="17"/>
      <c r="BP182" s="17"/>
      <c r="BQ182" s="17"/>
      <c r="BR182" s="17"/>
      <c r="BS182" s="17"/>
      <c r="BT182" s="17"/>
      <c r="BU182" s="17"/>
      <c r="BV182" s="17"/>
      <c r="BW182" s="17"/>
      <c r="BX182" s="17"/>
      <c r="BY182" s="17"/>
      <c r="BZ182" s="17"/>
      <c r="CA182" s="17"/>
      <c r="CB182" s="17"/>
      <c r="CC182" s="17"/>
      <c r="CD182" s="17"/>
    </row>
    <row r="183">
      <c r="A183" s="17"/>
      <c r="B183" s="17"/>
      <c r="C183" s="17"/>
      <c r="D183" s="301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32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  <c r="AT183" s="17"/>
      <c r="AU183" s="17"/>
      <c r="AV183" s="17"/>
      <c r="AW183" s="17"/>
      <c r="AX183" s="17"/>
      <c r="AY183" s="17"/>
      <c r="AZ183" s="17"/>
      <c r="BA183" s="17"/>
      <c r="BB183" s="17"/>
      <c r="BC183" s="17"/>
      <c r="BD183" s="17"/>
      <c r="BE183" s="17"/>
      <c r="BF183" s="17"/>
      <c r="BG183" s="17"/>
      <c r="BH183" s="17"/>
      <c r="BI183" s="17"/>
      <c r="BJ183" s="17"/>
      <c r="BK183" s="17"/>
      <c r="BL183" s="17"/>
      <c r="BM183" s="17"/>
      <c r="BN183" s="17"/>
      <c r="BO183" s="17"/>
      <c r="BP183" s="17"/>
      <c r="BQ183" s="17"/>
      <c r="BR183" s="17"/>
      <c r="BS183" s="17"/>
      <c r="BT183" s="17"/>
      <c r="BU183" s="17"/>
      <c r="BV183" s="17"/>
      <c r="BW183" s="17"/>
      <c r="BX183" s="17"/>
      <c r="BY183" s="17"/>
      <c r="BZ183" s="17"/>
      <c r="CA183" s="17"/>
      <c r="CB183" s="17"/>
      <c r="CC183" s="17"/>
      <c r="CD183" s="17"/>
    </row>
    <row r="184">
      <c r="A184" s="17"/>
      <c r="B184" s="17"/>
      <c r="C184" s="17"/>
      <c r="D184" s="301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32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  <c r="AT184" s="17"/>
      <c r="AU184" s="17"/>
      <c r="AV184" s="17"/>
      <c r="AW184" s="17"/>
      <c r="AX184" s="17"/>
      <c r="AY184" s="17"/>
      <c r="AZ184" s="17"/>
      <c r="BA184" s="17"/>
      <c r="BB184" s="17"/>
      <c r="BC184" s="17"/>
      <c r="BD184" s="17"/>
      <c r="BE184" s="17"/>
      <c r="BF184" s="17"/>
      <c r="BG184" s="17"/>
      <c r="BH184" s="17"/>
      <c r="BI184" s="17"/>
      <c r="BJ184" s="17"/>
      <c r="BK184" s="17"/>
      <c r="BL184" s="17"/>
      <c r="BM184" s="17"/>
      <c r="BN184" s="17"/>
      <c r="BO184" s="17"/>
      <c r="BP184" s="17"/>
      <c r="BQ184" s="17"/>
      <c r="BR184" s="17"/>
      <c r="BS184" s="17"/>
      <c r="BT184" s="17"/>
      <c r="BU184" s="17"/>
      <c r="BV184" s="17"/>
      <c r="BW184" s="17"/>
      <c r="BX184" s="17"/>
      <c r="BY184" s="17"/>
      <c r="BZ184" s="17"/>
      <c r="CA184" s="17"/>
      <c r="CB184" s="17"/>
      <c r="CC184" s="17"/>
      <c r="CD184" s="17"/>
    </row>
    <row r="185">
      <c r="A185" s="17"/>
      <c r="B185" s="17"/>
      <c r="C185" s="17"/>
      <c r="D185" s="301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32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  <c r="AT185" s="17"/>
      <c r="AU185" s="17"/>
      <c r="AV185" s="17"/>
      <c r="AW185" s="17"/>
      <c r="AX185" s="17"/>
      <c r="AY185" s="17"/>
      <c r="AZ185" s="17"/>
      <c r="BA185" s="17"/>
      <c r="BB185" s="17"/>
      <c r="BC185" s="17"/>
      <c r="BD185" s="17"/>
      <c r="BE185" s="17"/>
      <c r="BF185" s="17"/>
      <c r="BG185" s="17"/>
      <c r="BH185" s="17"/>
      <c r="BI185" s="17"/>
      <c r="BJ185" s="17"/>
      <c r="BK185" s="17"/>
      <c r="BL185" s="17"/>
      <c r="BM185" s="17"/>
      <c r="BN185" s="17"/>
      <c r="BO185" s="17"/>
      <c r="BP185" s="17"/>
      <c r="BQ185" s="17"/>
      <c r="BR185" s="17"/>
      <c r="BS185" s="17"/>
      <c r="BT185" s="17"/>
      <c r="BU185" s="17"/>
      <c r="BV185" s="17"/>
      <c r="BW185" s="17"/>
      <c r="BX185" s="17"/>
      <c r="BY185" s="17"/>
      <c r="BZ185" s="17"/>
      <c r="CA185" s="17"/>
      <c r="CB185" s="17"/>
      <c r="CC185" s="17"/>
      <c r="CD185" s="17"/>
    </row>
    <row r="186">
      <c r="A186" s="17"/>
      <c r="B186" s="17"/>
      <c r="C186" s="17"/>
      <c r="D186" s="301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32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  <c r="AT186" s="17"/>
      <c r="AU186" s="17"/>
      <c r="AV186" s="17"/>
      <c r="AW186" s="17"/>
      <c r="AX186" s="17"/>
      <c r="AY186" s="17"/>
      <c r="AZ186" s="17"/>
      <c r="BA186" s="17"/>
      <c r="BB186" s="17"/>
      <c r="BC186" s="17"/>
      <c r="BD186" s="17"/>
      <c r="BE186" s="17"/>
      <c r="BF186" s="17"/>
      <c r="BG186" s="17"/>
      <c r="BH186" s="17"/>
      <c r="BI186" s="17"/>
      <c r="BJ186" s="17"/>
      <c r="BK186" s="17"/>
      <c r="BL186" s="17"/>
      <c r="BM186" s="17"/>
      <c r="BN186" s="17"/>
      <c r="BO186" s="17"/>
      <c r="BP186" s="17"/>
      <c r="BQ186" s="17"/>
      <c r="BR186" s="17"/>
      <c r="BS186" s="17"/>
      <c r="BT186" s="17"/>
      <c r="BU186" s="17"/>
      <c r="BV186" s="17"/>
      <c r="BW186" s="17"/>
      <c r="BX186" s="17"/>
      <c r="BY186" s="17"/>
      <c r="BZ186" s="17"/>
      <c r="CA186" s="17"/>
      <c r="CB186" s="17"/>
      <c r="CC186" s="17"/>
      <c r="CD186" s="17"/>
    </row>
    <row r="187">
      <c r="A187" s="17"/>
      <c r="B187" s="17"/>
      <c r="C187" s="17"/>
      <c r="D187" s="301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32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  <c r="AT187" s="17"/>
      <c r="AU187" s="17"/>
      <c r="AV187" s="17"/>
      <c r="AW187" s="17"/>
      <c r="AX187" s="17"/>
      <c r="AY187" s="17"/>
      <c r="AZ187" s="17"/>
      <c r="BA187" s="17"/>
      <c r="BB187" s="17"/>
      <c r="BC187" s="17"/>
      <c r="BD187" s="17"/>
      <c r="BE187" s="17"/>
      <c r="BF187" s="17"/>
      <c r="BG187" s="17"/>
      <c r="BH187" s="17"/>
      <c r="BI187" s="17"/>
      <c r="BJ187" s="17"/>
      <c r="BK187" s="17"/>
      <c r="BL187" s="17"/>
      <c r="BM187" s="17"/>
      <c r="BN187" s="17"/>
      <c r="BO187" s="17"/>
      <c r="BP187" s="17"/>
      <c r="BQ187" s="17"/>
      <c r="BR187" s="17"/>
      <c r="BS187" s="17"/>
      <c r="BT187" s="17"/>
      <c r="BU187" s="17"/>
      <c r="BV187" s="17"/>
      <c r="BW187" s="17"/>
      <c r="BX187" s="17"/>
      <c r="BY187" s="17"/>
      <c r="BZ187" s="17"/>
      <c r="CA187" s="17"/>
      <c r="CB187" s="17"/>
      <c r="CC187" s="17"/>
      <c r="CD187" s="17"/>
    </row>
    <row r="188">
      <c r="A188" s="17"/>
      <c r="B188" s="17"/>
      <c r="C188" s="17"/>
      <c r="D188" s="301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32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  <c r="AT188" s="17"/>
      <c r="AU188" s="17"/>
      <c r="AV188" s="17"/>
      <c r="AW188" s="17"/>
      <c r="AX188" s="17"/>
      <c r="AY188" s="17"/>
      <c r="AZ188" s="17"/>
      <c r="BA188" s="17"/>
      <c r="BB188" s="17"/>
      <c r="BC188" s="17"/>
      <c r="BD188" s="17"/>
      <c r="BE188" s="17"/>
      <c r="BF188" s="17"/>
      <c r="BG188" s="17"/>
      <c r="BH188" s="17"/>
      <c r="BI188" s="17"/>
      <c r="BJ188" s="17"/>
      <c r="BK188" s="17"/>
      <c r="BL188" s="17"/>
      <c r="BM188" s="17"/>
      <c r="BN188" s="17"/>
      <c r="BO188" s="17"/>
      <c r="BP188" s="17"/>
      <c r="BQ188" s="17"/>
      <c r="BR188" s="17"/>
      <c r="BS188" s="17"/>
      <c r="BT188" s="17"/>
      <c r="BU188" s="17"/>
      <c r="BV188" s="17"/>
      <c r="BW188" s="17"/>
      <c r="BX188" s="17"/>
      <c r="BY188" s="17"/>
      <c r="BZ188" s="17"/>
      <c r="CA188" s="17"/>
      <c r="CB188" s="17"/>
      <c r="CC188" s="17"/>
      <c r="CD188" s="17"/>
    </row>
    <row r="189">
      <c r="A189" s="17"/>
      <c r="B189" s="17"/>
      <c r="C189" s="17"/>
      <c r="D189" s="301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32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  <c r="AT189" s="17"/>
      <c r="AU189" s="17"/>
      <c r="AV189" s="17"/>
      <c r="AW189" s="17"/>
      <c r="AX189" s="17"/>
      <c r="AY189" s="17"/>
      <c r="AZ189" s="17"/>
      <c r="BA189" s="17"/>
      <c r="BB189" s="17"/>
      <c r="BC189" s="17"/>
      <c r="BD189" s="17"/>
      <c r="BE189" s="17"/>
      <c r="BF189" s="17"/>
      <c r="BG189" s="17"/>
      <c r="BH189" s="17"/>
      <c r="BI189" s="17"/>
      <c r="BJ189" s="17"/>
      <c r="BK189" s="17"/>
      <c r="BL189" s="17"/>
      <c r="BM189" s="17"/>
      <c r="BN189" s="17"/>
      <c r="BO189" s="17"/>
      <c r="BP189" s="17"/>
      <c r="BQ189" s="17"/>
      <c r="BR189" s="17"/>
      <c r="BS189" s="17"/>
      <c r="BT189" s="17"/>
      <c r="BU189" s="17"/>
      <c r="BV189" s="17"/>
      <c r="BW189" s="17"/>
      <c r="BX189" s="17"/>
      <c r="BY189" s="17"/>
      <c r="BZ189" s="17"/>
      <c r="CA189" s="17"/>
      <c r="CB189" s="17"/>
      <c r="CC189" s="17"/>
      <c r="CD189" s="17"/>
    </row>
    <row r="190">
      <c r="A190" s="17"/>
      <c r="B190" s="17"/>
      <c r="C190" s="17"/>
      <c r="D190" s="301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32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  <c r="AT190" s="17"/>
      <c r="AU190" s="17"/>
      <c r="AV190" s="17"/>
      <c r="AW190" s="17"/>
      <c r="AX190" s="17"/>
      <c r="AY190" s="17"/>
      <c r="AZ190" s="17"/>
      <c r="BA190" s="17"/>
      <c r="BB190" s="17"/>
      <c r="BC190" s="17"/>
      <c r="BD190" s="17"/>
      <c r="BE190" s="17"/>
      <c r="BF190" s="17"/>
      <c r="BG190" s="17"/>
      <c r="BH190" s="17"/>
      <c r="BI190" s="17"/>
      <c r="BJ190" s="17"/>
      <c r="BK190" s="17"/>
      <c r="BL190" s="17"/>
      <c r="BM190" s="17"/>
      <c r="BN190" s="17"/>
      <c r="BO190" s="17"/>
      <c r="BP190" s="17"/>
      <c r="BQ190" s="17"/>
      <c r="BR190" s="17"/>
      <c r="BS190" s="17"/>
      <c r="BT190" s="17"/>
      <c r="BU190" s="17"/>
      <c r="BV190" s="17"/>
      <c r="BW190" s="17"/>
      <c r="BX190" s="17"/>
      <c r="BY190" s="17"/>
      <c r="BZ190" s="17"/>
      <c r="CA190" s="17"/>
      <c r="CB190" s="17"/>
      <c r="CC190" s="17"/>
      <c r="CD190" s="17"/>
    </row>
    <row r="191">
      <c r="A191" s="17"/>
      <c r="B191" s="17"/>
      <c r="C191" s="17"/>
      <c r="D191" s="301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32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  <c r="AT191" s="17"/>
      <c r="AU191" s="17"/>
      <c r="AV191" s="17"/>
      <c r="AW191" s="17"/>
      <c r="AX191" s="17"/>
      <c r="AY191" s="17"/>
      <c r="AZ191" s="17"/>
      <c r="BA191" s="17"/>
      <c r="BB191" s="17"/>
      <c r="BC191" s="17"/>
      <c r="BD191" s="17"/>
      <c r="BE191" s="17"/>
      <c r="BF191" s="17"/>
      <c r="BG191" s="17"/>
      <c r="BH191" s="17"/>
      <c r="BI191" s="17"/>
      <c r="BJ191" s="17"/>
      <c r="BK191" s="17"/>
      <c r="BL191" s="17"/>
      <c r="BM191" s="17"/>
      <c r="BN191" s="17"/>
      <c r="BO191" s="17"/>
      <c r="BP191" s="17"/>
      <c r="BQ191" s="17"/>
      <c r="BR191" s="17"/>
      <c r="BS191" s="17"/>
      <c r="BT191" s="17"/>
      <c r="BU191" s="17"/>
      <c r="BV191" s="17"/>
      <c r="BW191" s="17"/>
      <c r="BX191" s="17"/>
      <c r="BY191" s="17"/>
      <c r="BZ191" s="17"/>
      <c r="CA191" s="17"/>
      <c r="CB191" s="17"/>
      <c r="CC191" s="17"/>
      <c r="CD191" s="17"/>
    </row>
    <row r="192">
      <c r="A192" s="17"/>
      <c r="B192" s="17"/>
      <c r="C192" s="17"/>
      <c r="D192" s="301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32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  <c r="AT192" s="17"/>
      <c r="AU192" s="17"/>
      <c r="AV192" s="17"/>
      <c r="AW192" s="17"/>
      <c r="AX192" s="17"/>
      <c r="AY192" s="17"/>
      <c r="AZ192" s="17"/>
      <c r="BA192" s="17"/>
      <c r="BB192" s="17"/>
      <c r="BC192" s="17"/>
      <c r="BD192" s="17"/>
      <c r="BE192" s="17"/>
      <c r="BF192" s="17"/>
      <c r="BG192" s="17"/>
      <c r="BH192" s="17"/>
      <c r="BI192" s="17"/>
      <c r="BJ192" s="17"/>
      <c r="BK192" s="17"/>
      <c r="BL192" s="17"/>
      <c r="BM192" s="17"/>
      <c r="BN192" s="17"/>
      <c r="BO192" s="17"/>
      <c r="BP192" s="17"/>
      <c r="BQ192" s="17"/>
      <c r="BR192" s="17"/>
      <c r="BS192" s="17"/>
      <c r="BT192" s="17"/>
      <c r="BU192" s="17"/>
      <c r="BV192" s="17"/>
      <c r="BW192" s="17"/>
      <c r="BX192" s="17"/>
      <c r="BY192" s="17"/>
      <c r="BZ192" s="17"/>
      <c r="CA192" s="17"/>
      <c r="CB192" s="17"/>
      <c r="CC192" s="17"/>
      <c r="CD192" s="17"/>
    </row>
    <row r="193">
      <c r="A193" s="17"/>
      <c r="B193" s="17"/>
      <c r="C193" s="17"/>
      <c r="D193" s="301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32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  <c r="AT193" s="17"/>
      <c r="AU193" s="17"/>
      <c r="AV193" s="17"/>
      <c r="AW193" s="17"/>
      <c r="AX193" s="17"/>
      <c r="AY193" s="17"/>
      <c r="AZ193" s="17"/>
      <c r="BA193" s="17"/>
      <c r="BB193" s="17"/>
      <c r="BC193" s="17"/>
      <c r="BD193" s="17"/>
      <c r="BE193" s="17"/>
      <c r="BF193" s="17"/>
      <c r="BG193" s="17"/>
      <c r="BH193" s="17"/>
      <c r="BI193" s="17"/>
      <c r="BJ193" s="17"/>
      <c r="BK193" s="17"/>
      <c r="BL193" s="17"/>
      <c r="BM193" s="17"/>
      <c r="BN193" s="17"/>
      <c r="BO193" s="17"/>
      <c r="BP193" s="17"/>
      <c r="BQ193" s="17"/>
      <c r="BR193" s="17"/>
      <c r="BS193" s="17"/>
      <c r="BT193" s="17"/>
      <c r="BU193" s="17"/>
      <c r="BV193" s="17"/>
      <c r="BW193" s="17"/>
      <c r="BX193" s="17"/>
      <c r="BY193" s="17"/>
      <c r="BZ193" s="17"/>
      <c r="CA193" s="17"/>
      <c r="CB193" s="17"/>
      <c r="CC193" s="17"/>
      <c r="CD193" s="17"/>
    </row>
    <row r="194">
      <c r="A194" s="17"/>
      <c r="B194" s="17"/>
      <c r="C194" s="17"/>
      <c r="D194" s="301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32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  <c r="AT194" s="17"/>
      <c r="AU194" s="17"/>
      <c r="AV194" s="17"/>
      <c r="AW194" s="17"/>
      <c r="AX194" s="17"/>
      <c r="AY194" s="17"/>
      <c r="AZ194" s="17"/>
      <c r="BA194" s="17"/>
      <c r="BB194" s="17"/>
      <c r="BC194" s="17"/>
      <c r="BD194" s="17"/>
      <c r="BE194" s="17"/>
      <c r="BF194" s="17"/>
      <c r="BG194" s="17"/>
      <c r="BH194" s="17"/>
      <c r="BI194" s="17"/>
      <c r="BJ194" s="17"/>
      <c r="BK194" s="17"/>
      <c r="BL194" s="17"/>
      <c r="BM194" s="17"/>
      <c r="BN194" s="17"/>
      <c r="BO194" s="17"/>
      <c r="BP194" s="17"/>
      <c r="BQ194" s="17"/>
      <c r="BR194" s="17"/>
      <c r="BS194" s="17"/>
      <c r="BT194" s="17"/>
      <c r="BU194" s="17"/>
      <c r="BV194" s="17"/>
      <c r="BW194" s="17"/>
      <c r="BX194" s="17"/>
      <c r="BY194" s="17"/>
      <c r="BZ194" s="17"/>
      <c r="CA194" s="17"/>
      <c r="CB194" s="17"/>
      <c r="CC194" s="17"/>
      <c r="CD194" s="17"/>
    </row>
    <row r="195">
      <c r="A195" s="17"/>
      <c r="B195" s="17"/>
      <c r="C195" s="17"/>
      <c r="D195" s="301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32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  <c r="AT195" s="17"/>
      <c r="AU195" s="17"/>
      <c r="AV195" s="17"/>
      <c r="AW195" s="17"/>
      <c r="AX195" s="17"/>
      <c r="AY195" s="17"/>
      <c r="AZ195" s="17"/>
      <c r="BA195" s="17"/>
      <c r="BB195" s="17"/>
      <c r="BC195" s="17"/>
      <c r="BD195" s="17"/>
      <c r="BE195" s="17"/>
      <c r="BF195" s="17"/>
      <c r="BG195" s="17"/>
      <c r="BH195" s="17"/>
      <c r="BI195" s="17"/>
      <c r="BJ195" s="17"/>
      <c r="BK195" s="17"/>
      <c r="BL195" s="17"/>
      <c r="BM195" s="17"/>
      <c r="BN195" s="17"/>
      <c r="BO195" s="17"/>
      <c r="BP195" s="17"/>
      <c r="BQ195" s="17"/>
      <c r="BR195" s="17"/>
      <c r="BS195" s="17"/>
      <c r="BT195" s="17"/>
      <c r="BU195" s="17"/>
      <c r="BV195" s="17"/>
      <c r="BW195" s="17"/>
      <c r="BX195" s="17"/>
      <c r="BY195" s="17"/>
      <c r="BZ195" s="17"/>
      <c r="CA195" s="17"/>
      <c r="CB195" s="17"/>
      <c r="CC195" s="17"/>
      <c r="CD195" s="17"/>
    </row>
    <row r="196">
      <c r="A196" s="17"/>
      <c r="B196" s="17"/>
      <c r="C196" s="17"/>
      <c r="D196" s="301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32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  <c r="AT196" s="17"/>
      <c r="AU196" s="17"/>
      <c r="AV196" s="17"/>
      <c r="AW196" s="17"/>
      <c r="AX196" s="17"/>
      <c r="AY196" s="17"/>
      <c r="AZ196" s="17"/>
      <c r="BA196" s="17"/>
      <c r="BB196" s="17"/>
      <c r="BC196" s="17"/>
      <c r="BD196" s="17"/>
      <c r="BE196" s="17"/>
      <c r="BF196" s="17"/>
      <c r="BG196" s="17"/>
      <c r="BH196" s="17"/>
      <c r="BI196" s="17"/>
      <c r="BJ196" s="17"/>
      <c r="BK196" s="17"/>
      <c r="BL196" s="17"/>
      <c r="BM196" s="17"/>
      <c r="BN196" s="17"/>
      <c r="BO196" s="17"/>
      <c r="BP196" s="17"/>
      <c r="BQ196" s="17"/>
      <c r="BR196" s="17"/>
      <c r="BS196" s="17"/>
      <c r="BT196" s="17"/>
      <c r="BU196" s="17"/>
      <c r="BV196" s="17"/>
      <c r="BW196" s="17"/>
      <c r="BX196" s="17"/>
      <c r="BY196" s="17"/>
      <c r="BZ196" s="17"/>
      <c r="CA196" s="17"/>
      <c r="CB196" s="17"/>
      <c r="CC196" s="17"/>
      <c r="CD196" s="17"/>
    </row>
    <row r="197">
      <c r="A197" s="17"/>
      <c r="B197" s="17"/>
      <c r="C197" s="17"/>
      <c r="D197" s="301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32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  <c r="AT197" s="17"/>
      <c r="AU197" s="17"/>
      <c r="AV197" s="17"/>
      <c r="AW197" s="17"/>
      <c r="AX197" s="17"/>
      <c r="AY197" s="17"/>
      <c r="AZ197" s="17"/>
      <c r="BA197" s="17"/>
      <c r="BB197" s="17"/>
      <c r="BC197" s="17"/>
      <c r="BD197" s="17"/>
      <c r="BE197" s="17"/>
      <c r="BF197" s="17"/>
      <c r="BG197" s="17"/>
      <c r="BH197" s="17"/>
      <c r="BI197" s="17"/>
      <c r="BJ197" s="17"/>
      <c r="BK197" s="17"/>
      <c r="BL197" s="17"/>
      <c r="BM197" s="17"/>
      <c r="BN197" s="17"/>
      <c r="BO197" s="17"/>
      <c r="BP197" s="17"/>
      <c r="BQ197" s="17"/>
      <c r="BR197" s="17"/>
      <c r="BS197" s="17"/>
      <c r="BT197" s="17"/>
      <c r="BU197" s="17"/>
      <c r="BV197" s="17"/>
      <c r="BW197" s="17"/>
      <c r="BX197" s="17"/>
      <c r="BY197" s="17"/>
      <c r="BZ197" s="17"/>
      <c r="CA197" s="17"/>
      <c r="CB197" s="17"/>
      <c r="CC197" s="17"/>
      <c r="CD197" s="17"/>
    </row>
    <row r="198">
      <c r="A198" s="17"/>
      <c r="B198" s="17"/>
      <c r="C198" s="17"/>
      <c r="D198" s="301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32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  <c r="AT198" s="17"/>
      <c r="AU198" s="17"/>
      <c r="AV198" s="17"/>
      <c r="AW198" s="17"/>
      <c r="AX198" s="17"/>
      <c r="AY198" s="17"/>
      <c r="AZ198" s="17"/>
      <c r="BA198" s="17"/>
      <c r="BB198" s="17"/>
      <c r="BC198" s="17"/>
      <c r="BD198" s="17"/>
      <c r="BE198" s="17"/>
      <c r="BF198" s="17"/>
      <c r="BG198" s="17"/>
      <c r="BH198" s="17"/>
      <c r="BI198" s="17"/>
      <c r="BJ198" s="17"/>
      <c r="BK198" s="17"/>
      <c r="BL198" s="17"/>
      <c r="BM198" s="17"/>
      <c r="BN198" s="17"/>
      <c r="BO198" s="17"/>
      <c r="BP198" s="17"/>
      <c r="BQ198" s="17"/>
      <c r="BR198" s="17"/>
      <c r="BS198" s="17"/>
      <c r="BT198" s="17"/>
      <c r="BU198" s="17"/>
      <c r="BV198" s="17"/>
      <c r="BW198" s="17"/>
      <c r="BX198" s="17"/>
      <c r="BY198" s="17"/>
      <c r="BZ198" s="17"/>
      <c r="CA198" s="17"/>
      <c r="CB198" s="17"/>
      <c r="CC198" s="17"/>
      <c r="CD198" s="17"/>
    </row>
    <row r="199">
      <c r="A199" s="17"/>
      <c r="B199" s="17"/>
      <c r="C199" s="17"/>
      <c r="D199" s="301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32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  <c r="AT199" s="17"/>
      <c r="AU199" s="17"/>
      <c r="AV199" s="17"/>
      <c r="AW199" s="17"/>
      <c r="AX199" s="17"/>
      <c r="AY199" s="17"/>
      <c r="AZ199" s="17"/>
      <c r="BA199" s="17"/>
      <c r="BB199" s="17"/>
      <c r="BC199" s="17"/>
      <c r="BD199" s="17"/>
      <c r="BE199" s="17"/>
      <c r="BF199" s="17"/>
      <c r="BG199" s="17"/>
      <c r="BH199" s="17"/>
      <c r="BI199" s="17"/>
      <c r="BJ199" s="17"/>
      <c r="BK199" s="17"/>
      <c r="BL199" s="17"/>
      <c r="BM199" s="17"/>
      <c r="BN199" s="17"/>
      <c r="BO199" s="17"/>
      <c r="BP199" s="17"/>
      <c r="BQ199" s="17"/>
      <c r="BR199" s="17"/>
      <c r="BS199" s="17"/>
      <c r="BT199" s="17"/>
      <c r="BU199" s="17"/>
      <c r="BV199" s="17"/>
      <c r="BW199" s="17"/>
      <c r="BX199" s="17"/>
      <c r="BY199" s="17"/>
      <c r="BZ199" s="17"/>
      <c r="CA199" s="17"/>
      <c r="CB199" s="17"/>
      <c r="CC199" s="17"/>
      <c r="CD199" s="17"/>
    </row>
    <row r="200">
      <c r="A200" s="17"/>
      <c r="B200" s="17"/>
      <c r="C200" s="17"/>
      <c r="D200" s="301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32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  <c r="AT200" s="17"/>
      <c r="AU200" s="17"/>
      <c r="AV200" s="17"/>
      <c r="AW200" s="17"/>
      <c r="AX200" s="17"/>
      <c r="AY200" s="17"/>
      <c r="AZ200" s="17"/>
      <c r="BA200" s="17"/>
      <c r="BB200" s="17"/>
      <c r="BC200" s="17"/>
      <c r="BD200" s="17"/>
      <c r="BE200" s="17"/>
      <c r="BF200" s="17"/>
      <c r="BG200" s="17"/>
      <c r="BH200" s="17"/>
      <c r="BI200" s="17"/>
      <c r="BJ200" s="17"/>
      <c r="BK200" s="17"/>
      <c r="BL200" s="17"/>
      <c r="BM200" s="17"/>
      <c r="BN200" s="17"/>
      <c r="BO200" s="17"/>
      <c r="BP200" s="17"/>
      <c r="BQ200" s="17"/>
      <c r="BR200" s="17"/>
      <c r="BS200" s="17"/>
      <c r="BT200" s="17"/>
      <c r="BU200" s="17"/>
      <c r="BV200" s="17"/>
      <c r="BW200" s="17"/>
      <c r="BX200" s="17"/>
      <c r="BY200" s="17"/>
      <c r="BZ200" s="17"/>
      <c r="CA200" s="17"/>
      <c r="CB200" s="17"/>
      <c r="CC200" s="17"/>
      <c r="CD200" s="17"/>
    </row>
    <row r="201">
      <c r="A201" s="17"/>
      <c r="B201" s="17"/>
      <c r="C201" s="17"/>
      <c r="D201" s="301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32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  <c r="AT201" s="17"/>
      <c r="AU201" s="17"/>
      <c r="AV201" s="17"/>
      <c r="AW201" s="17"/>
      <c r="AX201" s="17"/>
      <c r="AY201" s="17"/>
      <c r="AZ201" s="17"/>
      <c r="BA201" s="17"/>
      <c r="BB201" s="17"/>
      <c r="BC201" s="17"/>
      <c r="BD201" s="17"/>
      <c r="BE201" s="17"/>
      <c r="BF201" s="17"/>
      <c r="BG201" s="17"/>
      <c r="BH201" s="17"/>
      <c r="BI201" s="17"/>
      <c r="BJ201" s="17"/>
      <c r="BK201" s="17"/>
      <c r="BL201" s="17"/>
      <c r="BM201" s="17"/>
      <c r="BN201" s="17"/>
      <c r="BO201" s="17"/>
      <c r="BP201" s="17"/>
      <c r="BQ201" s="17"/>
      <c r="BR201" s="17"/>
      <c r="BS201" s="17"/>
      <c r="BT201" s="17"/>
      <c r="BU201" s="17"/>
      <c r="BV201" s="17"/>
      <c r="BW201" s="17"/>
      <c r="BX201" s="17"/>
      <c r="BY201" s="17"/>
      <c r="BZ201" s="17"/>
      <c r="CA201" s="17"/>
      <c r="CB201" s="17"/>
      <c r="CC201" s="17"/>
      <c r="CD201" s="17"/>
    </row>
    <row r="202">
      <c r="A202" s="17"/>
      <c r="B202" s="17"/>
      <c r="C202" s="17"/>
      <c r="D202" s="301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32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  <c r="AT202" s="17"/>
      <c r="AU202" s="17"/>
      <c r="AV202" s="17"/>
      <c r="AW202" s="17"/>
      <c r="AX202" s="17"/>
      <c r="AY202" s="17"/>
      <c r="AZ202" s="17"/>
      <c r="BA202" s="17"/>
      <c r="BB202" s="17"/>
      <c r="BC202" s="17"/>
      <c r="BD202" s="17"/>
      <c r="BE202" s="17"/>
      <c r="BF202" s="17"/>
      <c r="BG202" s="17"/>
      <c r="BH202" s="17"/>
      <c r="BI202" s="17"/>
      <c r="BJ202" s="17"/>
      <c r="BK202" s="17"/>
      <c r="BL202" s="17"/>
      <c r="BM202" s="17"/>
      <c r="BN202" s="17"/>
      <c r="BO202" s="17"/>
      <c r="BP202" s="17"/>
      <c r="BQ202" s="17"/>
      <c r="BR202" s="17"/>
      <c r="BS202" s="17"/>
      <c r="BT202" s="17"/>
      <c r="BU202" s="17"/>
      <c r="BV202" s="17"/>
      <c r="BW202" s="17"/>
      <c r="BX202" s="17"/>
      <c r="BY202" s="17"/>
      <c r="BZ202" s="17"/>
      <c r="CA202" s="17"/>
      <c r="CB202" s="17"/>
      <c r="CC202" s="17"/>
      <c r="CD202" s="17"/>
    </row>
    <row r="203">
      <c r="A203" s="17"/>
      <c r="B203" s="17"/>
      <c r="C203" s="17"/>
      <c r="D203" s="301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32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  <c r="AT203" s="17"/>
      <c r="AU203" s="17"/>
      <c r="AV203" s="17"/>
      <c r="AW203" s="17"/>
      <c r="AX203" s="17"/>
      <c r="AY203" s="17"/>
      <c r="AZ203" s="17"/>
      <c r="BA203" s="17"/>
      <c r="BB203" s="17"/>
      <c r="BC203" s="17"/>
      <c r="BD203" s="17"/>
      <c r="BE203" s="17"/>
      <c r="BF203" s="17"/>
      <c r="BG203" s="17"/>
      <c r="BH203" s="17"/>
      <c r="BI203" s="17"/>
      <c r="BJ203" s="17"/>
      <c r="BK203" s="17"/>
      <c r="BL203" s="17"/>
      <c r="BM203" s="17"/>
      <c r="BN203" s="17"/>
      <c r="BO203" s="17"/>
      <c r="BP203" s="17"/>
      <c r="BQ203" s="17"/>
      <c r="BR203" s="17"/>
      <c r="BS203" s="17"/>
      <c r="BT203" s="17"/>
      <c r="BU203" s="17"/>
      <c r="BV203" s="17"/>
      <c r="BW203" s="17"/>
      <c r="BX203" s="17"/>
      <c r="BY203" s="17"/>
      <c r="BZ203" s="17"/>
      <c r="CA203" s="17"/>
      <c r="CB203" s="17"/>
      <c r="CC203" s="17"/>
      <c r="CD203" s="17"/>
    </row>
    <row r="204">
      <c r="A204" s="17"/>
      <c r="B204" s="17"/>
      <c r="C204" s="17"/>
      <c r="D204" s="301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32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  <c r="AT204" s="17"/>
      <c r="AU204" s="17"/>
      <c r="AV204" s="17"/>
      <c r="AW204" s="17"/>
      <c r="AX204" s="17"/>
      <c r="AY204" s="17"/>
      <c r="AZ204" s="17"/>
      <c r="BA204" s="17"/>
      <c r="BB204" s="17"/>
      <c r="BC204" s="17"/>
      <c r="BD204" s="17"/>
      <c r="BE204" s="17"/>
      <c r="BF204" s="17"/>
      <c r="BG204" s="17"/>
      <c r="BH204" s="17"/>
      <c r="BI204" s="17"/>
      <c r="BJ204" s="17"/>
      <c r="BK204" s="17"/>
      <c r="BL204" s="17"/>
      <c r="BM204" s="17"/>
      <c r="BN204" s="17"/>
      <c r="BO204" s="17"/>
      <c r="BP204" s="17"/>
      <c r="BQ204" s="17"/>
      <c r="BR204" s="17"/>
      <c r="BS204" s="17"/>
      <c r="BT204" s="17"/>
      <c r="BU204" s="17"/>
      <c r="BV204" s="17"/>
      <c r="BW204" s="17"/>
      <c r="BX204" s="17"/>
      <c r="BY204" s="17"/>
      <c r="BZ204" s="17"/>
      <c r="CA204" s="17"/>
      <c r="CB204" s="17"/>
      <c r="CC204" s="17"/>
      <c r="CD204" s="17"/>
    </row>
    <row r="205">
      <c r="A205" s="17"/>
      <c r="B205" s="17"/>
      <c r="C205" s="17"/>
      <c r="D205" s="301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32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  <c r="AT205" s="17"/>
      <c r="AU205" s="17"/>
      <c r="AV205" s="17"/>
      <c r="AW205" s="17"/>
      <c r="AX205" s="17"/>
      <c r="AY205" s="17"/>
      <c r="AZ205" s="17"/>
      <c r="BA205" s="17"/>
      <c r="BB205" s="17"/>
      <c r="BC205" s="17"/>
      <c r="BD205" s="17"/>
      <c r="BE205" s="17"/>
      <c r="BF205" s="17"/>
      <c r="BG205" s="17"/>
      <c r="BH205" s="17"/>
      <c r="BI205" s="17"/>
      <c r="BJ205" s="17"/>
      <c r="BK205" s="17"/>
      <c r="BL205" s="17"/>
      <c r="BM205" s="17"/>
      <c r="BN205" s="17"/>
      <c r="BO205" s="17"/>
      <c r="BP205" s="17"/>
      <c r="BQ205" s="17"/>
      <c r="BR205" s="17"/>
      <c r="BS205" s="17"/>
      <c r="BT205" s="17"/>
      <c r="BU205" s="17"/>
      <c r="BV205" s="17"/>
      <c r="BW205" s="17"/>
      <c r="BX205" s="17"/>
      <c r="BY205" s="17"/>
      <c r="BZ205" s="17"/>
      <c r="CA205" s="17"/>
      <c r="CB205" s="17"/>
      <c r="CC205" s="17"/>
      <c r="CD205" s="17"/>
    </row>
    <row r="206">
      <c r="A206" s="17"/>
      <c r="B206" s="17"/>
      <c r="C206" s="17"/>
      <c r="D206" s="301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32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  <c r="AT206" s="17"/>
      <c r="AU206" s="17"/>
      <c r="AV206" s="17"/>
      <c r="AW206" s="17"/>
      <c r="AX206" s="17"/>
      <c r="AY206" s="17"/>
      <c r="AZ206" s="17"/>
      <c r="BA206" s="17"/>
      <c r="BB206" s="17"/>
      <c r="BC206" s="17"/>
      <c r="BD206" s="17"/>
      <c r="BE206" s="17"/>
      <c r="BF206" s="17"/>
      <c r="BG206" s="17"/>
      <c r="BH206" s="17"/>
      <c r="BI206" s="17"/>
      <c r="BJ206" s="17"/>
      <c r="BK206" s="17"/>
      <c r="BL206" s="17"/>
      <c r="BM206" s="17"/>
      <c r="BN206" s="17"/>
      <c r="BO206" s="17"/>
      <c r="BP206" s="17"/>
      <c r="BQ206" s="17"/>
      <c r="BR206" s="17"/>
      <c r="BS206" s="17"/>
      <c r="BT206" s="17"/>
      <c r="BU206" s="17"/>
      <c r="BV206" s="17"/>
      <c r="BW206" s="17"/>
      <c r="BX206" s="17"/>
      <c r="BY206" s="17"/>
      <c r="BZ206" s="17"/>
      <c r="CA206" s="17"/>
      <c r="CB206" s="17"/>
      <c r="CC206" s="17"/>
      <c r="CD206" s="17"/>
    </row>
    <row r="207">
      <c r="A207" s="17"/>
      <c r="B207" s="17"/>
      <c r="C207" s="17"/>
      <c r="D207" s="301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32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  <c r="AT207" s="17"/>
      <c r="AU207" s="17"/>
      <c r="AV207" s="17"/>
      <c r="AW207" s="17"/>
      <c r="AX207" s="17"/>
      <c r="AY207" s="17"/>
      <c r="AZ207" s="17"/>
      <c r="BA207" s="17"/>
      <c r="BB207" s="17"/>
      <c r="BC207" s="17"/>
      <c r="BD207" s="17"/>
      <c r="BE207" s="17"/>
      <c r="BF207" s="17"/>
      <c r="BG207" s="17"/>
      <c r="BH207" s="17"/>
      <c r="BI207" s="17"/>
      <c r="BJ207" s="17"/>
      <c r="BK207" s="17"/>
      <c r="BL207" s="17"/>
      <c r="BM207" s="17"/>
      <c r="BN207" s="17"/>
      <c r="BO207" s="17"/>
      <c r="BP207" s="17"/>
      <c r="BQ207" s="17"/>
      <c r="BR207" s="17"/>
      <c r="BS207" s="17"/>
      <c r="BT207" s="17"/>
      <c r="BU207" s="17"/>
      <c r="BV207" s="17"/>
      <c r="BW207" s="17"/>
      <c r="BX207" s="17"/>
      <c r="BY207" s="17"/>
      <c r="BZ207" s="17"/>
      <c r="CA207" s="17"/>
      <c r="CB207" s="17"/>
      <c r="CC207" s="17"/>
      <c r="CD207" s="17"/>
    </row>
    <row r="208">
      <c r="A208" s="17"/>
      <c r="B208" s="17"/>
      <c r="C208" s="17"/>
      <c r="D208" s="301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32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  <c r="AT208" s="17"/>
      <c r="AU208" s="17"/>
      <c r="AV208" s="17"/>
      <c r="AW208" s="17"/>
      <c r="AX208" s="17"/>
      <c r="AY208" s="17"/>
      <c r="AZ208" s="17"/>
      <c r="BA208" s="17"/>
      <c r="BB208" s="17"/>
      <c r="BC208" s="17"/>
      <c r="BD208" s="17"/>
      <c r="BE208" s="17"/>
      <c r="BF208" s="17"/>
      <c r="BG208" s="17"/>
      <c r="BH208" s="17"/>
      <c r="BI208" s="17"/>
      <c r="BJ208" s="17"/>
      <c r="BK208" s="17"/>
      <c r="BL208" s="17"/>
      <c r="BM208" s="17"/>
      <c r="BN208" s="17"/>
      <c r="BO208" s="17"/>
      <c r="BP208" s="17"/>
      <c r="BQ208" s="17"/>
      <c r="BR208" s="17"/>
      <c r="BS208" s="17"/>
      <c r="BT208" s="17"/>
      <c r="BU208" s="17"/>
      <c r="BV208" s="17"/>
      <c r="BW208" s="17"/>
      <c r="BX208" s="17"/>
      <c r="BY208" s="17"/>
      <c r="BZ208" s="17"/>
      <c r="CA208" s="17"/>
      <c r="CB208" s="17"/>
      <c r="CC208" s="17"/>
      <c r="CD208" s="17"/>
    </row>
    <row r="209">
      <c r="A209" s="17"/>
      <c r="B209" s="17"/>
      <c r="C209" s="17"/>
      <c r="D209" s="301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32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  <c r="AT209" s="17"/>
      <c r="AU209" s="17"/>
      <c r="AV209" s="17"/>
      <c r="AW209" s="17"/>
      <c r="AX209" s="17"/>
      <c r="AY209" s="17"/>
      <c r="AZ209" s="17"/>
      <c r="BA209" s="17"/>
      <c r="BB209" s="17"/>
      <c r="BC209" s="17"/>
      <c r="BD209" s="17"/>
      <c r="BE209" s="17"/>
      <c r="BF209" s="17"/>
      <c r="BG209" s="17"/>
      <c r="BH209" s="17"/>
      <c r="BI209" s="17"/>
      <c r="BJ209" s="17"/>
      <c r="BK209" s="17"/>
      <c r="BL209" s="17"/>
      <c r="BM209" s="17"/>
      <c r="BN209" s="17"/>
      <c r="BO209" s="17"/>
      <c r="BP209" s="17"/>
      <c r="BQ209" s="17"/>
      <c r="BR209" s="17"/>
      <c r="BS209" s="17"/>
      <c r="BT209" s="17"/>
      <c r="BU209" s="17"/>
      <c r="BV209" s="17"/>
      <c r="BW209" s="17"/>
      <c r="BX209" s="17"/>
      <c r="BY209" s="17"/>
      <c r="BZ209" s="17"/>
      <c r="CA209" s="17"/>
      <c r="CB209" s="17"/>
      <c r="CC209" s="17"/>
      <c r="CD209" s="17"/>
    </row>
    <row r="210">
      <c r="A210" s="17"/>
      <c r="B210" s="17"/>
      <c r="C210" s="17"/>
      <c r="D210" s="301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32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  <c r="AT210" s="17"/>
      <c r="AU210" s="17"/>
      <c r="AV210" s="17"/>
      <c r="AW210" s="17"/>
      <c r="AX210" s="17"/>
      <c r="AY210" s="17"/>
      <c r="AZ210" s="17"/>
      <c r="BA210" s="17"/>
      <c r="BB210" s="17"/>
      <c r="BC210" s="17"/>
      <c r="BD210" s="17"/>
      <c r="BE210" s="17"/>
      <c r="BF210" s="17"/>
      <c r="BG210" s="17"/>
      <c r="BH210" s="17"/>
      <c r="BI210" s="17"/>
      <c r="BJ210" s="17"/>
      <c r="BK210" s="17"/>
      <c r="BL210" s="17"/>
      <c r="BM210" s="17"/>
      <c r="BN210" s="17"/>
      <c r="BO210" s="17"/>
      <c r="BP210" s="17"/>
      <c r="BQ210" s="17"/>
      <c r="BR210" s="17"/>
      <c r="BS210" s="17"/>
      <c r="BT210" s="17"/>
      <c r="BU210" s="17"/>
      <c r="BV210" s="17"/>
      <c r="BW210" s="17"/>
      <c r="BX210" s="17"/>
      <c r="BY210" s="17"/>
      <c r="BZ210" s="17"/>
      <c r="CA210" s="17"/>
      <c r="CB210" s="17"/>
      <c r="CC210" s="17"/>
      <c r="CD210" s="17"/>
    </row>
    <row r="211">
      <c r="A211" s="17"/>
      <c r="B211" s="17"/>
      <c r="C211" s="17"/>
      <c r="D211" s="301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32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  <c r="AT211" s="17"/>
      <c r="AU211" s="17"/>
      <c r="AV211" s="17"/>
      <c r="AW211" s="17"/>
      <c r="AX211" s="17"/>
      <c r="AY211" s="17"/>
      <c r="AZ211" s="17"/>
      <c r="BA211" s="17"/>
      <c r="BB211" s="17"/>
      <c r="BC211" s="17"/>
      <c r="BD211" s="17"/>
      <c r="BE211" s="17"/>
      <c r="BF211" s="17"/>
      <c r="BG211" s="17"/>
      <c r="BH211" s="17"/>
      <c r="BI211" s="17"/>
      <c r="BJ211" s="17"/>
      <c r="BK211" s="17"/>
      <c r="BL211" s="17"/>
      <c r="BM211" s="17"/>
      <c r="BN211" s="17"/>
      <c r="BO211" s="17"/>
      <c r="BP211" s="17"/>
      <c r="BQ211" s="17"/>
      <c r="BR211" s="17"/>
      <c r="BS211" s="17"/>
      <c r="BT211" s="17"/>
      <c r="BU211" s="17"/>
      <c r="BV211" s="17"/>
      <c r="BW211" s="17"/>
      <c r="BX211" s="17"/>
      <c r="BY211" s="17"/>
      <c r="BZ211" s="17"/>
      <c r="CA211" s="17"/>
      <c r="CB211" s="17"/>
      <c r="CC211" s="17"/>
      <c r="CD211" s="17"/>
    </row>
    <row r="212">
      <c r="A212" s="17"/>
      <c r="B212" s="17"/>
      <c r="C212" s="17"/>
      <c r="D212" s="301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32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  <c r="AT212" s="17"/>
      <c r="AU212" s="17"/>
      <c r="AV212" s="17"/>
      <c r="AW212" s="17"/>
      <c r="AX212" s="17"/>
      <c r="AY212" s="17"/>
      <c r="AZ212" s="17"/>
      <c r="BA212" s="17"/>
      <c r="BB212" s="17"/>
      <c r="BC212" s="17"/>
      <c r="BD212" s="17"/>
      <c r="BE212" s="17"/>
      <c r="BF212" s="17"/>
      <c r="BG212" s="17"/>
      <c r="BH212" s="17"/>
      <c r="BI212" s="17"/>
      <c r="BJ212" s="17"/>
      <c r="BK212" s="17"/>
      <c r="BL212" s="17"/>
      <c r="BM212" s="17"/>
      <c r="BN212" s="17"/>
      <c r="BO212" s="17"/>
      <c r="BP212" s="17"/>
      <c r="BQ212" s="17"/>
      <c r="BR212" s="17"/>
      <c r="BS212" s="17"/>
      <c r="BT212" s="17"/>
      <c r="BU212" s="17"/>
      <c r="BV212" s="17"/>
      <c r="BW212" s="17"/>
      <c r="BX212" s="17"/>
      <c r="BY212" s="17"/>
      <c r="BZ212" s="17"/>
      <c r="CA212" s="17"/>
      <c r="CB212" s="17"/>
      <c r="CC212" s="17"/>
      <c r="CD212" s="17"/>
    </row>
    <row r="213">
      <c r="A213" s="17"/>
      <c r="B213" s="17"/>
      <c r="C213" s="17"/>
      <c r="D213" s="301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32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  <c r="AT213" s="17"/>
      <c r="AU213" s="17"/>
      <c r="AV213" s="17"/>
      <c r="AW213" s="17"/>
      <c r="AX213" s="17"/>
      <c r="AY213" s="17"/>
      <c r="AZ213" s="17"/>
      <c r="BA213" s="17"/>
      <c r="BB213" s="17"/>
      <c r="BC213" s="17"/>
      <c r="BD213" s="17"/>
      <c r="BE213" s="17"/>
      <c r="BF213" s="17"/>
      <c r="BG213" s="17"/>
      <c r="BH213" s="17"/>
      <c r="BI213" s="17"/>
      <c r="BJ213" s="17"/>
      <c r="BK213" s="17"/>
      <c r="BL213" s="17"/>
      <c r="BM213" s="17"/>
      <c r="BN213" s="17"/>
      <c r="BO213" s="17"/>
      <c r="BP213" s="17"/>
      <c r="BQ213" s="17"/>
      <c r="BR213" s="17"/>
      <c r="BS213" s="17"/>
      <c r="BT213" s="17"/>
      <c r="BU213" s="17"/>
      <c r="BV213" s="17"/>
      <c r="BW213" s="17"/>
      <c r="BX213" s="17"/>
      <c r="BY213" s="17"/>
      <c r="BZ213" s="17"/>
      <c r="CA213" s="17"/>
      <c r="CB213" s="17"/>
      <c r="CC213" s="17"/>
      <c r="CD213" s="17"/>
    </row>
    <row r="214">
      <c r="A214" s="17"/>
      <c r="B214" s="17"/>
      <c r="C214" s="17"/>
      <c r="D214" s="301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32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  <c r="AT214" s="17"/>
      <c r="AU214" s="17"/>
      <c r="AV214" s="17"/>
      <c r="AW214" s="17"/>
      <c r="AX214" s="17"/>
      <c r="AY214" s="17"/>
      <c r="AZ214" s="17"/>
      <c r="BA214" s="17"/>
      <c r="BB214" s="17"/>
      <c r="BC214" s="17"/>
      <c r="BD214" s="17"/>
      <c r="BE214" s="17"/>
      <c r="BF214" s="17"/>
      <c r="BG214" s="17"/>
      <c r="BH214" s="17"/>
      <c r="BI214" s="17"/>
      <c r="BJ214" s="17"/>
      <c r="BK214" s="17"/>
      <c r="BL214" s="17"/>
      <c r="BM214" s="17"/>
      <c r="BN214" s="17"/>
      <c r="BO214" s="17"/>
      <c r="BP214" s="17"/>
      <c r="BQ214" s="17"/>
      <c r="BR214" s="17"/>
      <c r="BS214" s="17"/>
      <c r="BT214" s="17"/>
      <c r="BU214" s="17"/>
      <c r="BV214" s="17"/>
      <c r="BW214" s="17"/>
      <c r="BX214" s="17"/>
      <c r="BY214" s="17"/>
      <c r="BZ214" s="17"/>
      <c r="CA214" s="17"/>
      <c r="CB214" s="17"/>
      <c r="CC214" s="17"/>
      <c r="CD214" s="17"/>
    </row>
    <row r="215">
      <c r="A215" s="17"/>
      <c r="B215" s="17"/>
      <c r="C215" s="17"/>
      <c r="D215" s="301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32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  <c r="AT215" s="17"/>
      <c r="AU215" s="17"/>
      <c r="AV215" s="17"/>
      <c r="AW215" s="17"/>
      <c r="AX215" s="17"/>
      <c r="AY215" s="17"/>
      <c r="AZ215" s="17"/>
      <c r="BA215" s="17"/>
      <c r="BB215" s="17"/>
      <c r="BC215" s="17"/>
      <c r="BD215" s="17"/>
      <c r="BE215" s="17"/>
      <c r="BF215" s="17"/>
      <c r="BG215" s="17"/>
      <c r="BH215" s="17"/>
      <c r="BI215" s="17"/>
      <c r="BJ215" s="17"/>
      <c r="BK215" s="17"/>
      <c r="BL215" s="17"/>
      <c r="BM215" s="17"/>
      <c r="BN215" s="17"/>
      <c r="BO215" s="17"/>
      <c r="BP215" s="17"/>
      <c r="BQ215" s="17"/>
      <c r="BR215" s="17"/>
      <c r="BS215" s="17"/>
      <c r="BT215" s="17"/>
      <c r="BU215" s="17"/>
      <c r="BV215" s="17"/>
      <c r="BW215" s="17"/>
      <c r="BX215" s="17"/>
      <c r="BY215" s="17"/>
      <c r="BZ215" s="17"/>
      <c r="CA215" s="17"/>
      <c r="CB215" s="17"/>
      <c r="CC215" s="17"/>
      <c r="CD215" s="17"/>
    </row>
    <row r="216">
      <c r="A216" s="17"/>
      <c r="B216" s="17"/>
      <c r="C216" s="17"/>
      <c r="D216" s="301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32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  <c r="AT216" s="17"/>
      <c r="AU216" s="17"/>
      <c r="AV216" s="17"/>
      <c r="AW216" s="17"/>
      <c r="AX216" s="17"/>
      <c r="AY216" s="17"/>
      <c r="AZ216" s="17"/>
      <c r="BA216" s="17"/>
      <c r="BB216" s="17"/>
      <c r="BC216" s="17"/>
      <c r="BD216" s="17"/>
      <c r="BE216" s="17"/>
      <c r="BF216" s="17"/>
      <c r="BG216" s="17"/>
      <c r="BH216" s="17"/>
      <c r="BI216" s="17"/>
      <c r="BJ216" s="17"/>
      <c r="BK216" s="17"/>
      <c r="BL216" s="17"/>
      <c r="BM216" s="17"/>
      <c r="BN216" s="17"/>
      <c r="BO216" s="17"/>
      <c r="BP216" s="17"/>
      <c r="BQ216" s="17"/>
      <c r="BR216" s="17"/>
      <c r="BS216" s="17"/>
      <c r="BT216" s="17"/>
      <c r="BU216" s="17"/>
      <c r="BV216" s="17"/>
      <c r="BW216" s="17"/>
      <c r="BX216" s="17"/>
      <c r="BY216" s="17"/>
      <c r="BZ216" s="17"/>
      <c r="CA216" s="17"/>
      <c r="CB216" s="17"/>
      <c r="CC216" s="17"/>
      <c r="CD216" s="17"/>
    </row>
    <row r="217">
      <c r="A217" s="17"/>
      <c r="B217" s="17"/>
      <c r="C217" s="17"/>
      <c r="D217" s="301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32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  <c r="AT217" s="17"/>
      <c r="AU217" s="17"/>
      <c r="AV217" s="17"/>
      <c r="AW217" s="17"/>
      <c r="AX217" s="17"/>
      <c r="AY217" s="17"/>
      <c r="AZ217" s="17"/>
      <c r="BA217" s="17"/>
      <c r="BB217" s="17"/>
      <c r="BC217" s="17"/>
      <c r="BD217" s="17"/>
      <c r="BE217" s="17"/>
      <c r="BF217" s="17"/>
      <c r="BG217" s="17"/>
      <c r="BH217" s="17"/>
      <c r="BI217" s="17"/>
      <c r="BJ217" s="17"/>
      <c r="BK217" s="17"/>
      <c r="BL217" s="17"/>
      <c r="BM217" s="17"/>
      <c r="BN217" s="17"/>
      <c r="BO217" s="17"/>
      <c r="BP217" s="17"/>
      <c r="BQ217" s="17"/>
      <c r="BR217" s="17"/>
      <c r="BS217" s="17"/>
      <c r="BT217" s="17"/>
      <c r="BU217" s="17"/>
      <c r="BV217" s="17"/>
      <c r="BW217" s="17"/>
      <c r="BX217" s="17"/>
      <c r="BY217" s="17"/>
      <c r="BZ217" s="17"/>
      <c r="CA217" s="17"/>
      <c r="CB217" s="17"/>
      <c r="CC217" s="17"/>
      <c r="CD217" s="17"/>
    </row>
    <row r="218">
      <c r="A218" s="17"/>
      <c r="B218" s="17"/>
      <c r="C218" s="17"/>
      <c r="D218" s="301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32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  <c r="AT218" s="17"/>
      <c r="AU218" s="17"/>
      <c r="AV218" s="17"/>
      <c r="AW218" s="17"/>
      <c r="AX218" s="17"/>
      <c r="AY218" s="17"/>
      <c r="AZ218" s="17"/>
      <c r="BA218" s="17"/>
      <c r="BB218" s="17"/>
      <c r="BC218" s="17"/>
      <c r="BD218" s="17"/>
      <c r="BE218" s="17"/>
      <c r="BF218" s="17"/>
      <c r="BG218" s="17"/>
      <c r="BH218" s="17"/>
      <c r="BI218" s="17"/>
      <c r="BJ218" s="17"/>
      <c r="BK218" s="17"/>
      <c r="BL218" s="17"/>
      <c r="BM218" s="17"/>
      <c r="BN218" s="17"/>
      <c r="BO218" s="17"/>
      <c r="BP218" s="17"/>
      <c r="BQ218" s="17"/>
      <c r="BR218" s="17"/>
      <c r="BS218" s="17"/>
      <c r="BT218" s="17"/>
      <c r="BU218" s="17"/>
      <c r="BV218" s="17"/>
      <c r="BW218" s="17"/>
      <c r="BX218" s="17"/>
      <c r="BY218" s="17"/>
      <c r="BZ218" s="17"/>
      <c r="CA218" s="17"/>
      <c r="CB218" s="17"/>
      <c r="CC218" s="17"/>
      <c r="CD218" s="17"/>
    </row>
    <row r="219">
      <c r="A219" s="17"/>
      <c r="B219" s="17"/>
      <c r="C219" s="17"/>
      <c r="D219" s="301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32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  <c r="AT219" s="17"/>
      <c r="AU219" s="17"/>
      <c r="AV219" s="17"/>
      <c r="AW219" s="17"/>
      <c r="AX219" s="17"/>
      <c r="AY219" s="17"/>
      <c r="AZ219" s="17"/>
      <c r="BA219" s="17"/>
      <c r="BB219" s="17"/>
      <c r="BC219" s="17"/>
      <c r="BD219" s="17"/>
      <c r="BE219" s="17"/>
      <c r="BF219" s="17"/>
      <c r="BG219" s="17"/>
      <c r="BH219" s="17"/>
      <c r="BI219" s="17"/>
      <c r="BJ219" s="17"/>
      <c r="BK219" s="17"/>
      <c r="BL219" s="17"/>
      <c r="BM219" s="17"/>
      <c r="BN219" s="17"/>
      <c r="BO219" s="17"/>
      <c r="BP219" s="17"/>
      <c r="BQ219" s="17"/>
      <c r="BR219" s="17"/>
      <c r="BS219" s="17"/>
      <c r="BT219" s="17"/>
      <c r="BU219" s="17"/>
      <c r="BV219" s="17"/>
      <c r="BW219" s="17"/>
      <c r="BX219" s="17"/>
      <c r="BY219" s="17"/>
      <c r="BZ219" s="17"/>
      <c r="CA219" s="17"/>
      <c r="CB219" s="17"/>
      <c r="CC219" s="17"/>
      <c r="CD219" s="17"/>
    </row>
    <row r="220">
      <c r="A220" s="17"/>
      <c r="B220" s="17"/>
      <c r="C220" s="17"/>
      <c r="D220" s="301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32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  <c r="AT220" s="17"/>
      <c r="AU220" s="17"/>
      <c r="AV220" s="17"/>
      <c r="AW220" s="17"/>
      <c r="AX220" s="17"/>
      <c r="AY220" s="17"/>
      <c r="AZ220" s="17"/>
      <c r="BA220" s="17"/>
      <c r="BB220" s="17"/>
      <c r="BC220" s="17"/>
      <c r="BD220" s="17"/>
      <c r="BE220" s="17"/>
      <c r="BF220" s="17"/>
      <c r="BG220" s="17"/>
      <c r="BH220" s="17"/>
      <c r="BI220" s="17"/>
      <c r="BJ220" s="17"/>
      <c r="BK220" s="17"/>
      <c r="BL220" s="17"/>
      <c r="BM220" s="17"/>
      <c r="BN220" s="17"/>
      <c r="BO220" s="17"/>
      <c r="BP220" s="17"/>
      <c r="BQ220" s="17"/>
      <c r="BR220" s="17"/>
      <c r="BS220" s="17"/>
      <c r="BT220" s="17"/>
      <c r="BU220" s="17"/>
      <c r="BV220" s="17"/>
      <c r="BW220" s="17"/>
      <c r="BX220" s="17"/>
      <c r="BY220" s="17"/>
      <c r="BZ220" s="17"/>
      <c r="CA220" s="17"/>
      <c r="CB220" s="17"/>
      <c r="CC220" s="17"/>
      <c r="CD220" s="17"/>
    </row>
    <row r="221">
      <c r="A221" s="17"/>
      <c r="B221" s="17"/>
      <c r="C221" s="17"/>
      <c r="D221" s="301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32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  <c r="AT221" s="17"/>
      <c r="AU221" s="17"/>
      <c r="AV221" s="17"/>
      <c r="AW221" s="17"/>
      <c r="AX221" s="17"/>
      <c r="AY221" s="17"/>
      <c r="AZ221" s="17"/>
      <c r="BA221" s="17"/>
      <c r="BB221" s="17"/>
      <c r="BC221" s="17"/>
      <c r="BD221" s="17"/>
      <c r="BE221" s="17"/>
      <c r="BF221" s="17"/>
      <c r="BG221" s="17"/>
      <c r="BH221" s="17"/>
      <c r="BI221" s="17"/>
      <c r="BJ221" s="17"/>
      <c r="BK221" s="17"/>
      <c r="BL221" s="17"/>
      <c r="BM221" s="17"/>
      <c r="BN221" s="17"/>
      <c r="BO221" s="17"/>
      <c r="BP221" s="17"/>
      <c r="BQ221" s="17"/>
      <c r="BR221" s="17"/>
      <c r="BS221" s="17"/>
      <c r="BT221" s="17"/>
      <c r="BU221" s="17"/>
      <c r="BV221" s="17"/>
      <c r="BW221" s="17"/>
      <c r="BX221" s="17"/>
      <c r="BY221" s="17"/>
      <c r="BZ221" s="17"/>
      <c r="CA221" s="17"/>
      <c r="CB221" s="17"/>
      <c r="CC221" s="17"/>
      <c r="CD221" s="17"/>
    </row>
    <row r="222">
      <c r="A222" s="17"/>
      <c r="B222" s="17"/>
      <c r="C222" s="17"/>
      <c r="D222" s="301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32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  <c r="AT222" s="17"/>
      <c r="AU222" s="17"/>
      <c r="AV222" s="17"/>
      <c r="AW222" s="17"/>
      <c r="AX222" s="17"/>
      <c r="AY222" s="17"/>
      <c r="AZ222" s="17"/>
      <c r="BA222" s="17"/>
      <c r="BB222" s="17"/>
      <c r="BC222" s="17"/>
      <c r="BD222" s="17"/>
      <c r="BE222" s="17"/>
      <c r="BF222" s="17"/>
      <c r="BG222" s="17"/>
      <c r="BH222" s="17"/>
      <c r="BI222" s="17"/>
      <c r="BJ222" s="17"/>
      <c r="BK222" s="17"/>
      <c r="BL222" s="17"/>
      <c r="BM222" s="17"/>
      <c r="BN222" s="17"/>
      <c r="BO222" s="17"/>
      <c r="BP222" s="17"/>
      <c r="BQ222" s="17"/>
      <c r="BR222" s="17"/>
      <c r="BS222" s="17"/>
      <c r="BT222" s="17"/>
      <c r="BU222" s="17"/>
      <c r="BV222" s="17"/>
      <c r="BW222" s="17"/>
      <c r="BX222" s="17"/>
      <c r="BY222" s="17"/>
      <c r="BZ222" s="17"/>
      <c r="CA222" s="17"/>
      <c r="CB222" s="17"/>
      <c r="CC222" s="17"/>
      <c r="CD222" s="17"/>
    </row>
    <row r="223">
      <c r="A223" s="17"/>
      <c r="B223" s="17"/>
      <c r="C223" s="17"/>
      <c r="D223" s="301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32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  <c r="AT223" s="17"/>
      <c r="AU223" s="17"/>
      <c r="AV223" s="17"/>
      <c r="AW223" s="17"/>
      <c r="AX223" s="17"/>
      <c r="AY223" s="17"/>
      <c r="AZ223" s="17"/>
      <c r="BA223" s="17"/>
      <c r="BB223" s="17"/>
      <c r="BC223" s="17"/>
      <c r="BD223" s="17"/>
      <c r="BE223" s="17"/>
      <c r="BF223" s="17"/>
      <c r="BG223" s="17"/>
      <c r="BH223" s="17"/>
      <c r="BI223" s="17"/>
      <c r="BJ223" s="17"/>
      <c r="BK223" s="17"/>
      <c r="BL223" s="17"/>
      <c r="BM223" s="17"/>
      <c r="BN223" s="17"/>
      <c r="BO223" s="17"/>
      <c r="BP223" s="17"/>
      <c r="BQ223" s="17"/>
      <c r="BR223" s="17"/>
      <c r="BS223" s="17"/>
      <c r="BT223" s="17"/>
      <c r="BU223" s="17"/>
      <c r="BV223" s="17"/>
      <c r="BW223" s="17"/>
      <c r="BX223" s="17"/>
      <c r="BY223" s="17"/>
      <c r="BZ223" s="17"/>
      <c r="CA223" s="17"/>
      <c r="CB223" s="17"/>
      <c r="CC223" s="17"/>
      <c r="CD223" s="17"/>
    </row>
    <row r="224">
      <c r="A224" s="17"/>
      <c r="B224" s="17"/>
      <c r="C224" s="17"/>
      <c r="D224" s="301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32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  <c r="AT224" s="17"/>
      <c r="AU224" s="17"/>
      <c r="AV224" s="17"/>
      <c r="AW224" s="17"/>
      <c r="AX224" s="17"/>
      <c r="AY224" s="17"/>
      <c r="AZ224" s="17"/>
      <c r="BA224" s="17"/>
      <c r="BB224" s="17"/>
      <c r="BC224" s="17"/>
      <c r="BD224" s="17"/>
      <c r="BE224" s="17"/>
      <c r="BF224" s="17"/>
      <c r="BG224" s="17"/>
      <c r="BH224" s="17"/>
      <c r="BI224" s="17"/>
      <c r="BJ224" s="17"/>
      <c r="BK224" s="17"/>
      <c r="BL224" s="17"/>
      <c r="BM224" s="17"/>
      <c r="BN224" s="17"/>
      <c r="BO224" s="17"/>
      <c r="BP224" s="17"/>
      <c r="BQ224" s="17"/>
      <c r="BR224" s="17"/>
      <c r="BS224" s="17"/>
      <c r="BT224" s="17"/>
      <c r="BU224" s="17"/>
      <c r="BV224" s="17"/>
      <c r="BW224" s="17"/>
      <c r="BX224" s="17"/>
      <c r="BY224" s="17"/>
      <c r="BZ224" s="17"/>
      <c r="CA224" s="17"/>
      <c r="CB224" s="17"/>
      <c r="CC224" s="17"/>
      <c r="CD224" s="17"/>
    </row>
    <row r="225">
      <c r="A225" s="17"/>
      <c r="B225" s="17"/>
      <c r="C225" s="17"/>
      <c r="D225" s="301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32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  <c r="AT225" s="17"/>
      <c r="AU225" s="17"/>
      <c r="AV225" s="17"/>
      <c r="AW225" s="17"/>
      <c r="AX225" s="17"/>
      <c r="AY225" s="17"/>
      <c r="AZ225" s="17"/>
      <c r="BA225" s="17"/>
      <c r="BB225" s="17"/>
      <c r="BC225" s="17"/>
      <c r="BD225" s="17"/>
      <c r="BE225" s="17"/>
      <c r="BF225" s="17"/>
      <c r="BG225" s="17"/>
      <c r="BH225" s="17"/>
      <c r="BI225" s="17"/>
      <c r="BJ225" s="17"/>
      <c r="BK225" s="17"/>
      <c r="BL225" s="17"/>
      <c r="BM225" s="17"/>
      <c r="BN225" s="17"/>
      <c r="BO225" s="17"/>
      <c r="BP225" s="17"/>
      <c r="BQ225" s="17"/>
      <c r="BR225" s="17"/>
      <c r="BS225" s="17"/>
      <c r="BT225" s="17"/>
      <c r="BU225" s="17"/>
      <c r="BV225" s="17"/>
      <c r="BW225" s="17"/>
      <c r="BX225" s="17"/>
      <c r="BY225" s="17"/>
      <c r="BZ225" s="17"/>
      <c r="CA225" s="17"/>
      <c r="CB225" s="17"/>
      <c r="CC225" s="17"/>
      <c r="CD225" s="17"/>
    </row>
    <row r="226">
      <c r="A226" s="17"/>
      <c r="B226" s="17"/>
      <c r="C226" s="17"/>
      <c r="D226" s="301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32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  <c r="AT226" s="17"/>
      <c r="AU226" s="17"/>
      <c r="AV226" s="17"/>
      <c r="AW226" s="17"/>
      <c r="AX226" s="17"/>
      <c r="AY226" s="17"/>
      <c r="AZ226" s="17"/>
      <c r="BA226" s="17"/>
      <c r="BB226" s="17"/>
      <c r="BC226" s="17"/>
      <c r="BD226" s="17"/>
      <c r="BE226" s="17"/>
      <c r="BF226" s="17"/>
      <c r="BG226" s="17"/>
      <c r="BH226" s="17"/>
      <c r="BI226" s="17"/>
      <c r="BJ226" s="17"/>
      <c r="BK226" s="17"/>
      <c r="BL226" s="17"/>
      <c r="BM226" s="17"/>
      <c r="BN226" s="17"/>
      <c r="BO226" s="17"/>
      <c r="BP226" s="17"/>
      <c r="BQ226" s="17"/>
      <c r="BR226" s="17"/>
      <c r="BS226" s="17"/>
      <c r="BT226" s="17"/>
      <c r="BU226" s="17"/>
      <c r="BV226" s="17"/>
      <c r="BW226" s="17"/>
      <c r="BX226" s="17"/>
      <c r="BY226" s="17"/>
      <c r="BZ226" s="17"/>
      <c r="CA226" s="17"/>
      <c r="CB226" s="17"/>
      <c r="CC226" s="17"/>
      <c r="CD226" s="17"/>
    </row>
    <row r="227">
      <c r="A227" s="17"/>
      <c r="B227" s="17"/>
      <c r="C227" s="17"/>
      <c r="D227" s="301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32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  <c r="AT227" s="17"/>
      <c r="AU227" s="17"/>
      <c r="AV227" s="17"/>
      <c r="AW227" s="17"/>
      <c r="AX227" s="17"/>
      <c r="AY227" s="17"/>
      <c r="AZ227" s="17"/>
      <c r="BA227" s="17"/>
      <c r="BB227" s="17"/>
      <c r="BC227" s="17"/>
      <c r="BD227" s="17"/>
      <c r="BE227" s="17"/>
      <c r="BF227" s="17"/>
      <c r="BG227" s="17"/>
      <c r="BH227" s="17"/>
      <c r="BI227" s="17"/>
      <c r="BJ227" s="17"/>
      <c r="BK227" s="17"/>
      <c r="BL227" s="17"/>
      <c r="BM227" s="17"/>
      <c r="BN227" s="17"/>
      <c r="BO227" s="17"/>
      <c r="BP227" s="17"/>
      <c r="BQ227" s="17"/>
      <c r="BR227" s="17"/>
      <c r="BS227" s="17"/>
      <c r="BT227" s="17"/>
      <c r="BU227" s="17"/>
      <c r="BV227" s="17"/>
      <c r="BW227" s="17"/>
      <c r="BX227" s="17"/>
      <c r="BY227" s="17"/>
      <c r="BZ227" s="17"/>
      <c r="CA227" s="17"/>
      <c r="CB227" s="17"/>
      <c r="CC227" s="17"/>
      <c r="CD227" s="17"/>
    </row>
    <row r="228">
      <c r="A228" s="17"/>
      <c r="B228" s="17"/>
      <c r="C228" s="17"/>
      <c r="D228" s="301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32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  <c r="AT228" s="17"/>
      <c r="AU228" s="17"/>
      <c r="AV228" s="17"/>
      <c r="AW228" s="17"/>
      <c r="AX228" s="17"/>
      <c r="AY228" s="17"/>
      <c r="AZ228" s="17"/>
      <c r="BA228" s="17"/>
      <c r="BB228" s="17"/>
      <c r="BC228" s="17"/>
      <c r="BD228" s="17"/>
      <c r="BE228" s="17"/>
      <c r="BF228" s="17"/>
      <c r="BG228" s="17"/>
      <c r="BH228" s="17"/>
      <c r="BI228" s="17"/>
      <c r="BJ228" s="17"/>
      <c r="BK228" s="17"/>
      <c r="BL228" s="17"/>
      <c r="BM228" s="17"/>
      <c r="BN228" s="17"/>
      <c r="BO228" s="17"/>
      <c r="BP228" s="17"/>
      <c r="BQ228" s="17"/>
      <c r="BR228" s="17"/>
      <c r="BS228" s="17"/>
      <c r="BT228" s="17"/>
      <c r="BU228" s="17"/>
      <c r="BV228" s="17"/>
      <c r="BW228" s="17"/>
      <c r="BX228" s="17"/>
      <c r="BY228" s="17"/>
      <c r="BZ228" s="17"/>
      <c r="CA228" s="17"/>
      <c r="CB228" s="17"/>
      <c r="CC228" s="17"/>
      <c r="CD228" s="17"/>
    </row>
    <row r="229">
      <c r="A229" s="17"/>
      <c r="B229" s="17"/>
      <c r="C229" s="17"/>
      <c r="D229" s="301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32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  <c r="AT229" s="17"/>
      <c r="AU229" s="17"/>
      <c r="AV229" s="17"/>
      <c r="AW229" s="17"/>
      <c r="AX229" s="17"/>
      <c r="AY229" s="17"/>
      <c r="AZ229" s="17"/>
      <c r="BA229" s="17"/>
      <c r="BB229" s="17"/>
      <c r="BC229" s="17"/>
      <c r="BD229" s="17"/>
      <c r="BE229" s="17"/>
      <c r="BF229" s="17"/>
      <c r="BG229" s="17"/>
      <c r="BH229" s="17"/>
      <c r="BI229" s="17"/>
      <c r="BJ229" s="17"/>
      <c r="BK229" s="17"/>
      <c r="BL229" s="17"/>
      <c r="BM229" s="17"/>
      <c r="BN229" s="17"/>
      <c r="BO229" s="17"/>
      <c r="BP229" s="17"/>
      <c r="BQ229" s="17"/>
      <c r="BR229" s="17"/>
      <c r="BS229" s="17"/>
      <c r="BT229" s="17"/>
      <c r="BU229" s="17"/>
      <c r="BV229" s="17"/>
      <c r="BW229" s="17"/>
      <c r="BX229" s="17"/>
      <c r="BY229" s="17"/>
      <c r="BZ229" s="17"/>
      <c r="CA229" s="17"/>
      <c r="CB229" s="17"/>
      <c r="CC229" s="17"/>
      <c r="CD229" s="17"/>
    </row>
    <row r="230">
      <c r="A230" s="17"/>
      <c r="B230" s="17"/>
      <c r="C230" s="17"/>
      <c r="D230" s="301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32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  <c r="AT230" s="17"/>
      <c r="AU230" s="17"/>
      <c r="AV230" s="17"/>
      <c r="AW230" s="17"/>
      <c r="AX230" s="17"/>
      <c r="AY230" s="17"/>
      <c r="AZ230" s="17"/>
      <c r="BA230" s="17"/>
      <c r="BB230" s="17"/>
      <c r="BC230" s="17"/>
      <c r="BD230" s="17"/>
      <c r="BE230" s="17"/>
      <c r="BF230" s="17"/>
      <c r="BG230" s="17"/>
      <c r="BH230" s="17"/>
      <c r="BI230" s="17"/>
      <c r="BJ230" s="17"/>
      <c r="BK230" s="17"/>
      <c r="BL230" s="17"/>
      <c r="BM230" s="17"/>
      <c r="BN230" s="17"/>
      <c r="BO230" s="17"/>
      <c r="BP230" s="17"/>
      <c r="BQ230" s="17"/>
      <c r="BR230" s="17"/>
      <c r="BS230" s="17"/>
      <c r="BT230" s="17"/>
      <c r="BU230" s="17"/>
      <c r="BV230" s="17"/>
      <c r="BW230" s="17"/>
      <c r="BX230" s="17"/>
      <c r="BY230" s="17"/>
      <c r="BZ230" s="17"/>
      <c r="CA230" s="17"/>
      <c r="CB230" s="17"/>
      <c r="CC230" s="17"/>
      <c r="CD230" s="17"/>
    </row>
    <row r="231">
      <c r="A231" s="17"/>
      <c r="B231" s="17"/>
      <c r="C231" s="17"/>
      <c r="D231" s="301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32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  <c r="AT231" s="17"/>
      <c r="AU231" s="17"/>
      <c r="AV231" s="17"/>
      <c r="AW231" s="17"/>
      <c r="AX231" s="17"/>
      <c r="AY231" s="17"/>
      <c r="AZ231" s="17"/>
      <c r="BA231" s="17"/>
      <c r="BB231" s="17"/>
      <c r="BC231" s="17"/>
      <c r="BD231" s="17"/>
      <c r="BE231" s="17"/>
      <c r="BF231" s="17"/>
      <c r="BG231" s="17"/>
      <c r="BH231" s="17"/>
      <c r="BI231" s="17"/>
      <c r="BJ231" s="17"/>
      <c r="BK231" s="17"/>
      <c r="BL231" s="17"/>
      <c r="BM231" s="17"/>
      <c r="BN231" s="17"/>
      <c r="BO231" s="17"/>
      <c r="BP231" s="17"/>
      <c r="BQ231" s="17"/>
      <c r="BR231" s="17"/>
      <c r="BS231" s="17"/>
      <c r="BT231" s="17"/>
      <c r="BU231" s="17"/>
      <c r="BV231" s="17"/>
      <c r="BW231" s="17"/>
      <c r="BX231" s="17"/>
      <c r="BY231" s="17"/>
      <c r="BZ231" s="17"/>
      <c r="CA231" s="17"/>
      <c r="CB231" s="17"/>
      <c r="CC231" s="17"/>
      <c r="CD231" s="17"/>
    </row>
    <row r="232">
      <c r="A232" s="17"/>
      <c r="B232" s="17"/>
      <c r="C232" s="17"/>
      <c r="D232" s="301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32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  <c r="AT232" s="17"/>
      <c r="AU232" s="17"/>
      <c r="AV232" s="17"/>
      <c r="AW232" s="17"/>
      <c r="AX232" s="17"/>
      <c r="AY232" s="17"/>
      <c r="AZ232" s="17"/>
      <c r="BA232" s="17"/>
      <c r="BB232" s="17"/>
      <c r="BC232" s="17"/>
      <c r="BD232" s="17"/>
      <c r="BE232" s="17"/>
      <c r="BF232" s="17"/>
      <c r="BG232" s="17"/>
      <c r="BH232" s="17"/>
      <c r="BI232" s="17"/>
      <c r="BJ232" s="17"/>
      <c r="BK232" s="17"/>
      <c r="BL232" s="17"/>
      <c r="BM232" s="17"/>
      <c r="BN232" s="17"/>
      <c r="BO232" s="17"/>
      <c r="BP232" s="17"/>
      <c r="BQ232" s="17"/>
      <c r="BR232" s="17"/>
      <c r="BS232" s="17"/>
      <c r="BT232" s="17"/>
      <c r="BU232" s="17"/>
      <c r="BV232" s="17"/>
      <c r="BW232" s="17"/>
      <c r="BX232" s="17"/>
      <c r="BY232" s="17"/>
      <c r="BZ232" s="17"/>
      <c r="CA232" s="17"/>
      <c r="CB232" s="17"/>
      <c r="CC232" s="17"/>
      <c r="CD232" s="17"/>
    </row>
    <row r="233">
      <c r="A233" s="17"/>
      <c r="B233" s="17"/>
      <c r="C233" s="17"/>
      <c r="D233" s="301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32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  <c r="AT233" s="17"/>
      <c r="AU233" s="17"/>
      <c r="AV233" s="17"/>
      <c r="AW233" s="17"/>
      <c r="AX233" s="17"/>
      <c r="AY233" s="17"/>
      <c r="AZ233" s="17"/>
      <c r="BA233" s="17"/>
      <c r="BB233" s="17"/>
      <c r="BC233" s="17"/>
      <c r="BD233" s="17"/>
      <c r="BE233" s="17"/>
      <c r="BF233" s="17"/>
      <c r="BG233" s="17"/>
      <c r="BH233" s="17"/>
      <c r="BI233" s="17"/>
      <c r="BJ233" s="17"/>
      <c r="BK233" s="17"/>
      <c r="BL233" s="17"/>
      <c r="BM233" s="17"/>
      <c r="BN233" s="17"/>
      <c r="BO233" s="17"/>
      <c r="BP233" s="17"/>
      <c r="BQ233" s="17"/>
      <c r="BR233" s="17"/>
      <c r="BS233" s="17"/>
      <c r="BT233" s="17"/>
      <c r="BU233" s="17"/>
      <c r="BV233" s="17"/>
      <c r="BW233" s="17"/>
      <c r="BX233" s="17"/>
      <c r="BY233" s="17"/>
      <c r="BZ233" s="17"/>
      <c r="CA233" s="17"/>
      <c r="CB233" s="17"/>
      <c r="CC233" s="17"/>
      <c r="CD233" s="17"/>
    </row>
    <row r="234">
      <c r="A234" s="17"/>
      <c r="B234" s="17"/>
      <c r="C234" s="17"/>
      <c r="D234" s="301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32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  <c r="AT234" s="17"/>
      <c r="AU234" s="17"/>
      <c r="AV234" s="17"/>
      <c r="AW234" s="17"/>
      <c r="AX234" s="17"/>
      <c r="AY234" s="17"/>
      <c r="AZ234" s="17"/>
      <c r="BA234" s="17"/>
      <c r="BB234" s="17"/>
      <c r="BC234" s="17"/>
      <c r="BD234" s="17"/>
      <c r="BE234" s="17"/>
      <c r="BF234" s="17"/>
      <c r="BG234" s="17"/>
      <c r="BH234" s="17"/>
      <c r="BI234" s="17"/>
      <c r="BJ234" s="17"/>
      <c r="BK234" s="17"/>
      <c r="BL234" s="17"/>
      <c r="BM234" s="17"/>
      <c r="BN234" s="17"/>
      <c r="BO234" s="17"/>
      <c r="BP234" s="17"/>
      <c r="BQ234" s="17"/>
      <c r="BR234" s="17"/>
      <c r="BS234" s="17"/>
      <c r="BT234" s="17"/>
      <c r="BU234" s="17"/>
      <c r="BV234" s="17"/>
      <c r="BW234" s="17"/>
      <c r="BX234" s="17"/>
      <c r="BY234" s="17"/>
      <c r="BZ234" s="17"/>
      <c r="CA234" s="17"/>
      <c r="CB234" s="17"/>
      <c r="CC234" s="17"/>
      <c r="CD234" s="17"/>
    </row>
    <row r="235">
      <c r="A235" s="17"/>
      <c r="B235" s="17"/>
      <c r="C235" s="17"/>
      <c r="D235" s="301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32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  <c r="AT235" s="17"/>
      <c r="AU235" s="17"/>
      <c r="AV235" s="17"/>
      <c r="AW235" s="17"/>
      <c r="AX235" s="17"/>
      <c r="AY235" s="17"/>
      <c r="AZ235" s="17"/>
      <c r="BA235" s="17"/>
      <c r="BB235" s="17"/>
      <c r="BC235" s="17"/>
      <c r="BD235" s="17"/>
      <c r="BE235" s="17"/>
      <c r="BF235" s="17"/>
      <c r="BG235" s="17"/>
      <c r="BH235" s="17"/>
      <c r="BI235" s="17"/>
      <c r="BJ235" s="17"/>
      <c r="BK235" s="17"/>
      <c r="BL235" s="17"/>
      <c r="BM235" s="17"/>
      <c r="BN235" s="17"/>
      <c r="BO235" s="17"/>
      <c r="BP235" s="17"/>
      <c r="BQ235" s="17"/>
      <c r="BR235" s="17"/>
      <c r="BS235" s="17"/>
      <c r="BT235" s="17"/>
      <c r="BU235" s="17"/>
      <c r="BV235" s="17"/>
      <c r="BW235" s="17"/>
      <c r="BX235" s="17"/>
      <c r="BY235" s="17"/>
      <c r="BZ235" s="17"/>
      <c r="CA235" s="17"/>
      <c r="CB235" s="17"/>
      <c r="CC235" s="17"/>
      <c r="CD235" s="17"/>
    </row>
    <row r="236">
      <c r="A236" s="17"/>
      <c r="B236" s="17"/>
      <c r="C236" s="17"/>
      <c r="D236" s="301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32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  <c r="AT236" s="17"/>
      <c r="AU236" s="17"/>
      <c r="AV236" s="17"/>
      <c r="AW236" s="17"/>
      <c r="AX236" s="17"/>
      <c r="AY236" s="17"/>
      <c r="AZ236" s="17"/>
      <c r="BA236" s="17"/>
      <c r="BB236" s="17"/>
      <c r="BC236" s="17"/>
      <c r="BD236" s="17"/>
      <c r="BE236" s="17"/>
      <c r="BF236" s="17"/>
      <c r="BG236" s="17"/>
      <c r="BH236" s="17"/>
      <c r="BI236" s="17"/>
      <c r="BJ236" s="17"/>
      <c r="BK236" s="17"/>
      <c r="BL236" s="17"/>
      <c r="BM236" s="17"/>
      <c r="BN236" s="17"/>
      <c r="BO236" s="17"/>
      <c r="BP236" s="17"/>
      <c r="BQ236" s="17"/>
      <c r="BR236" s="17"/>
      <c r="BS236" s="17"/>
      <c r="BT236" s="17"/>
      <c r="BU236" s="17"/>
      <c r="BV236" s="17"/>
      <c r="BW236" s="17"/>
      <c r="BX236" s="17"/>
      <c r="BY236" s="17"/>
      <c r="BZ236" s="17"/>
      <c r="CA236" s="17"/>
      <c r="CB236" s="17"/>
      <c r="CC236" s="17"/>
      <c r="CD236" s="17"/>
    </row>
    <row r="237">
      <c r="A237" s="17"/>
      <c r="B237" s="17"/>
      <c r="C237" s="17"/>
      <c r="D237" s="301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32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  <c r="AT237" s="17"/>
      <c r="AU237" s="17"/>
      <c r="AV237" s="17"/>
      <c r="AW237" s="17"/>
      <c r="AX237" s="17"/>
      <c r="AY237" s="17"/>
      <c r="AZ237" s="17"/>
      <c r="BA237" s="17"/>
      <c r="BB237" s="17"/>
      <c r="BC237" s="17"/>
      <c r="BD237" s="17"/>
      <c r="BE237" s="17"/>
      <c r="BF237" s="17"/>
      <c r="BG237" s="17"/>
      <c r="BH237" s="17"/>
      <c r="BI237" s="17"/>
      <c r="BJ237" s="17"/>
      <c r="BK237" s="17"/>
      <c r="BL237" s="17"/>
      <c r="BM237" s="17"/>
      <c r="BN237" s="17"/>
      <c r="BO237" s="17"/>
      <c r="BP237" s="17"/>
      <c r="BQ237" s="17"/>
      <c r="BR237" s="17"/>
      <c r="BS237" s="17"/>
      <c r="BT237" s="17"/>
      <c r="BU237" s="17"/>
      <c r="BV237" s="17"/>
      <c r="BW237" s="17"/>
      <c r="BX237" s="17"/>
      <c r="BY237" s="17"/>
      <c r="BZ237" s="17"/>
      <c r="CA237" s="17"/>
      <c r="CB237" s="17"/>
      <c r="CC237" s="17"/>
      <c r="CD237" s="17"/>
    </row>
    <row r="238">
      <c r="A238" s="17"/>
      <c r="B238" s="17"/>
      <c r="C238" s="17"/>
      <c r="D238" s="301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32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  <c r="AT238" s="17"/>
      <c r="AU238" s="17"/>
      <c r="AV238" s="17"/>
      <c r="AW238" s="17"/>
      <c r="AX238" s="17"/>
      <c r="AY238" s="17"/>
      <c r="AZ238" s="17"/>
      <c r="BA238" s="17"/>
      <c r="BB238" s="17"/>
      <c r="BC238" s="17"/>
      <c r="BD238" s="17"/>
      <c r="BE238" s="17"/>
      <c r="BF238" s="17"/>
      <c r="BG238" s="17"/>
      <c r="BH238" s="17"/>
      <c r="BI238" s="17"/>
      <c r="BJ238" s="17"/>
      <c r="BK238" s="17"/>
      <c r="BL238" s="17"/>
      <c r="BM238" s="17"/>
      <c r="BN238" s="17"/>
      <c r="BO238" s="17"/>
      <c r="BP238" s="17"/>
      <c r="BQ238" s="17"/>
      <c r="BR238" s="17"/>
      <c r="BS238" s="17"/>
      <c r="BT238" s="17"/>
      <c r="BU238" s="17"/>
      <c r="BV238" s="17"/>
      <c r="BW238" s="17"/>
      <c r="BX238" s="17"/>
      <c r="BY238" s="17"/>
      <c r="BZ238" s="17"/>
      <c r="CA238" s="17"/>
      <c r="CB238" s="17"/>
      <c r="CC238" s="17"/>
      <c r="CD238" s="17"/>
    </row>
    <row r="239">
      <c r="A239" s="17"/>
      <c r="B239" s="17"/>
      <c r="C239" s="17"/>
      <c r="D239" s="301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32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  <c r="AT239" s="17"/>
      <c r="AU239" s="17"/>
      <c r="AV239" s="17"/>
      <c r="AW239" s="17"/>
      <c r="AX239" s="17"/>
      <c r="AY239" s="17"/>
      <c r="AZ239" s="17"/>
      <c r="BA239" s="17"/>
      <c r="BB239" s="17"/>
      <c r="BC239" s="17"/>
      <c r="BD239" s="17"/>
      <c r="BE239" s="17"/>
      <c r="BF239" s="17"/>
      <c r="BG239" s="17"/>
      <c r="BH239" s="17"/>
      <c r="BI239" s="17"/>
      <c r="BJ239" s="17"/>
      <c r="BK239" s="17"/>
      <c r="BL239" s="17"/>
      <c r="BM239" s="17"/>
      <c r="BN239" s="17"/>
      <c r="BO239" s="17"/>
      <c r="BP239" s="17"/>
      <c r="BQ239" s="17"/>
      <c r="BR239" s="17"/>
      <c r="BS239" s="17"/>
      <c r="BT239" s="17"/>
      <c r="BU239" s="17"/>
      <c r="BV239" s="17"/>
      <c r="BW239" s="17"/>
      <c r="BX239" s="17"/>
      <c r="BY239" s="17"/>
      <c r="BZ239" s="17"/>
      <c r="CA239" s="17"/>
      <c r="CB239" s="17"/>
      <c r="CC239" s="17"/>
      <c r="CD239" s="17"/>
    </row>
    <row r="240">
      <c r="A240" s="17"/>
      <c r="B240" s="17"/>
      <c r="C240" s="17"/>
      <c r="D240" s="301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32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  <c r="AT240" s="17"/>
      <c r="AU240" s="17"/>
      <c r="AV240" s="17"/>
      <c r="AW240" s="17"/>
      <c r="AX240" s="17"/>
      <c r="AY240" s="17"/>
      <c r="AZ240" s="17"/>
      <c r="BA240" s="17"/>
      <c r="BB240" s="17"/>
      <c r="BC240" s="17"/>
      <c r="BD240" s="17"/>
      <c r="BE240" s="17"/>
      <c r="BF240" s="17"/>
      <c r="BG240" s="17"/>
      <c r="BH240" s="17"/>
      <c r="BI240" s="17"/>
      <c r="BJ240" s="17"/>
      <c r="BK240" s="17"/>
      <c r="BL240" s="17"/>
      <c r="BM240" s="17"/>
      <c r="BN240" s="17"/>
      <c r="BO240" s="17"/>
      <c r="BP240" s="17"/>
      <c r="BQ240" s="17"/>
      <c r="BR240" s="17"/>
      <c r="BS240" s="17"/>
      <c r="BT240" s="17"/>
      <c r="BU240" s="17"/>
      <c r="BV240" s="17"/>
      <c r="BW240" s="17"/>
      <c r="BX240" s="17"/>
      <c r="BY240" s="17"/>
      <c r="BZ240" s="17"/>
      <c r="CA240" s="17"/>
      <c r="CB240" s="17"/>
      <c r="CC240" s="17"/>
      <c r="CD240" s="17"/>
    </row>
    <row r="241">
      <c r="A241" s="17"/>
      <c r="B241" s="17"/>
      <c r="C241" s="17"/>
      <c r="D241" s="301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32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  <c r="AT241" s="17"/>
      <c r="AU241" s="17"/>
      <c r="AV241" s="17"/>
      <c r="AW241" s="17"/>
      <c r="AX241" s="17"/>
      <c r="AY241" s="17"/>
      <c r="AZ241" s="17"/>
      <c r="BA241" s="17"/>
      <c r="BB241" s="17"/>
      <c r="BC241" s="17"/>
      <c r="BD241" s="17"/>
      <c r="BE241" s="17"/>
      <c r="BF241" s="17"/>
      <c r="BG241" s="17"/>
      <c r="BH241" s="17"/>
      <c r="BI241" s="17"/>
      <c r="BJ241" s="17"/>
      <c r="BK241" s="17"/>
      <c r="BL241" s="17"/>
      <c r="BM241" s="17"/>
      <c r="BN241" s="17"/>
      <c r="BO241" s="17"/>
      <c r="BP241" s="17"/>
      <c r="BQ241" s="17"/>
      <c r="BR241" s="17"/>
      <c r="BS241" s="17"/>
      <c r="BT241" s="17"/>
      <c r="BU241" s="17"/>
      <c r="BV241" s="17"/>
      <c r="BW241" s="17"/>
      <c r="BX241" s="17"/>
      <c r="BY241" s="17"/>
      <c r="BZ241" s="17"/>
      <c r="CA241" s="17"/>
      <c r="CB241" s="17"/>
      <c r="CC241" s="17"/>
      <c r="CD241" s="17"/>
    </row>
    <row r="242">
      <c r="A242" s="17"/>
      <c r="B242" s="17"/>
      <c r="C242" s="17"/>
      <c r="D242" s="301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32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  <c r="AT242" s="17"/>
      <c r="AU242" s="17"/>
      <c r="AV242" s="17"/>
      <c r="AW242" s="17"/>
      <c r="AX242" s="17"/>
      <c r="AY242" s="17"/>
      <c r="AZ242" s="17"/>
      <c r="BA242" s="17"/>
      <c r="BB242" s="17"/>
      <c r="BC242" s="17"/>
      <c r="BD242" s="17"/>
      <c r="BE242" s="17"/>
      <c r="BF242" s="17"/>
      <c r="BG242" s="17"/>
      <c r="BH242" s="17"/>
      <c r="BI242" s="17"/>
      <c r="BJ242" s="17"/>
      <c r="BK242" s="17"/>
      <c r="BL242" s="17"/>
      <c r="BM242" s="17"/>
      <c r="BN242" s="17"/>
      <c r="BO242" s="17"/>
      <c r="BP242" s="17"/>
      <c r="BQ242" s="17"/>
      <c r="BR242" s="17"/>
      <c r="BS242" s="17"/>
      <c r="BT242" s="17"/>
      <c r="BU242" s="17"/>
      <c r="BV242" s="17"/>
      <c r="BW242" s="17"/>
      <c r="BX242" s="17"/>
      <c r="BY242" s="17"/>
      <c r="BZ242" s="17"/>
      <c r="CA242" s="17"/>
      <c r="CB242" s="17"/>
      <c r="CC242" s="17"/>
      <c r="CD242" s="17"/>
    </row>
    <row r="243">
      <c r="A243" s="17"/>
      <c r="B243" s="17"/>
      <c r="C243" s="17"/>
      <c r="D243" s="301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32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  <c r="AT243" s="17"/>
      <c r="AU243" s="17"/>
      <c r="AV243" s="17"/>
      <c r="AW243" s="17"/>
      <c r="AX243" s="17"/>
      <c r="AY243" s="17"/>
      <c r="AZ243" s="17"/>
      <c r="BA243" s="17"/>
      <c r="BB243" s="17"/>
      <c r="BC243" s="17"/>
      <c r="BD243" s="17"/>
      <c r="BE243" s="17"/>
      <c r="BF243" s="17"/>
      <c r="BG243" s="17"/>
      <c r="BH243" s="17"/>
      <c r="BI243" s="17"/>
      <c r="BJ243" s="17"/>
      <c r="BK243" s="17"/>
      <c r="BL243" s="17"/>
      <c r="BM243" s="17"/>
      <c r="BN243" s="17"/>
      <c r="BO243" s="17"/>
      <c r="BP243" s="17"/>
      <c r="BQ243" s="17"/>
      <c r="BR243" s="17"/>
      <c r="BS243" s="17"/>
      <c r="BT243" s="17"/>
      <c r="BU243" s="17"/>
      <c r="BV243" s="17"/>
      <c r="BW243" s="17"/>
      <c r="BX243" s="17"/>
      <c r="BY243" s="17"/>
      <c r="BZ243" s="17"/>
      <c r="CA243" s="17"/>
      <c r="CB243" s="17"/>
      <c r="CC243" s="17"/>
      <c r="CD243" s="17"/>
    </row>
    <row r="244">
      <c r="A244" s="17"/>
      <c r="B244" s="17"/>
      <c r="C244" s="17"/>
      <c r="D244" s="301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32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  <c r="AT244" s="17"/>
      <c r="AU244" s="17"/>
      <c r="AV244" s="17"/>
      <c r="AW244" s="17"/>
      <c r="AX244" s="17"/>
      <c r="AY244" s="17"/>
      <c r="AZ244" s="17"/>
      <c r="BA244" s="17"/>
      <c r="BB244" s="17"/>
      <c r="BC244" s="17"/>
      <c r="BD244" s="17"/>
      <c r="BE244" s="17"/>
      <c r="BF244" s="17"/>
      <c r="BG244" s="17"/>
      <c r="BH244" s="17"/>
      <c r="BI244" s="17"/>
      <c r="BJ244" s="17"/>
      <c r="BK244" s="17"/>
      <c r="BL244" s="17"/>
      <c r="BM244" s="17"/>
      <c r="BN244" s="17"/>
      <c r="BO244" s="17"/>
      <c r="BP244" s="17"/>
      <c r="BQ244" s="17"/>
      <c r="BR244" s="17"/>
      <c r="BS244" s="17"/>
      <c r="BT244" s="17"/>
      <c r="BU244" s="17"/>
      <c r="BV244" s="17"/>
      <c r="BW244" s="17"/>
      <c r="BX244" s="17"/>
      <c r="BY244" s="17"/>
      <c r="BZ244" s="17"/>
      <c r="CA244" s="17"/>
      <c r="CB244" s="17"/>
      <c r="CC244" s="17"/>
      <c r="CD244" s="17"/>
    </row>
    <row r="245">
      <c r="A245" s="17"/>
      <c r="B245" s="17"/>
      <c r="C245" s="17"/>
      <c r="D245" s="301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32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  <c r="AT245" s="17"/>
      <c r="AU245" s="17"/>
      <c r="AV245" s="17"/>
      <c r="AW245" s="17"/>
      <c r="AX245" s="17"/>
      <c r="AY245" s="17"/>
      <c r="AZ245" s="17"/>
      <c r="BA245" s="17"/>
      <c r="BB245" s="17"/>
      <c r="BC245" s="17"/>
      <c r="BD245" s="17"/>
      <c r="BE245" s="17"/>
      <c r="BF245" s="17"/>
      <c r="BG245" s="17"/>
      <c r="BH245" s="17"/>
      <c r="BI245" s="17"/>
      <c r="BJ245" s="17"/>
      <c r="BK245" s="17"/>
      <c r="BL245" s="17"/>
      <c r="BM245" s="17"/>
      <c r="BN245" s="17"/>
      <c r="BO245" s="17"/>
      <c r="BP245" s="17"/>
      <c r="BQ245" s="17"/>
      <c r="BR245" s="17"/>
      <c r="BS245" s="17"/>
      <c r="BT245" s="17"/>
      <c r="BU245" s="17"/>
      <c r="BV245" s="17"/>
      <c r="BW245" s="17"/>
      <c r="BX245" s="17"/>
      <c r="BY245" s="17"/>
      <c r="BZ245" s="17"/>
      <c r="CA245" s="17"/>
      <c r="CB245" s="17"/>
      <c r="CC245" s="17"/>
      <c r="CD245" s="17"/>
    </row>
    <row r="246">
      <c r="A246" s="17"/>
      <c r="B246" s="17"/>
      <c r="C246" s="17"/>
      <c r="D246" s="301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32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  <c r="AT246" s="17"/>
      <c r="AU246" s="17"/>
      <c r="AV246" s="17"/>
      <c r="AW246" s="17"/>
      <c r="AX246" s="17"/>
      <c r="AY246" s="17"/>
      <c r="AZ246" s="17"/>
      <c r="BA246" s="17"/>
      <c r="BB246" s="17"/>
      <c r="BC246" s="17"/>
      <c r="BD246" s="17"/>
      <c r="BE246" s="17"/>
      <c r="BF246" s="17"/>
      <c r="BG246" s="17"/>
      <c r="BH246" s="17"/>
      <c r="BI246" s="17"/>
      <c r="BJ246" s="17"/>
      <c r="BK246" s="17"/>
      <c r="BL246" s="17"/>
      <c r="BM246" s="17"/>
      <c r="BN246" s="17"/>
      <c r="BO246" s="17"/>
      <c r="BP246" s="17"/>
      <c r="BQ246" s="17"/>
      <c r="BR246" s="17"/>
      <c r="BS246" s="17"/>
      <c r="BT246" s="17"/>
      <c r="BU246" s="17"/>
      <c r="BV246" s="17"/>
      <c r="BW246" s="17"/>
      <c r="BX246" s="17"/>
      <c r="BY246" s="17"/>
      <c r="BZ246" s="17"/>
      <c r="CA246" s="17"/>
      <c r="CB246" s="17"/>
      <c r="CC246" s="17"/>
      <c r="CD246" s="17"/>
    </row>
    <row r="247">
      <c r="A247" s="17"/>
      <c r="B247" s="17"/>
      <c r="C247" s="17"/>
      <c r="D247" s="301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32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  <c r="AT247" s="17"/>
      <c r="AU247" s="17"/>
      <c r="AV247" s="17"/>
      <c r="AW247" s="17"/>
      <c r="AX247" s="17"/>
      <c r="AY247" s="17"/>
      <c r="AZ247" s="17"/>
      <c r="BA247" s="17"/>
      <c r="BB247" s="17"/>
      <c r="BC247" s="17"/>
      <c r="BD247" s="17"/>
      <c r="BE247" s="17"/>
      <c r="BF247" s="17"/>
      <c r="BG247" s="17"/>
      <c r="BH247" s="17"/>
      <c r="BI247" s="17"/>
      <c r="BJ247" s="17"/>
      <c r="BK247" s="17"/>
      <c r="BL247" s="17"/>
      <c r="BM247" s="17"/>
      <c r="BN247" s="17"/>
      <c r="BO247" s="17"/>
      <c r="BP247" s="17"/>
      <c r="BQ247" s="17"/>
      <c r="BR247" s="17"/>
      <c r="BS247" s="17"/>
      <c r="BT247" s="17"/>
      <c r="BU247" s="17"/>
      <c r="BV247" s="17"/>
      <c r="BW247" s="17"/>
      <c r="BX247" s="17"/>
      <c r="BY247" s="17"/>
      <c r="BZ247" s="17"/>
      <c r="CA247" s="17"/>
      <c r="CB247" s="17"/>
      <c r="CC247" s="17"/>
      <c r="CD247" s="17"/>
    </row>
    <row r="248">
      <c r="A248" s="17"/>
      <c r="B248" s="17"/>
      <c r="C248" s="17"/>
      <c r="D248" s="301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32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  <c r="AT248" s="17"/>
      <c r="AU248" s="17"/>
      <c r="AV248" s="17"/>
      <c r="AW248" s="17"/>
      <c r="AX248" s="17"/>
      <c r="AY248" s="17"/>
      <c r="AZ248" s="17"/>
      <c r="BA248" s="17"/>
      <c r="BB248" s="17"/>
      <c r="BC248" s="17"/>
      <c r="BD248" s="17"/>
      <c r="BE248" s="17"/>
      <c r="BF248" s="17"/>
      <c r="BG248" s="17"/>
      <c r="BH248" s="17"/>
      <c r="BI248" s="17"/>
      <c r="BJ248" s="17"/>
      <c r="BK248" s="17"/>
      <c r="BL248" s="17"/>
      <c r="BM248" s="17"/>
      <c r="BN248" s="17"/>
      <c r="BO248" s="17"/>
      <c r="BP248" s="17"/>
      <c r="BQ248" s="17"/>
      <c r="BR248" s="17"/>
      <c r="BS248" s="17"/>
      <c r="BT248" s="17"/>
      <c r="BU248" s="17"/>
      <c r="BV248" s="17"/>
      <c r="BW248" s="17"/>
      <c r="BX248" s="17"/>
      <c r="BY248" s="17"/>
      <c r="BZ248" s="17"/>
      <c r="CA248" s="17"/>
      <c r="CB248" s="17"/>
      <c r="CC248" s="17"/>
      <c r="CD248" s="17"/>
    </row>
    <row r="249">
      <c r="A249" s="17"/>
      <c r="B249" s="17"/>
      <c r="C249" s="17"/>
      <c r="D249" s="301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32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  <c r="AT249" s="17"/>
      <c r="AU249" s="17"/>
      <c r="AV249" s="17"/>
      <c r="AW249" s="17"/>
      <c r="AX249" s="17"/>
      <c r="AY249" s="17"/>
      <c r="AZ249" s="17"/>
      <c r="BA249" s="17"/>
      <c r="BB249" s="17"/>
      <c r="BC249" s="17"/>
      <c r="BD249" s="17"/>
      <c r="BE249" s="17"/>
      <c r="BF249" s="17"/>
      <c r="BG249" s="17"/>
      <c r="BH249" s="17"/>
      <c r="BI249" s="17"/>
      <c r="BJ249" s="17"/>
      <c r="BK249" s="17"/>
      <c r="BL249" s="17"/>
      <c r="BM249" s="17"/>
      <c r="BN249" s="17"/>
      <c r="BO249" s="17"/>
      <c r="BP249" s="17"/>
      <c r="BQ249" s="17"/>
      <c r="BR249" s="17"/>
      <c r="BS249" s="17"/>
      <c r="BT249" s="17"/>
      <c r="BU249" s="17"/>
      <c r="BV249" s="17"/>
      <c r="BW249" s="17"/>
      <c r="BX249" s="17"/>
      <c r="BY249" s="17"/>
      <c r="BZ249" s="17"/>
      <c r="CA249" s="17"/>
      <c r="CB249" s="17"/>
      <c r="CC249" s="17"/>
      <c r="CD249" s="17"/>
    </row>
    <row r="250">
      <c r="A250" s="17"/>
      <c r="B250" s="17"/>
      <c r="C250" s="17"/>
      <c r="D250" s="301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32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  <c r="AT250" s="17"/>
      <c r="AU250" s="17"/>
      <c r="AV250" s="17"/>
      <c r="AW250" s="17"/>
      <c r="AX250" s="17"/>
      <c r="AY250" s="17"/>
      <c r="AZ250" s="17"/>
      <c r="BA250" s="17"/>
      <c r="BB250" s="17"/>
      <c r="BC250" s="17"/>
      <c r="BD250" s="17"/>
      <c r="BE250" s="17"/>
      <c r="BF250" s="17"/>
      <c r="BG250" s="17"/>
      <c r="BH250" s="17"/>
      <c r="BI250" s="17"/>
      <c r="BJ250" s="17"/>
      <c r="BK250" s="17"/>
      <c r="BL250" s="17"/>
      <c r="BM250" s="17"/>
      <c r="BN250" s="17"/>
      <c r="BO250" s="17"/>
      <c r="BP250" s="17"/>
      <c r="BQ250" s="17"/>
      <c r="BR250" s="17"/>
      <c r="BS250" s="17"/>
      <c r="BT250" s="17"/>
      <c r="BU250" s="17"/>
      <c r="BV250" s="17"/>
      <c r="BW250" s="17"/>
      <c r="BX250" s="17"/>
      <c r="BY250" s="17"/>
      <c r="BZ250" s="17"/>
      <c r="CA250" s="17"/>
      <c r="CB250" s="17"/>
      <c r="CC250" s="17"/>
      <c r="CD250" s="17"/>
    </row>
    <row r="251">
      <c r="A251" s="17"/>
      <c r="B251" s="17"/>
      <c r="C251" s="17"/>
      <c r="D251" s="301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32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  <c r="AT251" s="17"/>
      <c r="AU251" s="17"/>
      <c r="AV251" s="17"/>
      <c r="AW251" s="17"/>
      <c r="AX251" s="17"/>
      <c r="AY251" s="17"/>
      <c r="AZ251" s="17"/>
      <c r="BA251" s="17"/>
      <c r="BB251" s="17"/>
      <c r="BC251" s="17"/>
      <c r="BD251" s="17"/>
      <c r="BE251" s="17"/>
      <c r="BF251" s="17"/>
      <c r="BG251" s="17"/>
      <c r="BH251" s="17"/>
      <c r="BI251" s="17"/>
      <c r="BJ251" s="17"/>
      <c r="BK251" s="17"/>
      <c r="BL251" s="17"/>
      <c r="BM251" s="17"/>
      <c r="BN251" s="17"/>
      <c r="BO251" s="17"/>
      <c r="BP251" s="17"/>
      <c r="BQ251" s="17"/>
      <c r="BR251" s="17"/>
      <c r="BS251" s="17"/>
      <c r="BT251" s="17"/>
      <c r="BU251" s="17"/>
      <c r="BV251" s="17"/>
      <c r="BW251" s="17"/>
      <c r="BX251" s="17"/>
      <c r="BY251" s="17"/>
      <c r="BZ251" s="17"/>
      <c r="CA251" s="17"/>
      <c r="CB251" s="17"/>
      <c r="CC251" s="17"/>
      <c r="CD251" s="17"/>
    </row>
    <row r="252">
      <c r="A252" s="17"/>
      <c r="B252" s="17"/>
      <c r="C252" s="17"/>
      <c r="D252" s="301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32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  <c r="AT252" s="17"/>
      <c r="AU252" s="17"/>
      <c r="AV252" s="17"/>
      <c r="AW252" s="17"/>
      <c r="AX252" s="17"/>
      <c r="AY252" s="17"/>
      <c r="AZ252" s="17"/>
      <c r="BA252" s="17"/>
      <c r="BB252" s="17"/>
      <c r="BC252" s="17"/>
      <c r="BD252" s="17"/>
      <c r="BE252" s="17"/>
      <c r="BF252" s="17"/>
      <c r="BG252" s="17"/>
      <c r="BH252" s="17"/>
      <c r="BI252" s="17"/>
      <c r="BJ252" s="17"/>
      <c r="BK252" s="17"/>
      <c r="BL252" s="17"/>
      <c r="BM252" s="17"/>
      <c r="BN252" s="17"/>
      <c r="BO252" s="17"/>
      <c r="BP252" s="17"/>
      <c r="BQ252" s="17"/>
      <c r="BR252" s="17"/>
      <c r="BS252" s="17"/>
      <c r="BT252" s="17"/>
      <c r="BU252" s="17"/>
      <c r="BV252" s="17"/>
      <c r="BW252" s="17"/>
      <c r="BX252" s="17"/>
      <c r="BY252" s="17"/>
      <c r="BZ252" s="17"/>
      <c r="CA252" s="17"/>
      <c r="CB252" s="17"/>
      <c r="CC252" s="17"/>
      <c r="CD252" s="17"/>
    </row>
    <row r="253">
      <c r="A253" s="17"/>
      <c r="B253" s="17"/>
      <c r="C253" s="17"/>
      <c r="D253" s="301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32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  <c r="AT253" s="17"/>
      <c r="AU253" s="17"/>
      <c r="AV253" s="17"/>
      <c r="AW253" s="17"/>
      <c r="AX253" s="17"/>
      <c r="AY253" s="17"/>
      <c r="AZ253" s="17"/>
      <c r="BA253" s="17"/>
      <c r="BB253" s="17"/>
      <c r="BC253" s="17"/>
      <c r="BD253" s="17"/>
      <c r="BE253" s="17"/>
      <c r="BF253" s="17"/>
      <c r="BG253" s="17"/>
      <c r="BH253" s="17"/>
      <c r="BI253" s="17"/>
      <c r="BJ253" s="17"/>
      <c r="BK253" s="17"/>
      <c r="BL253" s="17"/>
      <c r="BM253" s="17"/>
      <c r="BN253" s="17"/>
      <c r="BO253" s="17"/>
      <c r="BP253" s="17"/>
      <c r="BQ253" s="17"/>
      <c r="BR253" s="17"/>
      <c r="BS253" s="17"/>
      <c r="BT253" s="17"/>
      <c r="BU253" s="17"/>
      <c r="BV253" s="17"/>
      <c r="BW253" s="17"/>
      <c r="BX253" s="17"/>
      <c r="BY253" s="17"/>
      <c r="BZ253" s="17"/>
      <c r="CA253" s="17"/>
      <c r="CB253" s="17"/>
      <c r="CC253" s="17"/>
      <c r="CD253" s="17"/>
    </row>
    <row r="254">
      <c r="A254" s="17"/>
      <c r="B254" s="17"/>
      <c r="C254" s="17"/>
      <c r="D254" s="301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32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  <c r="AT254" s="17"/>
      <c r="AU254" s="17"/>
      <c r="AV254" s="17"/>
      <c r="AW254" s="17"/>
      <c r="AX254" s="17"/>
      <c r="AY254" s="17"/>
      <c r="AZ254" s="17"/>
      <c r="BA254" s="17"/>
      <c r="BB254" s="17"/>
      <c r="BC254" s="17"/>
      <c r="BD254" s="17"/>
      <c r="BE254" s="17"/>
      <c r="BF254" s="17"/>
      <c r="BG254" s="17"/>
      <c r="BH254" s="17"/>
      <c r="BI254" s="17"/>
      <c r="BJ254" s="17"/>
      <c r="BK254" s="17"/>
      <c r="BL254" s="17"/>
      <c r="BM254" s="17"/>
      <c r="BN254" s="17"/>
      <c r="BO254" s="17"/>
      <c r="BP254" s="17"/>
      <c r="BQ254" s="17"/>
      <c r="BR254" s="17"/>
      <c r="BS254" s="17"/>
      <c r="BT254" s="17"/>
      <c r="BU254" s="17"/>
      <c r="BV254" s="17"/>
      <c r="BW254" s="17"/>
      <c r="BX254" s="17"/>
      <c r="BY254" s="17"/>
      <c r="BZ254" s="17"/>
      <c r="CA254" s="17"/>
      <c r="CB254" s="17"/>
      <c r="CC254" s="17"/>
      <c r="CD254" s="17"/>
    </row>
    <row r="255">
      <c r="A255" s="17"/>
      <c r="B255" s="17"/>
      <c r="C255" s="17"/>
      <c r="D255" s="301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32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  <c r="AT255" s="17"/>
      <c r="AU255" s="17"/>
      <c r="AV255" s="17"/>
      <c r="AW255" s="17"/>
      <c r="AX255" s="17"/>
      <c r="AY255" s="17"/>
      <c r="AZ255" s="17"/>
      <c r="BA255" s="17"/>
      <c r="BB255" s="17"/>
      <c r="BC255" s="17"/>
      <c r="BD255" s="17"/>
      <c r="BE255" s="17"/>
      <c r="BF255" s="17"/>
      <c r="BG255" s="17"/>
      <c r="BH255" s="17"/>
      <c r="BI255" s="17"/>
      <c r="BJ255" s="17"/>
      <c r="BK255" s="17"/>
      <c r="BL255" s="17"/>
      <c r="BM255" s="17"/>
      <c r="BN255" s="17"/>
      <c r="BO255" s="17"/>
      <c r="BP255" s="17"/>
      <c r="BQ255" s="17"/>
      <c r="BR255" s="17"/>
      <c r="BS255" s="17"/>
      <c r="BT255" s="17"/>
      <c r="BU255" s="17"/>
      <c r="BV255" s="17"/>
      <c r="BW255" s="17"/>
      <c r="BX255" s="17"/>
      <c r="BY255" s="17"/>
      <c r="BZ255" s="17"/>
      <c r="CA255" s="17"/>
      <c r="CB255" s="17"/>
      <c r="CC255" s="17"/>
      <c r="CD255" s="17"/>
    </row>
    <row r="256">
      <c r="A256" s="17"/>
      <c r="B256" s="17"/>
      <c r="C256" s="17"/>
      <c r="D256" s="301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32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  <c r="AT256" s="17"/>
      <c r="AU256" s="17"/>
      <c r="AV256" s="17"/>
      <c r="AW256" s="17"/>
      <c r="AX256" s="17"/>
      <c r="AY256" s="17"/>
      <c r="AZ256" s="17"/>
      <c r="BA256" s="17"/>
      <c r="BB256" s="17"/>
      <c r="BC256" s="17"/>
      <c r="BD256" s="17"/>
      <c r="BE256" s="17"/>
      <c r="BF256" s="17"/>
      <c r="BG256" s="17"/>
      <c r="BH256" s="17"/>
      <c r="BI256" s="17"/>
      <c r="BJ256" s="17"/>
      <c r="BK256" s="17"/>
      <c r="BL256" s="17"/>
      <c r="BM256" s="17"/>
      <c r="BN256" s="17"/>
      <c r="BO256" s="17"/>
      <c r="BP256" s="17"/>
      <c r="BQ256" s="17"/>
      <c r="BR256" s="17"/>
      <c r="BS256" s="17"/>
      <c r="BT256" s="17"/>
      <c r="BU256" s="17"/>
      <c r="BV256" s="17"/>
      <c r="BW256" s="17"/>
      <c r="BX256" s="17"/>
      <c r="BY256" s="17"/>
      <c r="BZ256" s="17"/>
      <c r="CA256" s="17"/>
      <c r="CB256" s="17"/>
      <c r="CC256" s="17"/>
      <c r="CD256" s="17"/>
    </row>
    <row r="257">
      <c r="A257" s="17"/>
      <c r="B257" s="17"/>
      <c r="C257" s="17"/>
      <c r="D257" s="301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32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  <c r="AT257" s="17"/>
      <c r="AU257" s="17"/>
      <c r="AV257" s="17"/>
      <c r="AW257" s="17"/>
      <c r="AX257" s="17"/>
      <c r="AY257" s="17"/>
      <c r="AZ257" s="17"/>
      <c r="BA257" s="17"/>
      <c r="BB257" s="17"/>
      <c r="BC257" s="17"/>
      <c r="BD257" s="17"/>
      <c r="BE257" s="17"/>
      <c r="BF257" s="17"/>
      <c r="BG257" s="17"/>
      <c r="BH257" s="17"/>
      <c r="BI257" s="17"/>
      <c r="BJ257" s="17"/>
      <c r="BK257" s="17"/>
      <c r="BL257" s="17"/>
      <c r="BM257" s="17"/>
      <c r="BN257" s="17"/>
      <c r="BO257" s="17"/>
      <c r="BP257" s="17"/>
      <c r="BQ257" s="17"/>
      <c r="BR257" s="17"/>
      <c r="BS257" s="17"/>
      <c r="BT257" s="17"/>
      <c r="BU257" s="17"/>
      <c r="BV257" s="17"/>
      <c r="BW257" s="17"/>
      <c r="BX257" s="17"/>
      <c r="BY257" s="17"/>
      <c r="BZ257" s="17"/>
      <c r="CA257" s="17"/>
      <c r="CB257" s="17"/>
      <c r="CC257" s="17"/>
      <c r="CD257" s="17"/>
    </row>
    <row r="258">
      <c r="A258" s="17"/>
      <c r="B258" s="17"/>
      <c r="C258" s="17"/>
      <c r="D258" s="301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32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  <c r="AT258" s="17"/>
      <c r="AU258" s="17"/>
      <c r="AV258" s="17"/>
      <c r="AW258" s="17"/>
      <c r="AX258" s="17"/>
      <c r="AY258" s="17"/>
      <c r="AZ258" s="17"/>
      <c r="BA258" s="17"/>
      <c r="BB258" s="17"/>
      <c r="BC258" s="17"/>
      <c r="BD258" s="17"/>
      <c r="BE258" s="17"/>
      <c r="BF258" s="17"/>
      <c r="BG258" s="17"/>
      <c r="BH258" s="17"/>
      <c r="BI258" s="17"/>
      <c r="BJ258" s="17"/>
      <c r="BK258" s="17"/>
      <c r="BL258" s="17"/>
      <c r="BM258" s="17"/>
      <c r="BN258" s="17"/>
      <c r="BO258" s="17"/>
      <c r="BP258" s="17"/>
      <c r="BQ258" s="17"/>
      <c r="BR258" s="17"/>
      <c r="BS258" s="17"/>
      <c r="BT258" s="17"/>
      <c r="BU258" s="17"/>
      <c r="BV258" s="17"/>
      <c r="BW258" s="17"/>
      <c r="BX258" s="17"/>
      <c r="BY258" s="17"/>
      <c r="BZ258" s="17"/>
      <c r="CA258" s="17"/>
      <c r="CB258" s="17"/>
      <c r="CC258" s="17"/>
      <c r="CD258" s="17"/>
    </row>
    <row r="259">
      <c r="A259" s="17"/>
      <c r="B259" s="17"/>
      <c r="C259" s="17"/>
      <c r="D259" s="301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32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  <c r="AT259" s="17"/>
      <c r="AU259" s="17"/>
      <c r="AV259" s="17"/>
      <c r="AW259" s="17"/>
      <c r="AX259" s="17"/>
      <c r="AY259" s="17"/>
      <c r="AZ259" s="17"/>
      <c r="BA259" s="17"/>
      <c r="BB259" s="17"/>
      <c r="BC259" s="17"/>
      <c r="BD259" s="17"/>
      <c r="BE259" s="17"/>
      <c r="BF259" s="17"/>
      <c r="BG259" s="17"/>
      <c r="BH259" s="17"/>
      <c r="BI259" s="17"/>
      <c r="BJ259" s="17"/>
      <c r="BK259" s="17"/>
      <c r="BL259" s="17"/>
      <c r="BM259" s="17"/>
      <c r="BN259" s="17"/>
      <c r="BO259" s="17"/>
      <c r="BP259" s="17"/>
      <c r="BQ259" s="17"/>
      <c r="BR259" s="17"/>
      <c r="BS259" s="17"/>
      <c r="BT259" s="17"/>
      <c r="BU259" s="17"/>
      <c r="BV259" s="17"/>
      <c r="BW259" s="17"/>
      <c r="BX259" s="17"/>
      <c r="BY259" s="17"/>
      <c r="BZ259" s="17"/>
      <c r="CA259" s="17"/>
      <c r="CB259" s="17"/>
      <c r="CC259" s="17"/>
      <c r="CD259" s="17"/>
    </row>
    <row r="260">
      <c r="A260" s="17"/>
      <c r="B260" s="17"/>
      <c r="C260" s="17"/>
      <c r="D260" s="301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32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  <c r="AT260" s="17"/>
      <c r="AU260" s="17"/>
      <c r="AV260" s="17"/>
      <c r="AW260" s="17"/>
      <c r="AX260" s="17"/>
      <c r="AY260" s="17"/>
      <c r="AZ260" s="17"/>
      <c r="BA260" s="17"/>
      <c r="BB260" s="17"/>
      <c r="BC260" s="17"/>
      <c r="BD260" s="17"/>
      <c r="BE260" s="17"/>
      <c r="BF260" s="17"/>
      <c r="BG260" s="17"/>
      <c r="BH260" s="17"/>
      <c r="BI260" s="17"/>
      <c r="BJ260" s="17"/>
      <c r="BK260" s="17"/>
      <c r="BL260" s="17"/>
      <c r="BM260" s="17"/>
      <c r="BN260" s="17"/>
      <c r="BO260" s="17"/>
      <c r="BP260" s="17"/>
      <c r="BQ260" s="17"/>
      <c r="BR260" s="17"/>
      <c r="BS260" s="17"/>
      <c r="BT260" s="17"/>
      <c r="BU260" s="17"/>
      <c r="BV260" s="17"/>
      <c r="BW260" s="17"/>
      <c r="BX260" s="17"/>
      <c r="BY260" s="17"/>
      <c r="BZ260" s="17"/>
      <c r="CA260" s="17"/>
      <c r="CB260" s="17"/>
      <c r="CC260" s="17"/>
      <c r="CD260" s="17"/>
    </row>
    <row r="261">
      <c r="A261" s="17"/>
      <c r="B261" s="17"/>
      <c r="C261" s="17"/>
      <c r="D261" s="301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32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  <c r="AT261" s="17"/>
      <c r="AU261" s="17"/>
      <c r="AV261" s="17"/>
      <c r="AW261" s="17"/>
      <c r="AX261" s="17"/>
      <c r="AY261" s="17"/>
      <c r="AZ261" s="17"/>
      <c r="BA261" s="17"/>
      <c r="BB261" s="17"/>
      <c r="BC261" s="17"/>
      <c r="BD261" s="17"/>
      <c r="BE261" s="17"/>
      <c r="BF261" s="17"/>
      <c r="BG261" s="17"/>
      <c r="BH261" s="17"/>
      <c r="BI261" s="17"/>
      <c r="BJ261" s="17"/>
      <c r="BK261" s="17"/>
      <c r="BL261" s="17"/>
      <c r="BM261" s="17"/>
      <c r="BN261" s="17"/>
      <c r="BO261" s="17"/>
      <c r="BP261" s="17"/>
      <c r="BQ261" s="17"/>
      <c r="BR261" s="17"/>
      <c r="BS261" s="17"/>
      <c r="BT261" s="17"/>
      <c r="BU261" s="17"/>
      <c r="BV261" s="17"/>
      <c r="BW261" s="17"/>
      <c r="BX261" s="17"/>
      <c r="BY261" s="17"/>
      <c r="BZ261" s="17"/>
      <c r="CA261" s="17"/>
      <c r="CB261" s="17"/>
      <c r="CC261" s="17"/>
      <c r="CD261" s="17"/>
    </row>
    <row r="262">
      <c r="A262" s="17"/>
      <c r="B262" s="17"/>
      <c r="C262" s="17"/>
      <c r="D262" s="301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32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  <c r="AT262" s="17"/>
      <c r="AU262" s="17"/>
      <c r="AV262" s="17"/>
      <c r="AW262" s="17"/>
      <c r="AX262" s="17"/>
      <c r="AY262" s="17"/>
      <c r="AZ262" s="17"/>
      <c r="BA262" s="17"/>
      <c r="BB262" s="17"/>
      <c r="BC262" s="17"/>
      <c r="BD262" s="17"/>
      <c r="BE262" s="17"/>
      <c r="BF262" s="17"/>
      <c r="BG262" s="17"/>
      <c r="BH262" s="17"/>
      <c r="BI262" s="17"/>
      <c r="BJ262" s="17"/>
      <c r="BK262" s="17"/>
      <c r="BL262" s="17"/>
      <c r="BM262" s="17"/>
      <c r="BN262" s="17"/>
      <c r="BO262" s="17"/>
      <c r="BP262" s="17"/>
      <c r="BQ262" s="17"/>
      <c r="BR262" s="17"/>
      <c r="BS262" s="17"/>
      <c r="BT262" s="17"/>
      <c r="BU262" s="17"/>
      <c r="BV262" s="17"/>
      <c r="BW262" s="17"/>
      <c r="BX262" s="17"/>
      <c r="BY262" s="17"/>
      <c r="BZ262" s="17"/>
      <c r="CA262" s="17"/>
      <c r="CB262" s="17"/>
      <c r="CC262" s="17"/>
      <c r="CD262" s="17"/>
    </row>
    <row r="263">
      <c r="A263" s="17"/>
      <c r="B263" s="17"/>
      <c r="C263" s="17"/>
      <c r="D263" s="301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32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  <c r="AT263" s="17"/>
      <c r="AU263" s="17"/>
      <c r="AV263" s="17"/>
      <c r="AW263" s="17"/>
      <c r="AX263" s="17"/>
      <c r="AY263" s="17"/>
      <c r="AZ263" s="17"/>
      <c r="BA263" s="17"/>
      <c r="BB263" s="17"/>
      <c r="BC263" s="17"/>
      <c r="BD263" s="17"/>
      <c r="BE263" s="17"/>
      <c r="BF263" s="17"/>
      <c r="BG263" s="17"/>
      <c r="BH263" s="17"/>
      <c r="BI263" s="17"/>
      <c r="BJ263" s="17"/>
      <c r="BK263" s="17"/>
      <c r="BL263" s="17"/>
      <c r="BM263" s="17"/>
      <c r="BN263" s="17"/>
      <c r="BO263" s="17"/>
      <c r="BP263" s="17"/>
      <c r="BQ263" s="17"/>
      <c r="BR263" s="17"/>
      <c r="BS263" s="17"/>
      <c r="BT263" s="17"/>
      <c r="BU263" s="17"/>
      <c r="BV263" s="17"/>
      <c r="BW263" s="17"/>
      <c r="BX263" s="17"/>
      <c r="BY263" s="17"/>
      <c r="BZ263" s="17"/>
      <c r="CA263" s="17"/>
      <c r="CB263" s="17"/>
      <c r="CC263" s="17"/>
      <c r="CD263" s="17"/>
    </row>
    <row r="264">
      <c r="A264" s="17"/>
      <c r="B264" s="17"/>
      <c r="C264" s="17"/>
      <c r="D264" s="301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32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  <c r="AT264" s="17"/>
      <c r="AU264" s="17"/>
      <c r="AV264" s="17"/>
      <c r="AW264" s="17"/>
      <c r="AX264" s="17"/>
      <c r="AY264" s="17"/>
      <c r="AZ264" s="17"/>
      <c r="BA264" s="17"/>
      <c r="BB264" s="17"/>
      <c r="BC264" s="17"/>
      <c r="BD264" s="17"/>
      <c r="BE264" s="17"/>
      <c r="BF264" s="17"/>
      <c r="BG264" s="17"/>
      <c r="BH264" s="17"/>
      <c r="BI264" s="17"/>
      <c r="BJ264" s="17"/>
      <c r="BK264" s="17"/>
      <c r="BL264" s="17"/>
      <c r="BM264" s="17"/>
      <c r="BN264" s="17"/>
      <c r="BO264" s="17"/>
      <c r="BP264" s="17"/>
      <c r="BQ264" s="17"/>
      <c r="BR264" s="17"/>
      <c r="BS264" s="17"/>
      <c r="BT264" s="17"/>
      <c r="BU264" s="17"/>
      <c r="BV264" s="17"/>
      <c r="BW264" s="17"/>
      <c r="BX264" s="17"/>
      <c r="BY264" s="17"/>
      <c r="BZ264" s="17"/>
      <c r="CA264" s="17"/>
      <c r="CB264" s="17"/>
      <c r="CC264" s="17"/>
      <c r="CD264" s="17"/>
    </row>
    <row r="265">
      <c r="A265" s="17"/>
      <c r="B265" s="17"/>
      <c r="C265" s="17"/>
      <c r="D265" s="301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32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  <c r="AT265" s="17"/>
      <c r="AU265" s="17"/>
      <c r="AV265" s="17"/>
      <c r="AW265" s="17"/>
      <c r="AX265" s="17"/>
      <c r="AY265" s="17"/>
      <c r="AZ265" s="17"/>
      <c r="BA265" s="17"/>
      <c r="BB265" s="17"/>
      <c r="BC265" s="17"/>
      <c r="BD265" s="17"/>
      <c r="BE265" s="17"/>
      <c r="BF265" s="17"/>
      <c r="BG265" s="17"/>
      <c r="BH265" s="17"/>
      <c r="BI265" s="17"/>
      <c r="BJ265" s="17"/>
      <c r="BK265" s="17"/>
      <c r="BL265" s="17"/>
      <c r="BM265" s="17"/>
      <c r="BN265" s="17"/>
      <c r="BO265" s="17"/>
      <c r="BP265" s="17"/>
      <c r="BQ265" s="17"/>
      <c r="BR265" s="17"/>
      <c r="BS265" s="17"/>
      <c r="BT265" s="17"/>
      <c r="BU265" s="17"/>
      <c r="BV265" s="17"/>
      <c r="BW265" s="17"/>
      <c r="BX265" s="17"/>
      <c r="BY265" s="17"/>
      <c r="BZ265" s="17"/>
      <c r="CA265" s="17"/>
      <c r="CB265" s="17"/>
      <c r="CC265" s="17"/>
      <c r="CD265" s="17"/>
    </row>
    <row r="266">
      <c r="A266" s="17"/>
      <c r="B266" s="17"/>
      <c r="C266" s="17"/>
      <c r="D266" s="301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32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  <c r="AT266" s="17"/>
      <c r="AU266" s="17"/>
      <c r="AV266" s="17"/>
      <c r="AW266" s="17"/>
      <c r="AX266" s="17"/>
      <c r="AY266" s="17"/>
      <c r="AZ266" s="17"/>
      <c r="BA266" s="17"/>
      <c r="BB266" s="17"/>
      <c r="BC266" s="17"/>
      <c r="BD266" s="17"/>
      <c r="BE266" s="17"/>
      <c r="BF266" s="17"/>
      <c r="BG266" s="17"/>
      <c r="BH266" s="17"/>
      <c r="BI266" s="17"/>
      <c r="BJ266" s="17"/>
      <c r="BK266" s="17"/>
      <c r="BL266" s="17"/>
      <c r="BM266" s="17"/>
      <c r="BN266" s="17"/>
      <c r="BO266" s="17"/>
      <c r="BP266" s="17"/>
      <c r="BQ266" s="17"/>
      <c r="BR266" s="17"/>
      <c r="BS266" s="17"/>
      <c r="BT266" s="17"/>
      <c r="BU266" s="17"/>
      <c r="BV266" s="17"/>
      <c r="BW266" s="17"/>
      <c r="BX266" s="17"/>
      <c r="BY266" s="17"/>
      <c r="BZ266" s="17"/>
      <c r="CA266" s="17"/>
      <c r="CB266" s="17"/>
      <c r="CC266" s="17"/>
      <c r="CD266" s="17"/>
    </row>
    <row r="267">
      <c r="A267" s="17"/>
      <c r="B267" s="17"/>
      <c r="C267" s="17"/>
      <c r="D267" s="301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32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  <c r="AT267" s="17"/>
      <c r="AU267" s="17"/>
      <c r="AV267" s="17"/>
      <c r="AW267" s="17"/>
      <c r="AX267" s="17"/>
      <c r="AY267" s="17"/>
      <c r="AZ267" s="17"/>
      <c r="BA267" s="17"/>
      <c r="BB267" s="17"/>
      <c r="BC267" s="17"/>
      <c r="BD267" s="17"/>
      <c r="BE267" s="17"/>
      <c r="BF267" s="17"/>
      <c r="BG267" s="17"/>
      <c r="BH267" s="17"/>
      <c r="BI267" s="17"/>
      <c r="BJ267" s="17"/>
      <c r="BK267" s="17"/>
      <c r="BL267" s="17"/>
      <c r="BM267" s="17"/>
      <c r="BN267" s="17"/>
      <c r="BO267" s="17"/>
      <c r="BP267" s="17"/>
      <c r="BQ267" s="17"/>
      <c r="BR267" s="17"/>
      <c r="BS267" s="17"/>
      <c r="BT267" s="17"/>
      <c r="BU267" s="17"/>
      <c r="BV267" s="17"/>
      <c r="BW267" s="17"/>
      <c r="BX267" s="17"/>
      <c r="BY267" s="17"/>
      <c r="BZ267" s="17"/>
      <c r="CA267" s="17"/>
      <c r="CB267" s="17"/>
      <c r="CC267" s="17"/>
      <c r="CD267" s="17"/>
    </row>
    <row r="268">
      <c r="A268" s="17"/>
      <c r="B268" s="17"/>
      <c r="C268" s="17"/>
      <c r="D268" s="301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32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  <c r="AT268" s="17"/>
      <c r="AU268" s="17"/>
      <c r="AV268" s="17"/>
      <c r="AW268" s="17"/>
      <c r="AX268" s="17"/>
      <c r="AY268" s="17"/>
      <c r="AZ268" s="17"/>
      <c r="BA268" s="17"/>
      <c r="BB268" s="17"/>
      <c r="BC268" s="17"/>
      <c r="BD268" s="17"/>
      <c r="BE268" s="17"/>
      <c r="BF268" s="17"/>
      <c r="BG268" s="17"/>
      <c r="BH268" s="17"/>
      <c r="BI268" s="17"/>
      <c r="BJ268" s="17"/>
      <c r="BK268" s="17"/>
      <c r="BL268" s="17"/>
      <c r="BM268" s="17"/>
      <c r="BN268" s="17"/>
      <c r="BO268" s="17"/>
      <c r="BP268" s="17"/>
      <c r="BQ268" s="17"/>
      <c r="BR268" s="17"/>
      <c r="BS268" s="17"/>
      <c r="BT268" s="17"/>
      <c r="BU268" s="17"/>
      <c r="BV268" s="17"/>
      <c r="BW268" s="17"/>
      <c r="BX268" s="17"/>
      <c r="BY268" s="17"/>
      <c r="BZ268" s="17"/>
      <c r="CA268" s="17"/>
      <c r="CB268" s="17"/>
      <c r="CC268" s="17"/>
      <c r="CD268" s="17"/>
    </row>
    <row r="269">
      <c r="A269" s="17"/>
      <c r="B269" s="17"/>
      <c r="C269" s="17"/>
      <c r="D269" s="301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32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  <c r="AT269" s="17"/>
      <c r="AU269" s="17"/>
      <c r="AV269" s="17"/>
      <c r="AW269" s="17"/>
      <c r="AX269" s="17"/>
      <c r="AY269" s="17"/>
      <c r="AZ269" s="17"/>
      <c r="BA269" s="17"/>
      <c r="BB269" s="17"/>
      <c r="BC269" s="17"/>
      <c r="BD269" s="17"/>
      <c r="BE269" s="17"/>
      <c r="BF269" s="17"/>
      <c r="BG269" s="17"/>
      <c r="BH269" s="17"/>
      <c r="BI269" s="17"/>
      <c r="BJ269" s="17"/>
      <c r="BK269" s="17"/>
      <c r="BL269" s="17"/>
      <c r="BM269" s="17"/>
      <c r="BN269" s="17"/>
      <c r="BO269" s="17"/>
      <c r="BP269" s="17"/>
      <c r="BQ269" s="17"/>
      <c r="BR269" s="17"/>
      <c r="BS269" s="17"/>
      <c r="BT269" s="17"/>
      <c r="BU269" s="17"/>
      <c r="BV269" s="17"/>
      <c r="BW269" s="17"/>
      <c r="BX269" s="17"/>
      <c r="BY269" s="17"/>
      <c r="BZ269" s="17"/>
      <c r="CA269" s="17"/>
      <c r="CB269" s="17"/>
      <c r="CC269" s="17"/>
      <c r="CD269" s="17"/>
    </row>
    <row r="270">
      <c r="A270" s="17"/>
      <c r="B270" s="17"/>
      <c r="C270" s="17"/>
      <c r="D270" s="301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32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  <c r="AT270" s="17"/>
      <c r="AU270" s="17"/>
      <c r="AV270" s="17"/>
      <c r="AW270" s="17"/>
      <c r="AX270" s="17"/>
      <c r="AY270" s="17"/>
      <c r="AZ270" s="17"/>
      <c r="BA270" s="17"/>
      <c r="BB270" s="17"/>
      <c r="BC270" s="17"/>
      <c r="BD270" s="17"/>
      <c r="BE270" s="17"/>
      <c r="BF270" s="17"/>
      <c r="BG270" s="17"/>
      <c r="BH270" s="17"/>
      <c r="BI270" s="17"/>
      <c r="BJ270" s="17"/>
      <c r="BK270" s="17"/>
      <c r="BL270" s="17"/>
      <c r="BM270" s="17"/>
      <c r="BN270" s="17"/>
      <c r="BO270" s="17"/>
      <c r="BP270" s="17"/>
      <c r="BQ270" s="17"/>
      <c r="BR270" s="17"/>
      <c r="BS270" s="17"/>
      <c r="BT270" s="17"/>
      <c r="BU270" s="17"/>
      <c r="BV270" s="17"/>
      <c r="BW270" s="17"/>
      <c r="BX270" s="17"/>
      <c r="BY270" s="17"/>
      <c r="BZ270" s="17"/>
      <c r="CA270" s="17"/>
      <c r="CB270" s="17"/>
      <c r="CC270" s="17"/>
      <c r="CD270" s="17"/>
    </row>
    <row r="271">
      <c r="A271" s="17"/>
      <c r="B271" s="17"/>
      <c r="C271" s="17"/>
      <c r="D271" s="301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32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  <c r="AT271" s="17"/>
      <c r="AU271" s="17"/>
      <c r="AV271" s="17"/>
      <c r="AW271" s="17"/>
      <c r="AX271" s="17"/>
      <c r="AY271" s="17"/>
      <c r="AZ271" s="17"/>
      <c r="BA271" s="17"/>
      <c r="BB271" s="17"/>
      <c r="BC271" s="17"/>
      <c r="BD271" s="17"/>
      <c r="BE271" s="17"/>
      <c r="BF271" s="17"/>
      <c r="BG271" s="17"/>
      <c r="BH271" s="17"/>
      <c r="BI271" s="17"/>
      <c r="BJ271" s="17"/>
      <c r="BK271" s="17"/>
      <c r="BL271" s="17"/>
      <c r="BM271" s="17"/>
      <c r="BN271" s="17"/>
      <c r="BO271" s="17"/>
      <c r="BP271" s="17"/>
      <c r="BQ271" s="17"/>
      <c r="BR271" s="17"/>
      <c r="BS271" s="17"/>
      <c r="BT271" s="17"/>
      <c r="BU271" s="17"/>
      <c r="BV271" s="17"/>
      <c r="BW271" s="17"/>
      <c r="BX271" s="17"/>
      <c r="BY271" s="17"/>
      <c r="BZ271" s="17"/>
      <c r="CA271" s="17"/>
      <c r="CB271" s="17"/>
      <c r="CC271" s="17"/>
      <c r="CD271" s="17"/>
    </row>
    <row r="272">
      <c r="A272" s="17"/>
      <c r="B272" s="17"/>
      <c r="C272" s="17"/>
      <c r="D272" s="301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32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  <c r="AT272" s="17"/>
      <c r="AU272" s="17"/>
      <c r="AV272" s="17"/>
      <c r="AW272" s="17"/>
      <c r="AX272" s="17"/>
      <c r="AY272" s="17"/>
      <c r="AZ272" s="17"/>
      <c r="BA272" s="17"/>
      <c r="BB272" s="17"/>
      <c r="BC272" s="17"/>
      <c r="BD272" s="17"/>
      <c r="BE272" s="17"/>
      <c r="BF272" s="17"/>
      <c r="BG272" s="17"/>
      <c r="BH272" s="17"/>
      <c r="BI272" s="17"/>
      <c r="BJ272" s="17"/>
      <c r="BK272" s="17"/>
      <c r="BL272" s="17"/>
      <c r="BM272" s="17"/>
      <c r="BN272" s="17"/>
      <c r="BO272" s="17"/>
      <c r="BP272" s="17"/>
      <c r="BQ272" s="17"/>
      <c r="BR272" s="17"/>
      <c r="BS272" s="17"/>
      <c r="BT272" s="17"/>
      <c r="BU272" s="17"/>
      <c r="BV272" s="17"/>
      <c r="BW272" s="17"/>
      <c r="BX272" s="17"/>
      <c r="BY272" s="17"/>
      <c r="BZ272" s="17"/>
      <c r="CA272" s="17"/>
      <c r="CB272" s="17"/>
      <c r="CC272" s="17"/>
      <c r="CD272" s="17"/>
    </row>
    <row r="273">
      <c r="A273" s="17"/>
      <c r="B273" s="17"/>
      <c r="C273" s="17"/>
      <c r="D273" s="301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32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  <c r="AT273" s="17"/>
      <c r="AU273" s="17"/>
      <c r="AV273" s="17"/>
      <c r="AW273" s="17"/>
      <c r="AX273" s="17"/>
      <c r="AY273" s="17"/>
      <c r="AZ273" s="17"/>
      <c r="BA273" s="17"/>
      <c r="BB273" s="17"/>
      <c r="BC273" s="17"/>
      <c r="BD273" s="17"/>
      <c r="BE273" s="17"/>
      <c r="BF273" s="17"/>
      <c r="BG273" s="17"/>
      <c r="BH273" s="17"/>
      <c r="BI273" s="17"/>
      <c r="BJ273" s="17"/>
      <c r="BK273" s="17"/>
      <c r="BL273" s="17"/>
      <c r="BM273" s="17"/>
      <c r="BN273" s="17"/>
      <c r="BO273" s="17"/>
      <c r="BP273" s="17"/>
      <c r="BQ273" s="17"/>
      <c r="BR273" s="17"/>
      <c r="BS273" s="17"/>
      <c r="BT273" s="17"/>
      <c r="BU273" s="17"/>
      <c r="BV273" s="17"/>
      <c r="BW273" s="17"/>
      <c r="BX273" s="17"/>
      <c r="BY273" s="17"/>
      <c r="BZ273" s="17"/>
      <c r="CA273" s="17"/>
      <c r="CB273" s="17"/>
      <c r="CC273" s="17"/>
      <c r="CD273" s="17"/>
    </row>
    <row r="274">
      <c r="A274" s="17"/>
      <c r="B274" s="17"/>
      <c r="C274" s="17"/>
      <c r="D274" s="301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32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  <c r="AT274" s="17"/>
      <c r="AU274" s="17"/>
      <c r="AV274" s="17"/>
      <c r="AW274" s="17"/>
      <c r="AX274" s="17"/>
      <c r="AY274" s="17"/>
      <c r="AZ274" s="17"/>
      <c r="BA274" s="17"/>
      <c r="BB274" s="17"/>
      <c r="BC274" s="17"/>
      <c r="BD274" s="17"/>
      <c r="BE274" s="17"/>
      <c r="BF274" s="17"/>
      <c r="BG274" s="17"/>
      <c r="BH274" s="17"/>
      <c r="BI274" s="17"/>
      <c r="BJ274" s="17"/>
      <c r="BK274" s="17"/>
      <c r="BL274" s="17"/>
      <c r="BM274" s="17"/>
      <c r="BN274" s="17"/>
      <c r="BO274" s="17"/>
      <c r="BP274" s="17"/>
      <c r="BQ274" s="17"/>
      <c r="BR274" s="17"/>
      <c r="BS274" s="17"/>
      <c r="BT274" s="17"/>
      <c r="BU274" s="17"/>
      <c r="BV274" s="17"/>
      <c r="BW274" s="17"/>
      <c r="BX274" s="17"/>
      <c r="BY274" s="17"/>
      <c r="BZ274" s="17"/>
      <c r="CA274" s="17"/>
      <c r="CB274" s="17"/>
      <c r="CC274" s="17"/>
      <c r="CD274" s="17"/>
    </row>
    <row r="275">
      <c r="A275" s="17"/>
      <c r="B275" s="17"/>
      <c r="C275" s="17"/>
      <c r="D275" s="301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32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  <c r="AT275" s="17"/>
      <c r="AU275" s="17"/>
      <c r="AV275" s="17"/>
      <c r="AW275" s="17"/>
      <c r="AX275" s="17"/>
      <c r="AY275" s="17"/>
      <c r="AZ275" s="17"/>
      <c r="BA275" s="17"/>
      <c r="BB275" s="17"/>
      <c r="BC275" s="17"/>
      <c r="BD275" s="17"/>
      <c r="BE275" s="17"/>
      <c r="BF275" s="17"/>
      <c r="BG275" s="17"/>
      <c r="BH275" s="17"/>
      <c r="BI275" s="17"/>
      <c r="BJ275" s="17"/>
      <c r="BK275" s="17"/>
      <c r="BL275" s="17"/>
      <c r="BM275" s="17"/>
      <c r="BN275" s="17"/>
      <c r="BO275" s="17"/>
      <c r="BP275" s="17"/>
      <c r="BQ275" s="17"/>
      <c r="BR275" s="17"/>
      <c r="BS275" s="17"/>
      <c r="BT275" s="17"/>
      <c r="BU275" s="17"/>
      <c r="BV275" s="17"/>
      <c r="BW275" s="17"/>
      <c r="BX275" s="17"/>
      <c r="BY275" s="17"/>
      <c r="BZ275" s="17"/>
      <c r="CA275" s="17"/>
      <c r="CB275" s="17"/>
      <c r="CC275" s="17"/>
      <c r="CD275" s="17"/>
    </row>
    <row r="276">
      <c r="A276" s="17"/>
      <c r="B276" s="17"/>
      <c r="C276" s="17"/>
      <c r="D276" s="301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32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  <c r="AT276" s="17"/>
      <c r="AU276" s="17"/>
      <c r="AV276" s="17"/>
      <c r="AW276" s="17"/>
      <c r="AX276" s="17"/>
      <c r="AY276" s="17"/>
      <c r="AZ276" s="17"/>
      <c r="BA276" s="17"/>
      <c r="BB276" s="17"/>
      <c r="BC276" s="17"/>
      <c r="BD276" s="17"/>
      <c r="BE276" s="17"/>
      <c r="BF276" s="17"/>
      <c r="BG276" s="17"/>
      <c r="BH276" s="17"/>
      <c r="BI276" s="17"/>
      <c r="BJ276" s="17"/>
      <c r="BK276" s="17"/>
      <c r="BL276" s="17"/>
      <c r="BM276" s="17"/>
      <c r="BN276" s="17"/>
      <c r="BO276" s="17"/>
      <c r="BP276" s="17"/>
      <c r="BQ276" s="17"/>
      <c r="BR276" s="17"/>
      <c r="BS276" s="17"/>
      <c r="BT276" s="17"/>
      <c r="BU276" s="17"/>
      <c r="BV276" s="17"/>
      <c r="BW276" s="17"/>
      <c r="BX276" s="17"/>
      <c r="BY276" s="17"/>
      <c r="BZ276" s="17"/>
      <c r="CA276" s="17"/>
      <c r="CB276" s="17"/>
      <c r="CC276" s="17"/>
      <c r="CD276" s="17"/>
    </row>
    <row r="277">
      <c r="A277" s="17"/>
      <c r="B277" s="17"/>
      <c r="C277" s="17"/>
      <c r="D277" s="301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32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  <c r="AT277" s="17"/>
      <c r="AU277" s="17"/>
      <c r="AV277" s="17"/>
      <c r="AW277" s="17"/>
      <c r="AX277" s="17"/>
      <c r="AY277" s="17"/>
      <c r="AZ277" s="17"/>
      <c r="BA277" s="17"/>
      <c r="BB277" s="17"/>
      <c r="BC277" s="17"/>
      <c r="BD277" s="17"/>
      <c r="BE277" s="17"/>
      <c r="BF277" s="17"/>
      <c r="BG277" s="17"/>
      <c r="BH277" s="17"/>
      <c r="BI277" s="17"/>
      <c r="BJ277" s="17"/>
      <c r="BK277" s="17"/>
      <c r="BL277" s="17"/>
      <c r="BM277" s="17"/>
      <c r="BN277" s="17"/>
      <c r="BO277" s="17"/>
      <c r="BP277" s="17"/>
      <c r="BQ277" s="17"/>
      <c r="BR277" s="17"/>
      <c r="BS277" s="17"/>
      <c r="BT277" s="17"/>
      <c r="BU277" s="17"/>
      <c r="BV277" s="17"/>
      <c r="BW277" s="17"/>
      <c r="BX277" s="17"/>
      <c r="BY277" s="17"/>
      <c r="BZ277" s="17"/>
      <c r="CA277" s="17"/>
      <c r="CB277" s="17"/>
      <c r="CC277" s="17"/>
      <c r="CD277" s="17"/>
    </row>
    <row r="278">
      <c r="A278" s="17"/>
      <c r="B278" s="17"/>
      <c r="C278" s="17"/>
      <c r="D278" s="301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32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  <c r="AT278" s="17"/>
      <c r="AU278" s="17"/>
      <c r="AV278" s="17"/>
      <c r="AW278" s="17"/>
      <c r="AX278" s="17"/>
      <c r="AY278" s="17"/>
      <c r="AZ278" s="17"/>
      <c r="BA278" s="17"/>
      <c r="BB278" s="17"/>
      <c r="BC278" s="17"/>
      <c r="BD278" s="17"/>
      <c r="BE278" s="17"/>
      <c r="BF278" s="17"/>
      <c r="BG278" s="17"/>
      <c r="BH278" s="17"/>
      <c r="BI278" s="17"/>
      <c r="BJ278" s="17"/>
      <c r="BK278" s="17"/>
      <c r="BL278" s="17"/>
      <c r="BM278" s="17"/>
      <c r="BN278" s="17"/>
      <c r="BO278" s="17"/>
      <c r="BP278" s="17"/>
      <c r="BQ278" s="17"/>
      <c r="BR278" s="17"/>
      <c r="BS278" s="17"/>
      <c r="BT278" s="17"/>
      <c r="BU278" s="17"/>
      <c r="BV278" s="17"/>
      <c r="BW278" s="17"/>
      <c r="BX278" s="17"/>
      <c r="BY278" s="17"/>
      <c r="BZ278" s="17"/>
      <c r="CA278" s="17"/>
      <c r="CB278" s="17"/>
      <c r="CC278" s="17"/>
      <c r="CD278" s="17"/>
    </row>
    <row r="279">
      <c r="A279" s="17"/>
      <c r="B279" s="17"/>
      <c r="C279" s="17"/>
      <c r="D279" s="301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32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  <c r="AT279" s="17"/>
      <c r="AU279" s="17"/>
      <c r="AV279" s="17"/>
      <c r="AW279" s="17"/>
      <c r="AX279" s="17"/>
      <c r="AY279" s="17"/>
      <c r="AZ279" s="17"/>
      <c r="BA279" s="17"/>
      <c r="BB279" s="17"/>
      <c r="BC279" s="17"/>
      <c r="BD279" s="17"/>
      <c r="BE279" s="17"/>
      <c r="BF279" s="17"/>
      <c r="BG279" s="17"/>
      <c r="BH279" s="17"/>
      <c r="BI279" s="17"/>
      <c r="BJ279" s="17"/>
      <c r="BK279" s="17"/>
      <c r="BL279" s="17"/>
      <c r="BM279" s="17"/>
      <c r="BN279" s="17"/>
      <c r="BO279" s="17"/>
      <c r="BP279" s="17"/>
      <c r="BQ279" s="17"/>
      <c r="BR279" s="17"/>
      <c r="BS279" s="17"/>
      <c r="BT279" s="17"/>
      <c r="BU279" s="17"/>
      <c r="BV279" s="17"/>
      <c r="BW279" s="17"/>
      <c r="BX279" s="17"/>
      <c r="BY279" s="17"/>
      <c r="BZ279" s="17"/>
      <c r="CA279" s="17"/>
      <c r="CB279" s="17"/>
      <c r="CC279" s="17"/>
      <c r="CD279" s="17"/>
    </row>
    <row r="280">
      <c r="A280" s="17"/>
      <c r="B280" s="17"/>
      <c r="C280" s="17"/>
      <c r="D280" s="301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32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  <c r="AT280" s="17"/>
      <c r="AU280" s="17"/>
      <c r="AV280" s="17"/>
      <c r="AW280" s="17"/>
      <c r="AX280" s="17"/>
      <c r="AY280" s="17"/>
      <c r="AZ280" s="17"/>
      <c r="BA280" s="17"/>
      <c r="BB280" s="17"/>
      <c r="BC280" s="17"/>
      <c r="BD280" s="17"/>
      <c r="BE280" s="17"/>
      <c r="BF280" s="17"/>
      <c r="BG280" s="17"/>
      <c r="BH280" s="17"/>
      <c r="BI280" s="17"/>
      <c r="BJ280" s="17"/>
      <c r="BK280" s="17"/>
      <c r="BL280" s="17"/>
      <c r="BM280" s="17"/>
      <c r="BN280" s="17"/>
      <c r="BO280" s="17"/>
      <c r="BP280" s="17"/>
      <c r="BQ280" s="17"/>
      <c r="BR280" s="17"/>
      <c r="BS280" s="17"/>
      <c r="BT280" s="17"/>
      <c r="BU280" s="17"/>
      <c r="BV280" s="17"/>
      <c r="BW280" s="17"/>
      <c r="BX280" s="17"/>
      <c r="BY280" s="17"/>
      <c r="BZ280" s="17"/>
      <c r="CA280" s="17"/>
      <c r="CB280" s="17"/>
      <c r="CC280" s="17"/>
      <c r="CD280" s="17"/>
    </row>
    <row r="281">
      <c r="A281" s="17"/>
      <c r="B281" s="17"/>
      <c r="C281" s="17"/>
      <c r="D281" s="301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32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  <c r="AT281" s="17"/>
      <c r="AU281" s="17"/>
      <c r="AV281" s="17"/>
      <c r="AW281" s="17"/>
      <c r="AX281" s="17"/>
      <c r="AY281" s="17"/>
      <c r="AZ281" s="17"/>
      <c r="BA281" s="17"/>
      <c r="BB281" s="17"/>
      <c r="BC281" s="17"/>
      <c r="BD281" s="17"/>
      <c r="BE281" s="17"/>
      <c r="BF281" s="17"/>
      <c r="BG281" s="17"/>
      <c r="BH281" s="17"/>
      <c r="BI281" s="17"/>
      <c r="BJ281" s="17"/>
      <c r="BK281" s="17"/>
      <c r="BL281" s="17"/>
      <c r="BM281" s="17"/>
      <c r="BN281" s="17"/>
      <c r="BO281" s="17"/>
      <c r="BP281" s="17"/>
      <c r="BQ281" s="17"/>
      <c r="BR281" s="17"/>
      <c r="BS281" s="17"/>
      <c r="BT281" s="17"/>
      <c r="BU281" s="17"/>
      <c r="BV281" s="17"/>
      <c r="BW281" s="17"/>
      <c r="BX281" s="17"/>
      <c r="BY281" s="17"/>
      <c r="BZ281" s="17"/>
      <c r="CA281" s="17"/>
      <c r="CB281" s="17"/>
      <c r="CC281" s="17"/>
      <c r="CD281" s="17"/>
    </row>
    <row r="282">
      <c r="A282" s="17"/>
      <c r="B282" s="17"/>
      <c r="C282" s="17"/>
      <c r="D282" s="301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32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  <c r="AT282" s="17"/>
      <c r="AU282" s="17"/>
      <c r="AV282" s="17"/>
      <c r="AW282" s="17"/>
      <c r="AX282" s="17"/>
      <c r="AY282" s="17"/>
      <c r="AZ282" s="17"/>
      <c r="BA282" s="17"/>
      <c r="BB282" s="17"/>
      <c r="BC282" s="17"/>
      <c r="BD282" s="17"/>
      <c r="BE282" s="17"/>
      <c r="BF282" s="17"/>
      <c r="BG282" s="17"/>
      <c r="BH282" s="17"/>
      <c r="BI282" s="17"/>
      <c r="BJ282" s="17"/>
      <c r="BK282" s="17"/>
      <c r="BL282" s="17"/>
      <c r="BM282" s="17"/>
      <c r="BN282" s="17"/>
      <c r="BO282" s="17"/>
      <c r="BP282" s="17"/>
      <c r="BQ282" s="17"/>
      <c r="BR282" s="17"/>
      <c r="BS282" s="17"/>
      <c r="BT282" s="17"/>
      <c r="BU282" s="17"/>
      <c r="BV282" s="17"/>
      <c r="BW282" s="17"/>
      <c r="BX282" s="17"/>
      <c r="BY282" s="17"/>
      <c r="BZ282" s="17"/>
      <c r="CA282" s="17"/>
      <c r="CB282" s="17"/>
      <c r="CC282" s="17"/>
      <c r="CD282" s="17"/>
    </row>
    <row r="283">
      <c r="A283" s="17"/>
      <c r="B283" s="17"/>
      <c r="C283" s="17"/>
      <c r="D283" s="301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32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  <c r="AT283" s="17"/>
      <c r="AU283" s="17"/>
      <c r="AV283" s="17"/>
      <c r="AW283" s="17"/>
      <c r="AX283" s="17"/>
      <c r="AY283" s="17"/>
      <c r="AZ283" s="17"/>
      <c r="BA283" s="17"/>
      <c r="BB283" s="17"/>
      <c r="BC283" s="17"/>
      <c r="BD283" s="17"/>
      <c r="BE283" s="17"/>
      <c r="BF283" s="17"/>
      <c r="BG283" s="17"/>
      <c r="BH283" s="17"/>
      <c r="BI283" s="17"/>
      <c r="BJ283" s="17"/>
      <c r="BK283" s="17"/>
      <c r="BL283" s="17"/>
      <c r="BM283" s="17"/>
      <c r="BN283" s="17"/>
      <c r="BO283" s="17"/>
      <c r="BP283" s="17"/>
      <c r="BQ283" s="17"/>
      <c r="BR283" s="17"/>
      <c r="BS283" s="17"/>
      <c r="BT283" s="17"/>
      <c r="BU283" s="17"/>
      <c r="BV283" s="17"/>
      <c r="BW283" s="17"/>
      <c r="BX283" s="17"/>
      <c r="BY283" s="17"/>
      <c r="BZ283" s="17"/>
      <c r="CA283" s="17"/>
      <c r="CB283" s="17"/>
      <c r="CC283" s="17"/>
      <c r="CD283" s="17"/>
    </row>
    <row r="284">
      <c r="A284" s="17"/>
      <c r="B284" s="17"/>
      <c r="C284" s="17"/>
      <c r="D284" s="301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32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  <c r="AT284" s="17"/>
      <c r="AU284" s="17"/>
      <c r="AV284" s="17"/>
      <c r="AW284" s="17"/>
      <c r="AX284" s="17"/>
      <c r="AY284" s="17"/>
      <c r="AZ284" s="17"/>
      <c r="BA284" s="17"/>
      <c r="BB284" s="17"/>
      <c r="BC284" s="17"/>
      <c r="BD284" s="17"/>
      <c r="BE284" s="17"/>
      <c r="BF284" s="17"/>
      <c r="BG284" s="17"/>
      <c r="BH284" s="17"/>
      <c r="BI284" s="17"/>
      <c r="BJ284" s="17"/>
      <c r="BK284" s="17"/>
      <c r="BL284" s="17"/>
      <c r="BM284" s="17"/>
      <c r="BN284" s="17"/>
      <c r="BO284" s="17"/>
      <c r="BP284" s="17"/>
      <c r="BQ284" s="17"/>
      <c r="BR284" s="17"/>
      <c r="BS284" s="17"/>
      <c r="BT284" s="17"/>
      <c r="BU284" s="17"/>
      <c r="BV284" s="17"/>
      <c r="BW284" s="17"/>
      <c r="BX284" s="17"/>
      <c r="BY284" s="17"/>
      <c r="BZ284" s="17"/>
      <c r="CA284" s="17"/>
      <c r="CB284" s="17"/>
      <c r="CC284" s="17"/>
      <c r="CD284" s="17"/>
    </row>
    <row r="285">
      <c r="A285" s="17"/>
      <c r="B285" s="17"/>
      <c r="C285" s="17"/>
      <c r="D285" s="301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32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  <c r="AT285" s="17"/>
      <c r="AU285" s="17"/>
      <c r="AV285" s="17"/>
      <c r="AW285" s="17"/>
      <c r="AX285" s="17"/>
      <c r="AY285" s="17"/>
      <c r="AZ285" s="17"/>
      <c r="BA285" s="17"/>
      <c r="BB285" s="17"/>
      <c r="BC285" s="17"/>
      <c r="BD285" s="17"/>
      <c r="BE285" s="17"/>
      <c r="BF285" s="17"/>
      <c r="BG285" s="17"/>
      <c r="BH285" s="17"/>
      <c r="BI285" s="17"/>
      <c r="BJ285" s="17"/>
      <c r="BK285" s="17"/>
      <c r="BL285" s="17"/>
      <c r="BM285" s="17"/>
      <c r="BN285" s="17"/>
      <c r="BO285" s="17"/>
      <c r="BP285" s="17"/>
      <c r="BQ285" s="17"/>
      <c r="BR285" s="17"/>
      <c r="BS285" s="17"/>
      <c r="BT285" s="17"/>
      <c r="BU285" s="17"/>
      <c r="BV285" s="17"/>
      <c r="BW285" s="17"/>
      <c r="BX285" s="17"/>
      <c r="BY285" s="17"/>
      <c r="BZ285" s="17"/>
      <c r="CA285" s="17"/>
      <c r="CB285" s="17"/>
      <c r="CC285" s="17"/>
      <c r="CD285" s="17"/>
    </row>
    <row r="286">
      <c r="A286" s="17"/>
      <c r="B286" s="17"/>
      <c r="C286" s="17"/>
      <c r="D286" s="301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32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  <c r="AT286" s="17"/>
      <c r="AU286" s="17"/>
      <c r="AV286" s="17"/>
      <c r="AW286" s="17"/>
      <c r="AX286" s="17"/>
      <c r="AY286" s="17"/>
      <c r="AZ286" s="17"/>
      <c r="BA286" s="17"/>
      <c r="BB286" s="17"/>
      <c r="BC286" s="17"/>
      <c r="BD286" s="17"/>
      <c r="BE286" s="17"/>
      <c r="BF286" s="17"/>
      <c r="BG286" s="17"/>
      <c r="BH286" s="17"/>
      <c r="BI286" s="17"/>
      <c r="BJ286" s="17"/>
      <c r="BK286" s="17"/>
      <c r="BL286" s="17"/>
      <c r="BM286" s="17"/>
      <c r="BN286" s="17"/>
      <c r="BO286" s="17"/>
      <c r="BP286" s="17"/>
      <c r="BQ286" s="17"/>
      <c r="BR286" s="17"/>
      <c r="BS286" s="17"/>
      <c r="BT286" s="17"/>
      <c r="BU286" s="17"/>
      <c r="BV286" s="17"/>
      <c r="BW286" s="17"/>
      <c r="BX286" s="17"/>
      <c r="BY286" s="17"/>
      <c r="BZ286" s="17"/>
      <c r="CA286" s="17"/>
      <c r="CB286" s="17"/>
      <c r="CC286" s="17"/>
      <c r="CD286" s="17"/>
    </row>
    <row r="287">
      <c r="A287" s="17"/>
      <c r="B287" s="17"/>
      <c r="C287" s="17"/>
      <c r="D287" s="301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32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  <c r="AT287" s="17"/>
      <c r="AU287" s="17"/>
      <c r="AV287" s="17"/>
      <c r="AW287" s="17"/>
      <c r="AX287" s="17"/>
      <c r="AY287" s="17"/>
      <c r="AZ287" s="17"/>
      <c r="BA287" s="17"/>
      <c r="BB287" s="17"/>
      <c r="BC287" s="17"/>
      <c r="BD287" s="17"/>
      <c r="BE287" s="17"/>
      <c r="BF287" s="17"/>
      <c r="BG287" s="17"/>
      <c r="BH287" s="17"/>
      <c r="BI287" s="17"/>
      <c r="BJ287" s="17"/>
      <c r="BK287" s="17"/>
      <c r="BL287" s="17"/>
      <c r="BM287" s="17"/>
      <c r="BN287" s="17"/>
      <c r="BO287" s="17"/>
      <c r="BP287" s="17"/>
      <c r="BQ287" s="17"/>
      <c r="BR287" s="17"/>
      <c r="BS287" s="17"/>
      <c r="BT287" s="17"/>
      <c r="BU287" s="17"/>
      <c r="BV287" s="17"/>
      <c r="BW287" s="17"/>
      <c r="BX287" s="17"/>
      <c r="BY287" s="17"/>
      <c r="BZ287" s="17"/>
      <c r="CA287" s="17"/>
      <c r="CB287" s="17"/>
      <c r="CC287" s="17"/>
      <c r="CD287" s="17"/>
    </row>
    <row r="288">
      <c r="A288" s="17"/>
      <c r="B288" s="17"/>
      <c r="C288" s="17"/>
      <c r="D288" s="301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32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  <c r="AT288" s="17"/>
      <c r="AU288" s="17"/>
      <c r="AV288" s="17"/>
      <c r="AW288" s="17"/>
      <c r="AX288" s="17"/>
      <c r="AY288" s="17"/>
      <c r="AZ288" s="17"/>
      <c r="BA288" s="17"/>
      <c r="BB288" s="17"/>
      <c r="BC288" s="17"/>
      <c r="BD288" s="17"/>
      <c r="BE288" s="17"/>
      <c r="BF288" s="17"/>
      <c r="BG288" s="17"/>
      <c r="BH288" s="17"/>
      <c r="BI288" s="17"/>
      <c r="BJ288" s="17"/>
      <c r="BK288" s="17"/>
      <c r="BL288" s="17"/>
      <c r="BM288" s="17"/>
      <c r="BN288" s="17"/>
      <c r="BO288" s="17"/>
      <c r="BP288" s="17"/>
      <c r="BQ288" s="17"/>
      <c r="BR288" s="17"/>
      <c r="BS288" s="17"/>
      <c r="BT288" s="17"/>
      <c r="BU288" s="17"/>
      <c r="BV288" s="17"/>
      <c r="BW288" s="17"/>
      <c r="BX288" s="17"/>
      <c r="BY288" s="17"/>
      <c r="BZ288" s="17"/>
      <c r="CA288" s="17"/>
      <c r="CB288" s="17"/>
      <c r="CC288" s="17"/>
      <c r="CD288" s="17"/>
    </row>
    <row r="289">
      <c r="A289" s="17"/>
      <c r="B289" s="17"/>
      <c r="C289" s="17"/>
      <c r="D289" s="301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32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  <c r="AT289" s="17"/>
      <c r="AU289" s="17"/>
      <c r="AV289" s="17"/>
      <c r="AW289" s="17"/>
      <c r="AX289" s="17"/>
      <c r="AY289" s="17"/>
      <c r="AZ289" s="17"/>
      <c r="BA289" s="17"/>
      <c r="BB289" s="17"/>
      <c r="BC289" s="17"/>
      <c r="BD289" s="17"/>
      <c r="BE289" s="17"/>
      <c r="BF289" s="17"/>
      <c r="BG289" s="17"/>
      <c r="BH289" s="17"/>
      <c r="BI289" s="17"/>
      <c r="BJ289" s="17"/>
      <c r="BK289" s="17"/>
      <c r="BL289" s="17"/>
      <c r="BM289" s="17"/>
      <c r="BN289" s="17"/>
      <c r="BO289" s="17"/>
      <c r="BP289" s="17"/>
      <c r="BQ289" s="17"/>
      <c r="BR289" s="17"/>
      <c r="BS289" s="17"/>
      <c r="BT289" s="17"/>
      <c r="BU289" s="17"/>
      <c r="BV289" s="17"/>
      <c r="BW289" s="17"/>
      <c r="BX289" s="17"/>
      <c r="BY289" s="17"/>
      <c r="BZ289" s="17"/>
      <c r="CA289" s="17"/>
      <c r="CB289" s="17"/>
      <c r="CC289" s="17"/>
      <c r="CD289" s="17"/>
    </row>
    <row r="290">
      <c r="A290" s="17"/>
      <c r="B290" s="17"/>
      <c r="C290" s="17"/>
      <c r="D290" s="301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32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  <c r="AT290" s="17"/>
      <c r="AU290" s="17"/>
      <c r="AV290" s="17"/>
      <c r="AW290" s="17"/>
      <c r="AX290" s="17"/>
      <c r="AY290" s="17"/>
      <c r="AZ290" s="17"/>
      <c r="BA290" s="17"/>
      <c r="BB290" s="17"/>
      <c r="BC290" s="17"/>
      <c r="BD290" s="17"/>
      <c r="BE290" s="17"/>
      <c r="BF290" s="17"/>
      <c r="BG290" s="17"/>
      <c r="BH290" s="17"/>
      <c r="BI290" s="17"/>
      <c r="BJ290" s="17"/>
      <c r="BK290" s="17"/>
      <c r="BL290" s="17"/>
      <c r="BM290" s="17"/>
      <c r="BN290" s="17"/>
      <c r="BO290" s="17"/>
      <c r="BP290" s="17"/>
      <c r="BQ290" s="17"/>
      <c r="BR290" s="17"/>
      <c r="BS290" s="17"/>
      <c r="BT290" s="17"/>
      <c r="BU290" s="17"/>
      <c r="BV290" s="17"/>
      <c r="BW290" s="17"/>
      <c r="BX290" s="17"/>
      <c r="BY290" s="17"/>
      <c r="BZ290" s="17"/>
      <c r="CA290" s="17"/>
      <c r="CB290" s="17"/>
      <c r="CC290" s="17"/>
      <c r="CD290" s="17"/>
    </row>
    <row r="291">
      <c r="A291" s="17"/>
      <c r="B291" s="17"/>
      <c r="C291" s="17"/>
      <c r="D291" s="301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32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  <c r="AT291" s="17"/>
      <c r="AU291" s="17"/>
      <c r="AV291" s="17"/>
      <c r="AW291" s="17"/>
      <c r="AX291" s="17"/>
      <c r="AY291" s="17"/>
      <c r="AZ291" s="17"/>
      <c r="BA291" s="17"/>
      <c r="BB291" s="17"/>
      <c r="BC291" s="17"/>
      <c r="BD291" s="17"/>
      <c r="BE291" s="17"/>
      <c r="BF291" s="17"/>
      <c r="BG291" s="17"/>
      <c r="BH291" s="17"/>
      <c r="BI291" s="17"/>
      <c r="BJ291" s="17"/>
      <c r="BK291" s="17"/>
      <c r="BL291" s="17"/>
      <c r="BM291" s="17"/>
      <c r="BN291" s="17"/>
      <c r="BO291" s="17"/>
      <c r="BP291" s="17"/>
      <c r="BQ291" s="17"/>
      <c r="BR291" s="17"/>
      <c r="BS291" s="17"/>
      <c r="BT291" s="17"/>
      <c r="BU291" s="17"/>
      <c r="BV291" s="17"/>
      <c r="BW291" s="17"/>
      <c r="BX291" s="17"/>
      <c r="BY291" s="17"/>
      <c r="BZ291" s="17"/>
      <c r="CA291" s="17"/>
      <c r="CB291" s="17"/>
      <c r="CC291" s="17"/>
      <c r="CD291" s="17"/>
    </row>
    <row r="292">
      <c r="A292" s="17"/>
      <c r="B292" s="17"/>
      <c r="C292" s="17"/>
      <c r="D292" s="301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32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  <c r="AT292" s="17"/>
      <c r="AU292" s="17"/>
      <c r="AV292" s="17"/>
      <c r="AW292" s="17"/>
      <c r="AX292" s="17"/>
      <c r="AY292" s="17"/>
      <c r="AZ292" s="17"/>
      <c r="BA292" s="17"/>
      <c r="BB292" s="17"/>
      <c r="BC292" s="17"/>
      <c r="BD292" s="17"/>
      <c r="BE292" s="17"/>
      <c r="BF292" s="17"/>
      <c r="BG292" s="17"/>
      <c r="BH292" s="17"/>
      <c r="BI292" s="17"/>
      <c r="BJ292" s="17"/>
      <c r="BK292" s="17"/>
      <c r="BL292" s="17"/>
      <c r="BM292" s="17"/>
      <c r="BN292" s="17"/>
      <c r="BO292" s="17"/>
      <c r="BP292" s="17"/>
      <c r="BQ292" s="17"/>
      <c r="BR292" s="17"/>
      <c r="BS292" s="17"/>
      <c r="BT292" s="17"/>
      <c r="BU292" s="17"/>
      <c r="BV292" s="17"/>
      <c r="BW292" s="17"/>
      <c r="BX292" s="17"/>
      <c r="BY292" s="17"/>
      <c r="BZ292" s="17"/>
      <c r="CA292" s="17"/>
      <c r="CB292" s="17"/>
      <c r="CC292" s="17"/>
      <c r="CD292" s="17"/>
    </row>
    <row r="293">
      <c r="A293" s="17"/>
      <c r="B293" s="17"/>
      <c r="C293" s="17"/>
      <c r="D293" s="301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32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  <c r="AT293" s="17"/>
      <c r="AU293" s="17"/>
      <c r="AV293" s="17"/>
      <c r="AW293" s="17"/>
      <c r="AX293" s="17"/>
      <c r="AY293" s="17"/>
      <c r="AZ293" s="17"/>
      <c r="BA293" s="17"/>
      <c r="BB293" s="17"/>
      <c r="BC293" s="17"/>
      <c r="BD293" s="17"/>
      <c r="BE293" s="17"/>
      <c r="BF293" s="17"/>
      <c r="BG293" s="17"/>
      <c r="BH293" s="17"/>
      <c r="BI293" s="17"/>
      <c r="BJ293" s="17"/>
      <c r="BK293" s="17"/>
      <c r="BL293" s="17"/>
      <c r="BM293" s="17"/>
      <c r="BN293" s="17"/>
      <c r="BO293" s="17"/>
      <c r="BP293" s="17"/>
      <c r="BQ293" s="17"/>
      <c r="BR293" s="17"/>
      <c r="BS293" s="17"/>
      <c r="BT293" s="17"/>
      <c r="BU293" s="17"/>
      <c r="BV293" s="17"/>
      <c r="BW293" s="17"/>
      <c r="BX293" s="17"/>
      <c r="BY293" s="17"/>
      <c r="BZ293" s="17"/>
      <c r="CA293" s="17"/>
      <c r="CB293" s="17"/>
      <c r="CC293" s="17"/>
      <c r="CD293" s="17"/>
    </row>
    <row r="294">
      <c r="A294" s="17"/>
      <c r="B294" s="17"/>
      <c r="C294" s="17"/>
      <c r="D294" s="301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32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  <c r="AT294" s="17"/>
      <c r="AU294" s="17"/>
      <c r="AV294" s="17"/>
      <c r="AW294" s="17"/>
      <c r="AX294" s="17"/>
      <c r="AY294" s="17"/>
      <c r="AZ294" s="17"/>
      <c r="BA294" s="17"/>
      <c r="BB294" s="17"/>
      <c r="BC294" s="17"/>
      <c r="BD294" s="17"/>
      <c r="BE294" s="17"/>
      <c r="BF294" s="17"/>
      <c r="BG294" s="17"/>
      <c r="BH294" s="17"/>
      <c r="BI294" s="17"/>
      <c r="BJ294" s="17"/>
      <c r="BK294" s="17"/>
      <c r="BL294" s="17"/>
      <c r="BM294" s="17"/>
      <c r="BN294" s="17"/>
      <c r="BO294" s="17"/>
      <c r="BP294" s="17"/>
      <c r="BQ294" s="17"/>
      <c r="BR294" s="17"/>
      <c r="BS294" s="17"/>
      <c r="BT294" s="17"/>
      <c r="BU294" s="17"/>
      <c r="BV294" s="17"/>
      <c r="BW294" s="17"/>
      <c r="BX294" s="17"/>
      <c r="BY294" s="17"/>
      <c r="BZ294" s="17"/>
      <c r="CA294" s="17"/>
      <c r="CB294" s="17"/>
      <c r="CC294" s="17"/>
      <c r="CD294" s="17"/>
    </row>
    <row r="295">
      <c r="A295" s="17"/>
      <c r="B295" s="17"/>
      <c r="C295" s="17"/>
      <c r="D295" s="301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32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  <c r="AT295" s="17"/>
      <c r="AU295" s="17"/>
      <c r="AV295" s="17"/>
      <c r="AW295" s="17"/>
      <c r="AX295" s="17"/>
      <c r="AY295" s="17"/>
      <c r="AZ295" s="17"/>
      <c r="BA295" s="17"/>
      <c r="BB295" s="17"/>
      <c r="BC295" s="17"/>
      <c r="BD295" s="17"/>
      <c r="BE295" s="17"/>
      <c r="BF295" s="17"/>
      <c r="BG295" s="17"/>
      <c r="BH295" s="17"/>
      <c r="BI295" s="17"/>
      <c r="BJ295" s="17"/>
      <c r="BK295" s="17"/>
      <c r="BL295" s="17"/>
      <c r="BM295" s="17"/>
      <c r="BN295" s="17"/>
      <c r="BO295" s="17"/>
      <c r="BP295" s="17"/>
      <c r="BQ295" s="17"/>
      <c r="BR295" s="17"/>
      <c r="BS295" s="17"/>
      <c r="BT295" s="17"/>
      <c r="BU295" s="17"/>
      <c r="BV295" s="17"/>
      <c r="BW295" s="17"/>
      <c r="BX295" s="17"/>
      <c r="BY295" s="17"/>
      <c r="BZ295" s="17"/>
      <c r="CA295" s="17"/>
      <c r="CB295" s="17"/>
      <c r="CC295" s="17"/>
      <c r="CD295" s="17"/>
    </row>
    <row r="296">
      <c r="A296" s="17"/>
      <c r="B296" s="17"/>
      <c r="C296" s="17"/>
      <c r="D296" s="301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32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  <c r="AT296" s="17"/>
      <c r="AU296" s="17"/>
      <c r="AV296" s="17"/>
      <c r="AW296" s="17"/>
      <c r="AX296" s="17"/>
      <c r="AY296" s="17"/>
      <c r="AZ296" s="17"/>
      <c r="BA296" s="17"/>
      <c r="BB296" s="17"/>
      <c r="BC296" s="17"/>
      <c r="BD296" s="17"/>
      <c r="BE296" s="17"/>
      <c r="BF296" s="17"/>
      <c r="BG296" s="17"/>
      <c r="BH296" s="17"/>
      <c r="BI296" s="17"/>
      <c r="BJ296" s="17"/>
      <c r="BK296" s="17"/>
      <c r="BL296" s="17"/>
      <c r="BM296" s="17"/>
      <c r="BN296" s="17"/>
      <c r="BO296" s="17"/>
      <c r="BP296" s="17"/>
      <c r="BQ296" s="17"/>
      <c r="BR296" s="17"/>
      <c r="BS296" s="17"/>
      <c r="BT296" s="17"/>
      <c r="BU296" s="17"/>
      <c r="BV296" s="17"/>
      <c r="BW296" s="17"/>
      <c r="BX296" s="17"/>
      <c r="BY296" s="17"/>
      <c r="BZ296" s="17"/>
      <c r="CA296" s="17"/>
      <c r="CB296" s="17"/>
      <c r="CC296" s="17"/>
      <c r="CD296" s="17"/>
    </row>
    <row r="297">
      <c r="A297" s="17"/>
      <c r="B297" s="17"/>
      <c r="C297" s="17"/>
      <c r="D297" s="301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32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  <c r="AT297" s="17"/>
      <c r="AU297" s="17"/>
      <c r="AV297" s="17"/>
      <c r="AW297" s="17"/>
      <c r="AX297" s="17"/>
      <c r="AY297" s="17"/>
      <c r="AZ297" s="17"/>
      <c r="BA297" s="17"/>
      <c r="BB297" s="17"/>
      <c r="BC297" s="17"/>
      <c r="BD297" s="17"/>
      <c r="BE297" s="17"/>
      <c r="BF297" s="17"/>
      <c r="BG297" s="17"/>
      <c r="BH297" s="17"/>
      <c r="BI297" s="17"/>
      <c r="BJ297" s="17"/>
      <c r="BK297" s="17"/>
      <c r="BL297" s="17"/>
      <c r="BM297" s="17"/>
      <c r="BN297" s="17"/>
      <c r="BO297" s="17"/>
      <c r="BP297" s="17"/>
      <c r="BQ297" s="17"/>
      <c r="BR297" s="17"/>
      <c r="BS297" s="17"/>
      <c r="BT297" s="17"/>
      <c r="BU297" s="17"/>
      <c r="BV297" s="17"/>
      <c r="BW297" s="17"/>
      <c r="BX297" s="17"/>
      <c r="BY297" s="17"/>
      <c r="BZ297" s="17"/>
      <c r="CA297" s="17"/>
      <c r="CB297" s="17"/>
      <c r="CC297" s="17"/>
      <c r="CD297" s="17"/>
    </row>
    <row r="298">
      <c r="A298" s="17"/>
      <c r="B298" s="17"/>
      <c r="C298" s="17"/>
      <c r="D298" s="301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32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  <c r="AT298" s="17"/>
      <c r="AU298" s="17"/>
      <c r="AV298" s="17"/>
      <c r="AW298" s="17"/>
      <c r="AX298" s="17"/>
      <c r="AY298" s="17"/>
      <c r="AZ298" s="17"/>
      <c r="BA298" s="17"/>
      <c r="BB298" s="17"/>
      <c r="BC298" s="17"/>
      <c r="BD298" s="17"/>
      <c r="BE298" s="17"/>
      <c r="BF298" s="17"/>
      <c r="BG298" s="17"/>
      <c r="BH298" s="17"/>
      <c r="BI298" s="17"/>
      <c r="BJ298" s="17"/>
      <c r="BK298" s="17"/>
      <c r="BL298" s="17"/>
      <c r="BM298" s="17"/>
      <c r="BN298" s="17"/>
      <c r="BO298" s="17"/>
      <c r="BP298" s="17"/>
      <c r="BQ298" s="17"/>
      <c r="BR298" s="17"/>
      <c r="BS298" s="17"/>
      <c r="BT298" s="17"/>
      <c r="BU298" s="17"/>
      <c r="BV298" s="17"/>
      <c r="BW298" s="17"/>
      <c r="BX298" s="17"/>
      <c r="BY298" s="17"/>
      <c r="BZ298" s="17"/>
      <c r="CA298" s="17"/>
      <c r="CB298" s="17"/>
      <c r="CC298" s="17"/>
      <c r="CD298" s="17"/>
    </row>
    <row r="299">
      <c r="A299" s="17"/>
      <c r="B299" s="17"/>
      <c r="C299" s="17"/>
      <c r="D299" s="301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32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  <c r="AT299" s="17"/>
      <c r="AU299" s="17"/>
      <c r="AV299" s="17"/>
      <c r="AW299" s="17"/>
      <c r="AX299" s="17"/>
      <c r="AY299" s="17"/>
      <c r="AZ299" s="17"/>
      <c r="BA299" s="17"/>
      <c r="BB299" s="17"/>
      <c r="BC299" s="17"/>
      <c r="BD299" s="17"/>
      <c r="BE299" s="17"/>
      <c r="BF299" s="17"/>
      <c r="BG299" s="17"/>
      <c r="BH299" s="17"/>
      <c r="BI299" s="17"/>
      <c r="BJ299" s="17"/>
      <c r="BK299" s="17"/>
      <c r="BL299" s="17"/>
      <c r="BM299" s="17"/>
      <c r="BN299" s="17"/>
      <c r="BO299" s="17"/>
      <c r="BP299" s="17"/>
      <c r="BQ299" s="17"/>
      <c r="BR299" s="17"/>
      <c r="BS299" s="17"/>
      <c r="BT299" s="17"/>
      <c r="BU299" s="17"/>
      <c r="BV299" s="17"/>
      <c r="BW299" s="17"/>
      <c r="BX299" s="17"/>
      <c r="BY299" s="17"/>
      <c r="BZ299" s="17"/>
      <c r="CA299" s="17"/>
      <c r="CB299" s="17"/>
      <c r="CC299" s="17"/>
      <c r="CD299" s="17"/>
    </row>
    <row r="300">
      <c r="A300" s="17"/>
      <c r="B300" s="17"/>
      <c r="C300" s="17"/>
      <c r="D300" s="301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32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  <c r="AT300" s="17"/>
      <c r="AU300" s="17"/>
      <c r="AV300" s="17"/>
      <c r="AW300" s="17"/>
      <c r="AX300" s="17"/>
      <c r="AY300" s="17"/>
      <c r="AZ300" s="17"/>
      <c r="BA300" s="17"/>
      <c r="BB300" s="17"/>
      <c r="BC300" s="17"/>
      <c r="BD300" s="17"/>
      <c r="BE300" s="17"/>
      <c r="BF300" s="17"/>
      <c r="BG300" s="17"/>
      <c r="BH300" s="17"/>
      <c r="BI300" s="17"/>
      <c r="BJ300" s="17"/>
      <c r="BK300" s="17"/>
      <c r="BL300" s="17"/>
      <c r="BM300" s="17"/>
      <c r="BN300" s="17"/>
      <c r="BO300" s="17"/>
      <c r="BP300" s="17"/>
      <c r="BQ300" s="17"/>
      <c r="BR300" s="17"/>
      <c r="BS300" s="17"/>
      <c r="BT300" s="17"/>
      <c r="BU300" s="17"/>
      <c r="BV300" s="17"/>
      <c r="BW300" s="17"/>
      <c r="BX300" s="17"/>
      <c r="BY300" s="17"/>
      <c r="BZ300" s="17"/>
      <c r="CA300" s="17"/>
      <c r="CB300" s="17"/>
      <c r="CC300" s="17"/>
      <c r="CD300" s="17"/>
    </row>
    <row r="301">
      <c r="A301" s="17"/>
      <c r="B301" s="17"/>
      <c r="C301" s="17"/>
      <c r="D301" s="301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32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  <c r="AT301" s="17"/>
      <c r="AU301" s="17"/>
      <c r="AV301" s="17"/>
      <c r="AW301" s="17"/>
      <c r="AX301" s="17"/>
      <c r="AY301" s="17"/>
      <c r="AZ301" s="17"/>
      <c r="BA301" s="17"/>
      <c r="BB301" s="17"/>
      <c r="BC301" s="17"/>
      <c r="BD301" s="17"/>
      <c r="BE301" s="17"/>
      <c r="BF301" s="17"/>
      <c r="BG301" s="17"/>
      <c r="BH301" s="17"/>
      <c r="BI301" s="17"/>
      <c r="BJ301" s="17"/>
      <c r="BK301" s="17"/>
      <c r="BL301" s="17"/>
      <c r="BM301" s="17"/>
      <c r="BN301" s="17"/>
      <c r="BO301" s="17"/>
      <c r="BP301" s="17"/>
      <c r="BQ301" s="17"/>
      <c r="BR301" s="17"/>
      <c r="BS301" s="17"/>
      <c r="BT301" s="17"/>
      <c r="BU301" s="17"/>
      <c r="BV301" s="17"/>
      <c r="BW301" s="17"/>
      <c r="BX301" s="17"/>
      <c r="BY301" s="17"/>
      <c r="BZ301" s="17"/>
      <c r="CA301" s="17"/>
      <c r="CB301" s="17"/>
      <c r="CC301" s="17"/>
      <c r="CD301" s="17"/>
    </row>
    <row r="302">
      <c r="A302" s="17"/>
      <c r="B302" s="17"/>
      <c r="C302" s="17"/>
      <c r="D302" s="301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32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  <c r="AT302" s="17"/>
      <c r="AU302" s="17"/>
      <c r="AV302" s="17"/>
      <c r="AW302" s="17"/>
      <c r="AX302" s="17"/>
      <c r="AY302" s="17"/>
      <c r="AZ302" s="17"/>
      <c r="BA302" s="17"/>
      <c r="BB302" s="17"/>
      <c r="BC302" s="17"/>
      <c r="BD302" s="17"/>
      <c r="BE302" s="17"/>
      <c r="BF302" s="17"/>
      <c r="BG302" s="17"/>
      <c r="BH302" s="17"/>
      <c r="BI302" s="17"/>
      <c r="BJ302" s="17"/>
      <c r="BK302" s="17"/>
      <c r="BL302" s="17"/>
      <c r="BM302" s="17"/>
      <c r="BN302" s="17"/>
      <c r="BO302" s="17"/>
      <c r="BP302" s="17"/>
      <c r="BQ302" s="17"/>
      <c r="BR302" s="17"/>
      <c r="BS302" s="17"/>
      <c r="BT302" s="17"/>
      <c r="BU302" s="17"/>
      <c r="BV302" s="17"/>
      <c r="BW302" s="17"/>
      <c r="BX302" s="17"/>
      <c r="BY302" s="17"/>
      <c r="BZ302" s="17"/>
      <c r="CA302" s="17"/>
      <c r="CB302" s="17"/>
      <c r="CC302" s="17"/>
      <c r="CD302" s="17"/>
    </row>
    <row r="303">
      <c r="A303" s="17"/>
      <c r="B303" s="17"/>
      <c r="C303" s="17"/>
      <c r="D303" s="301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32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  <c r="AT303" s="17"/>
      <c r="AU303" s="17"/>
      <c r="AV303" s="17"/>
      <c r="AW303" s="17"/>
      <c r="AX303" s="17"/>
      <c r="AY303" s="17"/>
      <c r="AZ303" s="17"/>
      <c r="BA303" s="17"/>
      <c r="BB303" s="17"/>
      <c r="BC303" s="17"/>
      <c r="BD303" s="17"/>
      <c r="BE303" s="17"/>
      <c r="BF303" s="17"/>
      <c r="BG303" s="17"/>
      <c r="BH303" s="17"/>
      <c r="BI303" s="17"/>
      <c r="BJ303" s="17"/>
      <c r="BK303" s="17"/>
      <c r="BL303" s="17"/>
      <c r="BM303" s="17"/>
      <c r="BN303" s="17"/>
      <c r="BO303" s="17"/>
      <c r="BP303" s="17"/>
      <c r="BQ303" s="17"/>
      <c r="BR303" s="17"/>
      <c r="BS303" s="17"/>
      <c r="BT303" s="17"/>
      <c r="BU303" s="17"/>
      <c r="BV303" s="17"/>
      <c r="BW303" s="17"/>
      <c r="BX303" s="17"/>
      <c r="BY303" s="17"/>
      <c r="BZ303" s="17"/>
      <c r="CA303" s="17"/>
      <c r="CB303" s="17"/>
      <c r="CC303" s="17"/>
      <c r="CD303" s="17"/>
    </row>
    <row r="304">
      <c r="A304" s="17"/>
      <c r="B304" s="17"/>
      <c r="C304" s="17"/>
      <c r="D304" s="301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32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  <c r="AT304" s="17"/>
      <c r="AU304" s="17"/>
      <c r="AV304" s="17"/>
      <c r="AW304" s="17"/>
      <c r="AX304" s="17"/>
      <c r="AY304" s="17"/>
      <c r="AZ304" s="17"/>
      <c r="BA304" s="17"/>
      <c r="BB304" s="17"/>
      <c r="BC304" s="17"/>
      <c r="BD304" s="17"/>
      <c r="BE304" s="17"/>
      <c r="BF304" s="17"/>
      <c r="BG304" s="17"/>
      <c r="BH304" s="17"/>
      <c r="BI304" s="17"/>
      <c r="BJ304" s="17"/>
      <c r="BK304" s="17"/>
      <c r="BL304" s="17"/>
      <c r="BM304" s="17"/>
      <c r="BN304" s="17"/>
      <c r="BO304" s="17"/>
      <c r="BP304" s="17"/>
      <c r="BQ304" s="17"/>
      <c r="BR304" s="17"/>
      <c r="BS304" s="17"/>
      <c r="BT304" s="17"/>
      <c r="BU304" s="17"/>
      <c r="BV304" s="17"/>
      <c r="BW304" s="17"/>
      <c r="BX304" s="17"/>
      <c r="BY304" s="17"/>
      <c r="BZ304" s="17"/>
      <c r="CA304" s="17"/>
      <c r="CB304" s="17"/>
      <c r="CC304" s="17"/>
      <c r="CD304" s="17"/>
    </row>
    <row r="305">
      <c r="A305" s="17"/>
      <c r="B305" s="17"/>
      <c r="C305" s="17"/>
      <c r="D305" s="301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32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  <c r="AT305" s="17"/>
      <c r="AU305" s="17"/>
      <c r="AV305" s="17"/>
      <c r="AW305" s="17"/>
      <c r="AX305" s="17"/>
      <c r="AY305" s="17"/>
      <c r="AZ305" s="17"/>
      <c r="BA305" s="17"/>
      <c r="BB305" s="17"/>
      <c r="BC305" s="17"/>
      <c r="BD305" s="17"/>
      <c r="BE305" s="17"/>
      <c r="BF305" s="17"/>
      <c r="BG305" s="17"/>
      <c r="BH305" s="17"/>
      <c r="BI305" s="17"/>
      <c r="BJ305" s="17"/>
      <c r="BK305" s="17"/>
      <c r="BL305" s="17"/>
      <c r="BM305" s="17"/>
      <c r="BN305" s="17"/>
      <c r="BO305" s="17"/>
      <c r="BP305" s="17"/>
      <c r="BQ305" s="17"/>
      <c r="BR305" s="17"/>
      <c r="BS305" s="17"/>
      <c r="BT305" s="17"/>
      <c r="BU305" s="17"/>
      <c r="BV305" s="17"/>
      <c r="BW305" s="17"/>
      <c r="BX305" s="17"/>
      <c r="BY305" s="17"/>
      <c r="BZ305" s="17"/>
      <c r="CA305" s="17"/>
      <c r="CB305" s="17"/>
      <c r="CC305" s="17"/>
      <c r="CD305" s="17"/>
    </row>
    <row r="306">
      <c r="A306" s="17"/>
      <c r="B306" s="17"/>
      <c r="C306" s="17"/>
      <c r="D306" s="301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32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  <c r="AT306" s="17"/>
      <c r="AU306" s="17"/>
      <c r="AV306" s="17"/>
      <c r="AW306" s="17"/>
      <c r="AX306" s="17"/>
      <c r="AY306" s="17"/>
      <c r="AZ306" s="17"/>
      <c r="BA306" s="17"/>
      <c r="BB306" s="17"/>
      <c r="BC306" s="17"/>
      <c r="BD306" s="17"/>
      <c r="BE306" s="17"/>
      <c r="BF306" s="17"/>
      <c r="BG306" s="17"/>
      <c r="BH306" s="17"/>
      <c r="BI306" s="17"/>
      <c r="BJ306" s="17"/>
      <c r="BK306" s="17"/>
      <c r="BL306" s="17"/>
      <c r="BM306" s="17"/>
      <c r="BN306" s="17"/>
      <c r="BO306" s="17"/>
      <c r="BP306" s="17"/>
      <c r="BQ306" s="17"/>
      <c r="BR306" s="17"/>
      <c r="BS306" s="17"/>
      <c r="BT306" s="17"/>
      <c r="BU306" s="17"/>
      <c r="BV306" s="17"/>
      <c r="BW306" s="17"/>
      <c r="BX306" s="17"/>
      <c r="BY306" s="17"/>
      <c r="BZ306" s="17"/>
      <c r="CA306" s="17"/>
      <c r="CB306" s="17"/>
      <c r="CC306" s="17"/>
      <c r="CD306" s="17"/>
    </row>
    <row r="307">
      <c r="A307" s="17"/>
      <c r="B307" s="17"/>
      <c r="C307" s="17"/>
      <c r="D307" s="301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32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  <c r="AT307" s="17"/>
      <c r="AU307" s="17"/>
      <c r="AV307" s="17"/>
      <c r="AW307" s="17"/>
      <c r="AX307" s="17"/>
      <c r="AY307" s="17"/>
      <c r="AZ307" s="17"/>
      <c r="BA307" s="17"/>
      <c r="BB307" s="17"/>
      <c r="BC307" s="17"/>
      <c r="BD307" s="17"/>
      <c r="BE307" s="17"/>
      <c r="BF307" s="17"/>
      <c r="BG307" s="17"/>
      <c r="BH307" s="17"/>
      <c r="BI307" s="17"/>
      <c r="BJ307" s="17"/>
      <c r="BK307" s="17"/>
      <c r="BL307" s="17"/>
      <c r="BM307" s="17"/>
      <c r="BN307" s="17"/>
      <c r="BO307" s="17"/>
      <c r="BP307" s="17"/>
      <c r="BQ307" s="17"/>
      <c r="BR307" s="17"/>
      <c r="BS307" s="17"/>
      <c r="BT307" s="17"/>
      <c r="BU307" s="17"/>
      <c r="BV307" s="17"/>
      <c r="BW307" s="17"/>
      <c r="BX307" s="17"/>
      <c r="BY307" s="17"/>
      <c r="BZ307" s="17"/>
      <c r="CA307" s="17"/>
      <c r="CB307" s="17"/>
      <c r="CC307" s="17"/>
      <c r="CD307" s="17"/>
    </row>
    <row r="308">
      <c r="A308" s="17"/>
      <c r="B308" s="17"/>
      <c r="C308" s="17"/>
      <c r="D308" s="301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32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  <c r="AT308" s="17"/>
      <c r="AU308" s="17"/>
      <c r="AV308" s="17"/>
      <c r="AW308" s="17"/>
      <c r="AX308" s="17"/>
      <c r="AY308" s="17"/>
      <c r="AZ308" s="17"/>
      <c r="BA308" s="17"/>
      <c r="BB308" s="17"/>
      <c r="BC308" s="17"/>
      <c r="BD308" s="17"/>
      <c r="BE308" s="17"/>
      <c r="BF308" s="17"/>
      <c r="BG308" s="17"/>
      <c r="BH308" s="17"/>
      <c r="BI308" s="17"/>
      <c r="BJ308" s="17"/>
      <c r="BK308" s="17"/>
      <c r="BL308" s="17"/>
      <c r="BM308" s="17"/>
      <c r="BN308" s="17"/>
      <c r="BO308" s="17"/>
      <c r="BP308" s="17"/>
      <c r="BQ308" s="17"/>
      <c r="BR308" s="17"/>
      <c r="BS308" s="17"/>
      <c r="BT308" s="17"/>
      <c r="BU308" s="17"/>
      <c r="BV308" s="17"/>
      <c r="BW308" s="17"/>
      <c r="BX308" s="17"/>
      <c r="BY308" s="17"/>
      <c r="BZ308" s="17"/>
      <c r="CA308" s="17"/>
      <c r="CB308" s="17"/>
      <c r="CC308" s="17"/>
      <c r="CD308" s="17"/>
    </row>
    <row r="309">
      <c r="A309" s="17"/>
      <c r="B309" s="17"/>
      <c r="C309" s="17"/>
      <c r="D309" s="301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32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  <c r="AT309" s="17"/>
      <c r="AU309" s="17"/>
      <c r="AV309" s="17"/>
      <c r="AW309" s="17"/>
      <c r="AX309" s="17"/>
      <c r="AY309" s="17"/>
      <c r="AZ309" s="17"/>
      <c r="BA309" s="17"/>
      <c r="BB309" s="17"/>
      <c r="BC309" s="17"/>
      <c r="BD309" s="17"/>
      <c r="BE309" s="17"/>
      <c r="BF309" s="17"/>
      <c r="BG309" s="17"/>
      <c r="BH309" s="17"/>
      <c r="BI309" s="17"/>
      <c r="BJ309" s="17"/>
      <c r="BK309" s="17"/>
      <c r="BL309" s="17"/>
      <c r="BM309" s="17"/>
      <c r="BN309" s="17"/>
      <c r="BO309" s="17"/>
      <c r="BP309" s="17"/>
      <c r="BQ309" s="17"/>
      <c r="BR309" s="17"/>
      <c r="BS309" s="17"/>
      <c r="BT309" s="17"/>
      <c r="BU309" s="17"/>
      <c r="BV309" s="17"/>
      <c r="BW309" s="17"/>
      <c r="BX309" s="17"/>
      <c r="BY309" s="17"/>
      <c r="BZ309" s="17"/>
      <c r="CA309" s="17"/>
      <c r="CB309" s="17"/>
      <c r="CC309" s="17"/>
      <c r="CD309" s="17"/>
    </row>
    <row r="310">
      <c r="A310" s="17"/>
      <c r="B310" s="17"/>
      <c r="C310" s="17"/>
      <c r="D310" s="301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32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  <c r="AT310" s="17"/>
      <c r="AU310" s="17"/>
      <c r="AV310" s="17"/>
      <c r="AW310" s="17"/>
      <c r="AX310" s="17"/>
      <c r="AY310" s="17"/>
      <c r="AZ310" s="17"/>
      <c r="BA310" s="17"/>
      <c r="BB310" s="17"/>
      <c r="BC310" s="17"/>
      <c r="BD310" s="17"/>
      <c r="BE310" s="17"/>
      <c r="BF310" s="17"/>
      <c r="BG310" s="17"/>
      <c r="BH310" s="17"/>
      <c r="BI310" s="17"/>
      <c r="BJ310" s="17"/>
      <c r="BK310" s="17"/>
      <c r="BL310" s="17"/>
      <c r="BM310" s="17"/>
      <c r="BN310" s="17"/>
      <c r="BO310" s="17"/>
      <c r="BP310" s="17"/>
      <c r="BQ310" s="17"/>
      <c r="BR310" s="17"/>
      <c r="BS310" s="17"/>
      <c r="BT310" s="17"/>
      <c r="BU310" s="17"/>
      <c r="BV310" s="17"/>
      <c r="BW310" s="17"/>
      <c r="BX310" s="17"/>
      <c r="BY310" s="17"/>
      <c r="BZ310" s="17"/>
      <c r="CA310" s="17"/>
      <c r="CB310" s="17"/>
      <c r="CC310" s="17"/>
      <c r="CD310" s="17"/>
    </row>
    <row r="311">
      <c r="A311" s="17"/>
      <c r="B311" s="17"/>
      <c r="C311" s="17"/>
      <c r="D311" s="301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32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  <c r="AT311" s="17"/>
      <c r="AU311" s="17"/>
      <c r="AV311" s="17"/>
      <c r="AW311" s="17"/>
      <c r="AX311" s="17"/>
      <c r="AY311" s="17"/>
      <c r="AZ311" s="17"/>
      <c r="BA311" s="17"/>
      <c r="BB311" s="17"/>
      <c r="BC311" s="17"/>
      <c r="BD311" s="17"/>
      <c r="BE311" s="17"/>
      <c r="BF311" s="17"/>
      <c r="BG311" s="17"/>
      <c r="BH311" s="17"/>
      <c r="BI311" s="17"/>
      <c r="BJ311" s="17"/>
      <c r="BK311" s="17"/>
      <c r="BL311" s="17"/>
      <c r="BM311" s="17"/>
      <c r="BN311" s="17"/>
      <c r="BO311" s="17"/>
      <c r="BP311" s="17"/>
      <c r="BQ311" s="17"/>
      <c r="BR311" s="17"/>
      <c r="BS311" s="17"/>
      <c r="BT311" s="17"/>
      <c r="BU311" s="17"/>
      <c r="BV311" s="17"/>
      <c r="BW311" s="17"/>
      <c r="BX311" s="17"/>
      <c r="BY311" s="17"/>
      <c r="BZ311" s="17"/>
      <c r="CA311" s="17"/>
      <c r="CB311" s="17"/>
      <c r="CC311" s="17"/>
      <c r="CD311" s="17"/>
    </row>
    <row r="312">
      <c r="A312" s="17"/>
      <c r="B312" s="17"/>
      <c r="C312" s="17"/>
      <c r="D312" s="301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32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  <c r="AT312" s="17"/>
      <c r="AU312" s="17"/>
      <c r="AV312" s="17"/>
      <c r="AW312" s="17"/>
      <c r="AX312" s="17"/>
      <c r="AY312" s="17"/>
      <c r="AZ312" s="17"/>
      <c r="BA312" s="17"/>
      <c r="BB312" s="17"/>
      <c r="BC312" s="17"/>
      <c r="BD312" s="17"/>
      <c r="BE312" s="17"/>
      <c r="BF312" s="17"/>
      <c r="BG312" s="17"/>
      <c r="BH312" s="17"/>
      <c r="BI312" s="17"/>
      <c r="BJ312" s="17"/>
      <c r="BK312" s="17"/>
      <c r="BL312" s="17"/>
      <c r="BM312" s="17"/>
      <c r="BN312" s="17"/>
      <c r="BO312" s="17"/>
      <c r="BP312" s="17"/>
      <c r="BQ312" s="17"/>
      <c r="BR312" s="17"/>
      <c r="BS312" s="17"/>
      <c r="BT312" s="17"/>
      <c r="BU312" s="17"/>
      <c r="BV312" s="17"/>
      <c r="BW312" s="17"/>
      <c r="BX312" s="17"/>
      <c r="BY312" s="17"/>
      <c r="BZ312" s="17"/>
      <c r="CA312" s="17"/>
      <c r="CB312" s="17"/>
      <c r="CC312" s="17"/>
      <c r="CD312" s="17"/>
    </row>
    <row r="313">
      <c r="A313" s="17"/>
      <c r="B313" s="17"/>
      <c r="C313" s="17"/>
      <c r="D313" s="301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32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  <c r="AT313" s="17"/>
      <c r="AU313" s="17"/>
      <c r="AV313" s="17"/>
      <c r="AW313" s="17"/>
      <c r="AX313" s="17"/>
      <c r="AY313" s="17"/>
      <c r="AZ313" s="17"/>
      <c r="BA313" s="17"/>
      <c r="BB313" s="17"/>
      <c r="BC313" s="17"/>
      <c r="BD313" s="17"/>
      <c r="BE313" s="17"/>
      <c r="BF313" s="17"/>
      <c r="BG313" s="17"/>
      <c r="BH313" s="17"/>
      <c r="BI313" s="17"/>
      <c r="BJ313" s="17"/>
      <c r="BK313" s="17"/>
      <c r="BL313" s="17"/>
      <c r="BM313" s="17"/>
      <c r="BN313" s="17"/>
      <c r="BO313" s="17"/>
      <c r="BP313" s="17"/>
      <c r="BQ313" s="17"/>
      <c r="BR313" s="17"/>
      <c r="BS313" s="17"/>
      <c r="BT313" s="17"/>
      <c r="BU313" s="17"/>
      <c r="BV313" s="17"/>
      <c r="BW313" s="17"/>
      <c r="BX313" s="17"/>
      <c r="BY313" s="17"/>
      <c r="BZ313" s="17"/>
      <c r="CA313" s="17"/>
      <c r="CB313" s="17"/>
      <c r="CC313" s="17"/>
      <c r="CD313" s="17"/>
    </row>
    <row r="314">
      <c r="A314" s="17"/>
      <c r="B314" s="17"/>
      <c r="C314" s="17"/>
      <c r="D314" s="301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32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  <c r="AT314" s="17"/>
      <c r="AU314" s="17"/>
      <c r="AV314" s="17"/>
      <c r="AW314" s="17"/>
      <c r="AX314" s="17"/>
      <c r="AY314" s="17"/>
      <c r="AZ314" s="17"/>
      <c r="BA314" s="17"/>
      <c r="BB314" s="17"/>
      <c r="BC314" s="17"/>
      <c r="BD314" s="17"/>
      <c r="BE314" s="17"/>
      <c r="BF314" s="17"/>
      <c r="BG314" s="17"/>
      <c r="BH314" s="17"/>
      <c r="BI314" s="17"/>
      <c r="BJ314" s="17"/>
      <c r="BK314" s="17"/>
      <c r="BL314" s="17"/>
      <c r="BM314" s="17"/>
      <c r="BN314" s="17"/>
      <c r="BO314" s="17"/>
      <c r="BP314" s="17"/>
      <c r="BQ314" s="17"/>
      <c r="BR314" s="17"/>
      <c r="BS314" s="17"/>
      <c r="BT314" s="17"/>
      <c r="BU314" s="17"/>
      <c r="BV314" s="17"/>
      <c r="BW314" s="17"/>
      <c r="BX314" s="17"/>
      <c r="BY314" s="17"/>
      <c r="BZ314" s="17"/>
      <c r="CA314" s="17"/>
      <c r="CB314" s="17"/>
      <c r="CC314" s="17"/>
      <c r="CD314" s="17"/>
    </row>
    <row r="315">
      <c r="A315" s="17"/>
      <c r="B315" s="17"/>
      <c r="C315" s="17"/>
      <c r="D315" s="301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32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  <c r="AT315" s="17"/>
      <c r="AU315" s="17"/>
      <c r="AV315" s="17"/>
      <c r="AW315" s="17"/>
      <c r="AX315" s="17"/>
      <c r="AY315" s="17"/>
      <c r="AZ315" s="17"/>
      <c r="BA315" s="17"/>
      <c r="BB315" s="17"/>
      <c r="BC315" s="17"/>
      <c r="BD315" s="17"/>
      <c r="BE315" s="17"/>
      <c r="BF315" s="17"/>
      <c r="BG315" s="17"/>
      <c r="BH315" s="17"/>
      <c r="BI315" s="17"/>
      <c r="BJ315" s="17"/>
      <c r="BK315" s="17"/>
      <c r="BL315" s="17"/>
      <c r="BM315" s="17"/>
      <c r="BN315" s="17"/>
      <c r="BO315" s="17"/>
      <c r="BP315" s="17"/>
      <c r="BQ315" s="17"/>
      <c r="BR315" s="17"/>
      <c r="BS315" s="17"/>
      <c r="BT315" s="17"/>
      <c r="BU315" s="17"/>
      <c r="BV315" s="17"/>
      <c r="BW315" s="17"/>
      <c r="BX315" s="17"/>
      <c r="BY315" s="17"/>
      <c r="BZ315" s="17"/>
      <c r="CA315" s="17"/>
      <c r="CB315" s="17"/>
      <c r="CC315" s="17"/>
      <c r="CD315" s="17"/>
    </row>
    <row r="316">
      <c r="A316" s="17"/>
      <c r="B316" s="17"/>
      <c r="C316" s="17"/>
      <c r="D316" s="301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32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  <c r="AT316" s="17"/>
      <c r="AU316" s="17"/>
      <c r="AV316" s="17"/>
      <c r="AW316" s="17"/>
      <c r="AX316" s="17"/>
      <c r="AY316" s="17"/>
      <c r="AZ316" s="17"/>
      <c r="BA316" s="17"/>
      <c r="BB316" s="17"/>
      <c r="BC316" s="17"/>
      <c r="BD316" s="17"/>
      <c r="BE316" s="17"/>
      <c r="BF316" s="17"/>
      <c r="BG316" s="17"/>
      <c r="BH316" s="17"/>
      <c r="BI316" s="17"/>
      <c r="BJ316" s="17"/>
      <c r="BK316" s="17"/>
      <c r="BL316" s="17"/>
      <c r="BM316" s="17"/>
      <c r="BN316" s="17"/>
      <c r="BO316" s="17"/>
      <c r="BP316" s="17"/>
      <c r="BQ316" s="17"/>
      <c r="BR316" s="17"/>
      <c r="BS316" s="17"/>
      <c r="BT316" s="17"/>
      <c r="BU316" s="17"/>
      <c r="BV316" s="17"/>
      <c r="BW316" s="17"/>
      <c r="BX316" s="17"/>
      <c r="BY316" s="17"/>
      <c r="BZ316" s="17"/>
      <c r="CA316" s="17"/>
      <c r="CB316" s="17"/>
      <c r="CC316" s="17"/>
      <c r="CD316" s="17"/>
    </row>
    <row r="317">
      <c r="A317" s="17"/>
      <c r="B317" s="17"/>
      <c r="C317" s="17"/>
      <c r="D317" s="301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32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  <c r="AT317" s="17"/>
      <c r="AU317" s="17"/>
      <c r="AV317" s="17"/>
      <c r="AW317" s="17"/>
      <c r="AX317" s="17"/>
      <c r="AY317" s="17"/>
      <c r="AZ317" s="17"/>
      <c r="BA317" s="17"/>
      <c r="BB317" s="17"/>
      <c r="BC317" s="17"/>
      <c r="BD317" s="17"/>
      <c r="BE317" s="17"/>
      <c r="BF317" s="17"/>
      <c r="BG317" s="17"/>
      <c r="BH317" s="17"/>
      <c r="BI317" s="17"/>
      <c r="BJ317" s="17"/>
      <c r="BK317" s="17"/>
      <c r="BL317" s="17"/>
      <c r="BM317" s="17"/>
      <c r="BN317" s="17"/>
      <c r="BO317" s="17"/>
      <c r="BP317" s="17"/>
      <c r="BQ317" s="17"/>
      <c r="BR317" s="17"/>
      <c r="BS317" s="17"/>
      <c r="BT317" s="17"/>
      <c r="BU317" s="17"/>
      <c r="BV317" s="17"/>
      <c r="BW317" s="17"/>
      <c r="BX317" s="17"/>
      <c r="BY317" s="17"/>
      <c r="BZ317" s="17"/>
      <c r="CA317" s="17"/>
      <c r="CB317" s="17"/>
      <c r="CC317" s="17"/>
      <c r="CD317" s="17"/>
    </row>
    <row r="318">
      <c r="A318" s="17"/>
      <c r="B318" s="17"/>
      <c r="C318" s="17"/>
      <c r="D318" s="301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32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  <c r="AT318" s="17"/>
      <c r="AU318" s="17"/>
      <c r="AV318" s="17"/>
      <c r="AW318" s="17"/>
      <c r="AX318" s="17"/>
      <c r="AY318" s="17"/>
      <c r="AZ318" s="17"/>
      <c r="BA318" s="17"/>
      <c r="BB318" s="17"/>
      <c r="BC318" s="17"/>
      <c r="BD318" s="17"/>
      <c r="BE318" s="17"/>
      <c r="BF318" s="17"/>
      <c r="BG318" s="17"/>
      <c r="BH318" s="17"/>
      <c r="BI318" s="17"/>
      <c r="BJ318" s="17"/>
      <c r="BK318" s="17"/>
      <c r="BL318" s="17"/>
      <c r="BM318" s="17"/>
      <c r="BN318" s="17"/>
      <c r="BO318" s="17"/>
      <c r="BP318" s="17"/>
      <c r="BQ318" s="17"/>
      <c r="BR318" s="17"/>
      <c r="BS318" s="17"/>
      <c r="BT318" s="17"/>
      <c r="BU318" s="17"/>
      <c r="BV318" s="17"/>
      <c r="BW318" s="17"/>
      <c r="BX318" s="17"/>
      <c r="BY318" s="17"/>
      <c r="BZ318" s="17"/>
      <c r="CA318" s="17"/>
      <c r="CB318" s="17"/>
      <c r="CC318" s="17"/>
      <c r="CD318" s="17"/>
    </row>
    <row r="319">
      <c r="A319" s="17"/>
      <c r="B319" s="17"/>
      <c r="C319" s="17"/>
      <c r="D319" s="301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32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  <c r="AT319" s="17"/>
      <c r="AU319" s="17"/>
      <c r="AV319" s="17"/>
      <c r="AW319" s="17"/>
      <c r="AX319" s="17"/>
      <c r="AY319" s="17"/>
      <c r="AZ319" s="17"/>
      <c r="BA319" s="17"/>
      <c r="BB319" s="17"/>
      <c r="BC319" s="17"/>
      <c r="BD319" s="17"/>
      <c r="BE319" s="17"/>
      <c r="BF319" s="17"/>
      <c r="BG319" s="17"/>
      <c r="BH319" s="17"/>
      <c r="BI319" s="17"/>
      <c r="BJ319" s="17"/>
      <c r="BK319" s="17"/>
      <c r="BL319" s="17"/>
      <c r="BM319" s="17"/>
      <c r="BN319" s="17"/>
      <c r="BO319" s="17"/>
      <c r="BP319" s="17"/>
      <c r="BQ319" s="17"/>
      <c r="BR319" s="17"/>
      <c r="BS319" s="17"/>
      <c r="BT319" s="17"/>
      <c r="BU319" s="17"/>
      <c r="BV319" s="17"/>
      <c r="BW319" s="17"/>
      <c r="BX319" s="17"/>
      <c r="BY319" s="17"/>
      <c r="BZ319" s="17"/>
      <c r="CA319" s="17"/>
      <c r="CB319" s="17"/>
      <c r="CC319" s="17"/>
      <c r="CD319" s="17"/>
    </row>
    <row r="320">
      <c r="A320" s="17"/>
      <c r="B320" s="17"/>
      <c r="C320" s="17"/>
      <c r="D320" s="301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32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  <c r="AT320" s="17"/>
      <c r="AU320" s="17"/>
      <c r="AV320" s="17"/>
      <c r="AW320" s="17"/>
      <c r="AX320" s="17"/>
      <c r="AY320" s="17"/>
      <c r="AZ320" s="17"/>
      <c r="BA320" s="17"/>
      <c r="BB320" s="17"/>
      <c r="BC320" s="17"/>
      <c r="BD320" s="17"/>
      <c r="BE320" s="17"/>
      <c r="BF320" s="17"/>
      <c r="BG320" s="17"/>
      <c r="BH320" s="17"/>
      <c r="BI320" s="17"/>
      <c r="BJ320" s="17"/>
      <c r="BK320" s="17"/>
      <c r="BL320" s="17"/>
      <c r="BM320" s="17"/>
      <c r="BN320" s="17"/>
      <c r="BO320" s="17"/>
      <c r="BP320" s="17"/>
      <c r="BQ320" s="17"/>
      <c r="BR320" s="17"/>
      <c r="BS320" s="17"/>
      <c r="BT320" s="17"/>
      <c r="BU320" s="17"/>
      <c r="BV320" s="17"/>
      <c r="BW320" s="17"/>
      <c r="BX320" s="17"/>
      <c r="BY320" s="17"/>
      <c r="BZ320" s="17"/>
      <c r="CA320" s="17"/>
      <c r="CB320" s="17"/>
      <c r="CC320" s="17"/>
      <c r="CD320" s="17"/>
    </row>
    <row r="321">
      <c r="A321" s="17"/>
      <c r="B321" s="17"/>
      <c r="C321" s="17"/>
      <c r="D321" s="301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32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  <c r="AT321" s="17"/>
      <c r="AU321" s="17"/>
      <c r="AV321" s="17"/>
      <c r="AW321" s="17"/>
      <c r="AX321" s="17"/>
      <c r="AY321" s="17"/>
      <c r="AZ321" s="17"/>
      <c r="BA321" s="17"/>
      <c r="BB321" s="17"/>
      <c r="BC321" s="17"/>
      <c r="BD321" s="17"/>
      <c r="BE321" s="17"/>
      <c r="BF321" s="17"/>
      <c r="BG321" s="17"/>
      <c r="BH321" s="17"/>
      <c r="BI321" s="17"/>
      <c r="BJ321" s="17"/>
      <c r="BK321" s="17"/>
      <c r="BL321" s="17"/>
      <c r="BM321" s="17"/>
      <c r="BN321" s="17"/>
      <c r="BO321" s="17"/>
      <c r="BP321" s="17"/>
      <c r="BQ321" s="17"/>
      <c r="BR321" s="17"/>
      <c r="BS321" s="17"/>
      <c r="BT321" s="17"/>
      <c r="BU321" s="17"/>
      <c r="BV321" s="17"/>
      <c r="BW321" s="17"/>
      <c r="BX321" s="17"/>
      <c r="BY321" s="17"/>
      <c r="BZ321" s="17"/>
      <c r="CA321" s="17"/>
      <c r="CB321" s="17"/>
      <c r="CC321" s="17"/>
      <c r="CD321" s="17"/>
    </row>
    <row r="322">
      <c r="A322" s="17"/>
      <c r="B322" s="17"/>
      <c r="C322" s="17"/>
      <c r="D322" s="301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32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  <c r="AT322" s="17"/>
      <c r="AU322" s="17"/>
      <c r="AV322" s="17"/>
      <c r="AW322" s="17"/>
      <c r="AX322" s="17"/>
      <c r="AY322" s="17"/>
      <c r="AZ322" s="17"/>
      <c r="BA322" s="17"/>
      <c r="BB322" s="17"/>
      <c r="BC322" s="17"/>
      <c r="BD322" s="17"/>
      <c r="BE322" s="17"/>
      <c r="BF322" s="17"/>
      <c r="BG322" s="17"/>
      <c r="BH322" s="17"/>
      <c r="BI322" s="17"/>
      <c r="BJ322" s="17"/>
      <c r="BK322" s="17"/>
      <c r="BL322" s="17"/>
      <c r="BM322" s="17"/>
      <c r="BN322" s="17"/>
      <c r="BO322" s="17"/>
      <c r="BP322" s="17"/>
      <c r="BQ322" s="17"/>
      <c r="BR322" s="17"/>
      <c r="BS322" s="17"/>
      <c r="BT322" s="17"/>
      <c r="BU322" s="17"/>
      <c r="BV322" s="17"/>
      <c r="BW322" s="17"/>
      <c r="BX322" s="17"/>
      <c r="BY322" s="17"/>
      <c r="BZ322" s="17"/>
      <c r="CA322" s="17"/>
      <c r="CB322" s="17"/>
      <c r="CC322" s="17"/>
      <c r="CD322" s="17"/>
    </row>
    <row r="323">
      <c r="A323" s="17"/>
      <c r="B323" s="17"/>
      <c r="C323" s="17"/>
      <c r="D323" s="301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32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  <c r="AT323" s="17"/>
      <c r="AU323" s="17"/>
      <c r="AV323" s="17"/>
      <c r="AW323" s="17"/>
      <c r="AX323" s="17"/>
      <c r="AY323" s="17"/>
      <c r="AZ323" s="17"/>
      <c r="BA323" s="17"/>
      <c r="BB323" s="17"/>
      <c r="BC323" s="17"/>
      <c r="BD323" s="17"/>
      <c r="BE323" s="17"/>
      <c r="BF323" s="17"/>
      <c r="BG323" s="17"/>
      <c r="BH323" s="17"/>
      <c r="BI323" s="17"/>
      <c r="BJ323" s="17"/>
      <c r="BK323" s="17"/>
      <c r="BL323" s="17"/>
      <c r="BM323" s="17"/>
      <c r="BN323" s="17"/>
      <c r="BO323" s="17"/>
      <c r="BP323" s="17"/>
      <c r="BQ323" s="17"/>
      <c r="BR323" s="17"/>
      <c r="BS323" s="17"/>
      <c r="BT323" s="17"/>
      <c r="BU323" s="17"/>
      <c r="BV323" s="17"/>
      <c r="BW323" s="17"/>
      <c r="BX323" s="17"/>
      <c r="BY323" s="17"/>
      <c r="BZ323" s="17"/>
      <c r="CA323" s="17"/>
      <c r="CB323" s="17"/>
      <c r="CC323" s="17"/>
      <c r="CD323" s="17"/>
    </row>
    <row r="324">
      <c r="A324" s="17"/>
      <c r="B324" s="17"/>
      <c r="C324" s="17"/>
      <c r="D324" s="301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32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  <c r="AT324" s="17"/>
      <c r="AU324" s="17"/>
      <c r="AV324" s="17"/>
      <c r="AW324" s="17"/>
      <c r="AX324" s="17"/>
      <c r="AY324" s="17"/>
      <c r="AZ324" s="17"/>
      <c r="BA324" s="17"/>
      <c r="BB324" s="17"/>
      <c r="BC324" s="17"/>
      <c r="BD324" s="17"/>
      <c r="BE324" s="17"/>
      <c r="BF324" s="17"/>
      <c r="BG324" s="17"/>
      <c r="BH324" s="17"/>
      <c r="BI324" s="17"/>
      <c r="BJ324" s="17"/>
      <c r="BK324" s="17"/>
      <c r="BL324" s="17"/>
      <c r="BM324" s="17"/>
      <c r="BN324" s="17"/>
      <c r="BO324" s="17"/>
      <c r="BP324" s="17"/>
      <c r="BQ324" s="17"/>
      <c r="BR324" s="17"/>
      <c r="BS324" s="17"/>
      <c r="BT324" s="17"/>
      <c r="BU324" s="17"/>
      <c r="BV324" s="17"/>
      <c r="BW324" s="17"/>
      <c r="BX324" s="17"/>
      <c r="BY324" s="17"/>
      <c r="BZ324" s="17"/>
      <c r="CA324" s="17"/>
      <c r="CB324" s="17"/>
      <c r="CC324" s="17"/>
      <c r="CD324" s="17"/>
    </row>
    <row r="325">
      <c r="A325" s="17"/>
      <c r="B325" s="17"/>
      <c r="C325" s="17"/>
      <c r="D325" s="301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32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  <c r="AT325" s="17"/>
      <c r="AU325" s="17"/>
      <c r="AV325" s="17"/>
      <c r="AW325" s="17"/>
      <c r="AX325" s="17"/>
      <c r="AY325" s="17"/>
      <c r="AZ325" s="17"/>
      <c r="BA325" s="17"/>
      <c r="BB325" s="17"/>
      <c r="BC325" s="17"/>
      <c r="BD325" s="17"/>
      <c r="BE325" s="17"/>
      <c r="BF325" s="17"/>
      <c r="BG325" s="17"/>
      <c r="BH325" s="17"/>
      <c r="BI325" s="17"/>
      <c r="BJ325" s="17"/>
      <c r="BK325" s="17"/>
      <c r="BL325" s="17"/>
      <c r="BM325" s="17"/>
      <c r="BN325" s="17"/>
      <c r="BO325" s="17"/>
      <c r="BP325" s="17"/>
      <c r="BQ325" s="17"/>
      <c r="BR325" s="17"/>
      <c r="BS325" s="17"/>
      <c r="BT325" s="17"/>
      <c r="BU325" s="17"/>
      <c r="BV325" s="17"/>
      <c r="BW325" s="17"/>
      <c r="BX325" s="17"/>
      <c r="BY325" s="17"/>
      <c r="BZ325" s="17"/>
      <c r="CA325" s="17"/>
      <c r="CB325" s="17"/>
      <c r="CC325" s="17"/>
      <c r="CD325" s="17"/>
    </row>
    <row r="326">
      <c r="A326" s="17"/>
      <c r="B326" s="17"/>
      <c r="C326" s="17"/>
      <c r="D326" s="301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32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  <c r="AT326" s="17"/>
      <c r="AU326" s="17"/>
      <c r="AV326" s="17"/>
      <c r="AW326" s="17"/>
      <c r="AX326" s="17"/>
      <c r="AY326" s="17"/>
      <c r="AZ326" s="17"/>
      <c r="BA326" s="17"/>
      <c r="BB326" s="17"/>
      <c r="BC326" s="17"/>
      <c r="BD326" s="17"/>
      <c r="BE326" s="17"/>
      <c r="BF326" s="17"/>
      <c r="BG326" s="17"/>
      <c r="BH326" s="17"/>
      <c r="BI326" s="17"/>
      <c r="BJ326" s="17"/>
      <c r="BK326" s="17"/>
      <c r="BL326" s="17"/>
      <c r="BM326" s="17"/>
      <c r="BN326" s="17"/>
      <c r="BO326" s="17"/>
      <c r="BP326" s="17"/>
      <c r="BQ326" s="17"/>
      <c r="BR326" s="17"/>
      <c r="BS326" s="17"/>
      <c r="BT326" s="17"/>
      <c r="BU326" s="17"/>
      <c r="BV326" s="17"/>
      <c r="BW326" s="17"/>
      <c r="BX326" s="17"/>
      <c r="BY326" s="17"/>
      <c r="BZ326" s="17"/>
      <c r="CA326" s="17"/>
      <c r="CB326" s="17"/>
      <c r="CC326" s="17"/>
      <c r="CD326" s="17"/>
    </row>
    <row r="327">
      <c r="A327" s="17"/>
      <c r="B327" s="17"/>
      <c r="C327" s="17"/>
      <c r="D327" s="301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32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  <c r="AT327" s="17"/>
      <c r="AU327" s="17"/>
      <c r="AV327" s="17"/>
      <c r="AW327" s="17"/>
      <c r="AX327" s="17"/>
      <c r="AY327" s="17"/>
      <c r="AZ327" s="17"/>
      <c r="BA327" s="17"/>
      <c r="BB327" s="17"/>
      <c r="BC327" s="17"/>
      <c r="BD327" s="17"/>
      <c r="BE327" s="17"/>
      <c r="BF327" s="17"/>
      <c r="BG327" s="17"/>
      <c r="BH327" s="17"/>
      <c r="BI327" s="17"/>
      <c r="BJ327" s="17"/>
      <c r="BK327" s="17"/>
      <c r="BL327" s="17"/>
      <c r="BM327" s="17"/>
      <c r="BN327" s="17"/>
      <c r="BO327" s="17"/>
      <c r="BP327" s="17"/>
      <c r="BQ327" s="17"/>
      <c r="BR327" s="17"/>
      <c r="BS327" s="17"/>
      <c r="BT327" s="17"/>
      <c r="BU327" s="17"/>
      <c r="BV327" s="17"/>
      <c r="BW327" s="17"/>
      <c r="BX327" s="17"/>
      <c r="BY327" s="17"/>
      <c r="BZ327" s="17"/>
      <c r="CA327" s="17"/>
      <c r="CB327" s="17"/>
      <c r="CC327" s="17"/>
      <c r="CD327" s="17"/>
    </row>
    <row r="328">
      <c r="A328" s="17"/>
      <c r="B328" s="17"/>
      <c r="C328" s="17"/>
      <c r="D328" s="301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32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  <c r="AT328" s="17"/>
      <c r="AU328" s="17"/>
      <c r="AV328" s="17"/>
      <c r="AW328" s="17"/>
      <c r="AX328" s="17"/>
      <c r="AY328" s="17"/>
      <c r="AZ328" s="17"/>
      <c r="BA328" s="17"/>
      <c r="BB328" s="17"/>
      <c r="BC328" s="17"/>
      <c r="BD328" s="17"/>
      <c r="BE328" s="17"/>
      <c r="BF328" s="17"/>
      <c r="BG328" s="17"/>
      <c r="BH328" s="17"/>
      <c r="BI328" s="17"/>
      <c r="BJ328" s="17"/>
      <c r="BK328" s="17"/>
      <c r="BL328" s="17"/>
      <c r="BM328" s="17"/>
      <c r="BN328" s="17"/>
      <c r="BO328" s="17"/>
      <c r="BP328" s="17"/>
      <c r="BQ328" s="17"/>
      <c r="BR328" s="17"/>
      <c r="BS328" s="17"/>
      <c r="BT328" s="17"/>
      <c r="BU328" s="17"/>
      <c r="BV328" s="17"/>
      <c r="BW328" s="17"/>
      <c r="BX328" s="17"/>
      <c r="BY328" s="17"/>
      <c r="BZ328" s="17"/>
      <c r="CA328" s="17"/>
      <c r="CB328" s="17"/>
      <c r="CC328" s="17"/>
      <c r="CD328" s="17"/>
    </row>
    <row r="329">
      <c r="A329" s="17"/>
      <c r="B329" s="17"/>
      <c r="C329" s="17"/>
      <c r="D329" s="301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32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  <c r="AT329" s="17"/>
      <c r="AU329" s="17"/>
      <c r="AV329" s="17"/>
      <c r="AW329" s="17"/>
      <c r="AX329" s="17"/>
      <c r="AY329" s="17"/>
      <c r="AZ329" s="17"/>
      <c r="BA329" s="17"/>
      <c r="BB329" s="17"/>
      <c r="BC329" s="17"/>
      <c r="BD329" s="17"/>
      <c r="BE329" s="17"/>
      <c r="BF329" s="17"/>
      <c r="BG329" s="17"/>
      <c r="BH329" s="17"/>
      <c r="BI329" s="17"/>
      <c r="BJ329" s="17"/>
      <c r="BK329" s="17"/>
      <c r="BL329" s="17"/>
      <c r="BM329" s="17"/>
      <c r="BN329" s="17"/>
      <c r="BO329" s="17"/>
      <c r="BP329" s="17"/>
      <c r="BQ329" s="17"/>
      <c r="BR329" s="17"/>
      <c r="BS329" s="17"/>
      <c r="BT329" s="17"/>
      <c r="BU329" s="17"/>
      <c r="BV329" s="17"/>
      <c r="BW329" s="17"/>
      <c r="BX329" s="17"/>
      <c r="BY329" s="17"/>
      <c r="BZ329" s="17"/>
      <c r="CA329" s="17"/>
      <c r="CB329" s="17"/>
      <c r="CC329" s="17"/>
      <c r="CD329" s="17"/>
    </row>
    <row r="330">
      <c r="A330" s="17"/>
      <c r="B330" s="17"/>
      <c r="C330" s="17"/>
      <c r="D330" s="301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32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  <c r="AT330" s="17"/>
      <c r="AU330" s="17"/>
      <c r="AV330" s="17"/>
      <c r="AW330" s="17"/>
      <c r="AX330" s="17"/>
      <c r="AY330" s="17"/>
      <c r="AZ330" s="17"/>
      <c r="BA330" s="17"/>
      <c r="BB330" s="17"/>
      <c r="BC330" s="17"/>
      <c r="BD330" s="17"/>
      <c r="BE330" s="17"/>
      <c r="BF330" s="17"/>
      <c r="BG330" s="17"/>
      <c r="BH330" s="17"/>
      <c r="BI330" s="17"/>
      <c r="BJ330" s="17"/>
      <c r="BK330" s="17"/>
      <c r="BL330" s="17"/>
      <c r="BM330" s="17"/>
      <c r="BN330" s="17"/>
      <c r="BO330" s="17"/>
      <c r="BP330" s="17"/>
      <c r="BQ330" s="17"/>
      <c r="BR330" s="17"/>
      <c r="BS330" s="17"/>
      <c r="BT330" s="17"/>
      <c r="BU330" s="17"/>
      <c r="BV330" s="17"/>
      <c r="BW330" s="17"/>
      <c r="BX330" s="17"/>
      <c r="BY330" s="17"/>
      <c r="BZ330" s="17"/>
      <c r="CA330" s="17"/>
      <c r="CB330" s="17"/>
      <c r="CC330" s="17"/>
      <c r="CD330" s="17"/>
    </row>
    <row r="331">
      <c r="A331" s="17"/>
      <c r="B331" s="17"/>
      <c r="C331" s="17"/>
      <c r="D331" s="301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32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  <c r="AT331" s="17"/>
      <c r="AU331" s="17"/>
      <c r="AV331" s="17"/>
      <c r="AW331" s="17"/>
      <c r="AX331" s="17"/>
      <c r="AY331" s="17"/>
      <c r="AZ331" s="17"/>
      <c r="BA331" s="17"/>
      <c r="BB331" s="17"/>
      <c r="BC331" s="17"/>
      <c r="BD331" s="17"/>
      <c r="BE331" s="17"/>
      <c r="BF331" s="17"/>
      <c r="BG331" s="17"/>
      <c r="BH331" s="17"/>
      <c r="BI331" s="17"/>
      <c r="BJ331" s="17"/>
      <c r="BK331" s="17"/>
      <c r="BL331" s="17"/>
      <c r="BM331" s="17"/>
      <c r="BN331" s="17"/>
      <c r="BO331" s="17"/>
      <c r="BP331" s="17"/>
      <c r="BQ331" s="17"/>
      <c r="BR331" s="17"/>
      <c r="BS331" s="17"/>
      <c r="BT331" s="17"/>
      <c r="BU331" s="17"/>
      <c r="BV331" s="17"/>
      <c r="BW331" s="17"/>
      <c r="BX331" s="17"/>
      <c r="BY331" s="17"/>
      <c r="BZ331" s="17"/>
      <c r="CA331" s="17"/>
      <c r="CB331" s="17"/>
      <c r="CC331" s="17"/>
      <c r="CD331" s="17"/>
    </row>
    <row r="332">
      <c r="A332" s="17"/>
      <c r="B332" s="17"/>
      <c r="C332" s="17"/>
      <c r="D332" s="301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32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  <c r="AT332" s="17"/>
      <c r="AU332" s="17"/>
      <c r="AV332" s="17"/>
      <c r="AW332" s="17"/>
      <c r="AX332" s="17"/>
      <c r="AY332" s="17"/>
      <c r="AZ332" s="17"/>
      <c r="BA332" s="17"/>
      <c r="BB332" s="17"/>
      <c r="BC332" s="17"/>
      <c r="BD332" s="17"/>
      <c r="BE332" s="17"/>
      <c r="BF332" s="17"/>
      <c r="BG332" s="17"/>
      <c r="BH332" s="17"/>
      <c r="BI332" s="17"/>
      <c r="BJ332" s="17"/>
      <c r="BK332" s="17"/>
      <c r="BL332" s="17"/>
      <c r="BM332" s="17"/>
      <c r="BN332" s="17"/>
      <c r="BO332" s="17"/>
      <c r="BP332" s="17"/>
      <c r="BQ332" s="17"/>
      <c r="BR332" s="17"/>
      <c r="BS332" s="17"/>
      <c r="BT332" s="17"/>
      <c r="BU332" s="17"/>
      <c r="BV332" s="17"/>
      <c r="BW332" s="17"/>
      <c r="BX332" s="17"/>
      <c r="BY332" s="17"/>
      <c r="BZ332" s="17"/>
      <c r="CA332" s="17"/>
      <c r="CB332" s="17"/>
      <c r="CC332" s="17"/>
      <c r="CD332" s="17"/>
    </row>
    <row r="333">
      <c r="A333" s="17"/>
      <c r="B333" s="17"/>
      <c r="C333" s="17"/>
      <c r="D333" s="301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32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  <c r="AT333" s="17"/>
      <c r="AU333" s="17"/>
      <c r="AV333" s="17"/>
      <c r="AW333" s="17"/>
      <c r="AX333" s="17"/>
      <c r="AY333" s="17"/>
      <c r="AZ333" s="17"/>
      <c r="BA333" s="17"/>
      <c r="BB333" s="17"/>
      <c r="BC333" s="17"/>
      <c r="BD333" s="17"/>
      <c r="BE333" s="17"/>
      <c r="BF333" s="17"/>
      <c r="BG333" s="17"/>
      <c r="BH333" s="17"/>
      <c r="BI333" s="17"/>
      <c r="BJ333" s="17"/>
      <c r="BK333" s="17"/>
      <c r="BL333" s="17"/>
      <c r="BM333" s="17"/>
      <c r="BN333" s="17"/>
      <c r="BO333" s="17"/>
      <c r="BP333" s="17"/>
      <c r="BQ333" s="17"/>
      <c r="BR333" s="17"/>
      <c r="BS333" s="17"/>
      <c r="BT333" s="17"/>
      <c r="BU333" s="17"/>
      <c r="BV333" s="17"/>
      <c r="BW333" s="17"/>
      <c r="BX333" s="17"/>
      <c r="BY333" s="17"/>
      <c r="BZ333" s="17"/>
      <c r="CA333" s="17"/>
      <c r="CB333" s="17"/>
      <c r="CC333" s="17"/>
      <c r="CD333" s="17"/>
    </row>
    <row r="334">
      <c r="A334" s="17"/>
      <c r="B334" s="17"/>
      <c r="C334" s="17"/>
      <c r="D334" s="301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32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  <c r="AT334" s="17"/>
      <c r="AU334" s="17"/>
      <c r="AV334" s="17"/>
      <c r="AW334" s="17"/>
      <c r="AX334" s="17"/>
      <c r="AY334" s="17"/>
      <c r="AZ334" s="17"/>
      <c r="BA334" s="17"/>
      <c r="BB334" s="17"/>
      <c r="BC334" s="17"/>
      <c r="BD334" s="17"/>
      <c r="BE334" s="17"/>
      <c r="BF334" s="17"/>
      <c r="BG334" s="17"/>
      <c r="BH334" s="17"/>
      <c r="BI334" s="17"/>
      <c r="BJ334" s="17"/>
      <c r="BK334" s="17"/>
      <c r="BL334" s="17"/>
      <c r="BM334" s="17"/>
      <c r="BN334" s="17"/>
      <c r="BO334" s="17"/>
      <c r="BP334" s="17"/>
      <c r="BQ334" s="17"/>
      <c r="BR334" s="17"/>
      <c r="BS334" s="17"/>
      <c r="BT334" s="17"/>
      <c r="BU334" s="17"/>
      <c r="BV334" s="17"/>
      <c r="BW334" s="17"/>
      <c r="BX334" s="17"/>
      <c r="BY334" s="17"/>
      <c r="BZ334" s="17"/>
      <c r="CA334" s="17"/>
      <c r="CB334" s="17"/>
      <c r="CC334" s="17"/>
      <c r="CD334" s="17"/>
    </row>
    <row r="335">
      <c r="A335" s="17"/>
      <c r="B335" s="17"/>
      <c r="C335" s="17"/>
      <c r="D335" s="301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32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  <c r="AT335" s="17"/>
      <c r="AU335" s="17"/>
      <c r="AV335" s="17"/>
      <c r="AW335" s="17"/>
      <c r="AX335" s="17"/>
      <c r="AY335" s="17"/>
      <c r="AZ335" s="17"/>
      <c r="BA335" s="17"/>
      <c r="BB335" s="17"/>
      <c r="BC335" s="17"/>
      <c r="BD335" s="17"/>
      <c r="BE335" s="17"/>
      <c r="BF335" s="17"/>
      <c r="BG335" s="17"/>
      <c r="BH335" s="17"/>
      <c r="BI335" s="17"/>
      <c r="BJ335" s="17"/>
      <c r="BK335" s="17"/>
      <c r="BL335" s="17"/>
      <c r="BM335" s="17"/>
      <c r="BN335" s="17"/>
      <c r="BO335" s="17"/>
      <c r="BP335" s="17"/>
      <c r="BQ335" s="17"/>
      <c r="BR335" s="17"/>
      <c r="BS335" s="17"/>
      <c r="BT335" s="17"/>
      <c r="BU335" s="17"/>
      <c r="BV335" s="17"/>
      <c r="BW335" s="17"/>
      <c r="BX335" s="17"/>
      <c r="BY335" s="17"/>
      <c r="BZ335" s="17"/>
      <c r="CA335" s="17"/>
      <c r="CB335" s="17"/>
      <c r="CC335" s="17"/>
      <c r="CD335" s="17"/>
    </row>
    <row r="336">
      <c r="A336" s="17"/>
      <c r="B336" s="17"/>
      <c r="C336" s="17"/>
      <c r="D336" s="301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32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  <c r="AT336" s="17"/>
      <c r="AU336" s="17"/>
      <c r="AV336" s="17"/>
      <c r="AW336" s="17"/>
      <c r="AX336" s="17"/>
      <c r="AY336" s="17"/>
      <c r="AZ336" s="17"/>
      <c r="BA336" s="17"/>
      <c r="BB336" s="17"/>
      <c r="BC336" s="17"/>
      <c r="BD336" s="17"/>
      <c r="BE336" s="17"/>
      <c r="BF336" s="17"/>
      <c r="BG336" s="17"/>
      <c r="BH336" s="17"/>
      <c r="BI336" s="17"/>
      <c r="BJ336" s="17"/>
      <c r="BK336" s="17"/>
      <c r="BL336" s="17"/>
      <c r="BM336" s="17"/>
      <c r="BN336" s="17"/>
      <c r="BO336" s="17"/>
      <c r="BP336" s="17"/>
      <c r="BQ336" s="17"/>
      <c r="BR336" s="17"/>
      <c r="BS336" s="17"/>
      <c r="BT336" s="17"/>
      <c r="BU336" s="17"/>
      <c r="BV336" s="17"/>
      <c r="BW336" s="17"/>
      <c r="BX336" s="17"/>
      <c r="BY336" s="17"/>
      <c r="BZ336" s="17"/>
      <c r="CA336" s="17"/>
      <c r="CB336" s="17"/>
      <c r="CC336" s="17"/>
      <c r="CD336" s="17"/>
    </row>
    <row r="337">
      <c r="A337" s="17"/>
      <c r="B337" s="17"/>
      <c r="C337" s="17"/>
      <c r="D337" s="301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32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  <c r="AT337" s="17"/>
      <c r="AU337" s="17"/>
      <c r="AV337" s="17"/>
      <c r="AW337" s="17"/>
      <c r="AX337" s="17"/>
      <c r="AY337" s="17"/>
      <c r="AZ337" s="17"/>
      <c r="BA337" s="17"/>
      <c r="BB337" s="17"/>
      <c r="BC337" s="17"/>
      <c r="BD337" s="17"/>
      <c r="BE337" s="17"/>
      <c r="BF337" s="17"/>
      <c r="BG337" s="17"/>
      <c r="BH337" s="17"/>
      <c r="BI337" s="17"/>
      <c r="BJ337" s="17"/>
      <c r="BK337" s="17"/>
      <c r="BL337" s="17"/>
      <c r="BM337" s="17"/>
      <c r="BN337" s="17"/>
      <c r="BO337" s="17"/>
      <c r="BP337" s="17"/>
      <c r="BQ337" s="17"/>
      <c r="BR337" s="17"/>
      <c r="BS337" s="17"/>
      <c r="BT337" s="17"/>
      <c r="BU337" s="17"/>
      <c r="BV337" s="17"/>
      <c r="BW337" s="17"/>
      <c r="BX337" s="17"/>
      <c r="BY337" s="17"/>
      <c r="BZ337" s="17"/>
      <c r="CA337" s="17"/>
      <c r="CB337" s="17"/>
      <c r="CC337" s="17"/>
      <c r="CD337" s="17"/>
    </row>
    <row r="338">
      <c r="A338" s="17"/>
      <c r="B338" s="17"/>
      <c r="C338" s="17"/>
      <c r="D338" s="301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32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  <c r="AT338" s="17"/>
      <c r="AU338" s="17"/>
      <c r="AV338" s="17"/>
      <c r="AW338" s="17"/>
      <c r="AX338" s="17"/>
      <c r="AY338" s="17"/>
      <c r="AZ338" s="17"/>
      <c r="BA338" s="17"/>
      <c r="BB338" s="17"/>
      <c r="BC338" s="17"/>
      <c r="BD338" s="17"/>
      <c r="BE338" s="17"/>
      <c r="BF338" s="17"/>
      <c r="BG338" s="17"/>
      <c r="BH338" s="17"/>
      <c r="BI338" s="17"/>
      <c r="BJ338" s="17"/>
      <c r="BK338" s="17"/>
      <c r="BL338" s="17"/>
      <c r="BM338" s="17"/>
      <c r="BN338" s="17"/>
      <c r="BO338" s="17"/>
      <c r="BP338" s="17"/>
      <c r="BQ338" s="17"/>
      <c r="BR338" s="17"/>
      <c r="BS338" s="17"/>
      <c r="BT338" s="17"/>
      <c r="BU338" s="17"/>
      <c r="BV338" s="17"/>
      <c r="BW338" s="17"/>
      <c r="BX338" s="17"/>
      <c r="BY338" s="17"/>
      <c r="BZ338" s="17"/>
      <c r="CA338" s="17"/>
      <c r="CB338" s="17"/>
      <c r="CC338" s="17"/>
      <c r="CD338" s="17"/>
    </row>
    <row r="339">
      <c r="A339" s="17"/>
      <c r="B339" s="17"/>
      <c r="C339" s="17"/>
      <c r="D339" s="301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32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  <c r="AT339" s="17"/>
      <c r="AU339" s="17"/>
      <c r="AV339" s="17"/>
      <c r="AW339" s="17"/>
      <c r="AX339" s="17"/>
      <c r="AY339" s="17"/>
      <c r="AZ339" s="17"/>
      <c r="BA339" s="17"/>
      <c r="BB339" s="17"/>
      <c r="BC339" s="17"/>
      <c r="BD339" s="17"/>
      <c r="BE339" s="17"/>
      <c r="BF339" s="17"/>
      <c r="BG339" s="17"/>
      <c r="BH339" s="17"/>
      <c r="BI339" s="17"/>
      <c r="BJ339" s="17"/>
      <c r="BK339" s="17"/>
      <c r="BL339" s="17"/>
      <c r="BM339" s="17"/>
      <c r="BN339" s="17"/>
      <c r="BO339" s="17"/>
      <c r="BP339" s="17"/>
      <c r="BQ339" s="17"/>
      <c r="BR339" s="17"/>
      <c r="BS339" s="17"/>
      <c r="BT339" s="17"/>
      <c r="BU339" s="17"/>
      <c r="BV339" s="17"/>
      <c r="BW339" s="17"/>
      <c r="BX339" s="17"/>
      <c r="BY339" s="17"/>
      <c r="BZ339" s="17"/>
      <c r="CA339" s="17"/>
      <c r="CB339" s="17"/>
      <c r="CC339" s="17"/>
      <c r="CD339" s="17"/>
    </row>
    <row r="340">
      <c r="A340" s="17"/>
      <c r="B340" s="17"/>
      <c r="C340" s="17"/>
      <c r="D340" s="301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32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  <c r="AT340" s="17"/>
      <c r="AU340" s="17"/>
      <c r="AV340" s="17"/>
      <c r="AW340" s="17"/>
      <c r="AX340" s="17"/>
      <c r="AY340" s="17"/>
      <c r="AZ340" s="17"/>
      <c r="BA340" s="17"/>
      <c r="BB340" s="17"/>
      <c r="BC340" s="17"/>
      <c r="BD340" s="17"/>
      <c r="BE340" s="17"/>
      <c r="BF340" s="17"/>
      <c r="BG340" s="17"/>
      <c r="BH340" s="17"/>
      <c r="BI340" s="17"/>
      <c r="BJ340" s="17"/>
      <c r="BK340" s="17"/>
      <c r="BL340" s="17"/>
      <c r="BM340" s="17"/>
      <c r="BN340" s="17"/>
      <c r="BO340" s="17"/>
      <c r="BP340" s="17"/>
      <c r="BQ340" s="17"/>
      <c r="BR340" s="17"/>
      <c r="BS340" s="17"/>
      <c r="BT340" s="17"/>
      <c r="BU340" s="17"/>
      <c r="BV340" s="17"/>
      <c r="BW340" s="17"/>
      <c r="BX340" s="17"/>
      <c r="BY340" s="17"/>
      <c r="BZ340" s="17"/>
      <c r="CA340" s="17"/>
      <c r="CB340" s="17"/>
      <c r="CC340" s="17"/>
      <c r="CD340" s="17"/>
    </row>
    <row r="341">
      <c r="A341" s="17"/>
      <c r="B341" s="17"/>
      <c r="C341" s="17"/>
      <c r="D341" s="301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32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  <c r="AT341" s="17"/>
      <c r="AU341" s="17"/>
      <c r="AV341" s="17"/>
      <c r="AW341" s="17"/>
      <c r="AX341" s="17"/>
      <c r="AY341" s="17"/>
      <c r="AZ341" s="17"/>
      <c r="BA341" s="17"/>
      <c r="BB341" s="17"/>
      <c r="BC341" s="17"/>
      <c r="BD341" s="17"/>
      <c r="BE341" s="17"/>
      <c r="BF341" s="17"/>
      <c r="BG341" s="17"/>
      <c r="BH341" s="17"/>
      <c r="BI341" s="17"/>
      <c r="BJ341" s="17"/>
      <c r="BK341" s="17"/>
      <c r="BL341" s="17"/>
      <c r="BM341" s="17"/>
      <c r="BN341" s="17"/>
      <c r="BO341" s="17"/>
      <c r="BP341" s="17"/>
      <c r="BQ341" s="17"/>
      <c r="BR341" s="17"/>
      <c r="BS341" s="17"/>
      <c r="BT341" s="17"/>
      <c r="BU341" s="17"/>
      <c r="BV341" s="17"/>
      <c r="BW341" s="17"/>
      <c r="BX341" s="17"/>
      <c r="BY341" s="17"/>
      <c r="BZ341" s="17"/>
      <c r="CA341" s="17"/>
      <c r="CB341" s="17"/>
      <c r="CC341" s="17"/>
      <c r="CD341" s="17"/>
    </row>
    <row r="342">
      <c r="A342" s="17"/>
      <c r="B342" s="17"/>
      <c r="C342" s="17"/>
      <c r="D342" s="301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32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  <c r="AT342" s="17"/>
      <c r="AU342" s="17"/>
      <c r="AV342" s="17"/>
      <c r="AW342" s="17"/>
      <c r="AX342" s="17"/>
      <c r="AY342" s="17"/>
      <c r="AZ342" s="17"/>
      <c r="BA342" s="17"/>
      <c r="BB342" s="17"/>
      <c r="BC342" s="17"/>
      <c r="BD342" s="17"/>
      <c r="BE342" s="17"/>
      <c r="BF342" s="17"/>
      <c r="BG342" s="17"/>
      <c r="BH342" s="17"/>
      <c r="BI342" s="17"/>
      <c r="BJ342" s="17"/>
      <c r="BK342" s="17"/>
      <c r="BL342" s="17"/>
      <c r="BM342" s="17"/>
      <c r="BN342" s="17"/>
      <c r="BO342" s="17"/>
      <c r="BP342" s="17"/>
      <c r="BQ342" s="17"/>
      <c r="BR342" s="17"/>
      <c r="BS342" s="17"/>
      <c r="BT342" s="17"/>
      <c r="BU342" s="17"/>
      <c r="BV342" s="17"/>
      <c r="BW342" s="17"/>
      <c r="BX342" s="17"/>
      <c r="BY342" s="17"/>
      <c r="BZ342" s="17"/>
      <c r="CA342" s="17"/>
      <c r="CB342" s="17"/>
      <c r="CC342" s="17"/>
      <c r="CD342" s="17"/>
    </row>
    <row r="343">
      <c r="A343" s="17"/>
      <c r="B343" s="17"/>
      <c r="C343" s="17"/>
      <c r="D343" s="301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32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  <c r="AT343" s="17"/>
      <c r="AU343" s="17"/>
      <c r="AV343" s="17"/>
      <c r="AW343" s="17"/>
      <c r="AX343" s="17"/>
      <c r="AY343" s="17"/>
      <c r="AZ343" s="17"/>
      <c r="BA343" s="17"/>
      <c r="BB343" s="17"/>
      <c r="BC343" s="17"/>
      <c r="BD343" s="17"/>
      <c r="BE343" s="17"/>
      <c r="BF343" s="17"/>
      <c r="BG343" s="17"/>
      <c r="BH343" s="17"/>
      <c r="BI343" s="17"/>
      <c r="BJ343" s="17"/>
      <c r="BK343" s="17"/>
      <c r="BL343" s="17"/>
      <c r="BM343" s="17"/>
      <c r="BN343" s="17"/>
      <c r="BO343" s="17"/>
      <c r="BP343" s="17"/>
      <c r="BQ343" s="17"/>
      <c r="BR343" s="17"/>
      <c r="BS343" s="17"/>
      <c r="BT343" s="17"/>
      <c r="BU343" s="17"/>
      <c r="BV343" s="17"/>
      <c r="BW343" s="17"/>
      <c r="BX343" s="17"/>
      <c r="BY343" s="17"/>
      <c r="BZ343" s="17"/>
      <c r="CA343" s="17"/>
      <c r="CB343" s="17"/>
      <c r="CC343" s="17"/>
      <c r="CD343" s="17"/>
    </row>
    <row r="344">
      <c r="A344" s="17"/>
      <c r="B344" s="17"/>
      <c r="C344" s="17"/>
      <c r="D344" s="301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32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  <c r="AT344" s="17"/>
      <c r="AU344" s="17"/>
      <c r="AV344" s="17"/>
      <c r="AW344" s="17"/>
      <c r="AX344" s="17"/>
      <c r="AY344" s="17"/>
      <c r="AZ344" s="17"/>
      <c r="BA344" s="17"/>
      <c r="BB344" s="17"/>
      <c r="BC344" s="17"/>
      <c r="BD344" s="17"/>
      <c r="BE344" s="17"/>
      <c r="BF344" s="17"/>
      <c r="BG344" s="17"/>
      <c r="BH344" s="17"/>
      <c r="BI344" s="17"/>
      <c r="BJ344" s="17"/>
      <c r="BK344" s="17"/>
      <c r="BL344" s="17"/>
      <c r="BM344" s="17"/>
      <c r="BN344" s="17"/>
      <c r="BO344" s="17"/>
      <c r="BP344" s="17"/>
      <c r="BQ344" s="17"/>
      <c r="BR344" s="17"/>
      <c r="BS344" s="17"/>
      <c r="BT344" s="17"/>
      <c r="BU344" s="17"/>
      <c r="BV344" s="17"/>
      <c r="BW344" s="17"/>
      <c r="BX344" s="17"/>
      <c r="BY344" s="17"/>
      <c r="BZ344" s="17"/>
      <c r="CA344" s="17"/>
      <c r="CB344" s="17"/>
      <c r="CC344" s="17"/>
      <c r="CD344" s="17"/>
    </row>
    <row r="345">
      <c r="A345" s="17"/>
      <c r="B345" s="17"/>
      <c r="C345" s="17"/>
      <c r="D345" s="301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32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  <c r="AT345" s="17"/>
      <c r="AU345" s="17"/>
      <c r="AV345" s="17"/>
      <c r="AW345" s="17"/>
      <c r="AX345" s="17"/>
      <c r="AY345" s="17"/>
      <c r="AZ345" s="17"/>
      <c r="BA345" s="17"/>
      <c r="BB345" s="17"/>
      <c r="BC345" s="17"/>
      <c r="BD345" s="17"/>
      <c r="BE345" s="17"/>
      <c r="BF345" s="17"/>
      <c r="BG345" s="17"/>
      <c r="BH345" s="17"/>
      <c r="BI345" s="17"/>
      <c r="BJ345" s="17"/>
      <c r="BK345" s="17"/>
      <c r="BL345" s="17"/>
      <c r="BM345" s="17"/>
      <c r="BN345" s="17"/>
      <c r="BO345" s="17"/>
      <c r="BP345" s="17"/>
      <c r="BQ345" s="17"/>
      <c r="BR345" s="17"/>
      <c r="BS345" s="17"/>
      <c r="BT345" s="17"/>
      <c r="BU345" s="17"/>
      <c r="BV345" s="17"/>
      <c r="BW345" s="17"/>
      <c r="BX345" s="17"/>
      <c r="BY345" s="17"/>
      <c r="BZ345" s="17"/>
      <c r="CA345" s="17"/>
      <c r="CB345" s="17"/>
      <c r="CC345" s="17"/>
      <c r="CD345" s="17"/>
    </row>
    <row r="346">
      <c r="A346" s="17"/>
      <c r="B346" s="17"/>
      <c r="C346" s="17"/>
      <c r="D346" s="301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32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  <c r="AT346" s="17"/>
      <c r="AU346" s="17"/>
      <c r="AV346" s="17"/>
      <c r="AW346" s="17"/>
      <c r="AX346" s="17"/>
      <c r="AY346" s="17"/>
      <c r="AZ346" s="17"/>
      <c r="BA346" s="17"/>
      <c r="BB346" s="17"/>
      <c r="BC346" s="17"/>
      <c r="BD346" s="17"/>
      <c r="BE346" s="17"/>
      <c r="BF346" s="17"/>
      <c r="BG346" s="17"/>
      <c r="BH346" s="17"/>
      <c r="BI346" s="17"/>
      <c r="BJ346" s="17"/>
      <c r="BK346" s="17"/>
      <c r="BL346" s="17"/>
      <c r="BM346" s="17"/>
      <c r="BN346" s="17"/>
      <c r="BO346" s="17"/>
      <c r="BP346" s="17"/>
      <c r="BQ346" s="17"/>
      <c r="BR346" s="17"/>
      <c r="BS346" s="17"/>
      <c r="BT346" s="17"/>
      <c r="BU346" s="17"/>
      <c r="BV346" s="17"/>
      <c r="BW346" s="17"/>
      <c r="BX346" s="17"/>
      <c r="BY346" s="17"/>
      <c r="BZ346" s="17"/>
      <c r="CA346" s="17"/>
      <c r="CB346" s="17"/>
      <c r="CC346" s="17"/>
      <c r="CD346" s="17"/>
    </row>
    <row r="347">
      <c r="A347" s="17"/>
      <c r="B347" s="17"/>
      <c r="C347" s="17"/>
      <c r="D347" s="301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32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  <c r="AT347" s="17"/>
      <c r="AU347" s="17"/>
      <c r="AV347" s="17"/>
      <c r="AW347" s="17"/>
      <c r="AX347" s="17"/>
      <c r="AY347" s="17"/>
      <c r="AZ347" s="17"/>
      <c r="BA347" s="17"/>
      <c r="BB347" s="17"/>
      <c r="BC347" s="17"/>
      <c r="BD347" s="17"/>
      <c r="BE347" s="17"/>
      <c r="BF347" s="17"/>
      <c r="BG347" s="17"/>
      <c r="BH347" s="17"/>
      <c r="BI347" s="17"/>
      <c r="BJ347" s="17"/>
      <c r="BK347" s="17"/>
      <c r="BL347" s="17"/>
      <c r="BM347" s="17"/>
      <c r="BN347" s="17"/>
      <c r="BO347" s="17"/>
      <c r="BP347" s="17"/>
      <c r="BQ347" s="17"/>
      <c r="BR347" s="17"/>
      <c r="BS347" s="17"/>
      <c r="BT347" s="17"/>
      <c r="BU347" s="17"/>
      <c r="BV347" s="17"/>
      <c r="BW347" s="17"/>
      <c r="BX347" s="17"/>
      <c r="BY347" s="17"/>
      <c r="BZ347" s="17"/>
      <c r="CA347" s="17"/>
      <c r="CB347" s="17"/>
      <c r="CC347" s="17"/>
      <c r="CD347" s="17"/>
    </row>
    <row r="348">
      <c r="A348" s="17"/>
      <c r="B348" s="17"/>
      <c r="C348" s="17"/>
      <c r="D348" s="301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32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  <c r="AT348" s="17"/>
      <c r="AU348" s="17"/>
      <c r="AV348" s="17"/>
      <c r="AW348" s="17"/>
      <c r="AX348" s="17"/>
      <c r="AY348" s="17"/>
      <c r="AZ348" s="17"/>
      <c r="BA348" s="17"/>
      <c r="BB348" s="17"/>
      <c r="BC348" s="17"/>
      <c r="BD348" s="17"/>
      <c r="BE348" s="17"/>
      <c r="BF348" s="17"/>
      <c r="BG348" s="17"/>
      <c r="BH348" s="17"/>
      <c r="BI348" s="17"/>
      <c r="BJ348" s="17"/>
      <c r="BK348" s="17"/>
      <c r="BL348" s="17"/>
      <c r="BM348" s="17"/>
      <c r="BN348" s="17"/>
      <c r="BO348" s="17"/>
      <c r="BP348" s="17"/>
      <c r="BQ348" s="17"/>
      <c r="BR348" s="17"/>
      <c r="BS348" s="17"/>
      <c r="BT348" s="17"/>
      <c r="BU348" s="17"/>
      <c r="BV348" s="17"/>
      <c r="BW348" s="17"/>
      <c r="BX348" s="17"/>
      <c r="BY348" s="17"/>
      <c r="BZ348" s="17"/>
      <c r="CA348" s="17"/>
      <c r="CB348" s="17"/>
      <c r="CC348" s="17"/>
      <c r="CD348" s="17"/>
    </row>
    <row r="349">
      <c r="A349" s="17"/>
      <c r="B349" s="17"/>
      <c r="C349" s="17"/>
      <c r="D349" s="301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32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  <c r="AT349" s="17"/>
      <c r="AU349" s="17"/>
      <c r="AV349" s="17"/>
      <c r="AW349" s="17"/>
      <c r="AX349" s="17"/>
      <c r="AY349" s="17"/>
      <c r="AZ349" s="17"/>
      <c r="BA349" s="17"/>
      <c r="BB349" s="17"/>
      <c r="BC349" s="17"/>
      <c r="BD349" s="17"/>
      <c r="BE349" s="17"/>
      <c r="BF349" s="17"/>
      <c r="BG349" s="17"/>
      <c r="BH349" s="17"/>
      <c r="BI349" s="17"/>
      <c r="BJ349" s="17"/>
      <c r="BK349" s="17"/>
      <c r="BL349" s="17"/>
      <c r="BM349" s="17"/>
      <c r="BN349" s="17"/>
      <c r="BO349" s="17"/>
      <c r="BP349" s="17"/>
      <c r="BQ349" s="17"/>
      <c r="BR349" s="17"/>
      <c r="BS349" s="17"/>
      <c r="BT349" s="17"/>
      <c r="BU349" s="17"/>
      <c r="BV349" s="17"/>
      <c r="BW349" s="17"/>
      <c r="BX349" s="17"/>
      <c r="BY349" s="17"/>
      <c r="BZ349" s="17"/>
      <c r="CA349" s="17"/>
      <c r="CB349" s="17"/>
      <c r="CC349" s="17"/>
      <c r="CD349" s="17"/>
    </row>
    <row r="350">
      <c r="A350" s="17"/>
      <c r="B350" s="17"/>
      <c r="C350" s="17"/>
      <c r="D350" s="301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32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  <c r="AT350" s="17"/>
      <c r="AU350" s="17"/>
      <c r="AV350" s="17"/>
      <c r="AW350" s="17"/>
      <c r="AX350" s="17"/>
      <c r="AY350" s="17"/>
      <c r="AZ350" s="17"/>
      <c r="BA350" s="17"/>
      <c r="BB350" s="17"/>
      <c r="BC350" s="17"/>
      <c r="BD350" s="17"/>
      <c r="BE350" s="17"/>
      <c r="BF350" s="17"/>
      <c r="BG350" s="17"/>
      <c r="BH350" s="17"/>
      <c r="BI350" s="17"/>
      <c r="BJ350" s="17"/>
      <c r="BK350" s="17"/>
      <c r="BL350" s="17"/>
      <c r="BM350" s="17"/>
      <c r="BN350" s="17"/>
      <c r="BO350" s="17"/>
      <c r="BP350" s="17"/>
      <c r="BQ350" s="17"/>
      <c r="BR350" s="17"/>
      <c r="BS350" s="17"/>
      <c r="BT350" s="17"/>
      <c r="BU350" s="17"/>
      <c r="BV350" s="17"/>
      <c r="BW350" s="17"/>
      <c r="BX350" s="17"/>
      <c r="BY350" s="17"/>
      <c r="BZ350" s="17"/>
      <c r="CA350" s="17"/>
      <c r="CB350" s="17"/>
      <c r="CC350" s="17"/>
      <c r="CD350" s="17"/>
    </row>
    <row r="351">
      <c r="A351" s="17"/>
      <c r="B351" s="17"/>
      <c r="C351" s="17"/>
      <c r="D351" s="301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32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  <c r="AT351" s="17"/>
      <c r="AU351" s="17"/>
      <c r="AV351" s="17"/>
      <c r="AW351" s="17"/>
      <c r="AX351" s="17"/>
      <c r="AY351" s="17"/>
      <c r="AZ351" s="17"/>
      <c r="BA351" s="17"/>
      <c r="BB351" s="17"/>
      <c r="BC351" s="17"/>
      <c r="BD351" s="17"/>
      <c r="BE351" s="17"/>
      <c r="BF351" s="17"/>
      <c r="BG351" s="17"/>
      <c r="BH351" s="17"/>
      <c r="BI351" s="17"/>
      <c r="BJ351" s="17"/>
      <c r="BK351" s="17"/>
      <c r="BL351" s="17"/>
      <c r="BM351" s="17"/>
      <c r="BN351" s="17"/>
      <c r="BO351" s="17"/>
      <c r="BP351" s="17"/>
      <c r="BQ351" s="17"/>
      <c r="BR351" s="17"/>
      <c r="BS351" s="17"/>
      <c r="BT351" s="17"/>
      <c r="BU351" s="17"/>
      <c r="BV351" s="17"/>
      <c r="BW351" s="17"/>
      <c r="BX351" s="17"/>
      <c r="BY351" s="17"/>
      <c r="BZ351" s="17"/>
      <c r="CA351" s="17"/>
      <c r="CB351" s="17"/>
      <c r="CC351" s="17"/>
      <c r="CD351" s="17"/>
    </row>
    <row r="352">
      <c r="A352" s="17"/>
      <c r="B352" s="17"/>
      <c r="C352" s="17"/>
      <c r="D352" s="301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32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  <c r="AT352" s="17"/>
      <c r="AU352" s="17"/>
      <c r="AV352" s="17"/>
      <c r="AW352" s="17"/>
      <c r="AX352" s="17"/>
      <c r="AY352" s="17"/>
      <c r="AZ352" s="17"/>
      <c r="BA352" s="17"/>
      <c r="BB352" s="17"/>
      <c r="BC352" s="17"/>
      <c r="BD352" s="17"/>
      <c r="BE352" s="17"/>
      <c r="BF352" s="17"/>
      <c r="BG352" s="17"/>
      <c r="BH352" s="17"/>
      <c r="BI352" s="17"/>
      <c r="BJ352" s="17"/>
      <c r="BK352" s="17"/>
      <c r="BL352" s="17"/>
      <c r="BM352" s="17"/>
      <c r="BN352" s="17"/>
      <c r="BO352" s="17"/>
      <c r="BP352" s="17"/>
      <c r="BQ352" s="17"/>
      <c r="BR352" s="17"/>
      <c r="BS352" s="17"/>
      <c r="BT352" s="17"/>
      <c r="BU352" s="17"/>
      <c r="BV352" s="17"/>
      <c r="BW352" s="17"/>
      <c r="BX352" s="17"/>
      <c r="BY352" s="17"/>
      <c r="BZ352" s="17"/>
      <c r="CA352" s="17"/>
      <c r="CB352" s="17"/>
      <c r="CC352" s="17"/>
      <c r="CD352" s="17"/>
    </row>
    <row r="353">
      <c r="A353" s="17"/>
      <c r="B353" s="17"/>
      <c r="C353" s="17"/>
      <c r="D353" s="301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32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  <c r="AT353" s="17"/>
      <c r="AU353" s="17"/>
      <c r="AV353" s="17"/>
      <c r="AW353" s="17"/>
      <c r="AX353" s="17"/>
      <c r="AY353" s="17"/>
      <c r="AZ353" s="17"/>
      <c r="BA353" s="17"/>
      <c r="BB353" s="17"/>
      <c r="BC353" s="17"/>
      <c r="BD353" s="17"/>
      <c r="BE353" s="17"/>
      <c r="BF353" s="17"/>
      <c r="BG353" s="17"/>
      <c r="BH353" s="17"/>
      <c r="BI353" s="17"/>
      <c r="BJ353" s="17"/>
      <c r="BK353" s="17"/>
      <c r="BL353" s="17"/>
      <c r="BM353" s="17"/>
      <c r="BN353" s="17"/>
      <c r="BO353" s="17"/>
      <c r="BP353" s="17"/>
      <c r="BQ353" s="17"/>
      <c r="BR353" s="17"/>
      <c r="BS353" s="17"/>
      <c r="BT353" s="17"/>
      <c r="BU353" s="17"/>
      <c r="BV353" s="17"/>
      <c r="BW353" s="17"/>
      <c r="BX353" s="17"/>
      <c r="BY353" s="17"/>
      <c r="BZ353" s="17"/>
      <c r="CA353" s="17"/>
      <c r="CB353" s="17"/>
      <c r="CC353" s="17"/>
      <c r="CD353" s="17"/>
    </row>
    <row r="354">
      <c r="A354" s="17"/>
      <c r="B354" s="17"/>
      <c r="C354" s="17"/>
      <c r="D354" s="301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32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  <c r="AT354" s="17"/>
      <c r="AU354" s="17"/>
      <c r="AV354" s="17"/>
      <c r="AW354" s="17"/>
      <c r="AX354" s="17"/>
      <c r="AY354" s="17"/>
      <c r="AZ354" s="17"/>
      <c r="BA354" s="17"/>
      <c r="BB354" s="17"/>
      <c r="BC354" s="17"/>
      <c r="BD354" s="17"/>
      <c r="BE354" s="17"/>
      <c r="BF354" s="17"/>
      <c r="BG354" s="17"/>
      <c r="BH354" s="17"/>
      <c r="BI354" s="17"/>
      <c r="BJ354" s="17"/>
      <c r="BK354" s="17"/>
      <c r="BL354" s="17"/>
      <c r="BM354" s="17"/>
      <c r="BN354" s="17"/>
      <c r="BO354" s="17"/>
      <c r="BP354" s="17"/>
      <c r="BQ354" s="17"/>
      <c r="BR354" s="17"/>
      <c r="BS354" s="17"/>
      <c r="BT354" s="17"/>
      <c r="BU354" s="17"/>
      <c r="BV354" s="17"/>
      <c r="BW354" s="17"/>
      <c r="BX354" s="17"/>
      <c r="BY354" s="17"/>
      <c r="BZ354" s="17"/>
      <c r="CA354" s="17"/>
      <c r="CB354" s="17"/>
      <c r="CC354" s="17"/>
      <c r="CD354" s="17"/>
    </row>
    <row r="355">
      <c r="A355" s="17"/>
      <c r="B355" s="17"/>
      <c r="C355" s="17"/>
      <c r="D355" s="301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32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  <c r="AT355" s="17"/>
      <c r="AU355" s="17"/>
      <c r="AV355" s="17"/>
      <c r="AW355" s="17"/>
      <c r="AX355" s="17"/>
      <c r="AY355" s="17"/>
      <c r="AZ355" s="17"/>
      <c r="BA355" s="17"/>
      <c r="BB355" s="17"/>
      <c r="BC355" s="17"/>
      <c r="BD355" s="17"/>
      <c r="BE355" s="17"/>
      <c r="BF355" s="17"/>
      <c r="BG355" s="17"/>
      <c r="BH355" s="17"/>
      <c r="BI355" s="17"/>
      <c r="BJ355" s="17"/>
      <c r="BK355" s="17"/>
      <c r="BL355" s="17"/>
      <c r="BM355" s="17"/>
      <c r="BN355" s="17"/>
      <c r="BO355" s="17"/>
      <c r="BP355" s="17"/>
      <c r="BQ355" s="17"/>
      <c r="BR355" s="17"/>
      <c r="BS355" s="17"/>
      <c r="BT355" s="17"/>
      <c r="BU355" s="17"/>
      <c r="BV355" s="17"/>
      <c r="BW355" s="17"/>
      <c r="BX355" s="17"/>
      <c r="BY355" s="17"/>
      <c r="BZ355" s="17"/>
      <c r="CA355" s="17"/>
      <c r="CB355" s="17"/>
      <c r="CC355" s="17"/>
      <c r="CD355" s="17"/>
    </row>
    <row r="356">
      <c r="A356" s="17"/>
      <c r="B356" s="17"/>
      <c r="C356" s="17"/>
      <c r="D356" s="301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32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  <c r="AT356" s="17"/>
      <c r="AU356" s="17"/>
      <c r="AV356" s="17"/>
      <c r="AW356" s="17"/>
      <c r="AX356" s="17"/>
      <c r="AY356" s="17"/>
      <c r="AZ356" s="17"/>
      <c r="BA356" s="17"/>
      <c r="BB356" s="17"/>
      <c r="BC356" s="17"/>
      <c r="BD356" s="17"/>
      <c r="BE356" s="17"/>
      <c r="BF356" s="17"/>
      <c r="BG356" s="17"/>
      <c r="BH356" s="17"/>
      <c r="BI356" s="17"/>
      <c r="BJ356" s="17"/>
      <c r="BK356" s="17"/>
      <c r="BL356" s="17"/>
      <c r="BM356" s="17"/>
      <c r="BN356" s="17"/>
      <c r="BO356" s="17"/>
      <c r="BP356" s="17"/>
      <c r="BQ356" s="17"/>
      <c r="BR356" s="17"/>
      <c r="BS356" s="17"/>
      <c r="BT356" s="17"/>
      <c r="BU356" s="17"/>
      <c r="BV356" s="17"/>
      <c r="BW356" s="17"/>
      <c r="BX356" s="17"/>
      <c r="BY356" s="17"/>
      <c r="BZ356" s="17"/>
      <c r="CA356" s="17"/>
      <c r="CB356" s="17"/>
      <c r="CC356" s="17"/>
      <c r="CD356" s="17"/>
    </row>
    <row r="357">
      <c r="A357" s="17"/>
      <c r="B357" s="17"/>
      <c r="C357" s="17"/>
      <c r="D357" s="301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32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  <c r="AT357" s="17"/>
      <c r="AU357" s="17"/>
      <c r="AV357" s="17"/>
      <c r="AW357" s="17"/>
      <c r="AX357" s="17"/>
      <c r="AY357" s="17"/>
      <c r="AZ357" s="17"/>
      <c r="BA357" s="17"/>
      <c r="BB357" s="17"/>
      <c r="BC357" s="17"/>
      <c r="BD357" s="17"/>
      <c r="BE357" s="17"/>
      <c r="BF357" s="17"/>
      <c r="BG357" s="17"/>
      <c r="BH357" s="17"/>
      <c r="BI357" s="17"/>
      <c r="BJ357" s="17"/>
      <c r="BK357" s="17"/>
      <c r="BL357" s="17"/>
      <c r="BM357" s="17"/>
      <c r="BN357" s="17"/>
      <c r="BO357" s="17"/>
      <c r="BP357" s="17"/>
      <c r="BQ357" s="17"/>
      <c r="BR357" s="17"/>
      <c r="BS357" s="17"/>
      <c r="BT357" s="17"/>
      <c r="BU357" s="17"/>
      <c r="BV357" s="17"/>
      <c r="BW357" s="17"/>
      <c r="BX357" s="17"/>
      <c r="BY357" s="17"/>
      <c r="BZ357" s="17"/>
      <c r="CA357" s="17"/>
      <c r="CB357" s="17"/>
      <c r="CC357" s="17"/>
      <c r="CD357" s="17"/>
    </row>
    <row r="358">
      <c r="A358" s="17"/>
      <c r="B358" s="17"/>
      <c r="C358" s="17"/>
      <c r="D358" s="301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32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  <c r="AT358" s="17"/>
      <c r="AU358" s="17"/>
      <c r="AV358" s="17"/>
      <c r="AW358" s="17"/>
      <c r="AX358" s="17"/>
      <c r="AY358" s="17"/>
      <c r="AZ358" s="17"/>
      <c r="BA358" s="17"/>
      <c r="BB358" s="17"/>
      <c r="BC358" s="17"/>
      <c r="BD358" s="17"/>
      <c r="BE358" s="17"/>
      <c r="BF358" s="17"/>
      <c r="BG358" s="17"/>
      <c r="BH358" s="17"/>
      <c r="BI358" s="17"/>
      <c r="BJ358" s="17"/>
      <c r="BK358" s="17"/>
      <c r="BL358" s="17"/>
      <c r="BM358" s="17"/>
      <c r="BN358" s="17"/>
      <c r="BO358" s="17"/>
      <c r="BP358" s="17"/>
      <c r="BQ358" s="17"/>
      <c r="BR358" s="17"/>
      <c r="BS358" s="17"/>
      <c r="BT358" s="17"/>
      <c r="BU358" s="17"/>
      <c r="BV358" s="17"/>
      <c r="BW358" s="17"/>
      <c r="BX358" s="17"/>
      <c r="BY358" s="17"/>
      <c r="BZ358" s="17"/>
      <c r="CA358" s="17"/>
      <c r="CB358" s="17"/>
      <c r="CC358" s="17"/>
      <c r="CD358" s="17"/>
    </row>
    <row r="359">
      <c r="A359" s="17"/>
      <c r="B359" s="17"/>
      <c r="C359" s="17"/>
      <c r="D359" s="301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32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  <c r="AT359" s="17"/>
      <c r="AU359" s="17"/>
      <c r="AV359" s="17"/>
      <c r="AW359" s="17"/>
      <c r="AX359" s="17"/>
      <c r="AY359" s="17"/>
      <c r="AZ359" s="17"/>
      <c r="BA359" s="17"/>
      <c r="BB359" s="17"/>
      <c r="BC359" s="17"/>
      <c r="BD359" s="17"/>
      <c r="BE359" s="17"/>
      <c r="BF359" s="17"/>
      <c r="BG359" s="17"/>
      <c r="BH359" s="17"/>
      <c r="BI359" s="17"/>
      <c r="BJ359" s="17"/>
      <c r="BK359" s="17"/>
      <c r="BL359" s="17"/>
      <c r="BM359" s="17"/>
      <c r="BN359" s="17"/>
      <c r="BO359" s="17"/>
      <c r="BP359" s="17"/>
      <c r="BQ359" s="17"/>
      <c r="BR359" s="17"/>
      <c r="BS359" s="17"/>
      <c r="BT359" s="17"/>
      <c r="BU359" s="17"/>
      <c r="BV359" s="17"/>
      <c r="BW359" s="17"/>
      <c r="BX359" s="17"/>
      <c r="BY359" s="17"/>
      <c r="BZ359" s="17"/>
      <c r="CA359" s="17"/>
      <c r="CB359" s="17"/>
      <c r="CC359" s="17"/>
      <c r="CD359" s="17"/>
    </row>
    <row r="360">
      <c r="A360" s="17"/>
      <c r="B360" s="17"/>
      <c r="C360" s="17"/>
      <c r="D360" s="301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32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  <c r="AT360" s="17"/>
      <c r="AU360" s="17"/>
      <c r="AV360" s="17"/>
      <c r="AW360" s="17"/>
      <c r="AX360" s="17"/>
      <c r="AY360" s="17"/>
      <c r="AZ360" s="17"/>
      <c r="BA360" s="17"/>
      <c r="BB360" s="17"/>
      <c r="BC360" s="17"/>
      <c r="BD360" s="17"/>
      <c r="BE360" s="17"/>
      <c r="BF360" s="17"/>
      <c r="BG360" s="17"/>
      <c r="BH360" s="17"/>
      <c r="BI360" s="17"/>
      <c r="BJ360" s="17"/>
      <c r="BK360" s="17"/>
      <c r="BL360" s="17"/>
      <c r="BM360" s="17"/>
      <c r="BN360" s="17"/>
      <c r="BO360" s="17"/>
      <c r="BP360" s="17"/>
      <c r="BQ360" s="17"/>
      <c r="BR360" s="17"/>
      <c r="BS360" s="17"/>
      <c r="BT360" s="17"/>
      <c r="BU360" s="17"/>
      <c r="BV360" s="17"/>
      <c r="BW360" s="17"/>
      <c r="BX360" s="17"/>
      <c r="BY360" s="17"/>
      <c r="BZ360" s="17"/>
      <c r="CA360" s="17"/>
      <c r="CB360" s="17"/>
      <c r="CC360" s="17"/>
      <c r="CD360" s="17"/>
    </row>
    <row r="361">
      <c r="A361" s="17"/>
      <c r="B361" s="17"/>
      <c r="C361" s="17"/>
      <c r="D361" s="301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32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  <c r="AT361" s="17"/>
      <c r="AU361" s="17"/>
      <c r="AV361" s="17"/>
      <c r="AW361" s="17"/>
      <c r="AX361" s="17"/>
      <c r="AY361" s="17"/>
      <c r="AZ361" s="17"/>
      <c r="BA361" s="17"/>
      <c r="BB361" s="17"/>
      <c r="BC361" s="17"/>
      <c r="BD361" s="17"/>
      <c r="BE361" s="17"/>
      <c r="BF361" s="17"/>
      <c r="BG361" s="17"/>
      <c r="BH361" s="17"/>
      <c r="BI361" s="17"/>
      <c r="BJ361" s="17"/>
      <c r="BK361" s="17"/>
      <c r="BL361" s="17"/>
      <c r="BM361" s="17"/>
      <c r="BN361" s="17"/>
      <c r="BO361" s="17"/>
      <c r="BP361" s="17"/>
      <c r="BQ361" s="17"/>
      <c r="BR361" s="17"/>
      <c r="BS361" s="17"/>
      <c r="BT361" s="17"/>
      <c r="BU361" s="17"/>
      <c r="BV361" s="17"/>
      <c r="BW361" s="17"/>
      <c r="BX361" s="17"/>
      <c r="BY361" s="17"/>
      <c r="BZ361" s="17"/>
      <c r="CA361" s="17"/>
      <c r="CB361" s="17"/>
      <c r="CC361" s="17"/>
      <c r="CD361" s="17"/>
    </row>
    <row r="362">
      <c r="A362" s="17"/>
      <c r="B362" s="17"/>
      <c r="C362" s="17"/>
      <c r="D362" s="301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32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  <c r="AT362" s="17"/>
      <c r="AU362" s="17"/>
      <c r="AV362" s="17"/>
      <c r="AW362" s="17"/>
      <c r="AX362" s="17"/>
      <c r="AY362" s="17"/>
      <c r="AZ362" s="17"/>
      <c r="BA362" s="17"/>
      <c r="BB362" s="17"/>
      <c r="BC362" s="17"/>
      <c r="BD362" s="17"/>
      <c r="BE362" s="17"/>
      <c r="BF362" s="17"/>
      <c r="BG362" s="17"/>
      <c r="BH362" s="17"/>
      <c r="BI362" s="17"/>
      <c r="BJ362" s="17"/>
      <c r="BK362" s="17"/>
      <c r="BL362" s="17"/>
      <c r="BM362" s="17"/>
      <c r="BN362" s="17"/>
      <c r="BO362" s="17"/>
      <c r="BP362" s="17"/>
      <c r="BQ362" s="17"/>
      <c r="BR362" s="17"/>
      <c r="BS362" s="17"/>
      <c r="BT362" s="17"/>
      <c r="BU362" s="17"/>
      <c r="BV362" s="17"/>
      <c r="BW362" s="17"/>
      <c r="BX362" s="17"/>
      <c r="BY362" s="17"/>
      <c r="BZ362" s="17"/>
      <c r="CA362" s="17"/>
      <c r="CB362" s="17"/>
      <c r="CC362" s="17"/>
      <c r="CD362" s="17"/>
    </row>
    <row r="363">
      <c r="A363" s="17"/>
      <c r="B363" s="17"/>
      <c r="C363" s="17"/>
      <c r="D363" s="301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32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  <c r="AT363" s="17"/>
      <c r="AU363" s="17"/>
      <c r="AV363" s="17"/>
      <c r="AW363" s="17"/>
      <c r="AX363" s="17"/>
      <c r="AY363" s="17"/>
      <c r="AZ363" s="17"/>
      <c r="BA363" s="17"/>
      <c r="BB363" s="17"/>
      <c r="BC363" s="17"/>
      <c r="BD363" s="17"/>
      <c r="BE363" s="17"/>
      <c r="BF363" s="17"/>
      <c r="BG363" s="17"/>
      <c r="BH363" s="17"/>
      <c r="BI363" s="17"/>
      <c r="BJ363" s="17"/>
      <c r="BK363" s="17"/>
      <c r="BL363" s="17"/>
      <c r="BM363" s="17"/>
      <c r="BN363" s="17"/>
      <c r="BO363" s="17"/>
      <c r="BP363" s="17"/>
      <c r="BQ363" s="17"/>
      <c r="BR363" s="17"/>
      <c r="BS363" s="17"/>
      <c r="BT363" s="17"/>
      <c r="BU363" s="17"/>
      <c r="BV363" s="17"/>
      <c r="BW363" s="17"/>
      <c r="BX363" s="17"/>
      <c r="BY363" s="17"/>
      <c r="BZ363" s="17"/>
      <c r="CA363" s="17"/>
      <c r="CB363" s="17"/>
      <c r="CC363" s="17"/>
      <c r="CD363" s="17"/>
    </row>
    <row r="364">
      <c r="A364" s="17"/>
      <c r="B364" s="17"/>
      <c r="C364" s="17"/>
      <c r="D364" s="301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32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  <c r="AT364" s="17"/>
      <c r="AU364" s="17"/>
      <c r="AV364" s="17"/>
      <c r="AW364" s="17"/>
      <c r="AX364" s="17"/>
      <c r="AY364" s="17"/>
      <c r="AZ364" s="17"/>
      <c r="BA364" s="17"/>
      <c r="BB364" s="17"/>
      <c r="BC364" s="17"/>
      <c r="BD364" s="17"/>
      <c r="BE364" s="17"/>
      <c r="BF364" s="17"/>
      <c r="BG364" s="17"/>
      <c r="BH364" s="17"/>
      <c r="BI364" s="17"/>
      <c r="BJ364" s="17"/>
      <c r="BK364" s="17"/>
      <c r="BL364" s="17"/>
      <c r="BM364" s="17"/>
      <c r="BN364" s="17"/>
      <c r="BO364" s="17"/>
      <c r="BP364" s="17"/>
      <c r="BQ364" s="17"/>
      <c r="BR364" s="17"/>
      <c r="BS364" s="17"/>
      <c r="BT364" s="17"/>
      <c r="BU364" s="17"/>
      <c r="BV364" s="17"/>
      <c r="BW364" s="17"/>
      <c r="BX364" s="17"/>
      <c r="BY364" s="17"/>
      <c r="BZ364" s="17"/>
      <c r="CA364" s="17"/>
      <c r="CB364" s="17"/>
      <c r="CC364" s="17"/>
      <c r="CD364" s="17"/>
    </row>
    <row r="365">
      <c r="A365" s="17"/>
      <c r="B365" s="17"/>
      <c r="C365" s="17"/>
      <c r="D365" s="301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32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  <c r="AT365" s="17"/>
      <c r="AU365" s="17"/>
      <c r="AV365" s="17"/>
      <c r="AW365" s="17"/>
      <c r="AX365" s="17"/>
      <c r="AY365" s="17"/>
      <c r="AZ365" s="17"/>
      <c r="BA365" s="17"/>
      <c r="BB365" s="17"/>
      <c r="BC365" s="17"/>
      <c r="BD365" s="17"/>
      <c r="BE365" s="17"/>
      <c r="BF365" s="17"/>
      <c r="BG365" s="17"/>
      <c r="BH365" s="17"/>
      <c r="BI365" s="17"/>
      <c r="BJ365" s="17"/>
      <c r="BK365" s="17"/>
      <c r="BL365" s="17"/>
      <c r="BM365" s="17"/>
      <c r="BN365" s="17"/>
      <c r="BO365" s="17"/>
      <c r="BP365" s="17"/>
      <c r="BQ365" s="17"/>
      <c r="BR365" s="17"/>
      <c r="BS365" s="17"/>
      <c r="BT365" s="17"/>
      <c r="BU365" s="17"/>
      <c r="BV365" s="17"/>
      <c r="BW365" s="17"/>
      <c r="BX365" s="17"/>
      <c r="BY365" s="17"/>
      <c r="BZ365" s="17"/>
      <c r="CA365" s="17"/>
      <c r="CB365" s="17"/>
      <c r="CC365" s="17"/>
      <c r="CD365" s="17"/>
    </row>
    <row r="366">
      <c r="A366" s="17"/>
      <c r="B366" s="17"/>
      <c r="C366" s="17"/>
      <c r="D366" s="301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32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  <c r="AT366" s="17"/>
      <c r="AU366" s="17"/>
      <c r="AV366" s="17"/>
      <c r="AW366" s="17"/>
      <c r="AX366" s="17"/>
      <c r="AY366" s="17"/>
      <c r="AZ366" s="17"/>
      <c r="BA366" s="17"/>
      <c r="BB366" s="17"/>
      <c r="BC366" s="17"/>
      <c r="BD366" s="17"/>
      <c r="BE366" s="17"/>
      <c r="BF366" s="17"/>
      <c r="BG366" s="17"/>
      <c r="BH366" s="17"/>
      <c r="BI366" s="17"/>
      <c r="BJ366" s="17"/>
      <c r="BK366" s="17"/>
      <c r="BL366" s="17"/>
      <c r="BM366" s="17"/>
      <c r="BN366" s="17"/>
      <c r="BO366" s="17"/>
      <c r="BP366" s="17"/>
      <c r="BQ366" s="17"/>
      <c r="BR366" s="17"/>
      <c r="BS366" s="17"/>
      <c r="BT366" s="17"/>
      <c r="BU366" s="17"/>
      <c r="BV366" s="17"/>
      <c r="BW366" s="17"/>
      <c r="BX366" s="17"/>
      <c r="BY366" s="17"/>
      <c r="BZ366" s="17"/>
      <c r="CA366" s="17"/>
      <c r="CB366" s="17"/>
      <c r="CC366" s="17"/>
      <c r="CD366" s="17"/>
    </row>
    <row r="367">
      <c r="A367" s="17"/>
      <c r="B367" s="17"/>
      <c r="C367" s="17"/>
      <c r="D367" s="301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32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  <c r="AT367" s="17"/>
      <c r="AU367" s="17"/>
      <c r="AV367" s="17"/>
      <c r="AW367" s="17"/>
      <c r="AX367" s="17"/>
      <c r="AY367" s="17"/>
      <c r="AZ367" s="17"/>
      <c r="BA367" s="17"/>
      <c r="BB367" s="17"/>
      <c r="BC367" s="17"/>
      <c r="BD367" s="17"/>
      <c r="BE367" s="17"/>
      <c r="BF367" s="17"/>
      <c r="BG367" s="17"/>
      <c r="BH367" s="17"/>
      <c r="BI367" s="17"/>
      <c r="BJ367" s="17"/>
      <c r="BK367" s="17"/>
      <c r="BL367" s="17"/>
      <c r="BM367" s="17"/>
      <c r="BN367" s="17"/>
      <c r="BO367" s="17"/>
      <c r="BP367" s="17"/>
      <c r="BQ367" s="17"/>
      <c r="BR367" s="17"/>
      <c r="BS367" s="17"/>
      <c r="BT367" s="17"/>
      <c r="BU367" s="17"/>
      <c r="BV367" s="17"/>
      <c r="BW367" s="17"/>
      <c r="BX367" s="17"/>
      <c r="BY367" s="17"/>
      <c r="BZ367" s="17"/>
      <c r="CA367" s="17"/>
      <c r="CB367" s="17"/>
      <c r="CC367" s="17"/>
      <c r="CD367" s="17"/>
    </row>
    <row r="368">
      <c r="A368" s="17"/>
      <c r="B368" s="17"/>
      <c r="C368" s="17"/>
      <c r="D368" s="301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32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  <c r="AT368" s="17"/>
      <c r="AU368" s="17"/>
      <c r="AV368" s="17"/>
      <c r="AW368" s="17"/>
      <c r="AX368" s="17"/>
      <c r="AY368" s="17"/>
      <c r="AZ368" s="17"/>
      <c r="BA368" s="17"/>
      <c r="BB368" s="17"/>
      <c r="BC368" s="17"/>
      <c r="BD368" s="17"/>
      <c r="BE368" s="17"/>
      <c r="BF368" s="17"/>
      <c r="BG368" s="17"/>
      <c r="BH368" s="17"/>
      <c r="BI368" s="17"/>
      <c r="BJ368" s="17"/>
      <c r="BK368" s="17"/>
      <c r="BL368" s="17"/>
      <c r="BM368" s="17"/>
      <c r="BN368" s="17"/>
      <c r="BO368" s="17"/>
      <c r="BP368" s="17"/>
      <c r="BQ368" s="17"/>
      <c r="BR368" s="17"/>
      <c r="BS368" s="17"/>
      <c r="BT368" s="17"/>
      <c r="BU368" s="17"/>
      <c r="BV368" s="17"/>
      <c r="BW368" s="17"/>
      <c r="BX368" s="17"/>
      <c r="BY368" s="17"/>
      <c r="BZ368" s="17"/>
      <c r="CA368" s="17"/>
      <c r="CB368" s="17"/>
      <c r="CC368" s="17"/>
      <c r="CD368" s="17"/>
    </row>
    <row r="369">
      <c r="A369" s="17"/>
      <c r="B369" s="17"/>
      <c r="C369" s="17"/>
      <c r="D369" s="301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32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  <c r="AT369" s="17"/>
      <c r="AU369" s="17"/>
      <c r="AV369" s="17"/>
      <c r="AW369" s="17"/>
      <c r="AX369" s="17"/>
      <c r="AY369" s="17"/>
      <c r="AZ369" s="17"/>
      <c r="BA369" s="17"/>
      <c r="BB369" s="17"/>
      <c r="BC369" s="17"/>
      <c r="BD369" s="17"/>
      <c r="BE369" s="17"/>
      <c r="BF369" s="17"/>
      <c r="BG369" s="17"/>
      <c r="BH369" s="17"/>
      <c r="BI369" s="17"/>
      <c r="BJ369" s="17"/>
      <c r="BK369" s="17"/>
      <c r="BL369" s="17"/>
      <c r="BM369" s="17"/>
      <c r="BN369" s="17"/>
      <c r="BO369" s="17"/>
      <c r="BP369" s="17"/>
      <c r="BQ369" s="17"/>
      <c r="BR369" s="17"/>
      <c r="BS369" s="17"/>
      <c r="BT369" s="17"/>
      <c r="BU369" s="17"/>
      <c r="BV369" s="17"/>
      <c r="BW369" s="17"/>
      <c r="BX369" s="17"/>
      <c r="BY369" s="17"/>
      <c r="BZ369" s="17"/>
      <c r="CA369" s="17"/>
      <c r="CB369" s="17"/>
      <c r="CC369" s="17"/>
      <c r="CD369" s="17"/>
    </row>
    <row r="370">
      <c r="A370" s="17"/>
      <c r="B370" s="17"/>
      <c r="C370" s="17"/>
      <c r="D370" s="301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32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  <c r="AT370" s="17"/>
      <c r="AU370" s="17"/>
      <c r="AV370" s="17"/>
      <c r="AW370" s="17"/>
      <c r="AX370" s="17"/>
      <c r="AY370" s="17"/>
      <c r="AZ370" s="17"/>
      <c r="BA370" s="17"/>
      <c r="BB370" s="17"/>
      <c r="BC370" s="17"/>
      <c r="BD370" s="17"/>
      <c r="BE370" s="17"/>
      <c r="BF370" s="17"/>
      <c r="BG370" s="17"/>
      <c r="BH370" s="17"/>
      <c r="BI370" s="17"/>
      <c r="BJ370" s="17"/>
      <c r="BK370" s="17"/>
      <c r="BL370" s="17"/>
      <c r="BM370" s="17"/>
      <c r="BN370" s="17"/>
      <c r="BO370" s="17"/>
      <c r="BP370" s="17"/>
      <c r="BQ370" s="17"/>
      <c r="BR370" s="17"/>
      <c r="BS370" s="17"/>
      <c r="BT370" s="17"/>
      <c r="BU370" s="17"/>
      <c r="BV370" s="17"/>
      <c r="BW370" s="17"/>
      <c r="BX370" s="17"/>
      <c r="BY370" s="17"/>
      <c r="BZ370" s="17"/>
      <c r="CA370" s="17"/>
      <c r="CB370" s="17"/>
      <c r="CC370" s="17"/>
      <c r="CD370" s="17"/>
    </row>
    <row r="371">
      <c r="A371" s="17"/>
      <c r="B371" s="17"/>
      <c r="C371" s="17"/>
      <c r="D371" s="301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32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  <c r="AT371" s="17"/>
      <c r="AU371" s="17"/>
      <c r="AV371" s="17"/>
      <c r="AW371" s="17"/>
      <c r="AX371" s="17"/>
      <c r="AY371" s="17"/>
      <c r="AZ371" s="17"/>
      <c r="BA371" s="17"/>
      <c r="BB371" s="17"/>
      <c r="BC371" s="17"/>
      <c r="BD371" s="17"/>
      <c r="BE371" s="17"/>
      <c r="BF371" s="17"/>
      <c r="BG371" s="17"/>
      <c r="BH371" s="17"/>
      <c r="BI371" s="17"/>
      <c r="BJ371" s="17"/>
      <c r="BK371" s="17"/>
      <c r="BL371" s="17"/>
      <c r="BM371" s="17"/>
      <c r="BN371" s="17"/>
      <c r="BO371" s="17"/>
      <c r="BP371" s="17"/>
      <c r="BQ371" s="17"/>
      <c r="BR371" s="17"/>
      <c r="BS371" s="17"/>
      <c r="BT371" s="17"/>
      <c r="BU371" s="17"/>
      <c r="BV371" s="17"/>
      <c r="BW371" s="17"/>
      <c r="BX371" s="17"/>
      <c r="BY371" s="17"/>
      <c r="BZ371" s="17"/>
      <c r="CA371" s="17"/>
      <c r="CB371" s="17"/>
      <c r="CC371" s="17"/>
      <c r="CD371" s="17"/>
    </row>
    <row r="372">
      <c r="A372" s="17"/>
      <c r="B372" s="17"/>
      <c r="C372" s="17"/>
      <c r="D372" s="301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32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  <c r="AT372" s="17"/>
      <c r="AU372" s="17"/>
      <c r="AV372" s="17"/>
      <c r="AW372" s="17"/>
      <c r="AX372" s="17"/>
      <c r="AY372" s="17"/>
      <c r="AZ372" s="17"/>
      <c r="BA372" s="17"/>
      <c r="BB372" s="17"/>
      <c r="BC372" s="17"/>
      <c r="BD372" s="17"/>
      <c r="BE372" s="17"/>
      <c r="BF372" s="17"/>
      <c r="BG372" s="17"/>
      <c r="BH372" s="17"/>
      <c r="BI372" s="17"/>
      <c r="BJ372" s="17"/>
      <c r="BK372" s="17"/>
      <c r="BL372" s="17"/>
      <c r="BM372" s="17"/>
      <c r="BN372" s="17"/>
      <c r="BO372" s="17"/>
      <c r="BP372" s="17"/>
      <c r="BQ372" s="17"/>
      <c r="BR372" s="17"/>
      <c r="BS372" s="17"/>
      <c r="BT372" s="17"/>
      <c r="BU372" s="17"/>
      <c r="BV372" s="17"/>
      <c r="BW372" s="17"/>
      <c r="BX372" s="17"/>
      <c r="BY372" s="17"/>
      <c r="BZ372" s="17"/>
      <c r="CA372" s="17"/>
      <c r="CB372" s="17"/>
      <c r="CC372" s="17"/>
      <c r="CD372" s="17"/>
    </row>
    <row r="373">
      <c r="A373" s="17"/>
      <c r="B373" s="17"/>
      <c r="C373" s="17"/>
      <c r="D373" s="301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32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  <c r="AT373" s="17"/>
      <c r="AU373" s="17"/>
      <c r="AV373" s="17"/>
      <c r="AW373" s="17"/>
      <c r="AX373" s="17"/>
      <c r="AY373" s="17"/>
      <c r="AZ373" s="17"/>
      <c r="BA373" s="17"/>
      <c r="BB373" s="17"/>
      <c r="BC373" s="17"/>
      <c r="BD373" s="17"/>
      <c r="BE373" s="17"/>
      <c r="BF373" s="17"/>
      <c r="BG373" s="17"/>
      <c r="BH373" s="17"/>
      <c r="BI373" s="17"/>
      <c r="BJ373" s="17"/>
      <c r="BK373" s="17"/>
      <c r="BL373" s="17"/>
      <c r="BM373" s="17"/>
      <c r="BN373" s="17"/>
      <c r="BO373" s="17"/>
      <c r="BP373" s="17"/>
      <c r="BQ373" s="17"/>
      <c r="BR373" s="17"/>
      <c r="BS373" s="17"/>
      <c r="BT373" s="17"/>
      <c r="BU373" s="17"/>
      <c r="BV373" s="17"/>
      <c r="BW373" s="17"/>
      <c r="BX373" s="17"/>
      <c r="BY373" s="17"/>
      <c r="BZ373" s="17"/>
      <c r="CA373" s="17"/>
      <c r="CB373" s="17"/>
      <c r="CC373" s="17"/>
      <c r="CD373" s="17"/>
    </row>
    <row r="374">
      <c r="A374" s="17"/>
      <c r="B374" s="17"/>
      <c r="C374" s="17"/>
      <c r="D374" s="301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32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  <c r="AT374" s="17"/>
      <c r="AU374" s="17"/>
      <c r="AV374" s="17"/>
      <c r="AW374" s="17"/>
      <c r="AX374" s="17"/>
      <c r="AY374" s="17"/>
      <c r="AZ374" s="17"/>
      <c r="BA374" s="17"/>
      <c r="BB374" s="17"/>
      <c r="BC374" s="17"/>
      <c r="BD374" s="17"/>
      <c r="BE374" s="17"/>
      <c r="BF374" s="17"/>
      <c r="BG374" s="17"/>
      <c r="BH374" s="17"/>
      <c r="BI374" s="17"/>
      <c r="BJ374" s="17"/>
      <c r="BK374" s="17"/>
      <c r="BL374" s="17"/>
      <c r="BM374" s="17"/>
      <c r="BN374" s="17"/>
      <c r="BO374" s="17"/>
      <c r="BP374" s="17"/>
      <c r="BQ374" s="17"/>
      <c r="BR374" s="17"/>
      <c r="BS374" s="17"/>
      <c r="BT374" s="17"/>
      <c r="BU374" s="17"/>
      <c r="BV374" s="17"/>
      <c r="BW374" s="17"/>
      <c r="BX374" s="17"/>
      <c r="BY374" s="17"/>
      <c r="BZ374" s="17"/>
      <c r="CA374" s="17"/>
      <c r="CB374" s="17"/>
      <c r="CC374" s="17"/>
      <c r="CD374" s="17"/>
    </row>
    <row r="375">
      <c r="A375" s="17"/>
      <c r="B375" s="17"/>
      <c r="C375" s="17"/>
      <c r="D375" s="301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32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  <c r="AT375" s="17"/>
      <c r="AU375" s="17"/>
      <c r="AV375" s="17"/>
      <c r="AW375" s="17"/>
      <c r="AX375" s="17"/>
      <c r="AY375" s="17"/>
      <c r="AZ375" s="17"/>
      <c r="BA375" s="17"/>
      <c r="BB375" s="17"/>
      <c r="BC375" s="17"/>
      <c r="BD375" s="17"/>
      <c r="BE375" s="17"/>
      <c r="BF375" s="17"/>
      <c r="BG375" s="17"/>
      <c r="BH375" s="17"/>
      <c r="BI375" s="17"/>
      <c r="BJ375" s="17"/>
      <c r="BK375" s="17"/>
      <c r="BL375" s="17"/>
      <c r="BM375" s="17"/>
      <c r="BN375" s="17"/>
      <c r="BO375" s="17"/>
      <c r="BP375" s="17"/>
      <c r="BQ375" s="17"/>
      <c r="BR375" s="17"/>
      <c r="BS375" s="17"/>
      <c r="BT375" s="17"/>
      <c r="BU375" s="17"/>
      <c r="BV375" s="17"/>
      <c r="BW375" s="17"/>
      <c r="BX375" s="17"/>
      <c r="BY375" s="17"/>
      <c r="BZ375" s="17"/>
      <c r="CA375" s="17"/>
      <c r="CB375" s="17"/>
      <c r="CC375" s="17"/>
      <c r="CD375" s="17"/>
    </row>
    <row r="376">
      <c r="A376" s="17"/>
      <c r="B376" s="17"/>
      <c r="C376" s="17"/>
      <c r="D376" s="301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32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  <c r="AT376" s="17"/>
      <c r="AU376" s="17"/>
      <c r="AV376" s="17"/>
      <c r="AW376" s="17"/>
      <c r="AX376" s="17"/>
      <c r="AY376" s="17"/>
      <c r="AZ376" s="17"/>
      <c r="BA376" s="17"/>
      <c r="BB376" s="17"/>
      <c r="BC376" s="17"/>
      <c r="BD376" s="17"/>
      <c r="BE376" s="17"/>
      <c r="BF376" s="17"/>
      <c r="BG376" s="17"/>
      <c r="BH376" s="17"/>
      <c r="BI376" s="17"/>
      <c r="BJ376" s="17"/>
      <c r="BK376" s="17"/>
      <c r="BL376" s="17"/>
      <c r="BM376" s="17"/>
      <c r="BN376" s="17"/>
      <c r="BO376" s="17"/>
      <c r="BP376" s="17"/>
      <c r="BQ376" s="17"/>
      <c r="BR376" s="17"/>
      <c r="BS376" s="17"/>
      <c r="BT376" s="17"/>
      <c r="BU376" s="17"/>
      <c r="BV376" s="17"/>
      <c r="BW376" s="17"/>
      <c r="BX376" s="17"/>
      <c r="BY376" s="17"/>
      <c r="BZ376" s="17"/>
      <c r="CA376" s="17"/>
      <c r="CB376" s="17"/>
      <c r="CC376" s="17"/>
      <c r="CD376" s="17"/>
    </row>
    <row r="377">
      <c r="A377" s="17"/>
      <c r="B377" s="17"/>
      <c r="C377" s="17"/>
      <c r="D377" s="301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32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  <c r="AT377" s="17"/>
      <c r="AU377" s="17"/>
      <c r="AV377" s="17"/>
      <c r="AW377" s="17"/>
      <c r="AX377" s="17"/>
      <c r="AY377" s="17"/>
      <c r="AZ377" s="17"/>
      <c r="BA377" s="17"/>
      <c r="BB377" s="17"/>
      <c r="BC377" s="17"/>
      <c r="BD377" s="17"/>
      <c r="BE377" s="17"/>
      <c r="BF377" s="17"/>
      <c r="BG377" s="17"/>
      <c r="BH377" s="17"/>
      <c r="BI377" s="17"/>
      <c r="BJ377" s="17"/>
      <c r="BK377" s="17"/>
      <c r="BL377" s="17"/>
      <c r="BM377" s="17"/>
      <c r="BN377" s="17"/>
      <c r="BO377" s="17"/>
      <c r="BP377" s="17"/>
      <c r="BQ377" s="17"/>
      <c r="BR377" s="17"/>
      <c r="BS377" s="17"/>
      <c r="BT377" s="17"/>
      <c r="BU377" s="17"/>
      <c r="BV377" s="17"/>
      <c r="BW377" s="17"/>
      <c r="BX377" s="17"/>
      <c r="BY377" s="17"/>
      <c r="BZ377" s="17"/>
      <c r="CA377" s="17"/>
      <c r="CB377" s="17"/>
      <c r="CC377" s="17"/>
      <c r="CD377" s="17"/>
    </row>
    <row r="378">
      <c r="A378" s="17"/>
      <c r="B378" s="17"/>
      <c r="C378" s="17"/>
      <c r="D378" s="301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32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  <c r="AT378" s="17"/>
      <c r="AU378" s="17"/>
      <c r="AV378" s="17"/>
      <c r="AW378" s="17"/>
      <c r="AX378" s="17"/>
      <c r="AY378" s="17"/>
      <c r="AZ378" s="17"/>
      <c r="BA378" s="17"/>
      <c r="BB378" s="17"/>
      <c r="BC378" s="17"/>
      <c r="BD378" s="17"/>
      <c r="BE378" s="17"/>
      <c r="BF378" s="17"/>
      <c r="BG378" s="17"/>
      <c r="BH378" s="17"/>
      <c r="BI378" s="17"/>
      <c r="BJ378" s="17"/>
      <c r="BK378" s="17"/>
      <c r="BL378" s="17"/>
      <c r="BM378" s="17"/>
      <c r="BN378" s="17"/>
      <c r="BO378" s="17"/>
      <c r="BP378" s="17"/>
      <c r="BQ378" s="17"/>
      <c r="BR378" s="17"/>
      <c r="BS378" s="17"/>
      <c r="BT378" s="17"/>
      <c r="BU378" s="17"/>
      <c r="BV378" s="17"/>
      <c r="BW378" s="17"/>
      <c r="BX378" s="17"/>
      <c r="BY378" s="17"/>
      <c r="BZ378" s="17"/>
      <c r="CA378" s="17"/>
      <c r="CB378" s="17"/>
      <c r="CC378" s="17"/>
      <c r="CD378" s="17"/>
    </row>
    <row r="379">
      <c r="A379" s="17"/>
      <c r="B379" s="17"/>
      <c r="C379" s="17"/>
      <c r="D379" s="301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32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  <c r="AT379" s="17"/>
      <c r="AU379" s="17"/>
      <c r="AV379" s="17"/>
      <c r="AW379" s="17"/>
      <c r="AX379" s="17"/>
      <c r="AY379" s="17"/>
      <c r="AZ379" s="17"/>
      <c r="BA379" s="17"/>
      <c r="BB379" s="17"/>
      <c r="BC379" s="17"/>
      <c r="BD379" s="17"/>
      <c r="BE379" s="17"/>
      <c r="BF379" s="17"/>
      <c r="BG379" s="17"/>
      <c r="BH379" s="17"/>
      <c r="BI379" s="17"/>
      <c r="BJ379" s="17"/>
      <c r="BK379" s="17"/>
      <c r="BL379" s="17"/>
      <c r="BM379" s="17"/>
      <c r="BN379" s="17"/>
      <c r="BO379" s="17"/>
      <c r="BP379" s="17"/>
      <c r="BQ379" s="17"/>
      <c r="BR379" s="17"/>
      <c r="BS379" s="17"/>
      <c r="BT379" s="17"/>
      <c r="BU379" s="17"/>
      <c r="BV379" s="17"/>
      <c r="BW379" s="17"/>
      <c r="BX379" s="17"/>
      <c r="BY379" s="17"/>
      <c r="BZ379" s="17"/>
      <c r="CA379" s="17"/>
      <c r="CB379" s="17"/>
      <c r="CC379" s="17"/>
      <c r="CD379" s="17"/>
    </row>
    <row r="380">
      <c r="A380" s="17"/>
      <c r="B380" s="17"/>
      <c r="C380" s="17"/>
      <c r="D380" s="301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32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  <c r="AT380" s="17"/>
      <c r="AU380" s="17"/>
      <c r="AV380" s="17"/>
      <c r="AW380" s="17"/>
      <c r="AX380" s="17"/>
      <c r="AY380" s="17"/>
      <c r="AZ380" s="17"/>
      <c r="BA380" s="17"/>
      <c r="BB380" s="17"/>
      <c r="BC380" s="17"/>
      <c r="BD380" s="17"/>
      <c r="BE380" s="17"/>
      <c r="BF380" s="17"/>
      <c r="BG380" s="17"/>
      <c r="BH380" s="17"/>
      <c r="BI380" s="17"/>
      <c r="BJ380" s="17"/>
      <c r="BK380" s="17"/>
      <c r="BL380" s="17"/>
      <c r="BM380" s="17"/>
      <c r="BN380" s="17"/>
      <c r="BO380" s="17"/>
      <c r="BP380" s="17"/>
      <c r="BQ380" s="17"/>
      <c r="BR380" s="17"/>
      <c r="BS380" s="17"/>
      <c r="BT380" s="17"/>
      <c r="BU380" s="17"/>
      <c r="BV380" s="17"/>
      <c r="BW380" s="17"/>
      <c r="BX380" s="17"/>
      <c r="BY380" s="17"/>
      <c r="BZ380" s="17"/>
      <c r="CA380" s="17"/>
      <c r="CB380" s="17"/>
      <c r="CC380" s="17"/>
      <c r="CD380" s="17"/>
    </row>
    <row r="381">
      <c r="A381" s="17"/>
      <c r="B381" s="17"/>
      <c r="C381" s="17"/>
      <c r="D381" s="301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32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  <c r="AT381" s="17"/>
      <c r="AU381" s="17"/>
      <c r="AV381" s="17"/>
      <c r="AW381" s="17"/>
      <c r="AX381" s="17"/>
      <c r="AY381" s="17"/>
      <c r="AZ381" s="17"/>
      <c r="BA381" s="17"/>
      <c r="BB381" s="17"/>
      <c r="BC381" s="17"/>
      <c r="BD381" s="17"/>
      <c r="BE381" s="17"/>
      <c r="BF381" s="17"/>
      <c r="BG381" s="17"/>
      <c r="BH381" s="17"/>
      <c r="BI381" s="17"/>
      <c r="BJ381" s="17"/>
      <c r="BK381" s="17"/>
      <c r="BL381" s="17"/>
      <c r="BM381" s="17"/>
      <c r="BN381" s="17"/>
      <c r="BO381" s="17"/>
      <c r="BP381" s="17"/>
      <c r="BQ381" s="17"/>
      <c r="BR381" s="17"/>
      <c r="BS381" s="17"/>
      <c r="BT381" s="17"/>
      <c r="BU381" s="17"/>
      <c r="BV381" s="17"/>
      <c r="BW381" s="17"/>
      <c r="BX381" s="17"/>
      <c r="BY381" s="17"/>
      <c r="BZ381" s="17"/>
      <c r="CA381" s="17"/>
      <c r="CB381" s="17"/>
      <c r="CC381" s="17"/>
      <c r="CD381" s="17"/>
    </row>
    <row r="382">
      <c r="A382" s="17"/>
      <c r="B382" s="17"/>
      <c r="C382" s="17"/>
      <c r="D382" s="301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32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  <c r="AT382" s="17"/>
      <c r="AU382" s="17"/>
      <c r="AV382" s="17"/>
      <c r="AW382" s="17"/>
      <c r="AX382" s="17"/>
      <c r="AY382" s="17"/>
      <c r="AZ382" s="17"/>
      <c r="BA382" s="17"/>
      <c r="BB382" s="17"/>
      <c r="BC382" s="17"/>
      <c r="BD382" s="17"/>
      <c r="BE382" s="17"/>
      <c r="BF382" s="17"/>
      <c r="BG382" s="17"/>
      <c r="BH382" s="17"/>
      <c r="BI382" s="17"/>
      <c r="BJ382" s="17"/>
      <c r="BK382" s="17"/>
      <c r="BL382" s="17"/>
      <c r="BM382" s="17"/>
      <c r="BN382" s="17"/>
      <c r="BO382" s="17"/>
      <c r="BP382" s="17"/>
      <c r="BQ382" s="17"/>
      <c r="BR382" s="17"/>
      <c r="BS382" s="17"/>
      <c r="BT382" s="17"/>
      <c r="BU382" s="17"/>
      <c r="BV382" s="17"/>
      <c r="BW382" s="17"/>
      <c r="BX382" s="17"/>
      <c r="BY382" s="17"/>
      <c r="BZ382" s="17"/>
      <c r="CA382" s="17"/>
      <c r="CB382" s="17"/>
      <c r="CC382" s="17"/>
      <c r="CD382" s="17"/>
    </row>
    <row r="383">
      <c r="A383" s="17"/>
      <c r="B383" s="17"/>
      <c r="C383" s="17"/>
      <c r="D383" s="301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32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  <c r="AT383" s="17"/>
      <c r="AU383" s="17"/>
      <c r="AV383" s="17"/>
      <c r="AW383" s="17"/>
      <c r="AX383" s="17"/>
      <c r="AY383" s="17"/>
      <c r="AZ383" s="17"/>
      <c r="BA383" s="17"/>
      <c r="BB383" s="17"/>
      <c r="BC383" s="17"/>
      <c r="BD383" s="17"/>
      <c r="BE383" s="17"/>
      <c r="BF383" s="17"/>
      <c r="BG383" s="17"/>
      <c r="BH383" s="17"/>
      <c r="BI383" s="17"/>
      <c r="BJ383" s="17"/>
      <c r="BK383" s="17"/>
      <c r="BL383" s="17"/>
      <c r="BM383" s="17"/>
      <c r="BN383" s="17"/>
      <c r="BO383" s="17"/>
      <c r="BP383" s="17"/>
      <c r="BQ383" s="17"/>
      <c r="BR383" s="17"/>
      <c r="BS383" s="17"/>
      <c r="BT383" s="17"/>
      <c r="BU383" s="17"/>
      <c r="BV383" s="17"/>
      <c r="BW383" s="17"/>
      <c r="BX383" s="17"/>
      <c r="BY383" s="17"/>
      <c r="BZ383" s="17"/>
      <c r="CA383" s="17"/>
      <c r="CB383" s="17"/>
      <c r="CC383" s="17"/>
      <c r="CD383" s="17"/>
    </row>
    <row r="384">
      <c r="A384" s="17"/>
      <c r="B384" s="17"/>
      <c r="C384" s="17"/>
      <c r="D384" s="301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32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  <c r="AT384" s="17"/>
      <c r="AU384" s="17"/>
      <c r="AV384" s="17"/>
      <c r="AW384" s="17"/>
      <c r="AX384" s="17"/>
      <c r="AY384" s="17"/>
      <c r="AZ384" s="17"/>
      <c r="BA384" s="17"/>
      <c r="BB384" s="17"/>
      <c r="BC384" s="17"/>
      <c r="BD384" s="17"/>
      <c r="BE384" s="17"/>
      <c r="BF384" s="17"/>
      <c r="BG384" s="17"/>
      <c r="BH384" s="17"/>
      <c r="BI384" s="17"/>
      <c r="BJ384" s="17"/>
      <c r="BK384" s="17"/>
      <c r="BL384" s="17"/>
      <c r="BM384" s="17"/>
      <c r="BN384" s="17"/>
      <c r="BO384" s="17"/>
      <c r="BP384" s="17"/>
      <c r="BQ384" s="17"/>
      <c r="BR384" s="17"/>
      <c r="BS384" s="17"/>
      <c r="BT384" s="17"/>
      <c r="BU384" s="17"/>
      <c r="BV384" s="17"/>
      <c r="BW384" s="17"/>
      <c r="BX384" s="17"/>
      <c r="BY384" s="17"/>
      <c r="BZ384" s="17"/>
      <c r="CA384" s="17"/>
      <c r="CB384" s="17"/>
      <c r="CC384" s="17"/>
      <c r="CD384" s="17"/>
    </row>
    <row r="385">
      <c r="A385" s="17"/>
      <c r="B385" s="17"/>
      <c r="C385" s="17"/>
      <c r="D385" s="301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32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  <c r="AT385" s="17"/>
      <c r="AU385" s="17"/>
      <c r="AV385" s="17"/>
      <c r="AW385" s="17"/>
      <c r="AX385" s="17"/>
      <c r="AY385" s="17"/>
      <c r="AZ385" s="17"/>
      <c r="BA385" s="17"/>
      <c r="BB385" s="17"/>
      <c r="BC385" s="17"/>
      <c r="BD385" s="17"/>
      <c r="BE385" s="17"/>
      <c r="BF385" s="17"/>
      <c r="BG385" s="17"/>
      <c r="BH385" s="17"/>
      <c r="BI385" s="17"/>
      <c r="BJ385" s="17"/>
      <c r="BK385" s="17"/>
      <c r="BL385" s="17"/>
      <c r="BM385" s="17"/>
      <c r="BN385" s="17"/>
      <c r="BO385" s="17"/>
      <c r="BP385" s="17"/>
      <c r="BQ385" s="17"/>
      <c r="BR385" s="17"/>
      <c r="BS385" s="17"/>
      <c r="BT385" s="17"/>
      <c r="BU385" s="17"/>
      <c r="BV385" s="17"/>
      <c r="BW385" s="17"/>
      <c r="BX385" s="17"/>
      <c r="BY385" s="17"/>
      <c r="BZ385" s="17"/>
      <c r="CA385" s="17"/>
      <c r="CB385" s="17"/>
      <c r="CC385" s="17"/>
      <c r="CD385" s="17"/>
    </row>
    <row r="386">
      <c r="A386" s="17"/>
      <c r="B386" s="17"/>
      <c r="C386" s="17"/>
      <c r="D386" s="301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32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  <c r="AT386" s="17"/>
      <c r="AU386" s="17"/>
      <c r="AV386" s="17"/>
      <c r="AW386" s="17"/>
      <c r="AX386" s="17"/>
      <c r="AY386" s="17"/>
      <c r="AZ386" s="17"/>
      <c r="BA386" s="17"/>
      <c r="BB386" s="17"/>
      <c r="BC386" s="17"/>
      <c r="BD386" s="17"/>
      <c r="BE386" s="17"/>
      <c r="BF386" s="17"/>
      <c r="BG386" s="17"/>
      <c r="BH386" s="17"/>
      <c r="BI386" s="17"/>
      <c r="BJ386" s="17"/>
      <c r="BK386" s="17"/>
      <c r="BL386" s="17"/>
      <c r="BM386" s="17"/>
      <c r="BN386" s="17"/>
      <c r="BO386" s="17"/>
      <c r="BP386" s="17"/>
      <c r="BQ386" s="17"/>
      <c r="BR386" s="17"/>
      <c r="BS386" s="17"/>
      <c r="BT386" s="17"/>
      <c r="BU386" s="17"/>
      <c r="BV386" s="17"/>
      <c r="BW386" s="17"/>
      <c r="BX386" s="17"/>
      <c r="BY386" s="17"/>
      <c r="BZ386" s="17"/>
      <c r="CA386" s="17"/>
      <c r="CB386" s="17"/>
      <c r="CC386" s="17"/>
      <c r="CD386" s="17"/>
    </row>
    <row r="387">
      <c r="A387" s="17"/>
      <c r="B387" s="17"/>
      <c r="C387" s="17"/>
      <c r="D387" s="301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32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  <c r="AT387" s="17"/>
      <c r="AU387" s="17"/>
      <c r="AV387" s="17"/>
      <c r="AW387" s="17"/>
      <c r="AX387" s="17"/>
      <c r="AY387" s="17"/>
      <c r="AZ387" s="17"/>
      <c r="BA387" s="17"/>
      <c r="BB387" s="17"/>
      <c r="BC387" s="17"/>
      <c r="BD387" s="17"/>
      <c r="BE387" s="17"/>
      <c r="BF387" s="17"/>
      <c r="BG387" s="17"/>
      <c r="BH387" s="17"/>
      <c r="BI387" s="17"/>
      <c r="BJ387" s="17"/>
      <c r="BK387" s="17"/>
      <c r="BL387" s="17"/>
      <c r="BM387" s="17"/>
      <c r="BN387" s="17"/>
      <c r="BO387" s="17"/>
      <c r="BP387" s="17"/>
      <c r="BQ387" s="17"/>
      <c r="BR387" s="17"/>
      <c r="BS387" s="17"/>
      <c r="BT387" s="17"/>
      <c r="BU387" s="17"/>
      <c r="BV387" s="17"/>
      <c r="BW387" s="17"/>
      <c r="BX387" s="17"/>
      <c r="BY387" s="17"/>
      <c r="BZ387" s="17"/>
      <c r="CA387" s="17"/>
      <c r="CB387" s="17"/>
      <c r="CC387" s="17"/>
      <c r="CD387" s="17"/>
    </row>
    <row r="388">
      <c r="A388" s="17"/>
      <c r="B388" s="17"/>
      <c r="C388" s="17"/>
      <c r="D388" s="301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32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  <c r="AT388" s="17"/>
      <c r="AU388" s="17"/>
      <c r="AV388" s="17"/>
      <c r="AW388" s="17"/>
      <c r="AX388" s="17"/>
      <c r="AY388" s="17"/>
      <c r="AZ388" s="17"/>
      <c r="BA388" s="17"/>
      <c r="BB388" s="17"/>
      <c r="BC388" s="17"/>
      <c r="BD388" s="17"/>
      <c r="BE388" s="17"/>
      <c r="BF388" s="17"/>
      <c r="BG388" s="17"/>
      <c r="BH388" s="17"/>
      <c r="BI388" s="17"/>
      <c r="BJ388" s="17"/>
      <c r="BK388" s="17"/>
      <c r="BL388" s="17"/>
      <c r="BM388" s="17"/>
      <c r="BN388" s="17"/>
      <c r="BO388" s="17"/>
      <c r="BP388" s="17"/>
      <c r="BQ388" s="17"/>
      <c r="BR388" s="17"/>
      <c r="BS388" s="17"/>
      <c r="BT388" s="17"/>
      <c r="BU388" s="17"/>
      <c r="BV388" s="17"/>
      <c r="BW388" s="17"/>
      <c r="BX388" s="17"/>
      <c r="BY388" s="17"/>
      <c r="BZ388" s="17"/>
      <c r="CA388" s="17"/>
      <c r="CB388" s="17"/>
      <c r="CC388" s="17"/>
      <c r="CD388" s="17"/>
    </row>
    <row r="389">
      <c r="A389" s="17"/>
      <c r="B389" s="17"/>
      <c r="C389" s="17"/>
      <c r="D389" s="301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32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  <c r="AT389" s="17"/>
      <c r="AU389" s="17"/>
      <c r="AV389" s="17"/>
      <c r="AW389" s="17"/>
      <c r="AX389" s="17"/>
      <c r="AY389" s="17"/>
      <c r="AZ389" s="17"/>
      <c r="BA389" s="17"/>
      <c r="BB389" s="17"/>
      <c r="BC389" s="17"/>
      <c r="BD389" s="17"/>
      <c r="BE389" s="17"/>
      <c r="BF389" s="17"/>
      <c r="BG389" s="17"/>
      <c r="BH389" s="17"/>
      <c r="BI389" s="17"/>
      <c r="BJ389" s="17"/>
      <c r="BK389" s="17"/>
      <c r="BL389" s="17"/>
      <c r="BM389" s="17"/>
      <c r="BN389" s="17"/>
      <c r="BO389" s="17"/>
      <c r="BP389" s="17"/>
      <c r="BQ389" s="17"/>
      <c r="BR389" s="17"/>
      <c r="BS389" s="17"/>
      <c r="BT389" s="17"/>
      <c r="BU389" s="17"/>
      <c r="BV389" s="17"/>
      <c r="BW389" s="17"/>
      <c r="BX389" s="17"/>
      <c r="BY389" s="17"/>
      <c r="BZ389" s="17"/>
      <c r="CA389" s="17"/>
      <c r="CB389" s="17"/>
      <c r="CC389" s="17"/>
      <c r="CD389" s="17"/>
    </row>
    <row r="390">
      <c r="A390" s="17"/>
      <c r="B390" s="17"/>
      <c r="C390" s="17"/>
      <c r="D390" s="301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32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  <c r="AT390" s="17"/>
      <c r="AU390" s="17"/>
      <c r="AV390" s="17"/>
      <c r="AW390" s="17"/>
      <c r="AX390" s="17"/>
      <c r="AY390" s="17"/>
      <c r="AZ390" s="17"/>
      <c r="BA390" s="17"/>
      <c r="BB390" s="17"/>
      <c r="BC390" s="17"/>
      <c r="BD390" s="17"/>
      <c r="BE390" s="17"/>
      <c r="BF390" s="17"/>
      <c r="BG390" s="17"/>
      <c r="BH390" s="17"/>
      <c r="BI390" s="17"/>
      <c r="BJ390" s="17"/>
      <c r="BK390" s="17"/>
      <c r="BL390" s="17"/>
      <c r="BM390" s="17"/>
      <c r="BN390" s="17"/>
      <c r="BO390" s="17"/>
      <c r="BP390" s="17"/>
      <c r="BQ390" s="17"/>
      <c r="BR390" s="17"/>
      <c r="BS390" s="17"/>
      <c r="BT390" s="17"/>
      <c r="BU390" s="17"/>
      <c r="BV390" s="17"/>
      <c r="BW390" s="17"/>
      <c r="BX390" s="17"/>
      <c r="BY390" s="17"/>
      <c r="BZ390" s="17"/>
      <c r="CA390" s="17"/>
      <c r="CB390" s="17"/>
      <c r="CC390" s="17"/>
      <c r="CD390" s="17"/>
    </row>
    <row r="391">
      <c r="A391" s="17"/>
      <c r="B391" s="17"/>
      <c r="C391" s="17"/>
      <c r="D391" s="301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32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  <c r="AT391" s="17"/>
      <c r="AU391" s="17"/>
      <c r="AV391" s="17"/>
      <c r="AW391" s="17"/>
      <c r="AX391" s="17"/>
      <c r="AY391" s="17"/>
      <c r="AZ391" s="17"/>
      <c r="BA391" s="17"/>
      <c r="BB391" s="17"/>
      <c r="BC391" s="17"/>
      <c r="BD391" s="17"/>
      <c r="BE391" s="17"/>
      <c r="BF391" s="17"/>
      <c r="BG391" s="17"/>
      <c r="BH391" s="17"/>
      <c r="BI391" s="17"/>
      <c r="BJ391" s="17"/>
      <c r="BK391" s="17"/>
      <c r="BL391" s="17"/>
      <c r="BM391" s="17"/>
      <c r="BN391" s="17"/>
      <c r="BO391" s="17"/>
      <c r="BP391" s="17"/>
      <c r="BQ391" s="17"/>
      <c r="BR391" s="17"/>
      <c r="BS391" s="17"/>
      <c r="BT391" s="17"/>
      <c r="BU391" s="17"/>
      <c r="BV391" s="17"/>
      <c r="BW391" s="17"/>
      <c r="BX391" s="17"/>
      <c r="BY391" s="17"/>
      <c r="BZ391" s="17"/>
      <c r="CA391" s="17"/>
      <c r="CB391" s="17"/>
      <c r="CC391" s="17"/>
      <c r="CD391" s="17"/>
    </row>
    <row r="392">
      <c r="A392" s="17"/>
      <c r="B392" s="17"/>
      <c r="C392" s="17"/>
      <c r="D392" s="301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32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  <c r="AT392" s="17"/>
      <c r="AU392" s="17"/>
      <c r="AV392" s="17"/>
      <c r="AW392" s="17"/>
      <c r="AX392" s="17"/>
      <c r="AY392" s="17"/>
      <c r="AZ392" s="17"/>
      <c r="BA392" s="17"/>
      <c r="BB392" s="17"/>
      <c r="BC392" s="17"/>
      <c r="BD392" s="17"/>
      <c r="BE392" s="17"/>
      <c r="BF392" s="17"/>
      <c r="BG392" s="17"/>
      <c r="BH392" s="17"/>
      <c r="BI392" s="17"/>
      <c r="BJ392" s="17"/>
      <c r="BK392" s="17"/>
      <c r="BL392" s="17"/>
      <c r="BM392" s="17"/>
      <c r="BN392" s="17"/>
      <c r="BO392" s="17"/>
      <c r="BP392" s="17"/>
      <c r="BQ392" s="17"/>
      <c r="BR392" s="17"/>
      <c r="BS392" s="17"/>
      <c r="BT392" s="17"/>
      <c r="BU392" s="17"/>
      <c r="BV392" s="17"/>
      <c r="BW392" s="17"/>
      <c r="BX392" s="17"/>
      <c r="BY392" s="17"/>
      <c r="BZ392" s="17"/>
      <c r="CA392" s="17"/>
      <c r="CB392" s="17"/>
      <c r="CC392" s="17"/>
      <c r="CD392" s="17"/>
    </row>
    <row r="393">
      <c r="A393" s="17"/>
      <c r="B393" s="17"/>
      <c r="C393" s="17"/>
      <c r="D393" s="301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32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  <c r="AT393" s="17"/>
      <c r="AU393" s="17"/>
      <c r="AV393" s="17"/>
      <c r="AW393" s="17"/>
      <c r="AX393" s="17"/>
      <c r="AY393" s="17"/>
      <c r="AZ393" s="17"/>
      <c r="BA393" s="17"/>
      <c r="BB393" s="17"/>
      <c r="BC393" s="17"/>
      <c r="BD393" s="17"/>
      <c r="BE393" s="17"/>
      <c r="BF393" s="17"/>
      <c r="BG393" s="17"/>
      <c r="BH393" s="17"/>
      <c r="BI393" s="17"/>
      <c r="BJ393" s="17"/>
      <c r="BK393" s="17"/>
      <c r="BL393" s="17"/>
      <c r="BM393" s="17"/>
      <c r="BN393" s="17"/>
      <c r="BO393" s="17"/>
      <c r="BP393" s="17"/>
      <c r="BQ393" s="17"/>
      <c r="BR393" s="17"/>
      <c r="BS393" s="17"/>
      <c r="BT393" s="17"/>
      <c r="BU393" s="17"/>
      <c r="BV393" s="17"/>
      <c r="BW393" s="17"/>
      <c r="BX393" s="17"/>
      <c r="BY393" s="17"/>
      <c r="BZ393" s="17"/>
      <c r="CA393" s="17"/>
      <c r="CB393" s="17"/>
      <c r="CC393" s="17"/>
      <c r="CD393" s="17"/>
    </row>
    <row r="394">
      <c r="A394" s="17"/>
      <c r="B394" s="17"/>
      <c r="C394" s="17"/>
      <c r="D394" s="301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32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  <c r="AT394" s="17"/>
      <c r="AU394" s="17"/>
      <c r="AV394" s="17"/>
      <c r="AW394" s="17"/>
      <c r="AX394" s="17"/>
      <c r="AY394" s="17"/>
      <c r="AZ394" s="17"/>
      <c r="BA394" s="17"/>
      <c r="BB394" s="17"/>
      <c r="BC394" s="17"/>
      <c r="BD394" s="17"/>
      <c r="BE394" s="17"/>
      <c r="BF394" s="17"/>
      <c r="BG394" s="17"/>
      <c r="BH394" s="17"/>
      <c r="BI394" s="17"/>
      <c r="BJ394" s="17"/>
      <c r="BK394" s="17"/>
      <c r="BL394" s="17"/>
      <c r="BM394" s="17"/>
      <c r="BN394" s="17"/>
      <c r="BO394" s="17"/>
      <c r="BP394" s="17"/>
      <c r="BQ394" s="17"/>
      <c r="BR394" s="17"/>
      <c r="BS394" s="17"/>
      <c r="BT394" s="17"/>
      <c r="BU394" s="17"/>
      <c r="BV394" s="17"/>
      <c r="BW394" s="17"/>
      <c r="BX394" s="17"/>
      <c r="BY394" s="17"/>
      <c r="BZ394" s="17"/>
      <c r="CA394" s="17"/>
      <c r="CB394" s="17"/>
      <c r="CC394" s="17"/>
      <c r="CD394" s="17"/>
    </row>
    <row r="395">
      <c r="A395" s="17"/>
      <c r="B395" s="17"/>
      <c r="C395" s="17"/>
      <c r="D395" s="301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32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  <c r="AT395" s="17"/>
      <c r="AU395" s="17"/>
      <c r="AV395" s="17"/>
      <c r="AW395" s="17"/>
      <c r="AX395" s="17"/>
      <c r="AY395" s="17"/>
      <c r="AZ395" s="17"/>
      <c r="BA395" s="17"/>
      <c r="BB395" s="17"/>
      <c r="BC395" s="17"/>
      <c r="BD395" s="17"/>
      <c r="BE395" s="17"/>
      <c r="BF395" s="17"/>
      <c r="BG395" s="17"/>
      <c r="BH395" s="17"/>
      <c r="BI395" s="17"/>
      <c r="BJ395" s="17"/>
      <c r="BK395" s="17"/>
      <c r="BL395" s="17"/>
      <c r="BM395" s="17"/>
      <c r="BN395" s="17"/>
      <c r="BO395" s="17"/>
      <c r="BP395" s="17"/>
      <c r="BQ395" s="17"/>
      <c r="BR395" s="17"/>
      <c r="BS395" s="17"/>
      <c r="BT395" s="17"/>
      <c r="BU395" s="17"/>
      <c r="BV395" s="17"/>
      <c r="BW395" s="17"/>
      <c r="BX395" s="17"/>
      <c r="BY395" s="17"/>
      <c r="BZ395" s="17"/>
      <c r="CA395" s="17"/>
      <c r="CB395" s="17"/>
      <c r="CC395" s="17"/>
      <c r="CD395" s="17"/>
    </row>
    <row r="396">
      <c r="A396" s="17"/>
      <c r="B396" s="17"/>
      <c r="C396" s="17"/>
      <c r="D396" s="301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32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  <c r="AT396" s="17"/>
      <c r="AU396" s="17"/>
      <c r="AV396" s="17"/>
      <c r="AW396" s="17"/>
      <c r="AX396" s="17"/>
      <c r="AY396" s="17"/>
      <c r="AZ396" s="17"/>
      <c r="BA396" s="17"/>
      <c r="BB396" s="17"/>
      <c r="BC396" s="17"/>
      <c r="BD396" s="17"/>
      <c r="BE396" s="17"/>
      <c r="BF396" s="17"/>
      <c r="BG396" s="17"/>
      <c r="BH396" s="17"/>
      <c r="BI396" s="17"/>
      <c r="BJ396" s="17"/>
      <c r="BK396" s="17"/>
      <c r="BL396" s="17"/>
      <c r="BM396" s="17"/>
      <c r="BN396" s="17"/>
      <c r="BO396" s="17"/>
      <c r="BP396" s="17"/>
      <c r="BQ396" s="17"/>
      <c r="BR396" s="17"/>
      <c r="BS396" s="17"/>
      <c r="BT396" s="17"/>
      <c r="BU396" s="17"/>
      <c r="BV396" s="17"/>
      <c r="BW396" s="17"/>
      <c r="BX396" s="17"/>
      <c r="BY396" s="17"/>
      <c r="BZ396" s="17"/>
      <c r="CA396" s="17"/>
      <c r="CB396" s="17"/>
      <c r="CC396" s="17"/>
      <c r="CD396" s="17"/>
    </row>
    <row r="397">
      <c r="A397" s="17"/>
      <c r="B397" s="17"/>
      <c r="C397" s="17"/>
      <c r="D397" s="301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32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  <c r="AT397" s="17"/>
      <c r="AU397" s="17"/>
      <c r="AV397" s="17"/>
      <c r="AW397" s="17"/>
      <c r="AX397" s="17"/>
      <c r="AY397" s="17"/>
      <c r="AZ397" s="17"/>
      <c r="BA397" s="17"/>
      <c r="BB397" s="17"/>
      <c r="BC397" s="17"/>
      <c r="BD397" s="17"/>
      <c r="BE397" s="17"/>
      <c r="BF397" s="17"/>
      <c r="BG397" s="17"/>
      <c r="BH397" s="17"/>
      <c r="BI397" s="17"/>
      <c r="BJ397" s="17"/>
      <c r="BK397" s="17"/>
      <c r="BL397" s="17"/>
      <c r="BM397" s="17"/>
      <c r="BN397" s="17"/>
      <c r="BO397" s="17"/>
      <c r="BP397" s="17"/>
      <c r="BQ397" s="17"/>
      <c r="BR397" s="17"/>
      <c r="BS397" s="17"/>
      <c r="BT397" s="17"/>
      <c r="BU397" s="17"/>
      <c r="BV397" s="17"/>
      <c r="BW397" s="17"/>
      <c r="BX397" s="17"/>
      <c r="BY397" s="17"/>
      <c r="BZ397" s="17"/>
      <c r="CA397" s="17"/>
      <c r="CB397" s="17"/>
      <c r="CC397" s="17"/>
      <c r="CD397" s="17"/>
    </row>
    <row r="398">
      <c r="A398" s="17"/>
      <c r="B398" s="17"/>
      <c r="C398" s="17"/>
      <c r="D398" s="301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32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  <c r="AT398" s="17"/>
      <c r="AU398" s="17"/>
      <c r="AV398" s="17"/>
      <c r="AW398" s="17"/>
      <c r="AX398" s="17"/>
      <c r="AY398" s="17"/>
      <c r="AZ398" s="17"/>
      <c r="BA398" s="17"/>
      <c r="BB398" s="17"/>
      <c r="BC398" s="17"/>
      <c r="BD398" s="17"/>
      <c r="BE398" s="17"/>
      <c r="BF398" s="17"/>
      <c r="BG398" s="17"/>
      <c r="BH398" s="17"/>
      <c r="BI398" s="17"/>
      <c r="BJ398" s="17"/>
      <c r="BK398" s="17"/>
      <c r="BL398" s="17"/>
      <c r="BM398" s="17"/>
      <c r="BN398" s="17"/>
      <c r="BO398" s="17"/>
      <c r="BP398" s="17"/>
      <c r="BQ398" s="17"/>
      <c r="BR398" s="17"/>
      <c r="BS398" s="17"/>
      <c r="BT398" s="17"/>
      <c r="BU398" s="17"/>
      <c r="BV398" s="17"/>
      <c r="BW398" s="17"/>
      <c r="BX398" s="17"/>
      <c r="BY398" s="17"/>
      <c r="BZ398" s="17"/>
      <c r="CA398" s="17"/>
      <c r="CB398" s="17"/>
      <c r="CC398" s="17"/>
      <c r="CD398" s="17"/>
    </row>
    <row r="399">
      <c r="A399" s="17"/>
      <c r="B399" s="17"/>
      <c r="C399" s="17"/>
      <c r="D399" s="301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32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  <c r="AT399" s="17"/>
      <c r="AU399" s="17"/>
      <c r="AV399" s="17"/>
      <c r="AW399" s="17"/>
      <c r="AX399" s="17"/>
      <c r="AY399" s="17"/>
      <c r="AZ399" s="17"/>
      <c r="BA399" s="17"/>
      <c r="BB399" s="17"/>
      <c r="BC399" s="17"/>
      <c r="BD399" s="17"/>
      <c r="BE399" s="17"/>
      <c r="BF399" s="17"/>
      <c r="BG399" s="17"/>
      <c r="BH399" s="17"/>
      <c r="BI399" s="17"/>
      <c r="BJ399" s="17"/>
      <c r="BK399" s="17"/>
      <c r="BL399" s="17"/>
      <c r="BM399" s="17"/>
      <c r="BN399" s="17"/>
      <c r="BO399" s="17"/>
      <c r="BP399" s="17"/>
      <c r="BQ399" s="17"/>
      <c r="BR399" s="17"/>
      <c r="BS399" s="17"/>
      <c r="BT399" s="17"/>
      <c r="BU399" s="17"/>
      <c r="BV399" s="17"/>
      <c r="BW399" s="17"/>
      <c r="BX399" s="17"/>
      <c r="BY399" s="17"/>
      <c r="BZ399" s="17"/>
      <c r="CA399" s="17"/>
      <c r="CB399" s="17"/>
      <c r="CC399" s="17"/>
      <c r="CD399" s="17"/>
    </row>
    <row r="400">
      <c r="A400" s="17"/>
      <c r="B400" s="17"/>
      <c r="C400" s="17"/>
      <c r="D400" s="301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32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  <c r="AT400" s="17"/>
      <c r="AU400" s="17"/>
      <c r="AV400" s="17"/>
      <c r="AW400" s="17"/>
      <c r="AX400" s="17"/>
      <c r="AY400" s="17"/>
      <c r="AZ400" s="17"/>
      <c r="BA400" s="17"/>
      <c r="BB400" s="17"/>
      <c r="BC400" s="17"/>
      <c r="BD400" s="17"/>
      <c r="BE400" s="17"/>
      <c r="BF400" s="17"/>
      <c r="BG400" s="17"/>
      <c r="BH400" s="17"/>
      <c r="BI400" s="17"/>
      <c r="BJ400" s="17"/>
      <c r="BK400" s="17"/>
      <c r="BL400" s="17"/>
      <c r="BM400" s="17"/>
      <c r="BN400" s="17"/>
      <c r="BO400" s="17"/>
      <c r="BP400" s="17"/>
      <c r="BQ400" s="17"/>
      <c r="BR400" s="17"/>
      <c r="BS400" s="17"/>
      <c r="BT400" s="17"/>
      <c r="BU400" s="17"/>
      <c r="BV400" s="17"/>
      <c r="BW400" s="17"/>
      <c r="BX400" s="17"/>
      <c r="BY400" s="17"/>
      <c r="BZ400" s="17"/>
      <c r="CA400" s="17"/>
      <c r="CB400" s="17"/>
      <c r="CC400" s="17"/>
      <c r="CD400" s="17"/>
    </row>
    <row r="401">
      <c r="A401" s="17"/>
      <c r="B401" s="17"/>
      <c r="C401" s="17"/>
      <c r="D401" s="301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32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  <c r="AT401" s="17"/>
      <c r="AU401" s="17"/>
      <c r="AV401" s="17"/>
      <c r="AW401" s="17"/>
      <c r="AX401" s="17"/>
      <c r="AY401" s="17"/>
      <c r="AZ401" s="17"/>
      <c r="BA401" s="17"/>
      <c r="BB401" s="17"/>
      <c r="BC401" s="17"/>
      <c r="BD401" s="17"/>
      <c r="BE401" s="17"/>
      <c r="BF401" s="17"/>
      <c r="BG401" s="17"/>
      <c r="BH401" s="17"/>
      <c r="BI401" s="17"/>
      <c r="BJ401" s="17"/>
      <c r="BK401" s="17"/>
      <c r="BL401" s="17"/>
      <c r="BM401" s="17"/>
      <c r="BN401" s="17"/>
      <c r="BO401" s="17"/>
      <c r="BP401" s="17"/>
      <c r="BQ401" s="17"/>
      <c r="BR401" s="17"/>
      <c r="BS401" s="17"/>
      <c r="BT401" s="17"/>
      <c r="BU401" s="17"/>
      <c r="BV401" s="17"/>
      <c r="BW401" s="17"/>
      <c r="BX401" s="17"/>
      <c r="BY401" s="17"/>
      <c r="BZ401" s="17"/>
      <c r="CA401" s="17"/>
      <c r="CB401" s="17"/>
      <c r="CC401" s="17"/>
      <c r="CD401" s="17"/>
    </row>
    <row r="402">
      <c r="A402" s="17"/>
      <c r="B402" s="17"/>
      <c r="C402" s="17"/>
      <c r="D402" s="301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32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  <c r="AT402" s="17"/>
      <c r="AU402" s="17"/>
      <c r="AV402" s="17"/>
      <c r="AW402" s="17"/>
      <c r="AX402" s="17"/>
      <c r="AY402" s="17"/>
      <c r="AZ402" s="17"/>
      <c r="BA402" s="17"/>
      <c r="BB402" s="17"/>
      <c r="BC402" s="17"/>
      <c r="BD402" s="17"/>
      <c r="BE402" s="17"/>
      <c r="BF402" s="17"/>
      <c r="BG402" s="17"/>
      <c r="BH402" s="17"/>
      <c r="BI402" s="17"/>
      <c r="BJ402" s="17"/>
      <c r="BK402" s="17"/>
      <c r="BL402" s="17"/>
      <c r="BM402" s="17"/>
      <c r="BN402" s="17"/>
      <c r="BO402" s="17"/>
      <c r="BP402" s="17"/>
      <c r="BQ402" s="17"/>
      <c r="BR402" s="17"/>
      <c r="BS402" s="17"/>
      <c r="BT402" s="17"/>
      <c r="BU402" s="17"/>
      <c r="BV402" s="17"/>
      <c r="BW402" s="17"/>
      <c r="BX402" s="17"/>
      <c r="BY402" s="17"/>
      <c r="BZ402" s="17"/>
      <c r="CA402" s="17"/>
      <c r="CB402" s="17"/>
      <c r="CC402" s="17"/>
      <c r="CD402" s="17"/>
    </row>
    <row r="403">
      <c r="A403" s="17"/>
      <c r="B403" s="17"/>
      <c r="C403" s="17"/>
      <c r="D403" s="301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32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  <c r="AT403" s="17"/>
      <c r="AU403" s="17"/>
      <c r="AV403" s="17"/>
      <c r="AW403" s="17"/>
      <c r="AX403" s="17"/>
      <c r="AY403" s="17"/>
      <c r="AZ403" s="17"/>
      <c r="BA403" s="17"/>
      <c r="BB403" s="17"/>
      <c r="BC403" s="17"/>
      <c r="BD403" s="17"/>
      <c r="BE403" s="17"/>
      <c r="BF403" s="17"/>
      <c r="BG403" s="17"/>
      <c r="BH403" s="17"/>
      <c r="BI403" s="17"/>
      <c r="BJ403" s="17"/>
      <c r="BK403" s="17"/>
      <c r="BL403" s="17"/>
      <c r="BM403" s="17"/>
      <c r="BN403" s="17"/>
      <c r="BO403" s="17"/>
      <c r="BP403" s="17"/>
      <c r="BQ403" s="17"/>
      <c r="BR403" s="17"/>
      <c r="BS403" s="17"/>
      <c r="BT403" s="17"/>
      <c r="BU403" s="17"/>
      <c r="BV403" s="17"/>
      <c r="BW403" s="17"/>
      <c r="BX403" s="17"/>
      <c r="BY403" s="17"/>
      <c r="BZ403" s="17"/>
      <c r="CA403" s="17"/>
      <c r="CB403" s="17"/>
      <c r="CC403" s="17"/>
      <c r="CD403" s="17"/>
    </row>
    <row r="404">
      <c r="A404" s="17"/>
      <c r="B404" s="17"/>
      <c r="C404" s="17"/>
      <c r="D404" s="301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32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  <c r="AT404" s="17"/>
      <c r="AU404" s="17"/>
      <c r="AV404" s="17"/>
      <c r="AW404" s="17"/>
      <c r="AX404" s="17"/>
      <c r="AY404" s="17"/>
      <c r="AZ404" s="17"/>
      <c r="BA404" s="17"/>
      <c r="BB404" s="17"/>
      <c r="BC404" s="17"/>
      <c r="BD404" s="17"/>
      <c r="BE404" s="17"/>
      <c r="BF404" s="17"/>
      <c r="BG404" s="17"/>
      <c r="BH404" s="17"/>
      <c r="BI404" s="17"/>
      <c r="BJ404" s="17"/>
      <c r="BK404" s="17"/>
      <c r="BL404" s="17"/>
      <c r="BM404" s="17"/>
      <c r="BN404" s="17"/>
      <c r="BO404" s="17"/>
      <c r="BP404" s="17"/>
      <c r="BQ404" s="17"/>
      <c r="BR404" s="17"/>
      <c r="BS404" s="17"/>
      <c r="BT404" s="17"/>
      <c r="BU404" s="17"/>
      <c r="BV404" s="17"/>
      <c r="BW404" s="17"/>
      <c r="BX404" s="17"/>
      <c r="BY404" s="17"/>
      <c r="BZ404" s="17"/>
      <c r="CA404" s="17"/>
      <c r="CB404" s="17"/>
      <c r="CC404" s="17"/>
      <c r="CD404" s="17"/>
    </row>
    <row r="405">
      <c r="A405" s="17"/>
      <c r="B405" s="17"/>
      <c r="C405" s="17"/>
      <c r="D405" s="301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32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  <c r="AT405" s="17"/>
      <c r="AU405" s="17"/>
      <c r="AV405" s="17"/>
      <c r="AW405" s="17"/>
      <c r="AX405" s="17"/>
      <c r="AY405" s="17"/>
      <c r="AZ405" s="17"/>
      <c r="BA405" s="17"/>
      <c r="BB405" s="17"/>
      <c r="BC405" s="17"/>
      <c r="BD405" s="17"/>
      <c r="BE405" s="17"/>
      <c r="BF405" s="17"/>
      <c r="BG405" s="17"/>
      <c r="BH405" s="17"/>
      <c r="BI405" s="17"/>
      <c r="BJ405" s="17"/>
      <c r="BK405" s="17"/>
      <c r="BL405" s="17"/>
      <c r="BM405" s="17"/>
      <c r="BN405" s="17"/>
      <c r="BO405" s="17"/>
      <c r="BP405" s="17"/>
      <c r="BQ405" s="17"/>
      <c r="BR405" s="17"/>
      <c r="BS405" s="17"/>
      <c r="BT405" s="17"/>
      <c r="BU405" s="17"/>
      <c r="BV405" s="17"/>
      <c r="BW405" s="17"/>
      <c r="BX405" s="17"/>
      <c r="BY405" s="17"/>
      <c r="BZ405" s="17"/>
      <c r="CA405" s="17"/>
      <c r="CB405" s="17"/>
      <c r="CC405" s="17"/>
      <c r="CD405" s="17"/>
    </row>
    <row r="406">
      <c r="A406" s="17"/>
      <c r="B406" s="17"/>
      <c r="C406" s="17"/>
      <c r="D406" s="301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32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  <c r="AT406" s="17"/>
      <c r="AU406" s="17"/>
      <c r="AV406" s="17"/>
      <c r="AW406" s="17"/>
      <c r="AX406" s="17"/>
      <c r="AY406" s="17"/>
      <c r="AZ406" s="17"/>
      <c r="BA406" s="17"/>
      <c r="BB406" s="17"/>
      <c r="BC406" s="17"/>
      <c r="BD406" s="17"/>
      <c r="BE406" s="17"/>
      <c r="BF406" s="17"/>
      <c r="BG406" s="17"/>
      <c r="BH406" s="17"/>
      <c r="BI406" s="17"/>
      <c r="BJ406" s="17"/>
      <c r="BK406" s="17"/>
      <c r="BL406" s="17"/>
      <c r="BM406" s="17"/>
      <c r="BN406" s="17"/>
      <c r="BO406" s="17"/>
      <c r="BP406" s="17"/>
      <c r="BQ406" s="17"/>
      <c r="BR406" s="17"/>
      <c r="BS406" s="17"/>
      <c r="BT406" s="17"/>
      <c r="BU406" s="17"/>
      <c r="BV406" s="17"/>
      <c r="BW406" s="17"/>
      <c r="BX406" s="17"/>
      <c r="BY406" s="17"/>
      <c r="BZ406" s="17"/>
      <c r="CA406" s="17"/>
      <c r="CB406" s="17"/>
      <c r="CC406" s="17"/>
      <c r="CD406" s="17"/>
    </row>
    <row r="407">
      <c r="A407" s="17"/>
      <c r="B407" s="17"/>
      <c r="C407" s="17"/>
      <c r="D407" s="301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32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  <c r="AT407" s="17"/>
      <c r="AU407" s="17"/>
      <c r="AV407" s="17"/>
      <c r="AW407" s="17"/>
      <c r="AX407" s="17"/>
      <c r="AY407" s="17"/>
      <c r="AZ407" s="17"/>
      <c r="BA407" s="17"/>
      <c r="BB407" s="17"/>
      <c r="BC407" s="17"/>
      <c r="BD407" s="17"/>
      <c r="BE407" s="17"/>
      <c r="BF407" s="17"/>
      <c r="BG407" s="17"/>
      <c r="BH407" s="17"/>
      <c r="BI407" s="17"/>
      <c r="BJ407" s="17"/>
      <c r="BK407" s="17"/>
      <c r="BL407" s="17"/>
      <c r="BM407" s="17"/>
      <c r="BN407" s="17"/>
      <c r="BO407" s="17"/>
      <c r="BP407" s="17"/>
      <c r="BQ407" s="17"/>
      <c r="BR407" s="17"/>
      <c r="BS407" s="17"/>
      <c r="BT407" s="17"/>
      <c r="BU407" s="17"/>
      <c r="BV407" s="17"/>
      <c r="BW407" s="17"/>
      <c r="BX407" s="17"/>
      <c r="BY407" s="17"/>
      <c r="BZ407" s="17"/>
      <c r="CA407" s="17"/>
      <c r="CB407" s="17"/>
      <c r="CC407" s="17"/>
      <c r="CD407" s="17"/>
    </row>
    <row r="408">
      <c r="A408" s="17"/>
      <c r="B408" s="17"/>
      <c r="C408" s="17"/>
      <c r="D408" s="301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32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  <c r="AT408" s="17"/>
      <c r="AU408" s="17"/>
      <c r="AV408" s="17"/>
      <c r="AW408" s="17"/>
      <c r="AX408" s="17"/>
      <c r="AY408" s="17"/>
      <c r="AZ408" s="17"/>
      <c r="BA408" s="17"/>
      <c r="BB408" s="17"/>
      <c r="BC408" s="17"/>
      <c r="BD408" s="17"/>
      <c r="BE408" s="17"/>
      <c r="BF408" s="17"/>
      <c r="BG408" s="17"/>
      <c r="BH408" s="17"/>
      <c r="BI408" s="17"/>
      <c r="BJ408" s="17"/>
      <c r="BK408" s="17"/>
      <c r="BL408" s="17"/>
      <c r="BM408" s="17"/>
      <c r="BN408" s="17"/>
      <c r="BO408" s="17"/>
      <c r="BP408" s="17"/>
      <c r="BQ408" s="17"/>
      <c r="BR408" s="17"/>
      <c r="BS408" s="17"/>
      <c r="BT408" s="17"/>
      <c r="BU408" s="17"/>
      <c r="BV408" s="17"/>
      <c r="BW408" s="17"/>
      <c r="BX408" s="17"/>
      <c r="BY408" s="17"/>
      <c r="BZ408" s="17"/>
      <c r="CA408" s="17"/>
      <c r="CB408" s="17"/>
      <c r="CC408" s="17"/>
      <c r="CD408" s="17"/>
    </row>
    <row r="409">
      <c r="A409" s="17"/>
      <c r="B409" s="17"/>
      <c r="C409" s="17"/>
      <c r="D409" s="301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32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  <c r="AT409" s="17"/>
      <c r="AU409" s="17"/>
      <c r="AV409" s="17"/>
      <c r="AW409" s="17"/>
      <c r="AX409" s="17"/>
      <c r="AY409" s="17"/>
      <c r="AZ409" s="17"/>
      <c r="BA409" s="17"/>
      <c r="BB409" s="17"/>
      <c r="BC409" s="17"/>
      <c r="BD409" s="17"/>
      <c r="BE409" s="17"/>
      <c r="BF409" s="17"/>
      <c r="BG409" s="17"/>
      <c r="BH409" s="17"/>
      <c r="BI409" s="17"/>
      <c r="BJ409" s="17"/>
      <c r="BK409" s="17"/>
      <c r="BL409" s="17"/>
      <c r="BM409" s="17"/>
      <c r="BN409" s="17"/>
      <c r="BO409" s="17"/>
      <c r="BP409" s="17"/>
      <c r="BQ409" s="17"/>
      <c r="BR409" s="17"/>
      <c r="BS409" s="17"/>
      <c r="BT409" s="17"/>
      <c r="BU409" s="17"/>
      <c r="BV409" s="17"/>
      <c r="BW409" s="17"/>
      <c r="BX409" s="17"/>
      <c r="BY409" s="17"/>
      <c r="BZ409" s="17"/>
      <c r="CA409" s="17"/>
      <c r="CB409" s="17"/>
      <c r="CC409" s="17"/>
      <c r="CD409" s="17"/>
    </row>
    <row r="410">
      <c r="A410" s="17"/>
      <c r="B410" s="17"/>
      <c r="C410" s="17"/>
      <c r="D410" s="301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32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  <c r="AT410" s="17"/>
      <c r="AU410" s="17"/>
      <c r="AV410" s="17"/>
      <c r="AW410" s="17"/>
      <c r="AX410" s="17"/>
      <c r="AY410" s="17"/>
      <c r="AZ410" s="17"/>
      <c r="BA410" s="17"/>
      <c r="BB410" s="17"/>
      <c r="BC410" s="17"/>
      <c r="BD410" s="17"/>
      <c r="BE410" s="17"/>
      <c r="BF410" s="17"/>
      <c r="BG410" s="17"/>
      <c r="BH410" s="17"/>
      <c r="BI410" s="17"/>
      <c r="BJ410" s="17"/>
      <c r="BK410" s="17"/>
      <c r="BL410" s="17"/>
      <c r="BM410" s="17"/>
      <c r="BN410" s="17"/>
      <c r="BO410" s="17"/>
      <c r="BP410" s="17"/>
      <c r="BQ410" s="17"/>
      <c r="BR410" s="17"/>
      <c r="BS410" s="17"/>
      <c r="BT410" s="17"/>
      <c r="BU410" s="17"/>
      <c r="BV410" s="17"/>
      <c r="BW410" s="17"/>
      <c r="BX410" s="17"/>
      <c r="BY410" s="17"/>
      <c r="BZ410" s="17"/>
      <c r="CA410" s="17"/>
      <c r="CB410" s="17"/>
      <c r="CC410" s="17"/>
      <c r="CD410" s="17"/>
    </row>
    <row r="411">
      <c r="A411" s="17"/>
      <c r="B411" s="17"/>
      <c r="C411" s="17"/>
      <c r="D411" s="301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32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  <c r="AT411" s="17"/>
      <c r="AU411" s="17"/>
      <c r="AV411" s="17"/>
      <c r="AW411" s="17"/>
      <c r="AX411" s="17"/>
      <c r="AY411" s="17"/>
      <c r="AZ411" s="17"/>
      <c r="BA411" s="17"/>
      <c r="BB411" s="17"/>
      <c r="BC411" s="17"/>
      <c r="BD411" s="17"/>
      <c r="BE411" s="17"/>
      <c r="BF411" s="17"/>
      <c r="BG411" s="17"/>
      <c r="BH411" s="17"/>
      <c r="BI411" s="17"/>
      <c r="BJ411" s="17"/>
      <c r="BK411" s="17"/>
      <c r="BL411" s="17"/>
      <c r="BM411" s="17"/>
      <c r="BN411" s="17"/>
      <c r="BO411" s="17"/>
      <c r="BP411" s="17"/>
      <c r="BQ411" s="17"/>
      <c r="BR411" s="17"/>
      <c r="BS411" s="17"/>
      <c r="BT411" s="17"/>
      <c r="BU411" s="17"/>
      <c r="BV411" s="17"/>
      <c r="BW411" s="17"/>
      <c r="BX411" s="17"/>
      <c r="BY411" s="17"/>
      <c r="BZ411" s="17"/>
      <c r="CA411" s="17"/>
      <c r="CB411" s="17"/>
      <c r="CC411" s="17"/>
      <c r="CD411" s="17"/>
    </row>
    <row r="412">
      <c r="A412" s="17"/>
      <c r="B412" s="17"/>
      <c r="C412" s="17"/>
      <c r="D412" s="301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32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  <c r="AT412" s="17"/>
      <c r="AU412" s="17"/>
      <c r="AV412" s="17"/>
      <c r="AW412" s="17"/>
      <c r="AX412" s="17"/>
      <c r="AY412" s="17"/>
      <c r="AZ412" s="17"/>
      <c r="BA412" s="17"/>
      <c r="BB412" s="17"/>
      <c r="BC412" s="17"/>
      <c r="BD412" s="17"/>
      <c r="BE412" s="17"/>
      <c r="BF412" s="17"/>
      <c r="BG412" s="17"/>
      <c r="BH412" s="17"/>
      <c r="BI412" s="17"/>
      <c r="BJ412" s="17"/>
      <c r="BK412" s="17"/>
      <c r="BL412" s="17"/>
      <c r="BM412" s="17"/>
      <c r="BN412" s="17"/>
      <c r="BO412" s="17"/>
      <c r="BP412" s="17"/>
      <c r="BQ412" s="17"/>
      <c r="BR412" s="17"/>
      <c r="BS412" s="17"/>
      <c r="BT412" s="17"/>
      <c r="BU412" s="17"/>
      <c r="BV412" s="17"/>
      <c r="BW412" s="17"/>
      <c r="BX412" s="17"/>
      <c r="BY412" s="17"/>
      <c r="BZ412" s="17"/>
      <c r="CA412" s="17"/>
      <c r="CB412" s="17"/>
      <c r="CC412" s="17"/>
      <c r="CD412" s="17"/>
    </row>
    <row r="413">
      <c r="A413" s="17"/>
      <c r="B413" s="17"/>
      <c r="C413" s="17"/>
      <c r="D413" s="301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32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  <c r="AT413" s="17"/>
      <c r="AU413" s="17"/>
      <c r="AV413" s="17"/>
      <c r="AW413" s="17"/>
      <c r="AX413" s="17"/>
      <c r="AY413" s="17"/>
      <c r="AZ413" s="17"/>
      <c r="BA413" s="17"/>
      <c r="BB413" s="17"/>
      <c r="BC413" s="17"/>
      <c r="BD413" s="17"/>
      <c r="BE413" s="17"/>
      <c r="BF413" s="17"/>
      <c r="BG413" s="17"/>
      <c r="BH413" s="17"/>
      <c r="BI413" s="17"/>
      <c r="BJ413" s="17"/>
      <c r="BK413" s="17"/>
      <c r="BL413" s="17"/>
      <c r="BM413" s="17"/>
      <c r="BN413" s="17"/>
      <c r="BO413" s="17"/>
      <c r="BP413" s="17"/>
      <c r="BQ413" s="17"/>
      <c r="BR413" s="17"/>
      <c r="BS413" s="17"/>
      <c r="BT413" s="17"/>
      <c r="BU413" s="17"/>
      <c r="BV413" s="17"/>
      <c r="BW413" s="17"/>
      <c r="BX413" s="17"/>
      <c r="BY413" s="17"/>
      <c r="BZ413" s="17"/>
      <c r="CA413" s="17"/>
      <c r="CB413" s="17"/>
      <c r="CC413" s="17"/>
      <c r="CD413" s="17"/>
    </row>
    <row r="414">
      <c r="A414" s="17"/>
      <c r="B414" s="17"/>
      <c r="C414" s="17"/>
      <c r="D414" s="301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32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  <c r="AT414" s="17"/>
      <c r="AU414" s="17"/>
      <c r="AV414" s="17"/>
      <c r="AW414" s="17"/>
      <c r="AX414" s="17"/>
      <c r="AY414" s="17"/>
      <c r="AZ414" s="17"/>
      <c r="BA414" s="17"/>
      <c r="BB414" s="17"/>
      <c r="BC414" s="17"/>
      <c r="BD414" s="17"/>
      <c r="BE414" s="17"/>
      <c r="BF414" s="17"/>
      <c r="BG414" s="17"/>
      <c r="BH414" s="17"/>
      <c r="BI414" s="17"/>
      <c r="BJ414" s="17"/>
      <c r="BK414" s="17"/>
      <c r="BL414" s="17"/>
      <c r="BM414" s="17"/>
      <c r="BN414" s="17"/>
      <c r="BO414" s="17"/>
      <c r="BP414" s="17"/>
      <c r="BQ414" s="17"/>
      <c r="BR414" s="17"/>
      <c r="BS414" s="17"/>
      <c r="BT414" s="17"/>
      <c r="BU414" s="17"/>
      <c r="BV414" s="17"/>
      <c r="BW414" s="17"/>
      <c r="BX414" s="17"/>
      <c r="BY414" s="17"/>
      <c r="BZ414" s="17"/>
      <c r="CA414" s="17"/>
      <c r="CB414" s="17"/>
      <c r="CC414" s="17"/>
      <c r="CD414" s="17"/>
    </row>
    <row r="415">
      <c r="A415" s="17"/>
      <c r="B415" s="17"/>
      <c r="C415" s="17"/>
      <c r="D415" s="301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32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  <c r="AT415" s="17"/>
      <c r="AU415" s="17"/>
      <c r="AV415" s="17"/>
      <c r="AW415" s="17"/>
      <c r="AX415" s="17"/>
      <c r="AY415" s="17"/>
      <c r="AZ415" s="17"/>
      <c r="BA415" s="17"/>
      <c r="BB415" s="17"/>
      <c r="BC415" s="17"/>
      <c r="BD415" s="17"/>
      <c r="BE415" s="17"/>
      <c r="BF415" s="17"/>
      <c r="BG415" s="17"/>
      <c r="BH415" s="17"/>
      <c r="BI415" s="17"/>
      <c r="BJ415" s="17"/>
      <c r="BK415" s="17"/>
      <c r="BL415" s="17"/>
      <c r="BM415" s="17"/>
      <c r="BN415" s="17"/>
      <c r="BO415" s="17"/>
      <c r="BP415" s="17"/>
      <c r="BQ415" s="17"/>
      <c r="BR415" s="17"/>
      <c r="BS415" s="17"/>
      <c r="BT415" s="17"/>
      <c r="BU415" s="17"/>
      <c r="BV415" s="17"/>
      <c r="BW415" s="17"/>
      <c r="BX415" s="17"/>
      <c r="BY415" s="17"/>
      <c r="BZ415" s="17"/>
      <c r="CA415" s="17"/>
      <c r="CB415" s="17"/>
      <c r="CC415" s="17"/>
      <c r="CD415" s="17"/>
    </row>
    <row r="416">
      <c r="A416" s="17"/>
      <c r="B416" s="17"/>
      <c r="C416" s="17"/>
      <c r="D416" s="301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32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  <c r="AT416" s="17"/>
      <c r="AU416" s="17"/>
      <c r="AV416" s="17"/>
      <c r="AW416" s="17"/>
      <c r="AX416" s="17"/>
      <c r="AY416" s="17"/>
      <c r="AZ416" s="17"/>
      <c r="BA416" s="17"/>
      <c r="BB416" s="17"/>
      <c r="BC416" s="17"/>
      <c r="BD416" s="17"/>
      <c r="BE416" s="17"/>
      <c r="BF416" s="17"/>
      <c r="BG416" s="17"/>
      <c r="BH416" s="17"/>
      <c r="BI416" s="17"/>
      <c r="BJ416" s="17"/>
      <c r="BK416" s="17"/>
      <c r="BL416" s="17"/>
      <c r="BM416" s="17"/>
      <c r="BN416" s="17"/>
      <c r="BO416" s="17"/>
      <c r="BP416" s="17"/>
      <c r="BQ416" s="17"/>
      <c r="BR416" s="17"/>
      <c r="BS416" s="17"/>
      <c r="BT416" s="17"/>
      <c r="BU416" s="17"/>
      <c r="BV416" s="17"/>
      <c r="BW416" s="17"/>
      <c r="BX416" s="17"/>
      <c r="BY416" s="17"/>
      <c r="BZ416" s="17"/>
      <c r="CA416" s="17"/>
      <c r="CB416" s="17"/>
      <c r="CC416" s="17"/>
      <c r="CD416" s="17"/>
    </row>
    <row r="417">
      <c r="A417" s="17"/>
      <c r="B417" s="17"/>
      <c r="C417" s="17"/>
      <c r="D417" s="301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32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  <c r="AT417" s="17"/>
      <c r="AU417" s="17"/>
      <c r="AV417" s="17"/>
      <c r="AW417" s="17"/>
      <c r="AX417" s="17"/>
      <c r="AY417" s="17"/>
      <c r="AZ417" s="17"/>
      <c r="BA417" s="17"/>
      <c r="BB417" s="17"/>
      <c r="BC417" s="17"/>
      <c r="BD417" s="17"/>
      <c r="BE417" s="17"/>
      <c r="BF417" s="17"/>
      <c r="BG417" s="17"/>
      <c r="BH417" s="17"/>
      <c r="BI417" s="17"/>
      <c r="BJ417" s="17"/>
      <c r="BK417" s="17"/>
      <c r="BL417" s="17"/>
      <c r="BM417" s="17"/>
      <c r="BN417" s="17"/>
      <c r="BO417" s="17"/>
      <c r="BP417" s="17"/>
      <c r="BQ417" s="17"/>
      <c r="BR417" s="17"/>
      <c r="BS417" s="17"/>
      <c r="BT417" s="17"/>
      <c r="BU417" s="17"/>
      <c r="BV417" s="17"/>
      <c r="BW417" s="17"/>
      <c r="BX417" s="17"/>
      <c r="BY417" s="17"/>
      <c r="BZ417" s="17"/>
      <c r="CA417" s="17"/>
      <c r="CB417" s="17"/>
      <c r="CC417" s="17"/>
      <c r="CD417" s="17"/>
    </row>
    <row r="418">
      <c r="A418" s="17"/>
      <c r="B418" s="17"/>
      <c r="C418" s="17"/>
      <c r="D418" s="301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32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  <c r="AT418" s="17"/>
      <c r="AU418" s="17"/>
      <c r="AV418" s="17"/>
      <c r="AW418" s="17"/>
      <c r="AX418" s="17"/>
      <c r="AY418" s="17"/>
      <c r="AZ418" s="17"/>
      <c r="BA418" s="17"/>
      <c r="BB418" s="17"/>
      <c r="BC418" s="17"/>
      <c r="BD418" s="17"/>
      <c r="BE418" s="17"/>
      <c r="BF418" s="17"/>
      <c r="BG418" s="17"/>
      <c r="BH418" s="17"/>
      <c r="BI418" s="17"/>
      <c r="BJ418" s="17"/>
      <c r="BK418" s="17"/>
      <c r="BL418" s="17"/>
      <c r="BM418" s="17"/>
      <c r="BN418" s="17"/>
      <c r="BO418" s="17"/>
      <c r="BP418" s="17"/>
      <c r="BQ418" s="17"/>
      <c r="BR418" s="17"/>
      <c r="BS418" s="17"/>
      <c r="BT418" s="17"/>
      <c r="BU418" s="17"/>
      <c r="BV418" s="17"/>
      <c r="BW418" s="17"/>
      <c r="BX418" s="17"/>
      <c r="BY418" s="17"/>
      <c r="BZ418" s="17"/>
      <c r="CA418" s="17"/>
      <c r="CB418" s="17"/>
      <c r="CC418" s="17"/>
      <c r="CD418" s="17"/>
    </row>
    <row r="419">
      <c r="A419" s="17"/>
      <c r="B419" s="17"/>
      <c r="C419" s="17"/>
      <c r="D419" s="301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32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  <c r="AT419" s="17"/>
      <c r="AU419" s="17"/>
      <c r="AV419" s="17"/>
      <c r="AW419" s="17"/>
      <c r="AX419" s="17"/>
      <c r="AY419" s="17"/>
      <c r="AZ419" s="17"/>
      <c r="BA419" s="17"/>
      <c r="BB419" s="17"/>
      <c r="BC419" s="17"/>
      <c r="BD419" s="17"/>
      <c r="BE419" s="17"/>
      <c r="BF419" s="17"/>
      <c r="BG419" s="17"/>
      <c r="BH419" s="17"/>
      <c r="BI419" s="17"/>
      <c r="BJ419" s="17"/>
      <c r="BK419" s="17"/>
      <c r="BL419" s="17"/>
      <c r="BM419" s="17"/>
      <c r="BN419" s="17"/>
      <c r="BO419" s="17"/>
      <c r="BP419" s="17"/>
      <c r="BQ419" s="17"/>
      <c r="BR419" s="17"/>
      <c r="BS419" s="17"/>
      <c r="BT419" s="17"/>
      <c r="BU419" s="17"/>
      <c r="BV419" s="17"/>
      <c r="BW419" s="17"/>
      <c r="BX419" s="17"/>
      <c r="BY419" s="17"/>
      <c r="BZ419" s="17"/>
      <c r="CA419" s="17"/>
      <c r="CB419" s="17"/>
      <c r="CC419" s="17"/>
      <c r="CD419" s="17"/>
    </row>
    <row r="420">
      <c r="A420" s="17"/>
      <c r="B420" s="17"/>
      <c r="C420" s="17"/>
      <c r="D420" s="301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32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  <c r="AT420" s="17"/>
      <c r="AU420" s="17"/>
      <c r="AV420" s="17"/>
      <c r="AW420" s="17"/>
      <c r="AX420" s="17"/>
      <c r="AY420" s="17"/>
      <c r="AZ420" s="17"/>
      <c r="BA420" s="17"/>
      <c r="BB420" s="17"/>
      <c r="BC420" s="17"/>
      <c r="BD420" s="17"/>
      <c r="BE420" s="17"/>
      <c r="BF420" s="17"/>
      <c r="BG420" s="17"/>
      <c r="BH420" s="17"/>
      <c r="BI420" s="17"/>
      <c r="BJ420" s="17"/>
      <c r="BK420" s="17"/>
      <c r="BL420" s="17"/>
      <c r="BM420" s="17"/>
      <c r="BN420" s="17"/>
      <c r="BO420" s="17"/>
      <c r="BP420" s="17"/>
      <c r="BQ420" s="17"/>
      <c r="BR420" s="17"/>
      <c r="BS420" s="17"/>
      <c r="BT420" s="17"/>
      <c r="BU420" s="17"/>
      <c r="BV420" s="17"/>
      <c r="BW420" s="17"/>
      <c r="BX420" s="17"/>
      <c r="BY420" s="17"/>
      <c r="BZ420" s="17"/>
      <c r="CA420" s="17"/>
      <c r="CB420" s="17"/>
      <c r="CC420" s="17"/>
      <c r="CD420" s="17"/>
    </row>
    <row r="421">
      <c r="A421" s="17"/>
      <c r="B421" s="17"/>
      <c r="C421" s="17"/>
      <c r="D421" s="301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32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  <c r="AT421" s="17"/>
      <c r="AU421" s="17"/>
      <c r="AV421" s="17"/>
      <c r="AW421" s="17"/>
      <c r="AX421" s="17"/>
      <c r="AY421" s="17"/>
      <c r="AZ421" s="17"/>
      <c r="BA421" s="17"/>
      <c r="BB421" s="17"/>
      <c r="BC421" s="17"/>
      <c r="BD421" s="17"/>
      <c r="BE421" s="17"/>
      <c r="BF421" s="17"/>
      <c r="BG421" s="17"/>
      <c r="BH421" s="17"/>
      <c r="BI421" s="17"/>
      <c r="BJ421" s="17"/>
      <c r="BK421" s="17"/>
      <c r="BL421" s="17"/>
      <c r="BM421" s="17"/>
      <c r="BN421" s="17"/>
      <c r="BO421" s="17"/>
      <c r="BP421" s="17"/>
      <c r="BQ421" s="17"/>
      <c r="BR421" s="17"/>
      <c r="BS421" s="17"/>
      <c r="BT421" s="17"/>
      <c r="BU421" s="17"/>
      <c r="BV421" s="17"/>
      <c r="BW421" s="17"/>
      <c r="BX421" s="17"/>
      <c r="BY421" s="17"/>
      <c r="BZ421" s="17"/>
      <c r="CA421" s="17"/>
      <c r="CB421" s="17"/>
      <c r="CC421" s="17"/>
      <c r="CD421" s="17"/>
    </row>
    <row r="422">
      <c r="A422" s="17"/>
      <c r="B422" s="17"/>
      <c r="C422" s="17"/>
      <c r="D422" s="301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32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  <c r="AT422" s="17"/>
      <c r="AU422" s="17"/>
      <c r="AV422" s="17"/>
      <c r="AW422" s="17"/>
      <c r="AX422" s="17"/>
      <c r="AY422" s="17"/>
      <c r="AZ422" s="17"/>
      <c r="BA422" s="17"/>
      <c r="BB422" s="17"/>
      <c r="BC422" s="17"/>
      <c r="BD422" s="17"/>
      <c r="BE422" s="17"/>
      <c r="BF422" s="17"/>
      <c r="BG422" s="17"/>
      <c r="BH422" s="17"/>
      <c r="BI422" s="17"/>
      <c r="BJ422" s="17"/>
      <c r="BK422" s="17"/>
      <c r="BL422" s="17"/>
      <c r="BM422" s="17"/>
      <c r="BN422" s="17"/>
      <c r="BO422" s="17"/>
      <c r="BP422" s="17"/>
      <c r="BQ422" s="17"/>
      <c r="BR422" s="17"/>
      <c r="BS422" s="17"/>
      <c r="BT422" s="17"/>
      <c r="BU422" s="17"/>
      <c r="BV422" s="17"/>
      <c r="BW422" s="17"/>
      <c r="BX422" s="17"/>
      <c r="BY422" s="17"/>
      <c r="BZ422" s="17"/>
      <c r="CA422" s="17"/>
      <c r="CB422" s="17"/>
      <c r="CC422" s="17"/>
      <c r="CD422" s="17"/>
    </row>
    <row r="423">
      <c r="A423" s="17"/>
      <c r="B423" s="17"/>
      <c r="C423" s="17"/>
      <c r="D423" s="301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32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  <c r="AT423" s="17"/>
      <c r="AU423" s="17"/>
      <c r="AV423" s="17"/>
      <c r="AW423" s="17"/>
      <c r="AX423" s="17"/>
      <c r="AY423" s="17"/>
      <c r="AZ423" s="17"/>
      <c r="BA423" s="17"/>
      <c r="BB423" s="17"/>
      <c r="BC423" s="17"/>
      <c r="BD423" s="17"/>
      <c r="BE423" s="17"/>
      <c r="BF423" s="17"/>
      <c r="BG423" s="17"/>
      <c r="BH423" s="17"/>
      <c r="BI423" s="17"/>
      <c r="BJ423" s="17"/>
      <c r="BK423" s="17"/>
      <c r="BL423" s="17"/>
      <c r="BM423" s="17"/>
      <c r="BN423" s="17"/>
      <c r="BO423" s="17"/>
      <c r="BP423" s="17"/>
      <c r="BQ423" s="17"/>
      <c r="BR423" s="17"/>
      <c r="BS423" s="17"/>
      <c r="BT423" s="17"/>
      <c r="BU423" s="17"/>
      <c r="BV423" s="17"/>
      <c r="BW423" s="17"/>
      <c r="BX423" s="17"/>
      <c r="BY423" s="17"/>
      <c r="BZ423" s="17"/>
      <c r="CA423" s="17"/>
      <c r="CB423" s="17"/>
      <c r="CC423" s="17"/>
      <c r="CD423" s="17"/>
    </row>
    <row r="424">
      <c r="A424" s="17"/>
      <c r="B424" s="17"/>
      <c r="C424" s="17"/>
      <c r="D424" s="301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32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  <c r="AT424" s="17"/>
      <c r="AU424" s="17"/>
      <c r="AV424" s="17"/>
      <c r="AW424" s="17"/>
      <c r="AX424" s="17"/>
      <c r="AY424" s="17"/>
      <c r="AZ424" s="17"/>
      <c r="BA424" s="17"/>
      <c r="BB424" s="17"/>
      <c r="BC424" s="17"/>
      <c r="BD424" s="17"/>
      <c r="BE424" s="17"/>
      <c r="BF424" s="17"/>
      <c r="BG424" s="17"/>
      <c r="BH424" s="17"/>
      <c r="BI424" s="17"/>
      <c r="BJ424" s="17"/>
      <c r="BK424" s="17"/>
      <c r="BL424" s="17"/>
      <c r="BM424" s="17"/>
      <c r="BN424" s="17"/>
      <c r="BO424" s="17"/>
      <c r="BP424" s="17"/>
      <c r="BQ424" s="17"/>
      <c r="BR424" s="17"/>
      <c r="BS424" s="17"/>
      <c r="BT424" s="17"/>
      <c r="BU424" s="17"/>
      <c r="BV424" s="17"/>
      <c r="BW424" s="17"/>
      <c r="BX424" s="17"/>
      <c r="BY424" s="17"/>
      <c r="BZ424" s="17"/>
      <c r="CA424" s="17"/>
      <c r="CB424" s="17"/>
      <c r="CC424" s="17"/>
      <c r="CD424" s="17"/>
    </row>
    <row r="425">
      <c r="A425" s="17"/>
      <c r="B425" s="17"/>
      <c r="C425" s="17"/>
      <c r="D425" s="301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32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  <c r="AT425" s="17"/>
      <c r="AU425" s="17"/>
      <c r="AV425" s="17"/>
      <c r="AW425" s="17"/>
      <c r="AX425" s="17"/>
      <c r="AY425" s="17"/>
      <c r="AZ425" s="17"/>
      <c r="BA425" s="17"/>
      <c r="BB425" s="17"/>
      <c r="BC425" s="17"/>
      <c r="BD425" s="17"/>
      <c r="BE425" s="17"/>
      <c r="BF425" s="17"/>
      <c r="BG425" s="17"/>
      <c r="BH425" s="17"/>
      <c r="BI425" s="17"/>
      <c r="BJ425" s="17"/>
      <c r="BK425" s="17"/>
      <c r="BL425" s="17"/>
      <c r="BM425" s="17"/>
      <c r="BN425" s="17"/>
      <c r="BO425" s="17"/>
      <c r="BP425" s="17"/>
      <c r="BQ425" s="17"/>
      <c r="BR425" s="17"/>
      <c r="BS425" s="17"/>
      <c r="BT425" s="17"/>
      <c r="BU425" s="17"/>
      <c r="BV425" s="17"/>
      <c r="BW425" s="17"/>
      <c r="BX425" s="17"/>
      <c r="BY425" s="17"/>
      <c r="BZ425" s="17"/>
      <c r="CA425" s="17"/>
      <c r="CB425" s="17"/>
      <c r="CC425" s="17"/>
      <c r="CD425" s="17"/>
    </row>
    <row r="426">
      <c r="A426" s="17"/>
      <c r="B426" s="17"/>
      <c r="C426" s="17"/>
      <c r="D426" s="301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32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  <c r="AT426" s="17"/>
      <c r="AU426" s="17"/>
      <c r="AV426" s="17"/>
      <c r="AW426" s="17"/>
      <c r="AX426" s="17"/>
      <c r="AY426" s="17"/>
      <c r="AZ426" s="17"/>
      <c r="BA426" s="17"/>
      <c r="BB426" s="17"/>
      <c r="BC426" s="17"/>
      <c r="BD426" s="17"/>
      <c r="BE426" s="17"/>
      <c r="BF426" s="17"/>
      <c r="BG426" s="17"/>
      <c r="BH426" s="17"/>
      <c r="BI426" s="17"/>
      <c r="BJ426" s="17"/>
      <c r="BK426" s="17"/>
      <c r="BL426" s="17"/>
      <c r="BM426" s="17"/>
      <c r="BN426" s="17"/>
      <c r="BO426" s="17"/>
      <c r="BP426" s="17"/>
      <c r="BQ426" s="17"/>
      <c r="BR426" s="17"/>
      <c r="BS426" s="17"/>
      <c r="BT426" s="17"/>
      <c r="BU426" s="17"/>
      <c r="BV426" s="17"/>
      <c r="BW426" s="17"/>
      <c r="BX426" s="17"/>
      <c r="BY426" s="17"/>
      <c r="BZ426" s="17"/>
      <c r="CA426" s="17"/>
      <c r="CB426" s="17"/>
      <c r="CC426" s="17"/>
      <c r="CD426" s="17"/>
    </row>
    <row r="427">
      <c r="A427" s="17"/>
      <c r="B427" s="17"/>
      <c r="C427" s="17"/>
      <c r="D427" s="301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32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  <c r="AT427" s="17"/>
      <c r="AU427" s="17"/>
      <c r="AV427" s="17"/>
      <c r="AW427" s="17"/>
      <c r="AX427" s="17"/>
      <c r="AY427" s="17"/>
      <c r="AZ427" s="17"/>
      <c r="BA427" s="17"/>
      <c r="BB427" s="17"/>
      <c r="BC427" s="17"/>
      <c r="BD427" s="17"/>
      <c r="BE427" s="17"/>
      <c r="BF427" s="17"/>
      <c r="BG427" s="17"/>
      <c r="BH427" s="17"/>
      <c r="BI427" s="17"/>
      <c r="BJ427" s="17"/>
      <c r="BK427" s="17"/>
      <c r="BL427" s="17"/>
      <c r="BM427" s="17"/>
      <c r="BN427" s="17"/>
      <c r="BO427" s="17"/>
      <c r="BP427" s="17"/>
      <c r="BQ427" s="17"/>
      <c r="BR427" s="17"/>
      <c r="BS427" s="17"/>
      <c r="BT427" s="17"/>
      <c r="BU427" s="17"/>
      <c r="BV427" s="17"/>
      <c r="BW427" s="17"/>
      <c r="BX427" s="17"/>
      <c r="BY427" s="17"/>
      <c r="BZ427" s="17"/>
      <c r="CA427" s="17"/>
      <c r="CB427" s="17"/>
      <c r="CC427" s="17"/>
      <c r="CD427" s="17"/>
    </row>
    <row r="428">
      <c r="A428" s="17"/>
      <c r="B428" s="17"/>
      <c r="C428" s="17"/>
      <c r="D428" s="301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32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  <c r="AT428" s="17"/>
      <c r="AU428" s="17"/>
      <c r="AV428" s="17"/>
      <c r="AW428" s="17"/>
      <c r="AX428" s="17"/>
      <c r="AY428" s="17"/>
      <c r="AZ428" s="17"/>
      <c r="BA428" s="17"/>
      <c r="BB428" s="17"/>
      <c r="BC428" s="17"/>
      <c r="BD428" s="17"/>
      <c r="BE428" s="17"/>
      <c r="BF428" s="17"/>
      <c r="BG428" s="17"/>
      <c r="BH428" s="17"/>
      <c r="BI428" s="17"/>
      <c r="BJ428" s="17"/>
      <c r="BK428" s="17"/>
      <c r="BL428" s="17"/>
      <c r="BM428" s="17"/>
      <c r="BN428" s="17"/>
      <c r="BO428" s="17"/>
      <c r="BP428" s="17"/>
      <c r="BQ428" s="17"/>
      <c r="BR428" s="17"/>
      <c r="BS428" s="17"/>
      <c r="BT428" s="17"/>
      <c r="BU428" s="17"/>
      <c r="BV428" s="17"/>
      <c r="BW428" s="17"/>
      <c r="BX428" s="17"/>
      <c r="BY428" s="17"/>
      <c r="BZ428" s="17"/>
      <c r="CA428" s="17"/>
      <c r="CB428" s="17"/>
      <c r="CC428" s="17"/>
      <c r="CD428" s="17"/>
    </row>
    <row r="429">
      <c r="A429" s="17"/>
      <c r="B429" s="17"/>
      <c r="C429" s="17"/>
      <c r="D429" s="301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32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  <c r="AT429" s="17"/>
      <c r="AU429" s="17"/>
      <c r="AV429" s="17"/>
      <c r="AW429" s="17"/>
      <c r="AX429" s="17"/>
      <c r="AY429" s="17"/>
      <c r="AZ429" s="17"/>
      <c r="BA429" s="17"/>
      <c r="BB429" s="17"/>
      <c r="BC429" s="17"/>
      <c r="BD429" s="17"/>
      <c r="BE429" s="17"/>
      <c r="BF429" s="17"/>
      <c r="BG429" s="17"/>
      <c r="BH429" s="17"/>
      <c r="BI429" s="17"/>
      <c r="BJ429" s="17"/>
      <c r="BK429" s="17"/>
      <c r="BL429" s="17"/>
      <c r="BM429" s="17"/>
      <c r="BN429" s="17"/>
      <c r="BO429" s="17"/>
      <c r="BP429" s="17"/>
      <c r="BQ429" s="17"/>
      <c r="BR429" s="17"/>
      <c r="BS429" s="17"/>
      <c r="BT429" s="17"/>
      <c r="BU429" s="17"/>
      <c r="BV429" s="17"/>
      <c r="BW429" s="17"/>
      <c r="BX429" s="17"/>
      <c r="BY429" s="17"/>
      <c r="BZ429" s="17"/>
      <c r="CA429" s="17"/>
      <c r="CB429" s="17"/>
      <c r="CC429" s="17"/>
      <c r="CD429" s="17"/>
    </row>
    <row r="430">
      <c r="A430" s="17"/>
      <c r="B430" s="17"/>
      <c r="C430" s="17"/>
      <c r="D430" s="301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32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  <c r="AT430" s="17"/>
      <c r="AU430" s="17"/>
      <c r="AV430" s="17"/>
      <c r="AW430" s="17"/>
      <c r="AX430" s="17"/>
      <c r="AY430" s="17"/>
      <c r="AZ430" s="17"/>
      <c r="BA430" s="17"/>
      <c r="BB430" s="17"/>
      <c r="BC430" s="17"/>
      <c r="BD430" s="17"/>
      <c r="BE430" s="17"/>
      <c r="BF430" s="17"/>
      <c r="BG430" s="17"/>
      <c r="BH430" s="17"/>
      <c r="BI430" s="17"/>
      <c r="BJ430" s="17"/>
      <c r="BK430" s="17"/>
      <c r="BL430" s="17"/>
      <c r="BM430" s="17"/>
      <c r="BN430" s="17"/>
      <c r="BO430" s="17"/>
      <c r="BP430" s="17"/>
      <c r="BQ430" s="17"/>
      <c r="BR430" s="17"/>
      <c r="BS430" s="17"/>
      <c r="BT430" s="17"/>
      <c r="BU430" s="17"/>
      <c r="BV430" s="17"/>
      <c r="BW430" s="17"/>
      <c r="BX430" s="17"/>
      <c r="BY430" s="17"/>
      <c r="BZ430" s="17"/>
      <c r="CA430" s="17"/>
      <c r="CB430" s="17"/>
      <c r="CC430" s="17"/>
      <c r="CD430" s="17"/>
    </row>
    <row r="431">
      <c r="A431" s="17"/>
      <c r="B431" s="17"/>
      <c r="C431" s="17"/>
      <c r="D431" s="301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32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  <c r="AT431" s="17"/>
      <c r="AU431" s="17"/>
      <c r="AV431" s="17"/>
      <c r="AW431" s="17"/>
      <c r="AX431" s="17"/>
      <c r="AY431" s="17"/>
      <c r="AZ431" s="17"/>
      <c r="BA431" s="17"/>
      <c r="BB431" s="17"/>
      <c r="BC431" s="17"/>
      <c r="BD431" s="17"/>
      <c r="BE431" s="17"/>
      <c r="BF431" s="17"/>
      <c r="BG431" s="17"/>
      <c r="BH431" s="17"/>
      <c r="BI431" s="17"/>
      <c r="BJ431" s="17"/>
      <c r="BK431" s="17"/>
      <c r="BL431" s="17"/>
      <c r="BM431" s="17"/>
      <c r="BN431" s="17"/>
      <c r="BO431" s="17"/>
      <c r="BP431" s="17"/>
      <c r="BQ431" s="17"/>
      <c r="BR431" s="17"/>
      <c r="BS431" s="17"/>
      <c r="BT431" s="17"/>
      <c r="BU431" s="17"/>
      <c r="BV431" s="17"/>
      <c r="BW431" s="17"/>
      <c r="BX431" s="17"/>
      <c r="BY431" s="17"/>
      <c r="BZ431" s="17"/>
      <c r="CA431" s="17"/>
      <c r="CB431" s="17"/>
      <c r="CC431" s="17"/>
      <c r="CD431" s="17"/>
    </row>
    <row r="432">
      <c r="A432" s="17"/>
      <c r="B432" s="17"/>
      <c r="C432" s="17"/>
      <c r="D432" s="301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32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  <c r="AT432" s="17"/>
      <c r="AU432" s="17"/>
      <c r="AV432" s="17"/>
      <c r="AW432" s="17"/>
      <c r="AX432" s="17"/>
      <c r="AY432" s="17"/>
      <c r="AZ432" s="17"/>
      <c r="BA432" s="17"/>
      <c r="BB432" s="17"/>
      <c r="BC432" s="17"/>
      <c r="BD432" s="17"/>
      <c r="BE432" s="17"/>
      <c r="BF432" s="17"/>
      <c r="BG432" s="17"/>
      <c r="BH432" s="17"/>
      <c r="BI432" s="17"/>
      <c r="BJ432" s="17"/>
      <c r="BK432" s="17"/>
      <c r="BL432" s="17"/>
      <c r="BM432" s="17"/>
      <c r="BN432" s="17"/>
      <c r="BO432" s="17"/>
      <c r="BP432" s="17"/>
      <c r="BQ432" s="17"/>
      <c r="BR432" s="17"/>
      <c r="BS432" s="17"/>
      <c r="BT432" s="17"/>
      <c r="BU432" s="17"/>
      <c r="BV432" s="17"/>
      <c r="BW432" s="17"/>
      <c r="BX432" s="17"/>
      <c r="BY432" s="17"/>
      <c r="BZ432" s="17"/>
      <c r="CA432" s="17"/>
      <c r="CB432" s="17"/>
      <c r="CC432" s="17"/>
      <c r="CD432" s="17"/>
    </row>
    <row r="433">
      <c r="A433" s="17"/>
      <c r="B433" s="17"/>
      <c r="C433" s="17"/>
      <c r="D433" s="301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32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  <c r="AT433" s="17"/>
      <c r="AU433" s="17"/>
      <c r="AV433" s="17"/>
      <c r="AW433" s="17"/>
      <c r="AX433" s="17"/>
      <c r="AY433" s="17"/>
      <c r="AZ433" s="17"/>
      <c r="BA433" s="17"/>
      <c r="BB433" s="17"/>
      <c r="BC433" s="17"/>
      <c r="BD433" s="17"/>
      <c r="BE433" s="17"/>
      <c r="BF433" s="17"/>
      <c r="BG433" s="17"/>
      <c r="BH433" s="17"/>
      <c r="BI433" s="17"/>
      <c r="BJ433" s="17"/>
      <c r="BK433" s="17"/>
      <c r="BL433" s="17"/>
      <c r="BM433" s="17"/>
      <c r="BN433" s="17"/>
      <c r="BO433" s="17"/>
      <c r="BP433" s="17"/>
      <c r="BQ433" s="17"/>
      <c r="BR433" s="17"/>
      <c r="BS433" s="17"/>
      <c r="BT433" s="17"/>
      <c r="BU433" s="17"/>
      <c r="BV433" s="17"/>
      <c r="BW433" s="17"/>
      <c r="BX433" s="17"/>
      <c r="BY433" s="17"/>
      <c r="BZ433" s="17"/>
      <c r="CA433" s="17"/>
      <c r="CB433" s="17"/>
      <c r="CC433" s="17"/>
      <c r="CD433" s="17"/>
    </row>
    <row r="434">
      <c r="A434" s="17"/>
      <c r="B434" s="17"/>
      <c r="C434" s="17"/>
      <c r="D434" s="301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32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  <c r="AT434" s="17"/>
      <c r="AU434" s="17"/>
      <c r="AV434" s="17"/>
      <c r="AW434" s="17"/>
      <c r="AX434" s="17"/>
      <c r="AY434" s="17"/>
      <c r="AZ434" s="17"/>
      <c r="BA434" s="17"/>
      <c r="BB434" s="17"/>
      <c r="BC434" s="17"/>
      <c r="BD434" s="17"/>
      <c r="BE434" s="17"/>
      <c r="BF434" s="17"/>
      <c r="BG434" s="17"/>
      <c r="BH434" s="17"/>
      <c r="BI434" s="17"/>
      <c r="BJ434" s="17"/>
      <c r="BK434" s="17"/>
      <c r="BL434" s="17"/>
      <c r="BM434" s="17"/>
      <c r="BN434" s="17"/>
      <c r="BO434" s="17"/>
      <c r="BP434" s="17"/>
      <c r="BQ434" s="17"/>
      <c r="BR434" s="17"/>
      <c r="BS434" s="17"/>
      <c r="BT434" s="17"/>
      <c r="BU434" s="17"/>
      <c r="BV434" s="17"/>
      <c r="BW434" s="17"/>
      <c r="BX434" s="17"/>
      <c r="BY434" s="17"/>
      <c r="BZ434" s="17"/>
      <c r="CA434" s="17"/>
      <c r="CB434" s="17"/>
      <c r="CC434" s="17"/>
      <c r="CD434" s="17"/>
    </row>
    <row r="435">
      <c r="A435" s="17"/>
      <c r="B435" s="17"/>
      <c r="C435" s="17"/>
      <c r="D435" s="301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32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  <c r="AT435" s="17"/>
      <c r="AU435" s="17"/>
      <c r="AV435" s="17"/>
      <c r="AW435" s="17"/>
      <c r="AX435" s="17"/>
      <c r="AY435" s="17"/>
      <c r="AZ435" s="17"/>
      <c r="BA435" s="17"/>
      <c r="BB435" s="17"/>
      <c r="BC435" s="17"/>
      <c r="BD435" s="17"/>
      <c r="BE435" s="17"/>
      <c r="BF435" s="17"/>
      <c r="BG435" s="17"/>
      <c r="BH435" s="17"/>
      <c r="BI435" s="17"/>
      <c r="BJ435" s="17"/>
      <c r="BK435" s="17"/>
      <c r="BL435" s="17"/>
      <c r="BM435" s="17"/>
      <c r="BN435" s="17"/>
      <c r="BO435" s="17"/>
      <c r="BP435" s="17"/>
      <c r="BQ435" s="17"/>
      <c r="BR435" s="17"/>
      <c r="BS435" s="17"/>
      <c r="BT435" s="17"/>
      <c r="BU435" s="17"/>
      <c r="BV435" s="17"/>
      <c r="BW435" s="17"/>
      <c r="BX435" s="17"/>
      <c r="BY435" s="17"/>
      <c r="BZ435" s="17"/>
      <c r="CA435" s="17"/>
      <c r="CB435" s="17"/>
      <c r="CC435" s="17"/>
      <c r="CD435" s="17"/>
    </row>
    <row r="436">
      <c r="A436" s="17"/>
      <c r="B436" s="17"/>
      <c r="C436" s="17"/>
      <c r="D436" s="301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32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  <c r="AT436" s="17"/>
      <c r="AU436" s="17"/>
      <c r="AV436" s="17"/>
      <c r="AW436" s="17"/>
      <c r="AX436" s="17"/>
      <c r="AY436" s="17"/>
      <c r="AZ436" s="17"/>
      <c r="BA436" s="17"/>
      <c r="BB436" s="17"/>
      <c r="BC436" s="17"/>
      <c r="BD436" s="17"/>
      <c r="BE436" s="17"/>
      <c r="BF436" s="17"/>
      <c r="BG436" s="17"/>
      <c r="BH436" s="17"/>
      <c r="BI436" s="17"/>
      <c r="BJ436" s="17"/>
      <c r="BK436" s="17"/>
      <c r="BL436" s="17"/>
      <c r="BM436" s="17"/>
      <c r="BN436" s="17"/>
      <c r="BO436" s="17"/>
      <c r="BP436" s="17"/>
      <c r="BQ436" s="17"/>
      <c r="BR436" s="17"/>
      <c r="BS436" s="17"/>
      <c r="BT436" s="17"/>
      <c r="BU436" s="17"/>
      <c r="BV436" s="17"/>
      <c r="BW436" s="17"/>
      <c r="BX436" s="17"/>
      <c r="BY436" s="17"/>
      <c r="BZ436" s="17"/>
      <c r="CA436" s="17"/>
      <c r="CB436" s="17"/>
      <c r="CC436" s="17"/>
      <c r="CD436" s="17"/>
    </row>
    <row r="437">
      <c r="A437" s="17"/>
      <c r="B437" s="17"/>
      <c r="C437" s="17"/>
      <c r="D437" s="301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32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  <c r="AT437" s="17"/>
      <c r="AU437" s="17"/>
      <c r="AV437" s="17"/>
      <c r="AW437" s="17"/>
      <c r="AX437" s="17"/>
      <c r="AY437" s="17"/>
      <c r="AZ437" s="17"/>
      <c r="BA437" s="17"/>
      <c r="BB437" s="17"/>
      <c r="BC437" s="17"/>
      <c r="BD437" s="17"/>
      <c r="BE437" s="17"/>
      <c r="BF437" s="17"/>
      <c r="BG437" s="17"/>
      <c r="BH437" s="17"/>
      <c r="BI437" s="17"/>
      <c r="BJ437" s="17"/>
      <c r="BK437" s="17"/>
      <c r="BL437" s="17"/>
      <c r="BM437" s="17"/>
      <c r="BN437" s="17"/>
      <c r="BO437" s="17"/>
      <c r="BP437" s="17"/>
      <c r="BQ437" s="17"/>
      <c r="BR437" s="17"/>
      <c r="BS437" s="17"/>
      <c r="BT437" s="17"/>
      <c r="BU437" s="17"/>
      <c r="BV437" s="17"/>
      <c r="BW437" s="17"/>
      <c r="BX437" s="17"/>
      <c r="BY437" s="17"/>
      <c r="BZ437" s="17"/>
      <c r="CA437" s="17"/>
      <c r="CB437" s="17"/>
      <c r="CC437" s="17"/>
      <c r="CD437" s="17"/>
    </row>
    <row r="438">
      <c r="A438" s="17"/>
      <c r="B438" s="17"/>
      <c r="C438" s="17"/>
      <c r="D438" s="301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32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  <c r="AT438" s="17"/>
      <c r="AU438" s="17"/>
      <c r="AV438" s="17"/>
      <c r="AW438" s="17"/>
      <c r="AX438" s="17"/>
      <c r="AY438" s="17"/>
      <c r="AZ438" s="17"/>
      <c r="BA438" s="17"/>
      <c r="BB438" s="17"/>
      <c r="BC438" s="17"/>
      <c r="BD438" s="17"/>
      <c r="BE438" s="17"/>
      <c r="BF438" s="17"/>
      <c r="BG438" s="17"/>
      <c r="BH438" s="17"/>
      <c r="BI438" s="17"/>
      <c r="BJ438" s="17"/>
      <c r="BK438" s="17"/>
      <c r="BL438" s="17"/>
      <c r="BM438" s="17"/>
      <c r="BN438" s="17"/>
      <c r="BO438" s="17"/>
      <c r="BP438" s="17"/>
      <c r="BQ438" s="17"/>
      <c r="BR438" s="17"/>
      <c r="BS438" s="17"/>
      <c r="BT438" s="17"/>
      <c r="BU438" s="17"/>
      <c r="BV438" s="17"/>
      <c r="BW438" s="17"/>
      <c r="BX438" s="17"/>
      <c r="BY438" s="17"/>
      <c r="BZ438" s="17"/>
      <c r="CA438" s="17"/>
      <c r="CB438" s="17"/>
      <c r="CC438" s="17"/>
      <c r="CD438" s="17"/>
    </row>
    <row r="439">
      <c r="A439" s="17"/>
      <c r="B439" s="17"/>
      <c r="C439" s="17"/>
      <c r="D439" s="301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32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  <c r="AT439" s="17"/>
      <c r="AU439" s="17"/>
      <c r="AV439" s="17"/>
      <c r="AW439" s="17"/>
      <c r="AX439" s="17"/>
      <c r="AY439" s="17"/>
      <c r="AZ439" s="17"/>
      <c r="BA439" s="17"/>
      <c r="BB439" s="17"/>
      <c r="BC439" s="17"/>
      <c r="BD439" s="17"/>
      <c r="BE439" s="17"/>
      <c r="BF439" s="17"/>
      <c r="BG439" s="17"/>
      <c r="BH439" s="17"/>
      <c r="BI439" s="17"/>
      <c r="BJ439" s="17"/>
      <c r="BK439" s="17"/>
      <c r="BL439" s="17"/>
      <c r="BM439" s="17"/>
      <c r="BN439" s="17"/>
      <c r="BO439" s="17"/>
      <c r="BP439" s="17"/>
      <c r="BQ439" s="17"/>
      <c r="BR439" s="17"/>
      <c r="BS439" s="17"/>
      <c r="BT439" s="17"/>
      <c r="BU439" s="17"/>
      <c r="BV439" s="17"/>
      <c r="BW439" s="17"/>
      <c r="BX439" s="17"/>
      <c r="BY439" s="17"/>
      <c r="BZ439" s="17"/>
      <c r="CA439" s="17"/>
      <c r="CB439" s="17"/>
      <c r="CC439" s="17"/>
      <c r="CD439" s="17"/>
    </row>
    <row r="440">
      <c r="A440" s="17"/>
      <c r="B440" s="17"/>
      <c r="C440" s="17"/>
      <c r="D440" s="301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32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  <c r="AT440" s="17"/>
      <c r="AU440" s="17"/>
      <c r="AV440" s="17"/>
      <c r="AW440" s="17"/>
      <c r="AX440" s="17"/>
      <c r="AY440" s="17"/>
      <c r="AZ440" s="17"/>
      <c r="BA440" s="17"/>
      <c r="BB440" s="17"/>
      <c r="BC440" s="17"/>
      <c r="BD440" s="17"/>
      <c r="BE440" s="17"/>
      <c r="BF440" s="17"/>
      <c r="BG440" s="17"/>
      <c r="BH440" s="17"/>
      <c r="BI440" s="17"/>
      <c r="BJ440" s="17"/>
      <c r="BK440" s="17"/>
      <c r="BL440" s="17"/>
      <c r="BM440" s="17"/>
      <c r="BN440" s="17"/>
      <c r="BO440" s="17"/>
      <c r="BP440" s="17"/>
      <c r="BQ440" s="17"/>
      <c r="BR440" s="17"/>
      <c r="BS440" s="17"/>
      <c r="BT440" s="17"/>
      <c r="BU440" s="17"/>
      <c r="BV440" s="17"/>
      <c r="BW440" s="17"/>
      <c r="BX440" s="17"/>
      <c r="BY440" s="17"/>
      <c r="BZ440" s="17"/>
      <c r="CA440" s="17"/>
      <c r="CB440" s="17"/>
      <c r="CC440" s="17"/>
      <c r="CD440" s="17"/>
    </row>
    <row r="441">
      <c r="A441" s="17"/>
      <c r="B441" s="17"/>
      <c r="C441" s="17"/>
      <c r="D441" s="301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32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  <c r="AT441" s="17"/>
      <c r="AU441" s="17"/>
      <c r="AV441" s="17"/>
      <c r="AW441" s="17"/>
      <c r="AX441" s="17"/>
      <c r="AY441" s="17"/>
      <c r="AZ441" s="17"/>
      <c r="BA441" s="17"/>
      <c r="BB441" s="17"/>
      <c r="BC441" s="17"/>
      <c r="BD441" s="17"/>
      <c r="BE441" s="17"/>
      <c r="BF441" s="17"/>
      <c r="BG441" s="17"/>
      <c r="BH441" s="17"/>
      <c r="BI441" s="17"/>
      <c r="BJ441" s="17"/>
      <c r="BK441" s="17"/>
      <c r="BL441" s="17"/>
      <c r="BM441" s="17"/>
      <c r="BN441" s="17"/>
      <c r="BO441" s="17"/>
      <c r="BP441" s="17"/>
      <c r="BQ441" s="17"/>
      <c r="BR441" s="17"/>
      <c r="BS441" s="17"/>
      <c r="BT441" s="17"/>
      <c r="BU441" s="17"/>
      <c r="BV441" s="17"/>
      <c r="BW441" s="17"/>
      <c r="BX441" s="17"/>
      <c r="BY441" s="17"/>
      <c r="BZ441" s="17"/>
      <c r="CA441" s="17"/>
      <c r="CB441" s="17"/>
      <c r="CC441" s="17"/>
      <c r="CD441" s="17"/>
    </row>
    <row r="442">
      <c r="A442" s="17"/>
      <c r="B442" s="17"/>
      <c r="C442" s="17"/>
      <c r="D442" s="301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32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  <c r="AT442" s="17"/>
      <c r="AU442" s="17"/>
      <c r="AV442" s="17"/>
      <c r="AW442" s="17"/>
      <c r="AX442" s="17"/>
      <c r="AY442" s="17"/>
      <c r="AZ442" s="17"/>
      <c r="BA442" s="17"/>
      <c r="BB442" s="17"/>
      <c r="BC442" s="17"/>
      <c r="BD442" s="17"/>
      <c r="BE442" s="17"/>
      <c r="BF442" s="17"/>
      <c r="BG442" s="17"/>
      <c r="BH442" s="17"/>
      <c r="BI442" s="17"/>
      <c r="BJ442" s="17"/>
      <c r="BK442" s="17"/>
      <c r="BL442" s="17"/>
      <c r="BM442" s="17"/>
      <c r="BN442" s="17"/>
      <c r="BO442" s="17"/>
      <c r="BP442" s="17"/>
      <c r="BQ442" s="17"/>
      <c r="BR442" s="17"/>
      <c r="BS442" s="17"/>
      <c r="BT442" s="17"/>
      <c r="BU442" s="17"/>
      <c r="BV442" s="17"/>
      <c r="BW442" s="17"/>
      <c r="BX442" s="17"/>
      <c r="BY442" s="17"/>
      <c r="BZ442" s="17"/>
      <c r="CA442" s="17"/>
      <c r="CB442" s="17"/>
      <c r="CC442" s="17"/>
      <c r="CD442" s="17"/>
    </row>
    <row r="443">
      <c r="A443" s="17"/>
      <c r="B443" s="17"/>
      <c r="C443" s="17"/>
      <c r="D443" s="301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32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  <c r="AT443" s="17"/>
      <c r="AU443" s="17"/>
      <c r="AV443" s="17"/>
      <c r="AW443" s="17"/>
      <c r="AX443" s="17"/>
      <c r="AY443" s="17"/>
      <c r="AZ443" s="17"/>
      <c r="BA443" s="17"/>
      <c r="BB443" s="17"/>
      <c r="BC443" s="17"/>
      <c r="BD443" s="17"/>
      <c r="BE443" s="17"/>
      <c r="BF443" s="17"/>
      <c r="BG443" s="17"/>
      <c r="BH443" s="17"/>
      <c r="BI443" s="17"/>
      <c r="BJ443" s="17"/>
      <c r="BK443" s="17"/>
      <c r="BL443" s="17"/>
      <c r="BM443" s="17"/>
      <c r="BN443" s="17"/>
      <c r="BO443" s="17"/>
      <c r="BP443" s="17"/>
      <c r="BQ443" s="17"/>
      <c r="BR443" s="17"/>
      <c r="BS443" s="17"/>
      <c r="BT443" s="17"/>
      <c r="BU443" s="17"/>
      <c r="BV443" s="17"/>
      <c r="BW443" s="17"/>
      <c r="BX443" s="17"/>
      <c r="BY443" s="17"/>
      <c r="BZ443" s="17"/>
      <c r="CA443" s="17"/>
      <c r="CB443" s="17"/>
      <c r="CC443" s="17"/>
      <c r="CD443" s="17"/>
    </row>
    <row r="444">
      <c r="A444" s="17"/>
      <c r="B444" s="17"/>
      <c r="C444" s="17"/>
      <c r="D444" s="301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32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  <c r="AT444" s="17"/>
      <c r="AU444" s="17"/>
      <c r="AV444" s="17"/>
      <c r="AW444" s="17"/>
      <c r="AX444" s="17"/>
      <c r="AY444" s="17"/>
      <c r="AZ444" s="17"/>
      <c r="BA444" s="17"/>
      <c r="BB444" s="17"/>
      <c r="BC444" s="17"/>
      <c r="BD444" s="17"/>
      <c r="BE444" s="17"/>
      <c r="BF444" s="17"/>
      <c r="BG444" s="17"/>
      <c r="BH444" s="17"/>
      <c r="BI444" s="17"/>
      <c r="BJ444" s="17"/>
      <c r="BK444" s="17"/>
      <c r="BL444" s="17"/>
      <c r="BM444" s="17"/>
      <c r="BN444" s="17"/>
      <c r="BO444" s="17"/>
      <c r="BP444" s="17"/>
      <c r="BQ444" s="17"/>
      <c r="BR444" s="17"/>
      <c r="BS444" s="17"/>
      <c r="BT444" s="17"/>
      <c r="BU444" s="17"/>
      <c r="BV444" s="17"/>
      <c r="BW444" s="17"/>
      <c r="BX444" s="17"/>
      <c r="BY444" s="17"/>
      <c r="BZ444" s="17"/>
      <c r="CA444" s="17"/>
      <c r="CB444" s="17"/>
      <c r="CC444" s="17"/>
      <c r="CD444" s="17"/>
    </row>
    <row r="445">
      <c r="A445" s="17"/>
      <c r="B445" s="17"/>
      <c r="C445" s="17"/>
      <c r="D445" s="301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32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  <c r="AT445" s="17"/>
      <c r="AU445" s="17"/>
      <c r="AV445" s="17"/>
      <c r="AW445" s="17"/>
      <c r="AX445" s="17"/>
      <c r="AY445" s="17"/>
      <c r="AZ445" s="17"/>
      <c r="BA445" s="17"/>
      <c r="BB445" s="17"/>
      <c r="BC445" s="17"/>
      <c r="BD445" s="17"/>
      <c r="BE445" s="17"/>
      <c r="BF445" s="17"/>
      <c r="BG445" s="17"/>
      <c r="BH445" s="17"/>
      <c r="BI445" s="17"/>
      <c r="BJ445" s="17"/>
      <c r="BK445" s="17"/>
      <c r="BL445" s="17"/>
      <c r="BM445" s="17"/>
      <c r="BN445" s="17"/>
      <c r="BO445" s="17"/>
      <c r="BP445" s="17"/>
      <c r="BQ445" s="17"/>
      <c r="BR445" s="17"/>
      <c r="BS445" s="17"/>
      <c r="BT445" s="17"/>
      <c r="BU445" s="17"/>
      <c r="BV445" s="17"/>
      <c r="BW445" s="17"/>
      <c r="BX445" s="17"/>
      <c r="BY445" s="17"/>
      <c r="BZ445" s="17"/>
      <c r="CA445" s="17"/>
      <c r="CB445" s="17"/>
      <c r="CC445" s="17"/>
      <c r="CD445" s="17"/>
    </row>
    <row r="446">
      <c r="A446" s="17"/>
      <c r="B446" s="17"/>
      <c r="C446" s="17"/>
      <c r="D446" s="301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32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  <c r="AT446" s="17"/>
      <c r="AU446" s="17"/>
      <c r="AV446" s="17"/>
      <c r="AW446" s="17"/>
      <c r="AX446" s="17"/>
      <c r="AY446" s="17"/>
      <c r="AZ446" s="17"/>
      <c r="BA446" s="17"/>
      <c r="BB446" s="17"/>
      <c r="BC446" s="17"/>
      <c r="BD446" s="17"/>
      <c r="BE446" s="17"/>
      <c r="BF446" s="17"/>
      <c r="BG446" s="17"/>
      <c r="BH446" s="17"/>
      <c r="BI446" s="17"/>
      <c r="BJ446" s="17"/>
      <c r="BK446" s="17"/>
      <c r="BL446" s="17"/>
      <c r="BM446" s="17"/>
      <c r="BN446" s="17"/>
      <c r="BO446" s="17"/>
      <c r="BP446" s="17"/>
      <c r="BQ446" s="17"/>
      <c r="BR446" s="17"/>
      <c r="BS446" s="17"/>
      <c r="BT446" s="17"/>
      <c r="BU446" s="17"/>
      <c r="BV446" s="17"/>
      <c r="BW446" s="17"/>
      <c r="BX446" s="17"/>
      <c r="BY446" s="17"/>
      <c r="BZ446" s="17"/>
      <c r="CA446" s="17"/>
      <c r="CB446" s="17"/>
      <c r="CC446" s="17"/>
      <c r="CD446" s="17"/>
    </row>
    <row r="447">
      <c r="A447" s="17"/>
      <c r="B447" s="17"/>
      <c r="C447" s="17"/>
      <c r="D447" s="301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32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  <c r="AT447" s="17"/>
      <c r="AU447" s="17"/>
      <c r="AV447" s="17"/>
      <c r="AW447" s="17"/>
      <c r="AX447" s="17"/>
      <c r="AY447" s="17"/>
      <c r="AZ447" s="17"/>
      <c r="BA447" s="17"/>
      <c r="BB447" s="17"/>
      <c r="BC447" s="17"/>
      <c r="BD447" s="17"/>
      <c r="BE447" s="17"/>
      <c r="BF447" s="17"/>
      <c r="BG447" s="17"/>
      <c r="BH447" s="17"/>
      <c r="BI447" s="17"/>
      <c r="BJ447" s="17"/>
      <c r="BK447" s="17"/>
      <c r="BL447" s="17"/>
      <c r="BM447" s="17"/>
      <c r="BN447" s="17"/>
      <c r="BO447" s="17"/>
      <c r="BP447" s="17"/>
      <c r="BQ447" s="17"/>
      <c r="BR447" s="17"/>
      <c r="BS447" s="17"/>
      <c r="BT447" s="17"/>
      <c r="BU447" s="17"/>
      <c r="BV447" s="17"/>
      <c r="BW447" s="17"/>
      <c r="BX447" s="17"/>
      <c r="BY447" s="17"/>
      <c r="BZ447" s="17"/>
      <c r="CA447" s="17"/>
      <c r="CB447" s="17"/>
      <c r="CC447" s="17"/>
      <c r="CD447" s="17"/>
    </row>
    <row r="448">
      <c r="A448" s="17"/>
      <c r="B448" s="17"/>
      <c r="C448" s="17"/>
      <c r="D448" s="301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32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  <c r="AT448" s="17"/>
      <c r="AU448" s="17"/>
      <c r="AV448" s="17"/>
      <c r="AW448" s="17"/>
      <c r="AX448" s="17"/>
      <c r="AY448" s="17"/>
      <c r="AZ448" s="17"/>
      <c r="BA448" s="17"/>
      <c r="BB448" s="17"/>
      <c r="BC448" s="17"/>
      <c r="BD448" s="17"/>
      <c r="BE448" s="17"/>
      <c r="BF448" s="17"/>
      <c r="BG448" s="17"/>
      <c r="BH448" s="17"/>
      <c r="BI448" s="17"/>
      <c r="BJ448" s="17"/>
      <c r="BK448" s="17"/>
      <c r="BL448" s="17"/>
      <c r="BM448" s="17"/>
      <c r="BN448" s="17"/>
      <c r="BO448" s="17"/>
      <c r="BP448" s="17"/>
      <c r="BQ448" s="17"/>
      <c r="BR448" s="17"/>
      <c r="BS448" s="17"/>
      <c r="BT448" s="17"/>
      <c r="BU448" s="17"/>
      <c r="BV448" s="17"/>
      <c r="BW448" s="17"/>
      <c r="BX448" s="17"/>
      <c r="BY448" s="17"/>
      <c r="BZ448" s="17"/>
      <c r="CA448" s="17"/>
      <c r="CB448" s="17"/>
      <c r="CC448" s="17"/>
      <c r="CD448" s="17"/>
    </row>
    <row r="449">
      <c r="A449" s="17"/>
      <c r="B449" s="17"/>
      <c r="C449" s="17"/>
      <c r="D449" s="301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32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  <c r="AT449" s="17"/>
      <c r="AU449" s="17"/>
      <c r="AV449" s="17"/>
      <c r="AW449" s="17"/>
      <c r="AX449" s="17"/>
      <c r="AY449" s="17"/>
      <c r="AZ449" s="17"/>
      <c r="BA449" s="17"/>
      <c r="BB449" s="17"/>
      <c r="BC449" s="17"/>
      <c r="BD449" s="17"/>
      <c r="BE449" s="17"/>
      <c r="BF449" s="17"/>
      <c r="BG449" s="17"/>
      <c r="BH449" s="17"/>
      <c r="BI449" s="17"/>
      <c r="BJ449" s="17"/>
      <c r="BK449" s="17"/>
      <c r="BL449" s="17"/>
      <c r="BM449" s="17"/>
      <c r="BN449" s="17"/>
      <c r="BO449" s="17"/>
      <c r="BP449" s="17"/>
      <c r="BQ449" s="17"/>
      <c r="BR449" s="17"/>
      <c r="BS449" s="17"/>
      <c r="BT449" s="17"/>
      <c r="BU449" s="17"/>
      <c r="BV449" s="17"/>
      <c r="BW449" s="17"/>
      <c r="BX449" s="17"/>
      <c r="BY449" s="17"/>
      <c r="BZ449" s="17"/>
      <c r="CA449" s="17"/>
      <c r="CB449" s="17"/>
      <c r="CC449" s="17"/>
      <c r="CD449" s="17"/>
    </row>
    <row r="450">
      <c r="A450" s="17"/>
      <c r="B450" s="17"/>
      <c r="C450" s="17"/>
      <c r="D450" s="301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32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  <c r="AT450" s="17"/>
      <c r="AU450" s="17"/>
      <c r="AV450" s="17"/>
      <c r="AW450" s="17"/>
      <c r="AX450" s="17"/>
      <c r="AY450" s="17"/>
      <c r="AZ450" s="17"/>
      <c r="BA450" s="17"/>
      <c r="BB450" s="17"/>
      <c r="BC450" s="17"/>
      <c r="BD450" s="17"/>
      <c r="BE450" s="17"/>
      <c r="BF450" s="17"/>
      <c r="BG450" s="17"/>
      <c r="BH450" s="17"/>
      <c r="BI450" s="17"/>
      <c r="BJ450" s="17"/>
      <c r="BK450" s="17"/>
      <c r="BL450" s="17"/>
      <c r="BM450" s="17"/>
      <c r="BN450" s="17"/>
      <c r="BO450" s="17"/>
      <c r="BP450" s="17"/>
      <c r="BQ450" s="17"/>
      <c r="BR450" s="17"/>
      <c r="BS450" s="17"/>
      <c r="BT450" s="17"/>
      <c r="BU450" s="17"/>
      <c r="BV450" s="17"/>
      <c r="BW450" s="17"/>
      <c r="BX450" s="17"/>
      <c r="BY450" s="17"/>
      <c r="BZ450" s="17"/>
      <c r="CA450" s="17"/>
      <c r="CB450" s="17"/>
      <c r="CC450" s="17"/>
      <c r="CD450" s="17"/>
    </row>
    <row r="451">
      <c r="A451" s="17"/>
      <c r="B451" s="17"/>
      <c r="C451" s="17"/>
      <c r="D451" s="301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32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  <c r="AT451" s="17"/>
      <c r="AU451" s="17"/>
      <c r="AV451" s="17"/>
      <c r="AW451" s="17"/>
      <c r="AX451" s="17"/>
      <c r="AY451" s="17"/>
      <c r="AZ451" s="17"/>
      <c r="BA451" s="17"/>
      <c r="BB451" s="17"/>
      <c r="BC451" s="17"/>
      <c r="BD451" s="17"/>
      <c r="BE451" s="17"/>
      <c r="BF451" s="17"/>
      <c r="BG451" s="17"/>
      <c r="BH451" s="17"/>
      <c r="BI451" s="17"/>
      <c r="BJ451" s="17"/>
      <c r="BK451" s="17"/>
      <c r="BL451" s="17"/>
      <c r="BM451" s="17"/>
      <c r="BN451" s="17"/>
      <c r="BO451" s="17"/>
      <c r="BP451" s="17"/>
      <c r="BQ451" s="17"/>
      <c r="BR451" s="17"/>
      <c r="BS451" s="17"/>
      <c r="BT451" s="17"/>
      <c r="BU451" s="17"/>
      <c r="BV451" s="17"/>
      <c r="BW451" s="17"/>
      <c r="BX451" s="17"/>
      <c r="BY451" s="17"/>
      <c r="BZ451" s="17"/>
      <c r="CA451" s="17"/>
      <c r="CB451" s="17"/>
      <c r="CC451" s="17"/>
      <c r="CD451" s="17"/>
    </row>
    <row r="452">
      <c r="A452" s="17"/>
      <c r="B452" s="17"/>
      <c r="C452" s="17"/>
      <c r="D452" s="301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32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  <c r="AT452" s="17"/>
      <c r="AU452" s="17"/>
      <c r="AV452" s="17"/>
      <c r="AW452" s="17"/>
      <c r="AX452" s="17"/>
      <c r="AY452" s="17"/>
      <c r="AZ452" s="17"/>
      <c r="BA452" s="17"/>
      <c r="BB452" s="17"/>
      <c r="BC452" s="17"/>
      <c r="BD452" s="17"/>
      <c r="BE452" s="17"/>
      <c r="BF452" s="17"/>
      <c r="BG452" s="17"/>
      <c r="BH452" s="17"/>
      <c r="BI452" s="17"/>
      <c r="BJ452" s="17"/>
      <c r="BK452" s="17"/>
      <c r="BL452" s="17"/>
      <c r="BM452" s="17"/>
      <c r="BN452" s="17"/>
      <c r="BO452" s="17"/>
      <c r="BP452" s="17"/>
      <c r="BQ452" s="17"/>
      <c r="BR452" s="17"/>
      <c r="BS452" s="17"/>
      <c r="BT452" s="17"/>
      <c r="BU452" s="17"/>
      <c r="BV452" s="17"/>
      <c r="BW452" s="17"/>
      <c r="BX452" s="17"/>
      <c r="BY452" s="17"/>
      <c r="BZ452" s="17"/>
      <c r="CA452" s="17"/>
      <c r="CB452" s="17"/>
      <c r="CC452" s="17"/>
      <c r="CD452" s="17"/>
    </row>
    <row r="453">
      <c r="A453" s="17"/>
      <c r="B453" s="17"/>
      <c r="C453" s="17"/>
      <c r="D453" s="301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32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  <c r="AT453" s="17"/>
      <c r="AU453" s="17"/>
      <c r="AV453" s="17"/>
      <c r="AW453" s="17"/>
      <c r="AX453" s="17"/>
      <c r="AY453" s="17"/>
      <c r="AZ453" s="17"/>
      <c r="BA453" s="17"/>
      <c r="BB453" s="17"/>
      <c r="BC453" s="17"/>
      <c r="BD453" s="17"/>
      <c r="BE453" s="17"/>
      <c r="BF453" s="17"/>
      <c r="BG453" s="17"/>
      <c r="BH453" s="17"/>
      <c r="BI453" s="17"/>
      <c r="BJ453" s="17"/>
      <c r="BK453" s="17"/>
      <c r="BL453" s="17"/>
      <c r="BM453" s="17"/>
      <c r="BN453" s="17"/>
      <c r="BO453" s="17"/>
      <c r="BP453" s="17"/>
      <c r="BQ453" s="17"/>
      <c r="BR453" s="17"/>
      <c r="BS453" s="17"/>
      <c r="BT453" s="17"/>
      <c r="BU453" s="17"/>
      <c r="BV453" s="17"/>
      <c r="BW453" s="17"/>
      <c r="BX453" s="17"/>
      <c r="BY453" s="17"/>
      <c r="BZ453" s="17"/>
      <c r="CA453" s="17"/>
      <c r="CB453" s="17"/>
      <c r="CC453" s="17"/>
      <c r="CD453" s="17"/>
    </row>
    <row r="454">
      <c r="A454" s="17"/>
      <c r="B454" s="17"/>
      <c r="C454" s="17"/>
      <c r="D454" s="301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32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  <c r="AT454" s="17"/>
      <c r="AU454" s="17"/>
      <c r="AV454" s="17"/>
      <c r="AW454" s="17"/>
      <c r="AX454" s="17"/>
      <c r="AY454" s="17"/>
      <c r="AZ454" s="17"/>
      <c r="BA454" s="17"/>
      <c r="BB454" s="17"/>
      <c r="BC454" s="17"/>
      <c r="BD454" s="17"/>
      <c r="BE454" s="17"/>
      <c r="BF454" s="17"/>
      <c r="BG454" s="17"/>
      <c r="BH454" s="17"/>
      <c r="BI454" s="17"/>
      <c r="BJ454" s="17"/>
      <c r="BK454" s="17"/>
      <c r="BL454" s="17"/>
      <c r="BM454" s="17"/>
      <c r="BN454" s="17"/>
      <c r="BO454" s="17"/>
      <c r="BP454" s="17"/>
      <c r="BQ454" s="17"/>
      <c r="BR454" s="17"/>
      <c r="BS454" s="17"/>
      <c r="BT454" s="17"/>
      <c r="BU454" s="17"/>
      <c r="BV454" s="17"/>
      <c r="BW454" s="17"/>
      <c r="BX454" s="17"/>
      <c r="BY454" s="17"/>
      <c r="BZ454" s="17"/>
      <c r="CA454" s="17"/>
      <c r="CB454" s="17"/>
      <c r="CC454" s="17"/>
      <c r="CD454" s="17"/>
    </row>
    <row r="455">
      <c r="A455" s="17"/>
      <c r="B455" s="17"/>
      <c r="C455" s="17"/>
      <c r="D455" s="301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32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  <c r="AT455" s="17"/>
      <c r="AU455" s="17"/>
      <c r="AV455" s="17"/>
      <c r="AW455" s="17"/>
      <c r="AX455" s="17"/>
      <c r="AY455" s="17"/>
      <c r="AZ455" s="17"/>
      <c r="BA455" s="17"/>
      <c r="BB455" s="17"/>
      <c r="BC455" s="17"/>
      <c r="BD455" s="17"/>
      <c r="BE455" s="17"/>
      <c r="BF455" s="17"/>
      <c r="BG455" s="17"/>
      <c r="BH455" s="17"/>
      <c r="BI455" s="17"/>
      <c r="BJ455" s="17"/>
      <c r="BK455" s="17"/>
      <c r="BL455" s="17"/>
      <c r="BM455" s="17"/>
      <c r="BN455" s="17"/>
      <c r="BO455" s="17"/>
      <c r="BP455" s="17"/>
      <c r="BQ455" s="17"/>
      <c r="BR455" s="17"/>
      <c r="BS455" s="17"/>
      <c r="BT455" s="17"/>
      <c r="BU455" s="17"/>
      <c r="BV455" s="17"/>
      <c r="BW455" s="17"/>
      <c r="BX455" s="17"/>
      <c r="BY455" s="17"/>
      <c r="BZ455" s="17"/>
      <c r="CA455" s="17"/>
      <c r="CB455" s="17"/>
      <c r="CC455" s="17"/>
      <c r="CD455" s="17"/>
    </row>
    <row r="456">
      <c r="A456" s="17"/>
      <c r="B456" s="17"/>
      <c r="C456" s="17"/>
      <c r="D456" s="301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32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  <c r="AT456" s="17"/>
      <c r="AU456" s="17"/>
      <c r="AV456" s="17"/>
      <c r="AW456" s="17"/>
      <c r="AX456" s="17"/>
      <c r="AY456" s="17"/>
      <c r="AZ456" s="17"/>
      <c r="BA456" s="17"/>
      <c r="BB456" s="17"/>
      <c r="BC456" s="17"/>
      <c r="BD456" s="17"/>
      <c r="BE456" s="17"/>
      <c r="BF456" s="17"/>
      <c r="BG456" s="17"/>
      <c r="BH456" s="17"/>
      <c r="BI456" s="17"/>
      <c r="BJ456" s="17"/>
      <c r="BK456" s="17"/>
      <c r="BL456" s="17"/>
      <c r="BM456" s="17"/>
      <c r="BN456" s="17"/>
      <c r="BO456" s="17"/>
      <c r="BP456" s="17"/>
      <c r="BQ456" s="17"/>
      <c r="BR456" s="17"/>
      <c r="BS456" s="17"/>
      <c r="BT456" s="17"/>
      <c r="BU456" s="17"/>
      <c r="BV456" s="17"/>
      <c r="BW456" s="17"/>
      <c r="BX456" s="17"/>
      <c r="BY456" s="17"/>
      <c r="BZ456" s="17"/>
      <c r="CA456" s="17"/>
      <c r="CB456" s="17"/>
      <c r="CC456" s="17"/>
      <c r="CD456" s="17"/>
    </row>
    <row r="457">
      <c r="A457" s="17"/>
      <c r="B457" s="17"/>
      <c r="C457" s="17"/>
      <c r="D457" s="301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32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  <c r="AT457" s="17"/>
      <c r="AU457" s="17"/>
      <c r="AV457" s="17"/>
      <c r="AW457" s="17"/>
      <c r="AX457" s="17"/>
      <c r="AY457" s="17"/>
      <c r="AZ457" s="17"/>
      <c r="BA457" s="17"/>
      <c r="BB457" s="17"/>
      <c r="BC457" s="17"/>
      <c r="BD457" s="17"/>
      <c r="BE457" s="17"/>
      <c r="BF457" s="17"/>
      <c r="BG457" s="17"/>
      <c r="BH457" s="17"/>
      <c r="BI457" s="17"/>
      <c r="BJ457" s="17"/>
      <c r="BK457" s="17"/>
      <c r="BL457" s="17"/>
      <c r="BM457" s="17"/>
      <c r="BN457" s="17"/>
      <c r="BO457" s="17"/>
      <c r="BP457" s="17"/>
      <c r="BQ457" s="17"/>
      <c r="BR457" s="17"/>
      <c r="BS457" s="17"/>
      <c r="BT457" s="17"/>
      <c r="BU457" s="17"/>
      <c r="BV457" s="17"/>
      <c r="BW457" s="17"/>
      <c r="BX457" s="17"/>
      <c r="BY457" s="17"/>
      <c r="BZ457" s="17"/>
      <c r="CA457" s="17"/>
      <c r="CB457" s="17"/>
      <c r="CC457" s="17"/>
      <c r="CD457" s="17"/>
    </row>
    <row r="458">
      <c r="A458" s="17"/>
      <c r="B458" s="17"/>
      <c r="C458" s="17"/>
      <c r="D458" s="301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32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  <c r="AT458" s="17"/>
      <c r="AU458" s="17"/>
      <c r="AV458" s="17"/>
      <c r="AW458" s="17"/>
      <c r="AX458" s="17"/>
      <c r="AY458" s="17"/>
      <c r="AZ458" s="17"/>
      <c r="BA458" s="17"/>
      <c r="BB458" s="17"/>
      <c r="BC458" s="17"/>
      <c r="BD458" s="17"/>
      <c r="BE458" s="17"/>
      <c r="BF458" s="17"/>
      <c r="BG458" s="17"/>
      <c r="BH458" s="17"/>
      <c r="BI458" s="17"/>
      <c r="BJ458" s="17"/>
      <c r="BK458" s="17"/>
      <c r="BL458" s="17"/>
      <c r="BM458" s="17"/>
      <c r="BN458" s="17"/>
      <c r="BO458" s="17"/>
      <c r="BP458" s="17"/>
      <c r="BQ458" s="17"/>
      <c r="BR458" s="17"/>
      <c r="BS458" s="17"/>
      <c r="BT458" s="17"/>
      <c r="BU458" s="17"/>
      <c r="BV458" s="17"/>
      <c r="BW458" s="17"/>
      <c r="BX458" s="17"/>
      <c r="BY458" s="17"/>
      <c r="BZ458" s="17"/>
      <c r="CA458" s="17"/>
      <c r="CB458" s="17"/>
      <c r="CC458" s="17"/>
      <c r="CD458" s="17"/>
    </row>
    <row r="459">
      <c r="A459" s="17"/>
      <c r="B459" s="17"/>
      <c r="C459" s="17"/>
      <c r="D459" s="301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32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  <c r="AT459" s="17"/>
      <c r="AU459" s="17"/>
      <c r="AV459" s="17"/>
      <c r="AW459" s="17"/>
      <c r="AX459" s="17"/>
      <c r="AY459" s="17"/>
      <c r="AZ459" s="17"/>
      <c r="BA459" s="17"/>
      <c r="BB459" s="17"/>
      <c r="BC459" s="17"/>
      <c r="BD459" s="17"/>
      <c r="BE459" s="17"/>
      <c r="BF459" s="17"/>
      <c r="BG459" s="17"/>
      <c r="BH459" s="17"/>
      <c r="BI459" s="17"/>
      <c r="BJ459" s="17"/>
      <c r="BK459" s="17"/>
      <c r="BL459" s="17"/>
      <c r="BM459" s="17"/>
      <c r="BN459" s="17"/>
      <c r="BO459" s="17"/>
      <c r="BP459" s="17"/>
      <c r="BQ459" s="17"/>
      <c r="BR459" s="17"/>
      <c r="BS459" s="17"/>
      <c r="BT459" s="17"/>
      <c r="BU459" s="17"/>
      <c r="BV459" s="17"/>
      <c r="BW459" s="17"/>
      <c r="BX459" s="17"/>
      <c r="BY459" s="17"/>
      <c r="BZ459" s="17"/>
      <c r="CA459" s="17"/>
      <c r="CB459" s="17"/>
      <c r="CC459" s="17"/>
      <c r="CD459" s="17"/>
    </row>
    <row r="460">
      <c r="A460" s="17"/>
      <c r="B460" s="17"/>
      <c r="C460" s="17"/>
      <c r="D460" s="301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32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  <c r="AT460" s="17"/>
      <c r="AU460" s="17"/>
      <c r="AV460" s="17"/>
      <c r="AW460" s="17"/>
      <c r="AX460" s="17"/>
      <c r="AY460" s="17"/>
      <c r="AZ460" s="17"/>
      <c r="BA460" s="17"/>
      <c r="BB460" s="17"/>
      <c r="BC460" s="17"/>
      <c r="BD460" s="17"/>
      <c r="BE460" s="17"/>
      <c r="BF460" s="17"/>
      <c r="BG460" s="17"/>
      <c r="BH460" s="17"/>
      <c r="BI460" s="17"/>
      <c r="BJ460" s="17"/>
      <c r="BK460" s="17"/>
      <c r="BL460" s="17"/>
      <c r="BM460" s="17"/>
      <c r="BN460" s="17"/>
      <c r="BO460" s="17"/>
      <c r="BP460" s="17"/>
      <c r="BQ460" s="17"/>
      <c r="BR460" s="17"/>
      <c r="BS460" s="17"/>
      <c r="BT460" s="17"/>
      <c r="BU460" s="17"/>
      <c r="BV460" s="17"/>
      <c r="BW460" s="17"/>
      <c r="BX460" s="17"/>
      <c r="BY460" s="17"/>
      <c r="BZ460" s="17"/>
      <c r="CA460" s="17"/>
      <c r="CB460" s="17"/>
      <c r="CC460" s="17"/>
      <c r="CD460" s="17"/>
    </row>
    <row r="461">
      <c r="A461" s="17"/>
      <c r="B461" s="17"/>
      <c r="C461" s="17"/>
      <c r="D461" s="301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32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  <c r="AT461" s="17"/>
      <c r="AU461" s="17"/>
      <c r="AV461" s="17"/>
      <c r="AW461" s="17"/>
      <c r="AX461" s="17"/>
      <c r="AY461" s="17"/>
      <c r="AZ461" s="17"/>
      <c r="BA461" s="17"/>
      <c r="BB461" s="17"/>
      <c r="BC461" s="17"/>
      <c r="BD461" s="17"/>
      <c r="BE461" s="17"/>
      <c r="BF461" s="17"/>
      <c r="BG461" s="17"/>
      <c r="BH461" s="17"/>
      <c r="BI461" s="17"/>
      <c r="BJ461" s="17"/>
      <c r="BK461" s="17"/>
      <c r="BL461" s="17"/>
      <c r="BM461" s="17"/>
      <c r="BN461" s="17"/>
      <c r="BO461" s="17"/>
      <c r="BP461" s="17"/>
      <c r="BQ461" s="17"/>
      <c r="BR461" s="17"/>
      <c r="BS461" s="17"/>
      <c r="BT461" s="17"/>
      <c r="BU461" s="17"/>
      <c r="BV461" s="17"/>
      <c r="BW461" s="17"/>
      <c r="BX461" s="17"/>
      <c r="BY461" s="17"/>
      <c r="BZ461" s="17"/>
      <c r="CA461" s="17"/>
      <c r="CB461" s="17"/>
      <c r="CC461" s="17"/>
      <c r="CD461" s="17"/>
    </row>
    <row r="462">
      <c r="A462" s="17"/>
      <c r="B462" s="17"/>
      <c r="C462" s="17"/>
      <c r="D462" s="301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32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  <c r="AT462" s="17"/>
      <c r="AU462" s="17"/>
      <c r="AV462" s="17"/>
      <c r="AW462" s="17"/>
      <c r="AX462" s="17"/>
      <c r="AY462" s="17"/>
      <c r="AZ462" s="17"/>
      <c r="BA462" s="17"/>
      <c r="BB462" s="17"/>
      <c r="BC462" s="17"/>
      <c r="BD462" s="17"/>
      <c r="BE462" s="17"/>
      <c r="BF462" s="17"/>
      <c r="BG462" s="17"/>
      <c r="BH462" s="17"/>
      <c r="BI462" s="17"/>
      <c r="BJ462" s="17"/>
      <c r="BK462" s="17"/>
      <c r="BL462" s="17"/>
      <c r="BM462" s="17"/>
      <c r="BN462" s="17"/>
      <c r="BO462" s="17"/>
      <c r="BP462" s="17"/>
      <c r="BQ462" s="17"/>
      <c r="BR462" s="17"/>
      <c r="BS462" s="17"/>
      <c r="BT462" s="17"/>
      <c r="BU462" s="17"/>
      <c r="BV462" s="17"/>
      <c r="BW462" s="17"/>
      <c r="BX462" s="17"/>
      <c r="BY462" s="17"/>
      <c r="BZ462" s="17"/>
      <c r="CA462" s="17"/>
      <c r="CB462" s="17"/>
      <c r="CC462" s="17"/>
      <c r="CD462" s="17"/>
    </row>
    <row r="463">
      <c r="A463" s="17"/>
      <c r="B463" s="17"/>
      <c r="C463" s="17"/>
      <c r="D463" s="301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32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  <c r="AT463" s="17"/>
      <c r="AU463" s="17"/>
      <c r="AV463" s="17"/>
      <c r="AW463" s="17"/>
      <c r="AX463" s="17"/>
      <c r="AY463" s="17"/>
      <c r="AZ463" s="17"/>
      <c r="BA463" s="17"/>
      <c r="BB463" s="17"/>
      <c r="BC463" s="17"/>
      <c r="BD463" s="17"/>
      <c r="BE463" s="17"/>
      <c r="BF463" s="17"/>
      <c r="BG463" s="17"/>
      <c r="BH463" s="17"/>
      <c r="BI463" s="17"/>
      <c r="BJ463" s="17"/>
      <c r="BK463" s="17"/>
      <c r="BL463" s="17"/>
      <c r="BM463" s="17"/>
      <c r="BN463" s="17"/>
      <c r="BO463" s="17"/>
      <c r="BP463" s="17"/>
      <c r="BQ463" s="17"/>
      <c r="BR463" s="17"/>
      <c r="BS463" s="17"/>
      <c r="BT463" s="17"/>
      <c r="BU463" s="17"/>
      <c r="BV463" s="17"/>
      <c r="BW463" s="17"/>
      <c r="BX463" s="17"/>
      <c r="BY463" s="17"/>
      <c r="BZ463" s="17"/>
      <c r="CA463" s="17"/>
      <c r="CB463" s="17"/>
      <c r="CC463" s="17"/>
      <c r="CD463" s="17"/>
    </row>
    <row r="464">
      <c r="A464" s="17"/>
      <c r="B464" s="17"/>
      <c r="C464" s="17"/>
      <c r="D464" s="301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32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  <c r="AT464" s="17"/>
      <c r="AU464" s="17"/>
      <c r="AV464" s="17"/>
      <c r="AW464" s="17"/>
      <c r="AX464" s="17"/>
      <c r="AY464" s="17"/>
      <c r="AZ464" s="17"/>
      <c r="BA464" s="17"/>
      <c r="BB464" s="17"/>
      <c r="BC464" s="17"/>
      <c r="BD464" s="17"/>
      <c r="BE464" s="17"/>
      <c r="BF464" s="17"/>
      <c r="BG464" s="17"/>
      <c r="BH464" s="17"/>
      <c r="BI464" s="17"/>
      <c r="BJ464" s="17"/>
      <c r="BK464" s="17"/>
      <c r="BL464" s="17"/>
      <c r="BM464" s="17"/>
      <c r="BN464" s="17"/>
      <c r="BO464" s="17"/>
      <c r="BP464" s="17"/>
      <c r="BQ464" s="17"/>
      <c r="BR464" s="17"/>
      <c r="BS464" s="17"/>
      <c r="BT464" s="17"/>
      <c r="BU464" s="17"/>
      <c r="BV464" s="17"/>
      <c r="BW464" s="17"/>
      <c r="BX464" s="17"/>
      <c r="BY464" s="17"/>
      <c r="BZ464" s="17"/>
      <c r="CA464" s="17"/>
      <c r="CB464" s="17"/>
      <c r="CC464" s="17"/>
      <c r="CD464" s="17"/>
    </row>
    <row r="465">
      <c r="A465" s="17"/>
      <c r="B465" s="17"/>
      <c r="C465" s="17"/>
      <c r="D465" s="301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32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  <c r="AT465" s="17"/>
      <c r="AU465" s="17"/>
      <c r="AV465" s="17"/>
      <c r="AW465" s="17"/>
      <c r="AX465" s="17"/>
      <c r="AY465" s="17"/>
      <c r="AZ465" s="17"/>
      <c r="BA465" s="17"/>
      <c r="BB465" s="17"/>
      <c r="BC465" s="17"/>
      <c r="BD465" s="17"/>
      <c r="BE465" s="17"/>
      <c r="BF465" s="17"/>
      <c r="BG465" s="17"/>
      <c r="BH465" s="17"/>
      <c r="BI465" s="17"/>
      <c r="BJ465" s="17"/>
      <c r="BK465" s="17"/>
      <c r="BL465" s="17"/>
      <c r="BM465" s="17"/>
      <c r="BN465" s="17"/>
      <c r="BO465" s="17"/>
      <c r="BP465" s="17"/>
      <c r="BQ465" s="17"/>
      <c r="BR465" s="17"/>
      <c r="BS465" s="17"/>
      <c r="BT465" s="17"/>
      <c r="BU465" s="17"/>
      <c r="BV465" s="17"/>
      <c r="BW465" s="17"/>
      <c r="BX465" s="17"/>
      <c r="BY465" s="17"/>
      <c r="BZ465" s="17"/>
      <c r="CA465" s="17"/>
      <c r="CB465" s="17"/>
      <c r="CC465" s="17"/>
      <c r="CD465" s="17"/>
    </row>
    <row r="466">
      <c r="A466" s="17"/>
      <c r="B466" s="17"/>
      <c r="C466" s="17"/>
      <c r="D466" s="301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32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  <c r="AT466" s="17"/>
      <c r="AU466" s="17"/>
      <c r="AV466" s="17"/>
      <c r="AW466" s="17"/>
      <c r="AX466" s="17"/>
      <c r="AY466" s="17"/>
      <c r="AZ466" s="17"/>
      <c r="BA466" s="17"/>
      <c r="BB466" s="17"/>
      <c r="BC466" s="17"/>
      <c r="BD466" s="17"/>
      <c r="BE466" s="17"/>
      <c r="BF466" s="17"/>
      <c r="BG466" s="17"/>
      <c r="BH466" s="17"/>
      <c r="BI466" s="17"/>
      <c r="BJ466" s="17"/>
      <c r="BK466" s="17"/>
      <c r="BL466" s="17"/>
      <c r="BM466" s="17"/>
      <c r="BN466" s="17"/>
      <c r="BO466" s="17"/>
      <c r="BP466" s="17"/>
      <c r="BQ466" s="17"/>
      <c r="BR466" s="17"/>
      <c r="BS466" s="17"/>
      <c r="BT466" s="17"/>
      <c r="BU466" s="17"/>
      <c r="BV466" s="17"/>
      <c r="BW466" s="17"/>
      <c r="BX466" s="17"/>
      <c r="BY466" s="17"/>
      <c r="BZ466" s="17"/>
      <c r="CA466" s="17"/>
      <c r="CB466" s="17"/>
      <c r="CC466" s="17"/>
      <c r="CD466" s="17"/>
    </row>
    <row r="467">
      <c r="A467" s="17"/>
      <c r="B467" s="17"/>
      <c r="C467" s="17"/>
      <c r="D467" s="301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32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  <c r="AT467" s="17"/>
      <c r="AU467" s="17"/>
      <c r="AV467" s="17"/>
      <c r="AW467" s="17"/>
      <c r="AX467" s="17"/>
      <c r="AY467" s="17"/>
      <c r="AZ467" s="17"/>
      <c r="BA467" s="17"/>
      <c r="BB467" s="17"/>
      <c r="BC467" s="17"/>
      <c r="BD467" s="17"/>
      <c r="BE467" s="17"/>
      <c r="BF467" s="17"/>
      <c r="BG467" s="17"/>
      <c r="BH467" s="17"/>
      <c r="BI467" s="17"/>
      <c r="BJ467" s="17"/>
      <c r="BK467" s="17"/>
      <c r="BL467" s="17"/>
      <c r="BM467" s="17"/>
      <c r="BN467" s="17"/>
      <c r="BO467" s="17"/>
      <c r="BP467" s="17"/>
      <c r="BQ467" s="17"/>
      <c r="BR467" s="17"/>
      <c r="BS467" s="17"/>
      <c r="BT467" s="17"/>
      <c r="BU467" s="17"/>
      <c r="BV467" s="17"/>
      <c r="BW467" s="17"/>
      <c r="BX467" s="17"/>
      <c r="BY467" s="17"/>
      <c r="BZ467" s="17"/>
      <c r="CA467" s="17"/>
      <c r="CB467" s="17"/>
      <c r="CC467" s="17"/>
      <c r="CD467" s="17"/>
    </row>
    <row r="468">
      <c r="A468" s="17"/>
      <c r="B468" s="17"/>
      <c r="C468" s="17"/>
      <c r="D468" s="301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32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  <c r="AT468" s="17"/>
      <c r="AU468" s="17"/>
      <c r="AV468" s="17"/>
      <c r="AW468" s="17"/>
      <c r="AX468" s="17"/>
      <c r="AY468" s="17"/>
      <c r="AZ468" s="17"/>
      <c r="BA468" s="17"/>
      <c r="BB468" s="17"/>
      <c r="BC468" s="17"/>
      <c r="BD468" s="17"/>
      <c r="BE468" s="17"/>
      <c r="BF468" s="17"/>
      <c r="BG468" s="17"/>
      <c r="BH468" s="17"/>
      <c r="BI468" s="17"/>
      <c r="BJ468" s="17"/>
      <c r="BK468" s="17"/>
      <c r="BL468" s="17"/>
      <c r="BM468" s="17"/>
      <c r="BN468" s="17"/>
      <c r="BO468" s="17"/>
      <c r="BP468" s="17"/>
      <c r="BQ468" s="17"/>
      <c r="BR468" s="17"/>
      <c r="BS468" s="17"/>
      <c r="BT468" s="17"/>
      <c r="BU468" s="17"/>
      <c r="BV468" s="17"/>
      <c r="BW468" s="17"/>
      <c r="BX468" s="17"/>
      <c r="BY468" s="17"/>
      <c r="BZ468" s="17"/>
      <c r="CA468" s="17"/>
      <c r="CB468" s="17"/>
      <c r="CC468" s="17"/>
      <c r="CD468" s="17"/>
    </row>
    <row r="469">
      <c r="A469" s="17"/>
      <c r="B469" s="17"/>
      <c r="C469" s="17"/>
      <c r="D469" s="301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32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  <c r="AT469" s="17"/>
      <c r="AU469" s="17"/>
      <c r="AV469" s="17"/>
      <c r="AW469" s="17"/>
      <c r="AX469" s="17"/>
      <c r="AY469" s="17"/>
      <c r="AZ469" s="17"/>
      <c r="BA469" s="17"/>
      <c r="BB469" s="17"/>
      <c r="BC469" s="17"/>
      <c r="BD469" s="17"/>
      <c r="BE469" s="17"/>
      <c r="BF469" s="17"/>
      <c r="BG469" s="17"/>
      <c r="BH469" s="17"/>
      <c r="BI469" s="17"/>
      <c r="BJ469" s="17"/>
      <c r="BK469" s="17"/>
      <c r="BL469" s="17"/>
      <c r="BM469" s="17"/>
      <c r="BN469" s="17"/>
      <c r="BO469" s="17"/>
      <c r="BP469" s="17"/>
      <c r="BQ469" s="17"/>
      <c r="BR469" s="17"/>
      <c r="BS469" s="17"/>
      <c r="BT469" s="17"/>
      <c r="BU469" s="17"/>
      <c r="BV469" s="17"/>
      <c r="BW469" s="17"/>
      <c r="BX469" s="17"/>
      <c r="BY469" s="17"/>
      <c r="BZ469" s="17"/>
      <c r="CA469" s="17"/>
      <c r="CB469" s="17"/>
      <c r="CC469" s="17"/>
      <c r="CD469" s="17"/>
    </row>
    <row r="470">
      <c r="A470" s="17"/>
      <c r="B470" s="17"/>
      <c r="C470" s="17"/>
      <c r="D470" s="301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32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  <c r="AT470" s="17"/>
      <c r="AU470" s="17"/>
      <c r="AV470" s="17"/>
      <c r="AW470" s="17"/>
      <c r="AX470" s="17"/>
      <c r="AY470" s="17"/>
      <c r="AZ470" s="17"/>
      <c r="BA470" s="17"/>
      <c r="BB470" s="17"/>
      <c r="BC470" s="17"/>
      <c r="BD470" s="17"/>
      <c r="BE470" s="17"/>
      <c r="BF470" s="17"/>
      <c r="BG470" s="17"/>
      <c r="BH470" s="17"/>
      <c r="BI470" s="17"/>
      <c r="BJ470" s="17"/>
      <c r="BK470" s="17"/>
      <c r="BL470" s="17"/>
      <c r="BM470" s="17"/>
      <c r="BN470" s="17"/>
      <c r="BO470" s="17"/>
      <c r="BP470" s="17"/>
      <c r="BQ470" s="17"/>
      <c r="BR470" s="17"/>
      <c r="BS470" s="17"/>
      <c r="BT470" s="17"/>
      <c r="BU470" s="17"/>
      <c r="BV470" s="17"/>
      <c r="BW470" s="17"/>
      <c r="BX470" s="17"/>
      <c r="BY470" s="17"/>
      <c r="BZ470" s="17"/>
      <c r="CA470" s="17"/>
      <c r="CB470" s="17"/>
      <c r="CC470" s="17"/>
      <c r="CD470" s="17"/>
    </row>
    <row r="471">
      <c r="A471" s="17"/>
      <c r="B471" s="17"/>
      <c r="C471" s="17"/>
      <c r="D471" s="301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32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  <c r="AT471" s="17"/>
      <c r="AU471" s="17"/>
      <c r="AV471" s="17"/>
      <c r="AW471" s="17"/>
      <c r="AX471" s="17"/>
      <c r="AY471" s="17"/>
      <c r="AZ471" s="17"/>
      <c r="BA471" s="17"/>
      <c r="BB471" s="17"/>
      <c r="BC471" s="17"/>
      <c r="BD471" s="17"/>
      <c r="BE471" s="17"/>
      <c r="BF471" s="17"/>
      <c r="BG471" s="17"/>
      <c r="BH471" s="17"/>
      <c r="BI471" s="17"/>
      <c r="BJ471" s="17"/>
      <c r="BK471" s="17"/>
      <c r="BL471" s="17"/>
      <c r="BM471" s="17"/>
      <c r="BN471" s="17"/>
      <c r="BO471" s="17"/>
      <c r="BP471" s="17"/>
      <c r="BQ471" s="17"/>
      <c r="BR471" s="17"/>
      <c r="BS471" s="17"/>
      <c r="BT471" s="17"/>
      <c r="BU471" s="17"/>
      <c r="BV471" s="17"/>
      <c r="BW471" s="17"/>
      <c r="BX471" s="17"/>
      <c r="BY471" s="17"/>
      <c r="BZ471" s="17"/>
      <c r="CA471" s="17"/>
      <c r="CB471" s="17"/>
      <c r="CC471" s="17"/>
      <c r="CD471" s="17"/>
    </row>
    <row r="472">
      <c r="A472" s="17"/>
      <c r="B472" s="17"/>
      <c r="C472" s="17"/>
      <c r="D472" s="301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32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  <c r="AT472" s="17"/>
      <c r="AU472" s="17"/>
      <c r="AV472" s="17"/>
      <c r="AW472" s="17"/>
      <c r="AX472" s="17"/>
      <c r="AY472" s="17"/>
      <c r="AZ472" s="17"/>
      <c r="BA472" s="17"/>
      <c r="BB472" s="17"/>
      <c r="BC472" s="17"/>
      <c r="BD472" s="17"/>
      <c r="BE472" s="17"/>
      <c r="BF472" s="17"/>
      <c r="BG472" s="17"/>
      <c r="BH472" s="17"/>
      <c r="BI472" s="17"/>
      <c r="BJ472" s="17"/>
      <c r="BK472" s="17"/>
      <c r="BL472" s="17"/>
      <c r="BM472" s="17"/>
      <c r="BN472" s="17"/>
      <c r="BO472" s="17"/>
      <c r="BP472" s="17"/>
      <c r="BQ472" s="17"/>
      <c r="BR472" s="17"/>
      <c r="BS472" s="17"/>
      <c r="BT472" s="17"/>
      <c r="BU472" s="17"/>
      <c r="BV472" s="17"/>
      <c r="BW472" s="17"/>
      <c r="BX472" s="17"/>
      <c r="BY472" s="17"/>
      <c r="BZ472" s="17"/>
      <c r="CA472" s="17"/>
      <c r="CB472" s="17"/>
      <c r="CC472" s="17"/>
      <c r="CD472" s="17"/>
    </row>
    <row r="473">
      <c r="A473" s="17"/>
      <c r="B473" s="17"/>
      <c r="C473" s="17"/>
      <c r="D473" s="301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32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  <c r="AT473" s="17"/>
      <c r="AU473" s="17"/>
      <c r="AV473" s="17"/>
      <c r="AW473" s="17"/>
      <c r="AX473" s="17"/>
      <c r="AY473" s="17"/>
      <c r="AZ473" s="17"/>
      <c r="BA473" s="17"/>
      <c r="BB473" s="17"/>
      <c r="BC473" s="17"/>
      <c r="BD473" s="17"/>
      <c r="BE473" s="17"/>
      <c r="BF473" s="17"/>
      <c r="BG473" s="17"/>
      <c r="BH473" s="17"/>
      <c r="BI473" s="17"/>
      <c r="BJ473" s="17"/>
      <c r="BK473" s="17"/>
      <c r="BL473" s="17"/>
      <c r="BM473" s="17"/>
      <c r="BN473" s="17"/>
      <c r="BO473" s="17"/>
      <c r="BP473" s="17"/>
      <c r="BQ473" s="17"/>
      <c r="BR473" s="17"/>
      <c r="BS473" s="17"/>
      <c r="BT473" s="17"/>
      <c r="BU473" s="17"/>
      <c r="BV473" s="17"/>
      <c r="BW473" s="17"/>
      <c r="BX473" s="17"/>
      <c r="BY473" s="17"/>
      <c r="BZ473" s="17"/>
      <c r="CA473" s="17"/>
      <c r="CB473" s="17"/>
      <c r="CC473" s="17"/>
      <c r="CD473" s="17"/>
    </row>
    <row r="474">
      <c r="A474" s="17"/>
      <c r="B474" s="17"/>
      <c r="C474" s="17"/>
      <c r="D474" s="301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32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  <c r="AT474" s="17"/>
      <c r="AU474" s="17"/>
      <c r="AV474" s="17"/>
      <c r="AW474" s="17"/>
      <c r="AX474" s="17"/>
      <c r="AY474" s="17"/>
      <c r="AZ474" s="17"/>
      <c r="BA474" s="17"/>
      <c r="BB474" s="17"/>
      <c r="BC474" s="17"/>
      <c r="BD474" s="17"/>
      <c r="BE474" s="17"/>
      <c r="BF474" s="17"/>
      <c r="BG474" s="17"/>
      <c r="BH474" s="17"/>
      <c r="BI474" s="17"/>
      <c r="BJ474" s="17"/>
      <c r="BK474" s="17"/>
      <c r="BL474" s="17"/>
      <c r="BM474" s="17"/>
      <c r="BN474" s="17"/>
      <c r="BO474" s="17"/>
      <c r="BP474" s="17"/>
      <c r="BQ474" s="17"/>
      <c r="BR474" s="17"/>
      <c r="BS474" s="17"/>
      <c r="BT474" s="17"/>
      <c r="BU474" s="17"/>
      <c r="BV474" s="17"/>
      <c r="BW474" s="17"/>
      <c r="BX474" s="17"/>
      <c r="BY474" s="17"/>
      <c r="BZ474" s="17"/>
      <c r="CA474" s="17"/>
      <c r="CB474" s="17"/>
      <c r="CC474" s="17"/>
      <c r="CD474" s="17"/>
    </row>
    <row r="475">
      <c r="A475" s="17"/>
      <c r="B475" s="17"/>
      <c r="C475" s="17"/>
      <c r="D475" s="301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32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  <c r="AT475" s="17"/>
      <c r="AU475" s="17"/>
      <c r="AV475" s="17"/>
      <c r="AW475" s="17"/>
      <c r="AX475" s="17"/>
      <c r="AY475" s="17"/>
      <c r="AZ475" s="17"/>
      <c r="BA475" s="17"/>
      <c r="BB475" s="17"/>
      <c r="BC475" s="17"/>
      <c r="BD475" s="17"/>
      <c r="BE475" s="17"/>
      <c r="BF475" s="17"/>
      <c r="BG475" s="17"/>
      <c r="BH475" s="17"/>
      <c r="BI475" s="17"/>
      <c r="BJ475" s="17"/>
      <c r="BK475" s="17"/>
      <c r="BL475" s="17"/>
      <c r="BM475" s="17"/>
      <c r="BN475" s="17"/>
      <c r="BO475" s="17"/>
      <c r="BP475" s="17"/>
      <c r="BQ475" s="17"/>
      <c r="BR475" s="17"/>
      <c r="BS475" s="17"/>
      <c r="BT475" s="17"/>
      <c r="BU475" s="17"/>
      <c r="BV475" s="17"/>
      <c r="BW475" s="17"/>
      <c r="BX475" s="17"/>
      <c r="BY475" s="17"/>
      <c r="BZ475" s="17"/>
      <c r="CA475" s="17"/>
      <c r="CB475" s="17"/>
      <c r="CC475" s="17"/>
      <c r="CD475" s="17"/>
    </row>
    <row r="476">
      <c r="A476" s="17"/>
      <c r="B476" s="17"/>
      <c r="C476" s="17"/>
      <c r="D476" s="301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32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  <c r="AT476" s="17"/>
      <c r="AU476" s="17"/>
      <c r="AV476" s="17"/>
      <c r="AW476" s="17"/>
      <c r="AX476" s="17"/>
      <c r="AY476" s="17"/>
      <c r="AZ476" s="17"/>
      <c r="BA476" s="17"/>
      <c r="BB476" s="17"/>
      <c r="BC476" s="17"/>
      <c r="BD476" s="17"/>
      <c r="BE476" s="17"/>
      <c r="BF476" s="17"/>
      <c r="BG476" s="17"/>
      <c r="BH476" s="17"/>
      <c r="BI476" s="17"/>
      <c r="BJ476" s="17"/>
      <c r="BK476" s="17"/>
      <c r="BL476" s="17"/>
      <c r="BM476" s="17"/>
      <c r="BN476" s="17"/>
      <c r="BO476" s="17"/>
      <c r="BP476" s="17"/>
      <c r="BQ476" s="17"/>
      <c r="BR476" s="17"/>
      <c r="BS476" s="17"/>
      <c r="BT476" s="17"/>
      <c r="BU476" s="17"/>
      <c r="BV476" s="17"/>
      <c r="BW476" s="17"/>
      <c r="BX476" s="17"/>
      <c r="BY476" s="17"/>
      <c r="BZ476" s="17"/>
      <c r="CA476" s="17"/>
      <c r="CB476" s="17"/>
      <c r="CC476" s="17"/>
      <c r="CD476" s="17"/>
    </row>
    <row r="477">
      <c r="A477" s="17"/>
      <c r="B477" s="17"/>
      <c r="C477" s="17"/>
      <c r="D477" s="301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32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  <c r="AT477" s="17"/>
      <c r="AU477" s="17"/>
      <c r="AV477" s="17"/>
      <c r="AW477" s="17"/>
      <c r="AX477" s="17"/>
      <c r="AY477" s="17"/>
      <c r="AZ477" s="17"/>
      <c r="BA477" s="17"/>
      <c r="BB477" s="17"/>
      <c r="BC477" s="17"/>
      <c r="BD477" s="17"/>
      <c r="BE477" s="17"/>
      <c r="BF477" s="17"/>
      <c r="BG477" s="17"/>
      <c r="BH477" s="17"/>
      <c r="BI477" s="17"/>
      <c r="BJ477" s="17"/>
      <c r="BK477" s="17"/>
      <c r="BL477" s="17"/>
      <c r="BM477" s="17"/>
      <c r="BN477" s="17"/>
      <c r="BO477" s="17"/>
      <c r="BP477" s="17"/>
      <c r="BQ477" s="17"/>
      <c r="BR477" s="17"/>
      <c r="BS477" s="17"/>
      <c r="BT477" s="17"/>
      <c r="BU477" s="17"/>
      <c r="BV477" s="17"/>
      <c r="BW477" s="17"/>
      <c r="BX477" s="17"/>
      <c r="BY477" s="17"/>
      <c r="BZ477" s="17"/>
      <c r="CA477" s="17"/>
      <c r="CB477" s="17"/>
      <c r="CC477" s="17"/>
      <c r="CD477" s="17"/>
    </row>
    <row r="478">
      <c r="A478" s="17"/>
      <c r="B478" s="17"/>
      <c r="C478" s="17"/>
      <c r="D478" s="301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32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  <c r="AT478" s="17"/>
      <c r="AU478" s="17"/>
      <c r="AV478" s="17"/>
      <c r="AW478" s="17"/>
      <c r="AX478" s="17"/>
      <c r="AY478" s="17"/>
      <c r="AZ478" s="17"/>
      <c r="BA478" s="17"/>
      <c r="BB478" s="17"/>
      <c r="BC478" s="17"/>
      <c r="BD478" s="17"/>
      <c r="BE478" s="17"/>
      <c r="BF478" s="17"/>
      <c r="BG478" s="17"/>
      <c r="BH478" s="17"/>
      <c r="BI478" s="17"/>
      <c r="BJ478" s="17"/>
      <c r="BK478" s="17"/>
      <c r="BL478" s="17"/>
      <c r="BM478" s="17"/>
      <c r="BN478" s="17"/>
      <c r="BO478" s="17"/>
      <c r="BP478" s="17"/>
      <c r="BQ478" s="17"/>
      <c r="BR478" s="17"/>
      <c r="BS478" s="17"/>
      <c r="BT478" s="17"/>
      <c r="BU478" s="17"/>
      <c r="BV478" s="17"/>
      <c r="BW478" s="17"/>
      <c r="BX478" s="17"/>
      <c r="BY478" s="17"/>
      <c r="BZ478" s="17"/>
      <c r="CA478" s="17"/>
      <c r="CB478" s="17"/>
      <c r="CC478" s="17"/>
      <c r="CD478" s="17"/>
    </row>
    <row r="479">
      <c r="A479" s="17"/>
      <c r="B479" s="17"/>
      <c r="C479" s="17"/>
      <c r="D479" s="301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32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  <c r="AT479" s="17"/>
      <c r="AU479" s="17"/>
      <c r="AV479" s="17"/>
      <c r="AW479" s="17"/>
      <c r="AX479" s="17"/>
      <c r="AY479" s="17"/>
      <c r="AZ479" s="17"/>
      <c r="BA479" s="17"/>
      <c r="BB479" s="17"/>
      <c r="BC479" s="17"/>
      <c r="BD479" s="17"/>
      <c r="BE479" s="17"/>
      <c r="BF479" s="17"/>
      <c r="BG479" s="17"/>
      <c r="BH479" s="17"/>
      <c r="BI479" s="17"/>
      <c r="BJ479" s="17"/>
      <c r="BK479" s="17"/>
      <c r="BL479" s="17"/>
      <c r="BM479" s="17"/>
      <c r="BN479" s="17"/>
      <c r="BO479" s="17"/>
      <c r="BP479" s="17"/>
      <c r="BQ479" s="17"/>
      <c r="BR479" s="17"/>
      <c r="BS479" s="17"/>
      <c r="BT479" s="17"/>
      <c r="BU479" s="17"/>
      <c r="BV479" s="17"/>
      <c r="BW479" s="17"/>
      <c r="BX479" s="17"/>
      <c r="BY479" s="17"/>
      <c r="BZ479" s="17"/>
      <c r="CA479" s="17"/>
      <c r="CB479" s="17"/>
      <c r="CC479" s="17"/>
      <c r="CD479" s="17"/>
    </row>
    <row r="480">
      <c r="A480" s="17"/>
      <c r="B480" s="17"/>
      <c r="C480" s="17"/>
      <c r="D480" s="301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32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  <c r="AT480" s="17"/>
      <c r="AU480" s="17"/>
      <c r="AV480" s="17"/>
      <c r="AW480" s="17"/>
      <c r="AX480" s="17"/>
      <c r="AY480" s="17"/>
      <c r="AZ480" s="17"/>
      <c r="BA480" s="17"/>
      <c r="BB480" s="17"/>
      <c r="BC480" s="17"/>
      <c r="BD480" s="17"/>
      <c r="BE480" s="17"/>
      <c r="BF480" s="17"/>
      <c r="BG480" s="17"/>
      <c r="BH480" s="17"/>
      <c r="BI480" s="17"/>
      <c r="BJ480" s="17"/>
      <c r="BK480" s="17"/>
      <c r="BL480" s="17"/>
      <c r="BM480" s="17"/>
      <c r="BN480" s="17"/>
      <c r="BO480" s="17"/>
      <c r="BP480" s="17"/>
      <c r="BQ480" s="17"/>
      <c r="BR480" s="17"/>
      <c r="BS480" s="17"/>
      <c r="BT480" s="17"/>
      <c r="BU480" s="17"/>
      <c r="BV480" s="17"/>
      <c r="BW480" s="17"/>
      <c r="BX480" s="17"/>
      <c r="BY480" s="17"/>
      <c r="BZ480" s="17"/>
      <c r="CA480" s="17"/>
      <c r="CB480" s="17"/>
      <c r="CC480" s="17"/>
      <c r="CD480" s="17"/>
    </row>
    <row r="481">
      <c r="A481" s="17"/>
      <c r="B481" s="17"/>
      <c r="C481" s="17"/>
      <c r="D481" s="301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32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  <c r="AT481" s="17"/>
      <c r="AU481" s="17"/>
      <c r="AV481" s="17"/>
      <c r="AW481" s="17"/>
      <c r="AX481" s="17"/>
      <c r="AY481" s="17"/>
      <c r="AZ481" s="17"/>
      <c r="BA481" s="17"/>
      <c r="BB481" s="17"/>
      <c r="BC481" s="17"/>
      <c r="BD481" s="17"/>
      <c r="BE481" s="17"/>
      <c r="BF481" s="17"/>
      <c r="BG481" s="17"/>
      <c r="BH481" s="17"/>
      <c r="BI481" s="17"/>
      <c r="BJ481" s="17"/>
      <c r="BK481" s="17"/>
      <c r="BL481" s="17"/>
      <c r="BM481" s="17"/>
      <c r="BN481" s="17"/>
      <c r="BO481" s="17"/>
      <c r="BP481" s="17"/>
      <c r="BQ481" s="17"/>
      <c r="BR481" s="17"/>
      <c r="BS481" s="17"/>
      <c r="BT481" s="17"/>
      <c r="BU481" s="17"/>
      <c r="BV481" s="17"/>
      <c r="BW481" s="17"/>
      <c r="BX481" s="17"/>
      <c r="BY481" s="17"/>
      <c r="BZ481" s="17"/>
      <c r="CA481" s="17"/>
      <c r="CB481" s="17"/>
      <c r="CC481" s="17"/>
      <c r="CD481" s="17"/>
    </row>
    <row r="482">
      <c r="A482" s="17"/>
      <c r="B482" s="17"/>
      <c r="C482" s="17"/>
      <c r="D482" s="301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32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  <c r="AT482" s="17"/>
      <c r="AU482" s="17"/>
      <c r="AV482" s="17"/>
      <c r="AW482" s="17"/>
      <c r="AX482" s="17"/>
      <c r="AY482" s="17"/>
      <c r="AZ482" s="17"/>
      <c r="BA482" s="17"/>
      <c r="BB482" s="17"/>
      <c r="BC482" s="17"/>
      <c r="BD482" s="17"/>
      <c r="BE482" s="17"/>
      <c r="BF482" s="17"/>
      <c r="BG482" s="17"/>
      <c r="BH482" s="17"/>
      <c r="BI482" s="17"/>
      <c r="BJ482" s="17"/>
      <c r="BK482" s="17"/>
      <c r="BL482" s="17"/>
      <c r="BM482" s="17"/>
      <c r="BN482" s="17"/>
      <c r="BO482" s="17"/>
      <c r="BP482" s="17"/>
      <c r="BQ482" s="17"/>
      <c r="BR482" s="17"/>
      <c r="BS482" s="17"/>
      <c r="BT482" s="17"/>
      <c r="BU482" s="17"/>
      <c r="BV482" s="17"/>
      <c r="BW482" s="17"/>
      <c r="BX482" s="17"/>
      <c r="BY482" s="17"/>
      <c r="BZ482" s="17"/>
      <c r="CA482" s="17"/>
      <c r="CB482" s="17"/>
      <c r="CC482" s="17"/>
      <c r="CD482" s="17"/>
    </row>
    <row r="483">
      <c r="A483" s="17"/>
      <c r="B483" s="17"/>
      <c r="C483" s="17"/>
      <c r="D483" s="301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32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  <c r="AT483" s="17"/>
      <c r="AU483" s="17"/>
      <c r="AV483" s="17"/>
      <c r="AW483" s="17"/>
      <c r="AX483" s="17"/>
      <c r="AY483" s="17"/>
      <c r="AZ483" s="17"/>
      <c r="BA483" s="17"/>
      <c r="BB483" s="17"/>
      <c r="BC483" s="17"/>
      <c r="BD483" s="17"/>
      <c r="BE483" s="17"/>
      <c r="BF483" s="17"/>
      <c r="BG483" s="17"/>
      <c r="BH483" s="17"/>
      <c r="BI483" s="17"/>
      <c r="BJ483" s="17"/>
      <c r="BK483" s="17"/>
      <c r="BL483" s="17"/>
      <c r="BM483" s="17"/>
      <c r="BN483" s="17"/>
      <c r="BO483" s="17"/>
      <c r="BP483" s="17"/>
      <c r="BQ483" s="17"/>
      <c r="BR483" s="17"/>
      <c r="BS483" s="17"/>
      <c r="BT483" s="17"/>
      <c r="BU483" s="17"/>
      <c r="BV483" s="17"/>
      <c r="BW483" s="17"/>
      <c r="BX483" s="17"/>
      <c r="BY483" s="17"/>
      <c r="BZ483" s="17"/>
      <c r="CA483" s="17"/>
      <c r="CB483" s="17"/>
      <c r="CC483" s="17"/>
      <c r="CD483" s="17"/>
    </row>
    <row r="484">
      <c r="A484" s="17"/>
      <c r="B484" s="17"/>
      <c r="C484" s="17"/>
      <c r="D484" s="301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32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  <c r="AT484" s="17"/>
      <c r="AU484" s="17"/>
      <c r="AV484" s="17"/>
      <c r="AW484" s="17"/>
      <c r="AX484" s="17"/>
      <c r="AY484" s="17"/>
      <c r="AZ484" s="17"/>
      <c r="BA484" s="17"/>
      <c r="BB484" s="17"/>
      <c r="BC484" s="17"/>
      <c r="BD484" s="17"/>
      <c r="BE484" s="17"/>
      <c r="BF484" s="17"/>
      <c r="BG484" s="17"/>
      <c r="BH484" s="17"/>
      <c r="BI484" s="17"/>
      <c r="BJ484" s="17"/>
      <c r="BK484" s="17"/>
      <c r="BL484" s="17"/>
      <c r="BM484" s="17"/>
      <c r="BN484" s="17"/>
      <c r="BO484" s="17"/>
      <c r="BP484" s="17"/>
      <c r="BQ484" s="17"/>
      <c r="BR484" s="17"/>
      <c r="BS484" s="17"/>
      <c r="BT484" s="17"/>
      <c r="BU484" s="17"/>
      <c r="BV484" s="17"/>
      <c r="BW484" s="17"/>
      <c r="BX484" s="17"/>
      <c r="BY484" s="17"/>
      <c r="BZ484" s="17"/>
      <c r="CA484" s="17"/>
      <c r="CB484" s="17"/>
      <c r="CC484" s="17"/>
      <c r="CD484" s="17"/>
    </row>
    <row r="485">
      <c r="A485" s="17"/>
      <c r="B485" s="17"/>
      <c r="C485" s="17"/>
      <c r="D485" s="301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32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  <c r="AT485" s="17"/>
      <c r="AU485" s="17"/>
      <c r="AV485" s="17"/>
      <c r="AW485" s="17"/>
      <c r="AX485" s="17"/>
      <c r="AY485" s="17"/>
      <c r="AZ485" s="17"/>
      <c r="BA485" s="17"/>
      <c r="BB485" s="17"/>
      <c r="BC485" s="17"/>
      <c r="BD485" s="17"/>
      <c r="BE485" s="17"/>
      <c r="BF485" s="17"/>
      <c r="BG485" s="17"/>
      <c r="BH485" s="17"/>
      <c r="BI485" s="17"/>
      <c r="BJ485" s="17"/>
      <c r="BK485" s="17"/>
      <c r="BL485" s="17"/>
      <c r="BM485" s="17"/>
      <c r="BN485" s="17"/>
      <c r="BO485" s="17"/>
      <c r="BP485" s="17"/>
      <c r="BQ485" s="17"/>
      <c r="BR485" s="17"/>
      <c r="BS485" s="17"/>
      <c r="BT485" s="17"/>
      <c r="BU485" s="17"/>
      <c r="BV485" s="17"/>
      <c r="BW485" s="17"/>
      <c r="BX485" s="17"/>
      <c r="BY485" s="17"/>
      <c r="BZ485" s="17"/>
      <c r="CA485" s="17"/>
      <c r="CB485" s="17"/>
      <c r="CC485" s="17"/>
      <c r="CD485" s="17"/>
    </row>
    <row r="486">
      <c r="A486" s="17"/>
      <c r="B486" s="17"/>
      <c r="C486" s="17"/>
      <c r="D486" s="301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32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  <c r="AT486" s="17"/>
      <c r="AU486" s="17"/>
      <c r="AV486" s="17"/>
      <c r="AW486" s="17"/>
      <c r="AX486" s="17"/>
      <c r="AY486" s="17"/>
      <c r="AZ486" s="17"/>
      <c r="BA486" s="17"/>
      <c r="BB486" s="17"/>
      <c r="BC486" s="17"/>
      <c r="BD486" s="17"/>
      <c r="BE486" s="17"/>
      <c r="BF486" s="17"/>
      <c r="BG486" s="17"/>
      <c r="BH486" s="17"/>
      <c r="BI486" s="17"/>
      <c r="BJ486" s="17"/>
      <c r="BK486" s="17"/>
      <c r="BL486" s="17"/>
      <c r="BM486" s="17"/>
      <c r="BN486" s="17"/>
      <c r="BO486" s="17"/>
      <c r="BP486" s="17"/>
      <c r="BQ486" s="17"/>
      <c r="BR486" s="17"/>
      <c r="BS486" s="17"/>
      <c r="BT486" s="17"/>
      <c r="BU486" s="17"/>
      <c r="BV486" s="17"/>
      <c r="BW486" s="17"/>
      <c r="BX486" s="17"/>
      <c r="BY486" s="17"/>
      <c r="BZ486" s="17"/>
      <c r="CA486" s="17"/>
      <c r="CB486" s="17"/>
      <c r="CC486" s="17"/>
      <c r="CD486" s="17"/>
    </row>
    <row r="487">
      <c r="A487" s="17"/>
      <c r="B487" s="17"/>
      <c r="C487" s="17"/>
      <c r="D487" s="301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32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  <c r="AT487" s="17"/>
      <c r="AU487" s="17"/>
      <c r="AV487" s="17"/>
      <c r="AW487" s="17"/>
      <c r="AX487" s="17"/>
      <c r="AY487" s="17"/>
      <c r="AZ487" s="17"/>
      <c r="BA487" s="17"/>
      <c r="BB487" s="17"/>
      <c r="BC487" s="17"/>
      <c r="BD487" s="17"/>
      <c r="BE487" s="17"/>
      <c r="BF487" s="17"/>
      <c r="BG487" s="17"/>
      <c r="BH487" s="17"/>
      <c r="BI487" s="17"/>
      <c r="BJ487" s="17"/>
      <c r="BK487" s="17"/>
      <c r="BL487" s="17"/>
      <c r="BM487" s="17"/>
      <c r="BN487" s="17"/>
      <c r="BO487" s="17"/>
      <c r="BP487" s="17"/>
      <c r="BQ487" s="17"/>
      <c r="BR487" s="17"/>
      <c r="BS487" s="17"/>
      <c r="BT487" s="17"/>
      <c r="BU487" s="17"/>
      <c r="BV487" s="17"/>
      <c r="BW487" s="17"/>
      <c r="BX487" s="17"/>
      <c r="BY487" s="17"/>
      <c r="BZ487" s="17"/>
      <c r="CA487" s="17"/>
      <c r="CB487" s="17"/>
      <c r="CC487" s="17"/>
      <c r="CD487" s="17"/>
    </row>
    <row r="488">
      <c r="A488" s="17"/>
      <c r="B488" s="17"/>
      <c r="C488" s="17"/>
      <c r="D488" s="301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32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  <c r="AT488" s="17"/>
      <c r="AU488" s="17"/>
      <c r="AV488" s="17"/>
      <c r="AW488" s="17"/>
      <c r="AX488" s="17"/>
      <c r="AY488" s="17"/>
      <c r="AZ488" s="17"/>
      <c r="BA488" s="17"/>
      <c r="BB488" s="17"/>
      <c r="BC488" s="17"/>
      <c r="BD488" s="17"/>
      <c r="BE488" s="17"/>
      <c r="BF488" s="17"/>
      <c r="BG488" s="17"/>
      <c r="BH488" s="17"/>
      <c r="BI488" s="17"/>
      <c r="BJ488" s="17"/>
      <c r="BK488" s="17"/>
      <c r="BL488" s="17"/>
      <c r="BM488" s="17"/>
      <c r="BN488" s="17"/>
      <c r="BO488" s="17"/>
      <c r="BP488" s="17"/>
      <c r="BQ488" s="17"/>
      <c r="BR488" s="17"/>
      <c r="BS488" s="17"/>
      <c r="BT488" s="17"/>
      <c r="BU488" s="17"/>
      <c r="BV488" s="17"/>
      <c r="BW488" s="17"/>
      <c r="BX488" s="17"/>
      <c r="BY488" s="17"/>
      <c r="BZ488" s="17"/>
      <c r="CA488" s="17"/>
      <c r="CB488" s="17"/>
      <c r="CC488" s="17"/>
      <c r="CD488" s="17"/>
    </row>
    <row r="489">
      <c r="A489" s="17"/>
      <c r="B489" s="17"/>
      <c r="C489" s="17"/>
      <c r="D489" s="301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32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  <c r="AT489" s="17"/>
      <c r="AU489" s="17"/>
      <c r="AV489" s="17"/>
      <c r="AW489" s="17"/>
      <c r="AX489" s="17"/>
      <c r="AY489" s="17"/>
      <c r="AZ489" s="17"/>
      <c r="BA489" s="17"/>
      <c r="BB489" s="17"/>
      <c r="BC489" s="17"/>
      <c r="BD489" s="17"/>
      <c r="BE489" s="17"/>
      <c r="BF489" s="17"/>
      <c r="BG489" s="17"/>
      <c r="BH489" s="17"/>
      <c r="BI489" s="17"/>
      <c r="BJ489" s="17"/>
      <c r="BK489" s="17"/>
      <c r="BL489" s="17"/>
      <c r="BM489" s="17"/>
      <c r="BN489" s="17"/>
      <c r="BO489" s="17"/>
      <c r="BP489" s="17"/>
      <c r="BQ489" s="17"/>
      <c r="BR489" s="17"/>
      <c r="BS489" s="17"/>
      <c r="BT489" s="17"/>
      <c r="BU489" s="17"/>
      <c r="BV489" s="17"/>
      <c r="BW489" s="17"/>
      <c r="BX489" s="17"/>
      <c r="BY489" s="17"/>
      <c r="BZ489" s="17"/>
      <c r="CA489" s="17"/>
      <c r="CB489" s="17"/>
      <c r="CC489" s="17"/>
      <c r="CD489" s="17"/>
    </row>
    <row r="490">
      <c r="A490" s="17"/>
      <c r="B490" s="17"/>
      <c r="C490" s="17"/>
      <c r="D490" s="301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32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  <c r="AT490" s="17"/>
      <c r="AU490" s="17"/>
      <c r="AV490" s="17"/>
      <c r="AW490" s="17"/>
      <c r="AX490" s="17"/>
      <c r="AY490" s="17"/>
      <c r="AZ490" s="17"/>
      <c r="BA490" s="17"/>
      <c r="BB490" s="17"/>
      <c r="BC490" s="17"/>
      <c r="BD490" s="17"/>
      <c r="BE490" s="17"/>
      <c r="BF490" s="17"/>
      <c r="BG490" s="17"/>
      <c r="BH490" s="17"/>
      <c r="BI490" s="17"/>
      <c r="BJ490" s="17"/>
      <c r="BK490" s="17"/>
      <c r="BL490" s="17"/>
      <c r="BM490" s="17"/>
      <c r="BN490" s="17"/>
      <c r="BO490" s="17"/>
      <c r="BP490" s="17"/>
      <c r="BQ490" s="17"/>
      <c r="BR490" s="17"/>
      <c r="BS490" s="17"/>
      <c r="BT490" s="17"/>
      <c r="BU490" s="17"/>
      <c r="BV490" s="17"/>
      <c r="BW490" s="17"/>
      <c r="BX490" s="17"/>
      <c r="BY490" s="17"/>
      <c r="BZ490" s="17"/>
      <c r="CA490" s="17"/>
      <c r="CB490" s="17"/>
      <c r="CC490" s="17"/>
      <c r="CD490" s="17"/>
    </row>
    <row r="491">
      <c r="A491" s="17"/>
      <c r="B491" s="17"/>
      <c r="C491" s="17"/>
      <c r="D491" s="301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32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  <c r="AT491" s="17"/>
      <c r="AU491" s="17"/>
      <c r="AV491" s="17"/>
      <c r="AW491" s="17"/>
      <c r="AX491" s="17"/>
      <c r="AY491" s="17"/>
      <c r="AZ491" s="17"/>
      <c r="BA491" s="17"/>
      <c r="BB491" s="17"/>
      <c r="BC491" s="17"/>
      <c r="BD491" s="17"/>
      <c r="BE491" s="17"/>
      <c r="BF491" s="17"/>
      <c r="BG491" s="17"/>
      <c r="BH491" s="17"/>
      <c r="BI491" s="17"/>
      <c r="BJ491" s="17"/>
      <c r="BK491" s="17"/>
      <c r="BL491" s="17"/>
      <c r="BM491" s="17"/>
      <c r="BN491" s="17"/>
      <c r="BO491" s="17"/>
      <c r="BP491" s="17"/>
      <c r="BQ491" s="17"/>
      <c r="BR491" s="17"/>
      <c r="BS491" s="17"/>
      <c r="BT491" s="17"/>
      <c r="BU491" s="17"/>
      <c r="BV491" s="17"/>
      <c r="BW491" s="17"/>
      <c r="BX491" s="17"/>
      <c r="BY491" s="17"/>
      <c r="BZ491" s="17"/>
      <c r="CA491" s="17"/>
      <c r="CB491" s="17"/>
      <c r="CC491" s="17"/>
      <c r="CD491" s="17"/>
    </row>
    <row r="492">
      <c r="A492" s="17"/>
      <c r="B492" s="17"/>
      <c r="C492" s="17"/>
      <c r="D492" s="301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32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  <c r="AT492" s="17"/>
      <c r="AU492" s="17"/>
      <c r="AV492" s="17"/>
      <c r="AW492" s="17"/>
      <c r="AX492" s="17"/>
      <c r="AY492" s="17"/>
      <c r="AZ492" s="17"/>
      <c r="BA492" s="17"/>
      <c r="BB492" s="17"/>
      <c r="BC492" s="17"/>
      <c r="BD492" s="17"/>
      <c r="BE492" s="17"/>
      <c r="BF492" s="17"/>
      <c r="BG492" s="17"/>
      <c r="BH492" s="17"/>
      <c r="BI492" s="17"/>
      <c r="BJ492" s="17"/>
      <c r="BK492" s="17"/>
      <c r="BL492" s="17"/>
      <c r="BM492" s="17"/>
      <c r="BN492" s="17"/>
      <c r="BO492" s="17"/>
      <c r="BP492" s="17"/>
      <c r="BQ492" s="17"/>
      <c r="BR492" s="17"/>
      <c r="BS492" s="17"/>
      <c r="BT492" s="17"/>
      <c r="BU492" s="17"/>
      <c r="BV492" s="17"/>
      <c r="BW492" s="17"/>
      <c r="BX492" s="17"/>
      <c r="BY492" s="17"/>
      <c r="BZ492" s="17"/>
      <c r="CA492" s="17"/>
      <c r="CB492" s="17"/>
      <c r="CC492" s="17"/>
      <c r="CD492" s="17"/>
    </row>
    <row r="493">
      <c r="A493" s="17"/>
      <c r="B493" s="17"/>
      <c r="C493" s="17"/>
      <c r="D493" s="301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32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  <c r="AT493" s="17"/>
      <c r="AU493" s="17"/>
      <c r="AV493" s="17"/>
      <c r="AW493" s="17"/>
      <c r="AX493" s="17"/>
      <c r="AY493" s="17"/>
      <c r="AZ493" s="17"/>
      <c r="BA493" s="17"/>
      <c r="BB493" s="17"/>
      <c r="BC493" s="17"/>
      <c r="BD493" s="17"/>
      <c r="BE493" s="17"/>
      <c r="BF493" s="17"/>
      <c r="BG493" s="17"/>
      <c r="BH493" s="17"/>
      <c r="BI493" s="17"/>
      <c r="BJ493" s="17"/>
      <c r="BK493" s="17"/>
      <c r="BL493" s="17"/>
      <c r="BM493" s="17"/>
      <c r="BN493" s="17"/>
      <c r="BO493" s="17"/>
      <c r="BP493" s="17"/>
      <c r="BQ493" s="17"/>
      <c r="BR493" s="17"/>
      <c r="BS493" s="17"/>
      <c r="BT493" s="17"/>
      <c r="BU493" s="17"/>
      <c r="BV493" s="17"/>
      <c r="BW493" s="17"/>
      <c r="BX493" s="17"/>
      <c r="BY493" s="17"/>
      <c r="BZ493" s="17"/>
      <c r="CA493" s="17"/>
      <c r="CB493" s="17"/>
      <c r="CC493" s="17"/>
      <c r="CD493" s="17"/>
    </row>
    <row r="494">
      <c r="A494" s="17"/>
      <c r="B494" s="17"/>
      <c r="C494" s="17"/>
      <c r="D494" s="301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32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  <c r="AT494" s="17"/>
      <c r="AU494" s="17"/>
      <c r="AV494" s="17"/>
      <c r="AW494" s="17"/>
      <c r="AX494" s="17"/>
      <c r="AY494" s="17"/>
      <c r="AZ494" s="17"/>
      <c r="BA494" s="17"/>
      <c r="BB494" s="17"/>
      <c r="BC494" s="17"/>
      <c r="BD494" s="17"/>
      <c r="BE494" s="17"/>
      <c r="BF494" s="17"/>
      <c r="BG494" s="17"/>
      <c r="BH494" s="17"/>
      <c r="BI494" s="17"/>
      <c r="BJ494" s="17"/>
      <c r="BK494" s="17"/>
      <c r="BL494" s="17"/>
      <c r="BM494" s="17"/>
      <c r="BN494" s="17"/>
      <c r="BO494" s="17"/>
      <c r="BP494" s="17"/>
      <c r="BQ494" s="17"/>
      <c r="BR494" s="17"/>
      <c r="BS494" s="17"/>
      <c r="BT494" s="17"/>
      <c r="BU494" s="17"/>
      <c r="BV494" s="17"/>
      <c r="BW494" s="17"/>
      <c r="BX494" s="17"/>
      <c r="BY494" s="17"/>
      <c r="BZ494" s="17"/>
      <c r="CA494" s="17"/>
      <c r="CB494" s="17"/>
      <c r="CC494" s="17"/>
      <c r="CD494" s="17"/>
    </row>
    <row r="495">
      <c r="A495" s="17"/>
      <c r="B495" s="17"/>
      <c r="C495" s="17"/>
      <c r="D495" s="301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32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  <c r="AT495" s="17"/>
      <c r="AU495" s="17"/>
      <c r="AV495" s="17"/>
      <c r="AW495" s="17"/>
      <c r="AX495" s="17"/>
      <c r="AY495" s="17"/>
      <c r="AZ495" s="17"/>
      <c r="BA495" s="17"/>
      <c r="BB495" s="17"/>
      <c r="BC495" s="17"/>
      <c r="BD495" s="17"/>
      <c r="BE495" s="17"/>
      <c r="BF495" s="17"/>
      <c r="BG495" s="17"/>
      <c r="BH495" s="17"/>
      <c r="BI495" s="17"/>
      <c r="BJ495" s="17"/>
      <c r="BK495" s="17"/>
      <c r="BL495" s="17"/>
      <c r="BM495" s="17"/>
      <c r="BN495" s="17"/>
      <c r="BO495" s="17"/>
      <c r="BP495" s="17"/>
      <c r="BQ495" s="17"/>
      <c r="BR495" s="17"/>
      <c r="BS495" s="17"/>
      <c r="BT495" s="17"/>
      <c r="BU495" s="17"/>
      <c r="BV495" s="17"/>
      <c r="BW495" s="17"/>
      <c r="BX495" s="17"/>
      <c r="BY495" s="17"/>
      <c r="BZ495" s="17"/>
      <c r="CA495" s="17"/>
      <c r="CB495" s="17"/>
      <c r="CC495" s="17"/>
      <c r="CD495" s="17"/>
    </row>
    <row r="496">
      <c r="A496" s="17"/>
      <c r="B496" s="17"/>
      <c r="C496" s="17"/>
      <c r="D496" s="301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32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  <c r="AT496" s="17"/>
      <c r="AU496" s="17"/>
      <c r="AV496" s="17"/>
      <c r="AW496" s="17"/>
      <c r="AX496" s="17"/>
      <c r="AY496" s="17"/>
      <c r="AZ496" s="17"/>
      <c r="BA496" s="17"/>
      <c r="BB496" s="17"/>
      <c r="BC496" s="17"/>
      <c r="BD496" s="17"/>
      <c r="BE496" s="17"/>
      <c r="BF496" s="17"/>
      <c r="BG496" s="17"/>
      <c r="BH496" s="17"/>
      <c r="BI496" s="17"/>
      <c r="BJ496" s="17"/>
      <c r="BK496" s="17"/>
      <c r="BL496" s="17"/>
      <c r="BM496" s="17"/>
      <c r="BN496" s="17"/>
      <c r="BO496" s="17"/>
      <c r="BP496" s="17"/>
      <c r="BQ496" s="17"/>
      <c r="BR496" s="17"/>
      <c r="BS496" s="17"/>
      <c r="BT496" s="17"/>
      <c r="BU496" s="17"/>
      <c r="BV496" s="17"/>
      <c r="BW496" s="17"/>
      <c r="BX496" s="17"/>
      <c r="BY496" s="17"/>
      <c r="BZ496" s="17"/>
      <c r="CA496" s="17"/>
      <c r="CB496" s="17"/>
      <c r="CC496" s="17"/>
      <c r="CD496" s="17"/>
    </row>
    <row r="497">
      <c r="A497" s="17"/>
      <c r="B497" s="17"/>
      <c r="C497" s="17"/>
      <c r="D497" s="301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32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  <c r="AT497" s="17"/>
      <c r="AU497" s="17"/>
      <c r="AV497" s="17"/>
      <c r="AW497" s="17"/>
      <c r="AX497" s="17"/>
      <c r="AY497" s="17"/>
      <c r="AZ497" s="17"/>
      <c r="BA497" s="17"/>
      <c r="BB497" s="17"/>
      <c r="BC497" s="17"/>
      <c r="BD497" s="17"/>
      <c r="BE497" s="17"/>
      <c r="BF497" s="17"/>
      <c r="BG497" s="17"/>
      <c r="BH497" s="17"/>
      <c r="BI497" s="17"/>
      <c r="BJ497" s="17"/>
      <c r="BK497" s="17"/>
      <c r="BL497" s="17"/>
      <c r="BM497" s="17"/>
      <c r="BN497" s="17"/>
      <c r="BO497" s="17"/>
      <c r="BP497" s="17"/>
      <c r="BQ497" s="17"/>
      <c r="BR497" s="17"/>
      <c r="BS497" s="17"/>
      <c r="BT497" s="17"/>
      <c r="BU497" s="17"/>
      <c r="BV497" s="17"/>
      <c r="BW497" s="17"/>
      <c r="BX497" s="17"/>
      <c r="BY497" s="17"/>
      <c r="BZ497" s="17"/>
      <c r="CA497" s="17"/>
      <c r="CB497" s="17"/>
      <c r="CC497" s="17"/>
      <c r="CD497" s="17"/>
    </row>
    <row r="498">
      <c r="A498" s="17"/>
      <c r="B498" s="17"/>
      <c r="C498" s="17"/>
      <c r="D498" s="301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32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  <c r="AT498" s="17"/>
      <c r="AU498" s="17"/>
      <c r="AV498" s="17"/>
      <c r="AW498" s="17"/>
      <c r="AX498" s="17"/>
      <c r="AY498" s="17"/>
      <c r="AZ498" s="17"/>
      <c r="BA498" s="17"/>
      <c r="BB498" s="17"/>
      <c r="BC498" s="17"/>
      <c r="BD498" s="17"/>
      <c r="BE498" s="17"/>
      <c r="BF498" s="17"/>
      <c r="BG498" s="17"/>
      <c r="BH498" s="17"/>
      <c r="BI498" s="17"/>
      <c r="BJ498" s="17"/>
      <c r="BK498" s="17"/>
      <c r="BL498" s="17"/>
      <c r="BM498" s="17"/>
      <c r="BN498" s="17"/>
      <c r="BO498" s="17"/>
      <c r="BP498" s="17"/>
      <c r="BQ498" s="17"/>
      <c r="BR498" s="17"/>
      <c r="BS498" s="17"/>
      <c r="BT498" s="17"/>
      <c r="BU498" s="17"/>
      <c r="BV498" s="17"/>
      <c r="BW498" s="17"/>
      <c r="BX498" s="17"/>
      <c r="BY498" s="17"/>
      <c r="BZ498" s="17"/>
      <c r="CA498" s="17"/>
      <c r="CB498" s="17"/>
      <c r="CC498" s="17"/>
      <c r="CD498" s="17"/>
    </row>
    <row r="499">
      <c r="A499" s="17"/>
      <c r="B499" s="17"/>
      <c r="C499" s="17"/>
      <c r="D499" s="301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32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  <c r="AT499" s="17"/>
      <c r="AU499" s="17"/>
      <c r="AV499" s="17"/>
      <c r="AW499" s="17"/>
      <c r="AX499" s="17"/>
      <c r="AY499" s="17"/>
      <c r="AZ499" s="17"/>
      <c r="BA499" s="17"/>
      <c r="BB499" s="17"/>
      <c r="BC499" s="17"/>
      <c r="BD499" s="17"/>
      <c r="BE499" s="17"/>
      <c r="BF499" s="17"/>
      <c r="BG499" s="17"/>
      <c r="BH499" s="17"/>
      <c r="BI499" s="17"/>
      <c r="BJ499" s="17"/>
      <c r="BK499" s="17"/>
      <c r="BL499" s="17"/>
      <c r="BM499" s="17"/>
      <c r="BN499" s="17"/>
      <c r="BO499" s="17"/>
      <c r="BP499" s="17"/>
      <c r="BQ499" s="17"/>
      <c r="BR499" s="17"/>
      <c r="BS499" s="17"/>
      <c r="BT499" s="17"/>
      <c r="BU499" s="17"/>
      <c r="BV499" s="17"/>
      <c r="BW499" s="17"/>
      <c r="BX499" s="17"/>
      <c r="BY499" s="17"/>
      <c r="BZ499" s="17"/>
      <c r="CA499" s="17"/>
      <c r="CB499" s="17"/>
      <c r="CC499" s="17"/>
      <c r="CD499" s="17"/>
    </row>
    <row r="500">
      <c r="A500" s="17"/>
      <c r="B500" s="17"/>
      <c r="C500" s="17"/>
      <c r="D500" s="301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32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  <c r="AT500" s="17"/>
      <c r="AU500" s="17"/>
      <c r="AV500" s="17"/>
      <c r="AW500" s="17"/>
      <c r="AX500" s="17"/>
      <c r="AY500" s="17"/>
      <c r="AZ500" s="17"/>
      <c r="BA500" s="17"/>
      <c r="BB500" s="17"/>
      <c r="BC500" s="17"/>
      <c r="BD500" s="17"/>
      <c r="BE500" s="17"/>
      <c r="BF500" s="17"/>
      <c r="BG500" s="17"/>
      <c r="BH500" s="17"/>
      <c r="BI500" s="17"/>
      <c r="BJ500" s="17"/>
      <c r="BK500" s="17"/>
      <c r="BL500" s="17"/>
      <c r="BM500" s="17"/>
      <c r="BN500" s="17"/>
      <c r="BO500" s="17"/>
      <c r="BP500" s="17"/>
      <c r="BQ500" s="17"/>
      <c r="BR500" s="17"/>
      <c r="BS500" s="17"/>
      <c r="BT500" s="17"/>
      <c r="BU500" s="17"/>
      <c r="BV500" s="17"/>
      <c r="BW500" s="17"/>
      <c r="BX500" s="17"/>
      <c r="BY500" s="17"/>
      <c r="BZ500" s="17"/>
      <c r="CA500" s="17"/>
      <c r="CB500" s="17"/>
      <c r="CC500" s="17"/>
      <c r="CD500" s="17"/>
    </row>
    <row r="501">
      <c r="A501" s="17"/>
      <c r="B501" s="17"/>
      <c r="C501" s="17"/>
      <c r="D501" s="301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32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  <c r="AT501" s="17"/>
      <c r="AU501" s="17"/>
      <c r="AV501" s="17"/>
      <c r="AW501" s="17"/>
      <c r="AX501" s="17"/>
      <c r="AY501" s="17"/>
      <c r="AZ501" s="17"/>
      <c r="BA501" s="17"/>
      <c r="BB501" s="17"/>
      <c r="BC501" s="17"/>
      <c r="BD501" s="17"/>
      <c r="BE501" s="17"/>
      <c r="BF501" s="17"/>
      <c r="BG501" s="17"/>
      <c r="BH501" s="17"/>
      <c r="BI501" s="17"/>
      <c r="BJ501" s="17"/>
      <c r="BK501" s="17"/>
      <c r="BL501" s="17"/>
      <c r="BM501" s="17"/>
      <c r="BN501" s="17"/>
      <c r="BO501" s="17"/>
      <c r="BP501" s="17"/>
      <c r="BQ501" s="17"/>
      <c r="BR501" s="17"/>
      <c r="BS501" s="17"/>
      <c r="BT501" s="17"/>
      <c r="BU501" s="17"/>
      <c r="BV501" s="17"/>
      <c r="BW501" s="17"/>
      <c r="BX501" s="17"/>
      <c r="BY501" s="17"/>
      <c r="BZ501" s="17"/>
      <c r="CA501" s="17"/>
      <c r="CB501" s="17"/>
      <c r="CC501" s="17"/>
      <c r="CD501" s="17"/>
    </row>
    <row r="502">
      <c r="A502" s="17"/>
      <c r="B502" s="17"/>
      <c r="C502" s="17"/>
      <c r="D502" s="301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32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  <c r="AT502" s="17"/>
      <c r="AU502" s="17"/>
      <c r="AV502" s="17"/>
      <c r="AW502" s="17"/>
      <c r="AX502" s="17"/>
      <c r="AY502" s="17"/>
      <c r="AZ502" s="17"/>
      <c r="BA502" s="17"/>
      <c r="BB502" s="17"/>
      <c r="BC502" s="17"/>
      <c r="BD502" s="17"/>
      <c r="BE502" s="17"/>
      <c r="BF502" s="17"/>
      <c r="BG502" s="17"/>
      <c r="BH502" s="17"/>
      <c r="BI502" s="17"/>
      <c r="BJ502" s="17"/>
      <c r="BK502" s="17"/>
      <c r="BL502" s="17"/>
      <c r="BM502" s="17"/>
      <c r="BN502" s="17"/>
      <c r="BO502" s="17"/>
      <c r="BP502" s="17"/>
      <c r="BQ502" s="17"/>
      <c r="BR502" s="17"/>
      <c r="BS502" s="17"/>
      <c r="BT502" s="17"/>
      <c r="BU502" s="17"/>
      <c r="BV502" s="17"/>
      <c r="BW502" s="17"/>
      <c r="BX502" s="17"/>
      <c r="BY502" s="17"/>
      <c r="BZ502" s="17"/>
      <c r="CA502" s="17"/>
      <c r="CB502" s="17"/>
      <c r="CC502" s="17"/>
      <c r="CD502" s="17"/>
    </row>
    <row r="503">
      <c r="A503" s="17"/>
      <c r="B503" s="17"/>
      <c r="C503" s="17"/>
      <c r="D503" s="301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32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  <c r="AT503" s="17"/>
      <c r="AU503" s="17"/>
      <c r="AV503" s="17"/>
      <c r="AW503" s="17"/>
      <c r="AX503" s="17"/>
      <c r="AY503" s="17"/>
      <c r="AZ503" s="17"/>
      <c r="BA503" s="17"/>
      <c r="BB503" s="17"/>
      <c r="BC503" s="17"/>
      <c r="BD503" s="17"/>
      <c r="BE503" s="17"/>
      <c r="BF503" s="17"/>
      <c r="BG503" s="17"/>
      <c r="BH503" s="17"/>
      <c r="BI503" s="17"/>
      <c r="BJ503" s="17"/>
      <c r="BK503" s="17"/>
      <c r="BL503" s="17"/>
      <c r="BM503" s="17"/>
      <c r="BN503" s="17"/>
      <c r="BO503" s="17"/>
      <c r="BP503" s="17"/>
      <c r="BQ503" s="17"/>
      <c r="BR503" s="17"/>
      <c r="BS503" s="17"/>
      <c r="BT503" s="17"/>
      <c r="BU503" s="17"/>
      <c r="BV503" s="17"/>
      <c r="BW503" s="17"/>
      <c r="BX503" s="17"/>
      <c r="BY503" s="17"/>
      <c r="BZ503" s="17"/>
      <c r="CA503" s="17"/>
      <c r="CB503" s="17"/>
      <c r="CC503" s="17"/>
      <c r="CD503" s="17"/>
    </row>
    <row r="504">
      <c r="A504" s="17"/>
      <c r="B504" s="17"/>
      <c r="C504" s="17"/>
      <c r="D504" s="301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32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  <c r="AT504" s="17"/>
      <c r="AU504" s="17"/>
      <c r="AV504" s="17"/>
      <c r="AW504" s="17"/>
      <c r="AX504" s="17"/>
      <c r="AY504" s="17"/>
      <c r="AZ504" s="17"/>
      <c r="BA504" s="17"/>
      <c r="BB504" s="17"/>
      <c r="BC504" s="17"/>
      <c r="BD504" s="17"/>
      <c r="BE504" s="17"/>
      <c r="BF504" s="17"/>
      <c r="BG504" s="17"/>
      <c r="BH504" s="17"/>
      <c r="BI504" s="17"/>
      <c r="BJ504" s="17"/>
      <c r="BK504" s="17"/>
      <c r="BL504" s="17"/>
      <c r="BM504" s="17"/>
      <c r="BN504" s="17"/>
      <c r="BO504" s="17"/>
      <c r="BP504" s="17"/>
      <c r="BQ504" s="17"/>
      <c r="BR504" s="17"/>
      <c r="BS504" s="17"/>
      <c r="BT504" s="17"/>
      <c r="BU504" s="17"/>
      <c r="BV504" s="17"/>
      <c r="BW504" s="17"/>
      <c r="BX504" s="17"/>
      <c r="BY504" s="17"/>
      <c r="BZ504" s="17"/>
      <c r="CA504" s="17"/>
      <c r="CB504" s="17"/>
      <c r="CC504" s="17"/>
      <c r="CD504" s="17"/>
    </row>
    <row r="505">
      <c r="A505" s="17"/>
      <c r="B505" s="17"/>
      <c r="C505" s="17"/>
      <c r="D505" s="301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32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  <c r="AT505" s="17"/>
      <c r="AU505" s="17"/>
      <c r="AV505" s="17"/>
      <c r="AW505" s="17"/>
      <c r="AX505" s="17"/>
      <c r="AY505" s="17"/>
      <c r="AZ505" s="17"/>
      <c r="BA505" s="17"/>
      <c r="BB505" s="17"/>
      <c r="BC505" s="17"/>
      <c r="BD505" s="17"/>
      <c r="BE505" s="17"/>
      <c r="BF505" s="17"/>
      <c r="BG505" s="17"/>
      <c r="BH505" s="17"/>
      <c r="BI505" s="17"/>
      <c r="BJ505" s="17"/>
      <c r="BK505" s="17"/>
      <c r="BL505" s="17"/>
      <c r="BM505" s="17"/>
      <c r="BN505" s="17"/>
      <c r="BO505" s="17"/>
      <c r="BP505" s="17"/>
      <c r="BQ505" s="17"/>
      <c r="BR505" s="17"/>
      <c r="BS505" s="17"/>
      <c r="BT505" s="17"/>
      <c r="BU505" s="17"/>
      <c r="BV505" s="17"/>
      <c r="BW505" s="17"/>
      <c r="BX505" s="17"/>
      <c r="BY505" s="17"/>
      <c r="BZ505" s="17"/>
      <c r="CA505" s="17"/>
      <c r="CB505" s="17"/>
      <c r="CC505" s="17"/>
      <c r="CD505" s="17"/>
    </row>
    <row r="506">
      <c r="A506" s="17"/>
      <c r="B506" s="17"/>
      <c r="C506" s="17"/>
      <c r="D506" s="301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32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  <c r="AT506" s="17"/>
      <c r="AU506" s="17"/>
      <c r="AV506" s="17"/>
      <c r="AW506" s="17"/>
      <c r="AX506" s="17"/>
      <c r="AY506" s="17"/>
      <c r="AZ506" s="17"/>
      <c r="BA506" s="17"/>
      <c r="BB506" s="17"/>
      <c r="BC506" s="17"/>
      <c r="BD506" s="17"/>
      <c r="BE506" s="17"/>
      <c r="BF506" s="17"/>
      <c r="BG506" s="17"/>
      <c r="BH506" s="17"/>
      <c r="BI506" s="17"/>
      <c r="BJ506" s="17"/>
      <c r="BK506" s="17"/>
      <c r="BL506" s="17"/>
      <c r="BM506" s="17"/>
      <c r="BN506" s="17"/>
      <c r="BO506" s="17"/>
      <c r="BP506" s="17"/>
      <c r="BQ506" s="17"/>
      <c r="BR506" s="17"/>
      <c r="BS506" s="17"/>
      <c r="BT506" s="17"/>
      <c r="BU506" s="17"/>
      <c r="BV506" s="17"/>
      <c r="BW506" s="17"/>
      <c r="BX506" s="17"/>
      <c r="BY506" s="17"/>
      <c r="BZ506" s="17"/>
      <c r="CA506" s="17"/>
      <c r="CB506" s="17"/>
      <c r="CC506" s="17"/>
      <c r="CD506" s="17"/>
    </row>
    <row r="507">
      <c r="A507" s="17"/>
      <c r="B507" s="17"/>
      <c r="C507" s="17"/>
      <c r="D507" s="301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32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  <c r="AT507" s="17"/>
      <c r="AU507" s="17"/>
      <c r="AV507" s="17"/>
      <c r="AW507" s="17"/>
      <c r="AX507" s="17"/>
      <c r="AY507" s="17"/>
      <c r="AZ507" s="17"/>
      <c r="BA507" s="17"/>
      <c r="BB507" s="17"/>
      <c r="BC507" s="17"/>
      <c r="BD507" s="17"/>
      <c r="BE507" s="17"/>
      <c r="BF507" s="17"/>
      <c r="BG507" s="17"/>
      <c r="BH507" s="17"/>
      <c r="BI507" s="17"/>
      <c r="BJ507" s="17"/>
      <c r="BK507" s="17"/>
      <c r="BL507" s="17"/>
      <c r="BM507" s="17"/>
      <c r="BN507" s="17"/>
      <c r="BO507" s="17"/>
      <c r="BP507" s="17"/>
      <c r="BQ507" s="17"/>
      <c r="BR507" s="17"/>
      <c r="BS507" s="17"/>
      <c r="BT507" s="17"/>
      <c r="BU507" s="17"/>
      <c r="BV507" s="17"/>
      <c r="BW507" s="17"/>
      <c r="BX507" s="17"/>
      <c r="BY507" s="17"/>
      <c r="BZ507" s="17"/>
      <c r="CA507" s="17"/>
      <c r="CB507" s="17"/>
      <c r="CC507" s="17"/>
      <c r="CD507" s="17"/>
    </row>
    <row r="508">
      <c r="A508" s="17"/>
      <c r="B508" s="17"/>
      <c r="C508" s="17"/>
      <c r="D508" s="301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32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  <c r="AT508" s="17"/>
      <c r="AU508" s="17"/>
      <c r="AV508" s="17"/>
      <c r="AW508" s="17"/>
      <c r="AX508" s="17"/>
      <c r="AY508" s="17"/>
      <c r="AZ508" s="17"/>
      <c r="BA508" s="17"/>
      <c r="BB508" s="17"/>
      <c r="BC508" s="17"/>
      <c r="BD508" s="17"/>
      <c r="BE508" s="17"/>
      <c r="BF508" s="17"/>
      <c r="BG508" s="17"/>
      <c r="BH508" s="17"/>
      <c r="BI508" s="17"/>
      <c r="BJ508" s="17"/>
      <c r="BK508" s="17"/>
      <c r="BL508" s="17"/>
      <c r="BM508" s="17"/>
      <c r="BN508" s="17"/>
      <c r="BO508" s="17"/>
      <c r="BP508" s="17"/>
      <c r="BQ508" s="17"/>
      <c r="BR508" s="17"/>
      <c r="BS508" s="17"/>
      <c r="BT508" s="17"/>
      <c r="BU508" s="17"/>
      <c r="BV508" s="17"/>
      <c r="BW508" s="17"/>
      <c r="BX508" s="17"/>
      <c r="BY508" s="17"/>
      <c r="BZ508" s="17"/>
      <c r="CA508" s="17"/>
      <c r="CB508" s="17"/>
      <c r="CC508" s="17"/>
      <c r="CD508" s="17"/>
    </row>
    <row r="509">
      <c r="A509" s="17"/>
      <c r="B509" s="17"/>
      <c r="C509" s="17"/>
      <c r="D509" s="301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32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  <c r="AT509" s="17"/>
      <c r="AU509" s="17"/>
      <c r="AV509" s="17"/>
      <c r="AW509" s="17"/>
      <c r="AX509" s="17"/>
      <c r="AY509" s="17"/>
      <c r="AZ509" s="17"/>
      <c r="BA509" s="17"/>
      <c r="BB509" s="17"/>
      <c r="BC509" s="17"/>
      <c r="BD509" s="17"/>
      <c r="BE509" s="17"/>
      <c r="BF509" s="17"/>
      <c r="BG509" s="17"/>
      <c r="BH509" s="17"/>
      <c r="BI509" s="17"/>
      <c r="BJ509" s="17"/>
      <c r="BK509" s="17"/>
      <c r="BL509" s="17"/>
      <c r="BM509" s="17"/>
      <c r="BN509" s="17"/>
      <c r="BO509" s="17"/>
      <c r="BP509" s="17"/>
      <c r="BQ509" s="17"/>
      <c r="BR509" s="17"/>
      <c r="BS509" s="17"/>
      <c r="BT509" s="17"/>
      <c r="BU509" s="17"/>
      <c r="BV509" s="17"/>
      <c r="BW509" s="17"/>
      <c r="BX509" s="17"/>
      <c r="BY509" s="17"/>
      <c r="BZ509" s="17"/>
      <c r="CA509" s="17"/>
      <c r="CB509" s="17"/>
      <c r="CC509" s="17"/>
      <c r="CD509" s="17"/>
    </row>
    <row r="510">
      <c r="A510" s="17"/>
      <c r="B510" s="17"/>
      <c r="C510" s="17"/>
      <c r="D510" s="301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32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  <c r="AT510" s="17"/>
      <c r="AU510" s="17"/>
      <c r="AV510" s="17"/>
      <c r="AW510" s="17"/>
      <c r="AX510" s="17"/>
      <c r="AY510" s="17"/>
      <c r="AZ510" s="17"/>
      <c r="BA510" s="17"/>
      <c r="BB510" s="17"/>
      <c r="BC510" s="17"/>
      <c r="BD510" s="17"/>
      <c r="BE510" s="17"/>
      <c r="BF510" s="17"/>
      <c r="BG510" s="17"/>
      <c r="BH510" s="17"/>
      <c r="BI510" s="17"/>
      <c r="BJ510" s="17"/>
      <c r="BK510" s="17"/>
      <c r="BL510" s="17"/>
      <c r="BM510" s="17"/>
      <c r="BN510" s="17"/>
      <c r="BO510" s="17"/>
      <c r="BP510" s="17"/>
      <c r="BQ510" s="17"/>
      <c r="BR510" s="17"/>
      <c r="BS510" s="17"/>
      <c r="BT510" s="17"/>
      <c r="BU510" s="17"/>
      <c r="BV510" s="17"/>
      <c r="BW510" s="17"/>
      <c r="BX510" s="17"/>
      <c r="BY510" s="17"/>
      <c r="BZ510" s="17"/>
      <c r="CA510" s="17"/>
      <c r="CB510" s="17"/>
      <c r="CC510" s="17"/>
      <c r="CD510" s="17"/>
    </row>
    <row r="511">
      <c r="A511" s="17"/>
      <c r="B511" s="17"/>
      <c r="C511" s="17"/>
      <c r="D511" s="301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32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  <c r="AT511" s="17"/>
      <c r="AU511" s="17"/>
      <c r="AV511" s="17"/>
      <c r="AW511" s="17"/>
      <c r="AX511" s="17"/>
      <c r="AY511" s="17"/>
      <c r="AZ511" s="17"/>
      <c r="BA511" s="17"/>
      <c r="BB511" s="17"/>
      <c r="BC511" s="17"/>
      <c r="BD511" s="17"/>
      <c r="BE511" s="17"/>
      <c r="BF511" s="17"/>
      <c r="BG511" s="17"/>
      <c r="BH511" s="17"/>
      <c r="BI511" s="17"/>
      <c r="BJ511" s="17"/>
      <c r="BK511" s="17"/>
      <c r="BL511" s="17"/>
      <c r="BM511" s="17"/>
      <c r="BN511" s="17"/>
      <c r="BO511" s="17"/>
      <c r="BP511" s="17"/>
      <c r="BQ511" s="17"/>
      <c r="BR511" s="17"/>
      <c r="BS511" s="17"/>
      <c r="BT511" s="17"/>
      <c r="BU511" s="17"/>
      <c r="BV511" s="17"/>
      <c r="BW511" s="17"/>
      <c r="BX511" s="17"/>
      <c r="BY511" s="17"/>
      <c r="BZ511" s="17"/>
      <c r="CA511" s="17"/>
      <c r="CB511" s="17"/>
      <c r="CC511" s="17"/>
      <c r="CD511" s="17"/>
    </row>
    <row r="512">
      <c r="A512" s="17"/>
      <c r="B512" s="17"/>
      <c r="C512" s="17"/>
      <c r="D512" s="301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32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  <c r="AT512" s="17"/>
      <c r="AU512" s="17"/>
      <c r="AV512" s="17"/>
      <c r="AW512" s="17"/>
      <c r="AX512" s="17"/>
      <c r="AY512" s="17"/>
      <c r="AZ512" s="17"/>
      <c r="BA512" s="17"/>
      <c r="BB512" s="17"/>
      <c r="BC512" s="17"/>
      <c r="BD512" s="17"/>
      <c r="BE512" s="17"/>
      <c r="BF512" s="17"/>
      <c r="BG512" s="17"/>
      <c r="BH512" s="17"/>
      <c r="BI512" s="17"/>
      <c r="BJ512" s="17"/>
      <c r="BK512" s="17"/>
      <c r="BL512" s="17"/>
      <c r="BM512" s="17"/>
      <c r="BN512" s="17"/>
      <c r="BO512" s="17"/>
      <c r="BP512" s="17"/>
      <c r="BQ512" s="17"/>
      <c r="BR512" s="17"/>
      <c r="BS512" s="17"/>
      <c r="BT512" s="17"/>
      <c r="BU512" s="17"/>
      <c r="BV512" s="17"/>
      <c r="BW512" s="17"/>
      <c r="BX512" s="17"/>
      <c r="BY512" s="17"/>
      <c r="BZ512" s="17"/>
      <c r="CA512" s="17"/>
      <c r="CB512" s="17"/>
      <c r="CC512" s="17"/>
      <c r="CD512" s="17"/>
    </row>
    <row r="513">
      <c r="A513" s="17"/>
      <c r="B513" s="17"/>
      <c r="C513" s="17"/>
      <c r="D513" s="301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32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  <c r="AT513" s="17"/>
      <c r="AU513" s="17"/>
      <c r="AV513" s="17"/>
      <c r="AW513" s="17"/>
      <c r="AX513" s="17"/>
      <c r="AY513" s="17"/>
      <c r="AZ513" s="17"/>
      <c r="BA513" s="17"/>
      <c r="BB513" s="17"/>
      <c r="BC513" s="17"/>
      <c r="BD513" s="17"/>
      <c r="BE513" s="17"/>
      <c r="BF513" s="17"/>
      <c r="BG513" s="17"/>
      <c r="BH513" s="17"/>
      <c r="BI513" s="17"/>
      <c r="BJ513" s="17"/>
      <c r="BK513" s="17"/>
      <c r="BL513" s="17"/>
      <c r="BM513" s="17"/>
      <c r="BN513" s="17"/>
      <c r="BO513" s="17"/>
      <c r="BP513" s="17"/>
      <c r="BQ513" s="17"/>
      <c r="BR513" s="17"/>
      <c r="BS513" s="17"/>
      <c r="BT513" s="17"/>
      <c r="BU513" s="17"/>
      <c r="BV513" s="17"/>
      <c r="BW513" s="17"/>
      <c r="BX513" s="17"/>
      <c r="BY513" s="17"/>
      <c r="BZ513" s="17"/>
      <c r="CA513" s="17"/>
      <c r="CB513" s="17"/>
      <c r="CC513" s="17"/>
      <c r="CD513" s="17"/>
    </row>
    <row r="514">
      <c r="A514" s="17"/>
      <c r="B514" s="17"/>
      <c r="C514" s="17"/>
      <c r="D514" s="301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32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  <c r="AT514" s="17"/>
      <c r="AU514" s="17"/>
      <c r="AV514" s="17"/>
      <c r="AW514" s="17"/>
      <c r="AX514" s="17"/>
      <c r="AY514" s="17"/>
      <c r="AZ514" s="17"/>
      <c r="BA514" s="17"/>
      <c r="BB514" s="17"/>
      <c r="BC514" s="17"/>
      <c r="BD514" s="17"/>
      <c r="BE514" s="17"/>
      <c r="BF514" s="17"/>
      <c r="BG514" s="17"/>
      <c r="BH514" s="17"/>
      <c r="BI514" s="17"/>
      <c r="BJ514" s="17"/>
      <c r="BK514" s="17"/>
      <c r="BL514" s="17"/>
      <c r="BM514" s="17"/>
      <c r="BN514" s="17"/>
      <c r="BO514" s="17"/>
      <c r="BP514" s="17"/>
      <c r="BQ514" s="17"/>
      <c r="BR514" s="17"/>
      <c r="BS514" s="17"/>
      <c r="BT514" s="17"/>
      <c r="BU514" s="17"/>
      <c r="BV514" s="17"/>
      <c r="BW514" s="17"/>
      <c r="BX514" s="17"/>
      <c r="BY514" s="17"/>
      <c r="BZ514" s="17"/>
      <c r="CA514" s="17"/>
      <c r="CB514" s="17"/>
      <c r="CC514" s="17"/>
      <c r="CD514" s="17"/>
    </row>
    <row r="515">
      <c r="A515" s="17"/>
      <c r="B515" s="17"/>
      <c r="C515" s="17"/>
      <c r="D515" s="301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32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  <c r="AT515" s="17"/>
      <c r="AU515" s="17"/>
      <c r="AV515" s="17"/>
      <c r="AW515" s="17"/>
      <c r="AX515" s="17"/>
      <c r="AY515" s="17"/>
      <c r="AZ515" s="17"/>
      <c r="BA515" s="17"/>
      <c r="BB515" s="17"/>
      <c r="BC515" s="17"/>
      <c r="BD515" s="17"/>
      <c r="BE515" s="17"/>
      <c r="BF515" s="17"/>
      <c r="BG515" s="17"/>
      <c r="BH515" s="17"/>
      <c r="BI515" s="17"/>
      <c r="BJ515" s="17"/>
      <c r="BK515" s="17"/>
      <c r="BL515" s="17"/>
      <c r="BM515" s="17"/>
      <c r="BN515" s="17"/>
      <c r="BO515" s="17"/>
      <c r="BP515" s="17"/>
      <c r="BQ515" s="17"/>
      <c r="BR515" s="17"/>
      <c r="BS515" s="17"/>
      <c r="BT515" s="17"/>
      <c r="BU515" s="17"/>
      <c r="BV515" s="17"/>
      <c r="BW515" s="17"/>
      <c r="BX515" s="17"/>
      <c r="BY515" s="17"/>
      <c r="BZ515" s="17"/>
      <c r="CA515" s="17"/>
      <c r="CB515" s="17"/>
      <c r="CC515" s="17"/>
      <c r="CD515" s="17"/>
    </row>
    <row r="516">
      <c r="A516" s="17"/>
      <c r="B516" s="17"/>
      <c r="C516" s="17"/>
      <c r="D516" s="301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32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  <c r="AT516" s="17"/>
      <c r="AU516" s="17"/>
      <c r="AV516" s="17"/>
      <c r="AW516" s="17"/>
      <c r="AX516" s="17"/>
      <c r="AY516" s="17"/>
      <c r="AZ516" s="17"/>
      <c r="BA516" s="17"/>
      <c r="BB516" s="17"/>
      <c r="BC516" s="17"/>
      <c r="BD516" s="17"/>
      <c r="BE516" s="17"/>
      <c r="BF516" s="17"/>
      <c r="BG516" s="17"/>
      <c r="BH516" s="17"/>
      <c r="BI516" s="17"/>
      <c r="BJ516" s="17"/>
      <c r="BK516" s="17"/>
      <c r="BL516" s="17"/>
      <c r="BM516" s="17"/>
      <c r="BN516" s="17"/>
      <c r="BO516" s="17"/>
      <c r="BP516" s="17"/>
      <c r="BQ516" s="17"/>
      <c r="BR516" s="17"/>
      <c r="BS516" s="17"/>
      <c r="BT516" s="17"/>
      <c r="BU516" s="17"/>
      <c r="BV516" s="17"/>
      <c r="BW516" s="17"/>
      <c r="BX516" s="17"/>
      <c r="BY516" s="17"/>
      <c r="BZ516" s="17"/>
      <c r="CA516" s="17"/>
      <c r="CB516" s="17"/>
      <c r="CC516" s="17"/>
      <c r="CD516" s="17"/>
    </row>
    <row r="517">
      <c r="A517" s="17"/>
      <c r="B517" s="17"/>
      <c r="C517" s="17"/>
      <c r="D517" s="301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32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  <c r="AT517" s="17"/>
      <c r="AU517" s="17"/>
      <c r="AV517" s="17"/>
      <c r="AW517" s="17"/>
      <c r="AX517" s="17"/>
      <c r="AY517" s="17"/>
      <c r="AZ517" s="17"/>
      <c r="BA517" s="17"/>
      <c r="BB517" s="17"/>
      <c r="BC517" s="17"/>
      <c r="BD517" s="17"/>
      <c r="BE517" s="17"/>
      <c r="BF517" s="17"/>
      <c r="BG517" s="17"/>
      <c r="BH517" s="17"/>
      <c r="BI517" s="17"/>
      <c r="BJ517" s="17"/>
      <c r="BK517" s="17"/>
      <c r="BL517" s="17"/>
      <c r="BM517" s="17"/>
      <c r="BN517" s="17"/>
      <c r="BO517" s="17"/>
      <c r="BP517" s="17"/>
      <c r="BQ517" s="17"/>
      <c r="BR517" s="17"/>
      <c r="BS517" s="17"/>
      <c r="BT517" s="17"/>
      <c r="BU517" s="17"/>
      <c r="BV517" s="17"/>
      <c r="BW517" s="17"/>
      <c r="BX517" s="17"/>
      <c r="BY517" s="17"/>
      <c r="BZ517" s="17"/>
      <c r="CA517" s="17"/>
      <c r="CB517" s="17"/>
      <c r="CC517" s="17"/>
      <c r="CD517" s="17"/>
    </row>
    <row r="518">
      <c r="A518" s="17"/>
      <c r="B518" s="17"/>
      <c r="C518" s="17"/>
      <c r="D518" s="301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32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  <c r="AT518" s="17"/>
      <c r="AU518" s="17"/>
      <c r="AV518" s="17"/>
      <c r="AW518" s="17"/>
      <c r="AX518" s="17"/>
      <c r="AY518" s="17"/>
      <c r="AZ518" s="17"/>
      <c r="BA518" s="17"/>
      <c r="BB518" s="17"/>
      <c r="BC518" s="17"/>
      <c r="BD518" s="17"/>
      <c r="BE518" s="17"/>
      <c r="BF518" s="17"/>
      <c r="BG518" s="17"/>
      <c r="BH518" s="17"/>
      <c r="BI518" s="17"/>
      <c r="BJ518" s="17"/>
      <c r="BK518" s="17"/>
      <c r="BL518" s="17"/>
      <c r="BM518" s="17"/>
      <c r="BN518" s="17"/>
      <c r="BO518" s="17"/>
      <c r="BP518" s="17"/>
      <c r="BQ518" s="17"/>
      <c r="BR518" s="17"/>
      <c r="BS518" s="17"/>
      <c r="BT518" s="17"/>
      <c r="BU518" s="17"/>
      <c r="BV518" s="17"/>
      <c r="BW518" s="17"/>
      <c r="BX518" s="17"/>
      <c r="BY518" s="17"/>
      <c r="BZ518" s="17"/>
      <c r="CA518" s="17"/>
      <c r="CB518" s="17"/>
      <c r="CC518" s="17"/>
      <c r="CD518" s="17"/>
    </row>
    <row r="519">
      <c r="A519" s="17"/>
      <c r="B519" s="17"/>
      <c r="C519" s="17"/>
      <c r="D519" s="301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32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  <c r="AT519" s="17"/>
      <c r="AU519" s="17"/>
      <c r="AV519" s="17"/>
      <c r="AW519" s="17"/>
      <c r="AX519" s="17"/>
      <c r="AY519" s="17"/>
      <c r="AZ519" s="17"/>
      <c r="BA519" s="17"/>
      <c r="BB519" s="17"/>
      <c r="BC519" s="17"/>
      <c r="BD519" s="17"/>
      <c r="BE519" s="17"/>
      <c r="BF519" s="17"/>
      <c r="BG519" s="17"/>
      <c r="BH519" s="17"/>
      <c r="BI519" s="17"/>
      <c r="BJ519" s="17"/>
      <c r="BK519" s="17"/>
      <c r="BL519" s="17"/>
      <c r="BM519" s="17"/>
      <c r="BN519" s="17"/>
      <c r="BO519" s="17"/>
      <c r="BP519" s="17"/>
      <c r="BQ519" s="17"/>
      <c r="BR519" s="17"/>
      <c r="BS519" s="17"/>
      <c r="BT519" s="17"/>
      <c r="BU519" s="17"/>
      <c r="BV519" s="17"/>
      <c r="BW519" s="17"/>
      <c r="BX519" s="17"/>
      <c r="BY519" s="17"/>
      <c r="BZ519" s="17"/>
      <c r="CA519" s="17"/>
      <c r="CB519" s="17"/>
      <c r="CC519" s="17"/>
      <c r="CD519" s="17"/>
    </row>
    <row r="520">
      <c r="A520" s="17"/>
      <c r="B520" s="17"/>
      <c r="C520" s="17"/>
      <c r="D520" s="301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32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  <c r="AT520" s="17"/>
      <c r="AU520" s="17"/>
      <c r="AV520" s="17"/>
      <c r="AW520" s="17"/>
      <c r="AX520" s="17"/>
      <c r="AY520" s="17"/>
      <c r="AZ520" s="17"/>
      <c r="BA520" s="17"/>
      <c r="BB520" s="17"/>
      <c r="BC520" s="17"/>
      <c r="BD520" s="17"/>
      <c r="BE520" s="17"/>
      <c r="BF520" s="17"/>
      <c r="BG520" s="17"/>
      <c r="BH520" s="17"/>
      <c r="BI520" s="17"/>
      <c r="BJ520" s="17"/>
      <c r="BK520" s="17"/>
      <c r="BL520" s="17"/>
      <c r="BM520" s="17"/>
      <c r="BN520" s="17"/>
      <c r="BO520" s="17"/>
      <c r="BP520" s="17"/>
      <c r="BQ520" s="17"/>
      <c r="BR520" s="17"/>
      <c r="BS520" s="17"/>
      <c r="BT520" s="17"/>
      <c r="BU520" s="17"/>
      <c r="BV520" s="17"/>
      <c r="BW520" s="17"/>
      <c r="BX520" s="17"/>
      <c r="BY520" s="17"/>
      <c r="BZ520" s="17"/>
      <c r="CA520" s="17"/>
      <c r="CB520" s="17"/>
      <c r="CC520" s="17"/>
      <c r="CD520" s="17"/>
    </row>
    <row r="521">
      <c r="A521" s="17"/>
      <c r="B521" s="17"/>
      <c r="C521" s="17"/>
      <c r="D521" s="301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32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  <c r="AT521" s="17"/>
      <c r="AU521" s="17"/>
      <c r="AV521" s="17"/>
      <c r="AW521" s="17"/>
      <c r="AX521" s="17"/>
      <c r="AY521" s="17"/>
      <c r="AZ521" s="17"/>
      <c r="BA521" s="17"/>
      <c r="BB521" s="17"/>
      <c r="BC521" s="17"/>
      <c r="BD521" s="17"/>
      <c r="BE521" s="17"/>
      <c r="BF521" s="17"/>
      <c r="BG521" s="17"/>
      <c r="BH521" s="17"/>
      <c r="BI521" s="17"/>
      <c r="BJ521" s="17"/>
      <c r="BK521" s="17"/>
      <c r="BL521" s="17"/>
      <c r="BM521" s="17"/>
      <c r="BN521" s="17"/>
      <c r="BO521" s="17"/>
      <c r="BP521" s="17"/>
      <c r="BQ521" s="17"/>
      <c r="BR521" s="17"/>
      <c r="BS521" s="17"/>
      <c r="BT521" s="17"/>
      <c r="BU521" s="17"/>
      <c r="BV521" s="17"/>
      <c r="BW521" s="17"/>
      <c r="BX521" s="17"/>
      <c r="BY521" s="17"/>
      <c r="BZ521" s="17"/>
      <c r="CA521" s="17"/>
      <c r="CB521" s="17"/>
      <c r="CC521" s="17"/>
      <c r="CD521" s="17"/>
    </row>
    <row r="522">
      <c r="A522" s="17"/>
      <c r="B522" s="17"/>
      <c r="C522" s="17"/>
      <c r="D522" s="301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32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  <c r="AT522" s="17"/>
      <c r="AU522" s="17"/>
      <c r="AV522" s="17"/>
      <c r="AW522" s="17"/>
      <c r="AX522" s="17"/>
      <c r="AY522" s="17"/>
      <c r="AZ522" s="17"/>
      <c r="BA522" s="17"/>
      <c r="BB522" s="17"/>
      <c r="BC522" s="17"/>
      <c r="BD522" s="17"/>
      <c r="BE522" s="17"/>
      <c r="BF522" s="17"/>
      <c r="BG522" s="17"/>
      <c r="BH522" s="17"/>
      <c r="BI522" s="17"/>
      <c r="BJ522" s="17"/>
      <c r="BK522" s="17"/>
      <c r="BL522" s="17"/>
      <c r="BM522" s="17"/>
      <c r="BN522" s="17"/>
      <c r="BO522" s="17"/>
      <c r="BP522" s="17"/>
      <c r="BQ522" s="17"/>
      <c r="BR522" s="17"/>
      <c r="BS522" s="17"/>
      <c r="BT522" s="17"/>
      <c r="BU522" s="17"/>
      <c r="BV522" s="17"/>
      <c r="BW522" s="17"/>
      <c r="BX522" s="17"/>
      <c r="BY522" s="17"/>
      <c r="BZ522" s="17"/>
      <c r="CA522" s="17"/>
      <c r="CB522" s="17"/>
      <c r="CC522" s="17"/>
      <c r="CD522" s="17"/>
    </row>
    <row r="523">
      <c r="A523" s="17"/>
      <c r="B523" s="17"/>
      <c r="C523" s="17"/>
      <c r="D523" s="301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32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  <c r="AT523" s="17"/>
      <c r="AU523" s="17"/>
      <c r="AV523" s="17"/>
      <c r="AW523" s="17"/>
      <c r="AX523" s="17"/>
      <c r="AY523" s="17"/>
      <c r="AZ523" s="17"/>
      <c r="BA523" s="17"/>
      <c r="BB523" s="17"/>
      <c r="BC523" s="17"/>
      <c r="BD523" s="17"/>
      <c r="BE523" s="17"/>
      <c r="BF523" s="17"/>
      <c r="BG523" s="17"/>
      <c r="BH523" s="17"/>
      <c r="BI523" s="17"/>
      <c r="BJ523" s="17"/>
      <c r="BK523" s="17"/>
      <c r="BL523" s="17"/>
      <c r="BM523" s="17"/>
      <c r="BN523" s="17"/>
      <c r="BO523" s="17"/>
      <c r="BP523" s="17"/>
      <c r="BQ523" s="17"/>
      <c r="BR523" s="17"/>
      <c r="BS523" s="17"/>
      <c r="BT523" s="17"/>
      <c r="BU523" s="17"/>
      <c r="BV523" s="17"/>
      <c r="BW523" s="17"/>
      <c r="BX523" s="17"/>
      <c r="BY523" s="17"/>
      <c r="BZ523" s="17"/>
      <c r="CA523" s="17"/>
      <c r="CB523" s="17"/>
      <c r="CC523" s="17"/>
      <c r="CD523" s="17"/>
    </row>
    <row r="524">
      <c r="A524" s="17"/>
      <c r="B524" s="17"/>
      <c r="C524" s="17"/>
      <c r="D524" s="301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32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  <c r="AT524" s="17"/>
      <c r="AU524" s="17"/>
      <c r="AV524" s="17"/>
      <c r="AW524" s="17"/>
      <c r="AX524" s="17"/>
      <c r="AY524" s="17"/>
      <c r="AZ524" s="17"/>
      <c r="BA524" s="17"/>
      <c r="BB524" s="17"/>
      <c r="BC524" s="17"/>
      <c r="BD524" s="17"/>
      <c r="BE524" s="17"/>
      <c r="BF524" s="17"/>
      <c r="BG524" s="17"/>
      <c r="BH524" s="17"/>
      <c r="BI524" s="17"/>
      <c r="BJ524" s="17"/>
      <c r="BK524" s="17"/>
      <c r="BL524" s="17"/>
      <c r="BM524" s="17"/>
      <c r="BN524" s="17"/>
      <c r="BO524" s="17"/>
      <c r="BP524" s="17"/>
      <c r="BQ524" s="17"/>
      <c r="BR524" s="17"/>
      <c r="BS524" s="17"/>
      <c r="BT524" s="17"/>
      <c r="BU524" s="17"/>
      <c r="BV524" s="17"/>
      <c r="BW524" s="17"/>
      <c r="BX524" s="17"/>
      <c r="BY524" s="17"/>
      <c r="BZ524" s="17"/>
      <c r="CA524" s="17"/>
      <c r="CB524" s="17"/>
      <c r="CC524" s="17"/>
      <c r="CD524" s="17"/>
    </row>
    <row r="525">
      <c r="A525" s="17"/>
      <c r="B525" s="17"/>
      <c r="C525" s="17"/>
      <c r="D525" s="301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32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  <c r="AT525" s="17"/>
      <c r="AU525" s="17"/>
      <c r="AV525" s="17"/>
      <c r="AW525" s="17"/>
      <c r="AX525" s="17"/>
      <c r="AY525" s="17"/>
      <c r="AZ525" s="17"/>
      <c r="BA525" s="17"/>
      <c r="BB525" s="17"/>
      <c r="BC525" s="17"/>
      <c r="BD525" s="17"/>
      <c r="BE525" s="17"/>
      <c r="BF525" s="17"/>
      <c r="BG525" s="17"/>
      <c r="BH525" s="17"/>
      <c r="BI525" s="17"/>
      <c r="BJ525" s="17"/>
      <c r="BK525" s="17"/>
      <c r="BL525" s="17"/>
      <c r="BM525" s="17"/>
      <c r="BN525" s="17"/>
      <c r="BO525" s="17"/>
      <c r="BP525" s="17"/>
      <c r="BQ525" s="17"/>
      <c r="BR525" s="17"/>
      <c r="BS525" s="17"/>
      <c r="BT525" s="17"/>
      <c r="BU525" s="17"/>
      <c r="BV525" s="17"/>
      <c r="BW525" s="17"/>
      <c r="BX525" s="17"/>
      <c r="BY525" s="17"/>
      <c r="BZ525" s="17"/>
      <c r="CA525" s="17"/>
      <c r="CB525" s="17"/>
      <c r="CC525" s="17"/>
      <c r="CD525" s="17"/>
    </row>
    <row r="526">
      <c r="A526" s="17"/>
      <c r="B526" s="17"/>
      <c r="C526" s="17"/>
      <c r="D526" s="301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32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  <c r="AT526" s="17"/>
      <c r="AU526" s="17"/>
      <c r="AV526" s="17"/>
      <c r="AW526" s="17"/>
      <c r="AX526" s="17"/>
      <c r="AY526" s="17"/>
      <c r="AZ526" s="17"/>
      <c r="BA526" s="17"/>
      <c r="BB526" s="17"/>
      <c r="BC526" s="17"/>
      <c r="BD526" s="17"/>
      <c r="BE526" s="17"/>
      <c r="BF526" s="17"/>
      <c r="BG526" s="17"/>
      <c r="BH526" s="17"/>
      <c r="BI526" s="17"/>
      <c r="BJ526" s="17"/>
      <c r="BK526" s="17"/>
      <c r="BL526" s="17"/>
      <c r="BM526" s="17"/>
      <c r="BN526" s="17"/>
      <c r="BO526" s="17"/>
      <c r="BP526" s="17"/>
      <c r="BQ526" s="17"/>
      <c r="BR526" s="17"/>
      <c r="BS526" s="17"/>
      <c r="BT526" s="17"/>
      <c r="BU526" s="17"/>
      <c r="BV526" s="17"/>
      <c r="BW526" s="17"/>
      <c r="BX526" s="17"/>
      <c r="BY526" s="17"/>
      <c r="BZ526" s="17"/>
      <c r="CA526" s="17"/>
      <c r="CB526" s="17"/>
      <c r="CC526" s="17"/>
      <c r="CD526" s="17"/>
    </row>
    <row r="527">
      <c r="A527" s="17"/>
      <c r="B527" s="17"/>
      <c r="C527" s="17"/>
      <c r="D527" s="301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32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  <c r="AT527" s="17"/>
      <c r="AU527" s="17"/>
      <c r="AV527" s="17"/>
      <c r="AW527" s="17"/>
      <c r="AX527" s="17"/>
      <c r="AY527" s="17"/>
      <c r="AZ527" s="17"/>
      <c r="BA527" s="17"/>
      <c r="BB527" s="17"/>
      <c r="BC527" s="17"/>
      <c r="BD527" s="17"/>
      <c r="BE527" s="17"/>
      <c r="BF527" s="17"/>
      <c r="BG527" s="17"/>
      <c r="BH527" s="17"/>
      <c r="BI527" s="17"/>
      <c r="BJ527" s="17"/>
      <c r="BK527" s="17"/>
      <c r="BL527" s="17"/>
      <c r="BM527" s="17"/>
      <c r="BN527" s="17"/>
      <c r="BO527" s="17"/>
      <c r="BP527" s="17"/>
      <c r="BQ527" s="17"/>
      <c r="BR527" s="17"/>
      <c r="BS527" s="17"/>
      <c r="BT527" s="17"/>
      <c r="BU527" s="17"/>
      <c r="BV527" s="17"/>
      <c r="BW527" s="17"/>
      <c r="BX527" s="17"/>
      <c r="BY527" s="17"/>
      <c r="BZ527" s="17"/>
      <c r="CA527" s="17"/>
      <c r="CB527" s="17"/>
      <c r="CC527" s="17"/>
      <c r="CD527" s="17"/>
    </row>
    <row r="528">
      <c r="A528" s="17"/>
      <c r="B528" s="17"/>
      <c r="C528" s="17"/>
      <c r="D528" s="301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32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  <c r="AT528" s="17"/>
      <c r="AU528" s="17"/>
      <c r="AV528" s="17"/>
      <c r="AW528" s="17"/>
      <c r="AX528" s="17"/>
      <c r="AY528" s="17"/>
      <c r="AZ528" s="17"/>
      <c r="BA528" s="17"/>
      <c r="BB528" s="17"/>
      <c r="BC528" s="17"/>
      <c r="BD528" s="17"/>
      <c r="BE528" s="17"/>
      <c r="BF528" s="17"/>
      <c r="BG528" s="17"/>
      <c r="BH528" s="17"/>
      <c r="BI528" s="17"/>
      <c r="BJ528" s="17"/>
      <c r="BK528" s="17"/>
      <c r="BL528" s="17"/>
      <c r="BM528" s="17"/>
      <c r="BN528" s="17"/>
      <c r="BO528" s="17"/>
      <c r="BP528" s="17"/>
      <c r="BQ528" s="17"/>
      <c r="BR528" s="17"/>
      <c r="BS528" s="17"/>
      <c r="BT528" s="17"/>
      <c r="BU528" s="17"/>
      <c r="BV528" s="17"/>
      <c r="BW528" s="17"/>
      <c r="BX528" s="17"/>
      <c r="BY528" s="17"/>
      <c r="BZ528" s="17"/>
      <c r="CA528" s="17"/>
      <c r="CB528" s="17"/>
      <c r="CC528" s="17"/>
      <c r="CD528" s="17"/>
    </row>
    <row r="529">
      <c r="A529" s="17"/>
      <c r="B529" s="17"/>
      <c r="C529" s="17"/>
      <c r="D529" s="301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32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  <c r="AT529" s="17"/>
      <c r="AU529" s="17"/>
      <c r="AV529" s="17"/>
      <c r="AW529" s="17"/>
      <c r="AX529" s="17"/>
      <c r="AY529" s="17"/>
      <c r="AZ529" s="17"/>
      <c r="BA529" s="17"/>
      <c r="BB529" s="17"/>
      <c r="BC529" s="17"/>
      <c r="BD529" s="17"/>
      <c r="BE529" s="17"/>
      <c r="BF529" s="17"/>
      <c r="BG529" s="17"/>
      <c r="BH529" s="17"/>
      <c r="BI529" s="17"/>
      <c r="BJ529" s="17"/>
      <c r="BK529" s="17"/>
      <c r="BL529" s="17"/>
      <c r="BM529" s="17"/>
      <c r="BN529" s="17"/>
      <c r="BO529" s="17"/>
      <c r="BP529" s="17"/>
      <c r="BQ529" s="17"/>
      <c r="BR529" s="17"/>
      <c r="BS529" s="17"/>
      <c r="BT529" s="17"/>
      <c r="BU529" s="17"/>
      <c r="BV529" s="17"/>
      <c r="BW529" s="17"/>
      <c r="BX529" s="17"/>
      <c r="BY529" s="17"/>
      <c r="BZ529" s="17"/>
      <c r="CA529" s="17"/>
      <c r="CB529" s="17"/>
      <c r="CC529" s="17"/>
      <c r="CD529" s="17"/>
    </row>
    <row r="530">
      <c r="A530" s="17"/>
      <c r="B530" s="17"/>
      <c r="C530" s="17"/>
      <c r="D530" s="301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32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  <c r="AT530" s="17"/>
      <c r="AU530" s="17"/>
      <c r="AV530" s="17"/>
      <c r="AW530" s="17"/>
      <c r="AX530" s="17"/>
      <c r="AY530" s="17"/>
      <c r="AZ530" s="17"/>
      <c r="BA530" s="17"/>
      <c r="BB530" s="17"/>
      <c r="BC530" s="17"/>
      <c r="BD530" s="17"/>
      <c r="BE530" s="17"/>
      <c r="BF530" s="17"/>
      <c r="BG530" s="17"/>
      <c r="BH530" s="17"/>
      <c r="BI530" s="17"/>
      <c r="BJ530" s="17"/>
      <c r="BK530" s="17"/>
      <c r="BL530" s="17"/>
      <c r="BM530" s="17"/>
      <c r="BN530" s="17"/>
      <c r="BO530" s="17"/>
      <c r="BP530" s="17"/>
      <c r="BQ530" s="17"/>
      <c r="BR530" s="17"/>
      <c r="BS530" s="17"/>
      <c r="BT530" s="17"/>
      <c r="BU530" s="17"/>
      <c r="BV530" s="17"/>
      <c r="BW530" s="17"/>
      <c r="BX530" s="17"/>
      <c r="BY530" s="17"/>
      <c r="BZ530" s="17"/>
      <c r="CA530" s="17"/>
      <c r="CB530" s="17"/>
      <c r="CC530" s="17"/>
      <c r="CD530" s="17"/>
    </row>
    <row r="531">
      <c r="A531" s="17"/>
      <c r="B531" s="17"/>
      <c r="C531" s="17"/>
      <c r="D531" s="301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32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  <c r="AT531" s="17"/>
      <c r="AU531" s="17"/>
      <c r="AV531" s="17"/>
      <c r="AW531" s="17"/>
      <c r="AX531" s="17"/>
      <c r="AY531" s="17"/>
      <c r="AZ531" s="17"/>
      <c r="BA531" s="17"/>
      <c r="BB531" s="17"/>
      <c r="BC531" s="17"/>
      <c r="BD531" s="17"/>
      <c r="BE531" s="17"/>
      <c r="BF531" s="17"/>
      <c r="BG531" s="17"/>
      <c r="BH531" s="17"/>
      <c r="BI531" s="17"/>
      <c r="BJ531" s="17"/>
      <c r="BK531" s="17"/>
      <c r="BL531" s="17"/>
      <c r="BM531" s="17"/>
      <c r="BN531" s="17"/>
      <c r="BO531" s="17"/>
      <c r="BP531" s="17"/>
      <c r="BQ531" s="17"/>
      <c r="BR531" s="17"/>
      <c r="BS531" s="17"/>
      <c r="BT531" s="17"/>
      <c r="BU531" s="17"/>
      <c r="BV531" s="17"/>
      <c r="BW531" s="17"/>
      <c r="BX531" s="17"/>
      <c r="BY531" s="17"/>
      <c r="BZ531" s="17"/>
      <c r="CA531" s="17"/>
      <c r="CB531" s="17"/>
      <c r="CC531" s="17"/>
      <c r="CD531" s="17"/>
    </row>
    <row r="532">
      <c r="A532" s="17"/>
      <c r="B532" s="17"/>
      <c r="C532" s="17"/>
      <c r="D532" s="301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32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  <c r="AT532" s="17"/>
      <c r="AU532" s="17"/>
      <c r="AV532" s="17"/>
      <c r="AW532" s="17"/>
      <c r="AX532" s="17"/>
      <c r="AY532" s="17"/>
      <c r="AZ532" s="17"/>
      <c r="BA532" s="17"/>
      <c r="BB532" s="17"/>
      <c r="BC532" s="17"/>
      <c r="BD532" s="17"/>
      <c r="BE532" s="17"/>
      <c r="BF532" s="17"/>
      <c r="BG532" s="17"/>
      <c r="BH532" s="17"/>
      <c r="BI532" s="17"/>
      <c r="BJ532" s="17"/>
      <c r="BK532" s="17"/>
      <c r="BL532" s="17"/>
      <c r="BM532" s="17"/>
      <c r="BN532" s="17"/>
      <c r="BO532" s="17"/>
      <c r="BP532" s="17"/>
      <c r="BQ532" s="17"/>
      <c r="BR532" s="17"/>
      <c r="BS532" s="17"/>
      <c r="BT532" s="17"/>
      <c r="BU532" s="17"/>
      <c r="BV532" s="17"/>
      <c r="BW532" s="17"/>
      <c r="BX532" s="17"/>
      <c r="BY532" s="17"/>
      <c r="BZ532" s="17"/>
      <c r="CA532" s="17"/>
      <c r="CB532" s="17"/>
      <c r="CC532" s="17"/>
      <c r="CD532" s="17"/>
    </row>
    <row r="533">
      <c r="A533" s="17"/>
      <c r="B533" s="17"/>
      <c r="C533" s="17"/>
      <c r="D533" s="301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32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  <c r="AT533" s="17"/>
      <c r="AU533" s="17"/>
      <c r="AV533" s="17"/>
      <c r="AW533" s="17"/>
      <c r="AX533" s="17"/>
      <c r="AY533" s="17"/>
      <c r="AZ533" s="17"/>
      <c r="BA533" s="17"/>
      <c r="BB533" s="17"/>
      <c r="BC533" s="17"/>
      <c r="BD533" s="17"/>
      <c r="BE533" s="17"/>
      <c r="BF533" s="17"/>
      <c r="BG533" s="17"/>
      <c r="BH533" s="17"/>
      <c r="BI533" s="17"/>
      <c r="BJ533" s="17"/>
      <c r="BK533" s="17"/>
      <c r="BL533" s="17"/>
      <c r="BM533" s="17"/>
      <c r="BN533" s="17"/>
      <c r="BO533" s="17"/>
      <c r="BP533" s="17"/>
      <c r="BQ533" s="17"/>
      <c r="BR533" s="17"/>
      <c r="BS533" s="17"/>
      <c r="BT533" s="17"/>
      <c r="BU533" s="17"/>
      <c r="BV533" s="17"/>
      <c r="BW533" s="17"/>
      <c r="BX533" s="17"/>
      <c r="BY533" s="17"/>
      <c r="BZ533" s="17"/>
      <c r="CA533" s="17"/>
      <c r="CB533" s="17"/>
      <c r="CC533" s="17"/>
      <c r="CD533" s="17"/>
    </row>
    <row r="534">
      <c r="A534" s="17"/>
      <c r="B534" s="17"/>
      <c r="C534" s="17"/>
      <c r="D534" s="301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32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  <c r="AT534" s="17"/>
      <c r="AU534" s="17"/>
      <c r="AV534" s="17"/>
      <c r="AW534" s="17"/>
      <c r="AX534" s="17"/>
      <c r="AY534" s="17"/>
      <c r="AZ534" s="17"/>
      <c r="BA534" s="17"/>
      <c r="BB534" s="17"/>
      <c r="BC534" s="17"/>
      <c r="BD534" s="17"/>
      <c r="BE534" s="17"/>
      <c r="BF534" s="17"/>
      <c r="BG534" s="17"/>
      <c r="BH534" s="17"/>
      <c r="BI534" s="17"/>
      <c r="BJ534" s="17"/>
      <c r="BK534" s="17"/>
      <c r="BL534" s="17"/>
      <c r="BM534" s="17"/>
      <c r="BN534" s="17"/>
      <c r="BO534" s="17"/>
      <c r="BP534" s="17"/>
      <c r="BQ534" s="17"/>
      <c r="BR534" s="17"/>
      <c r="BS534" s="17"/>
      <c r="BT534" s="17"/>
      <c r="BU534" s="17"/>
      <c r="BV534" s="17"/>
      <c r="BW534" s="17"/>
      <c r="BX534" s="17"/>
      <c r="BY534" s="17"/>
      <c r="BZ534" s="17"/>
      <c r="CA534" s="17"/>
      <c r="CB534" s="17"/>
      <c r="CC534" s="17"/>
      <c r="CD534" s="17"/>
    </row>
    <row r="535">
      <c r="A535" s="17"/>
      <c r="B535" s="17"/>
      <c r="C535" s="17"/>
      <c r="D535" s="301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32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  <c r="AT535" s="17"/>
      <c r="AU535" s="17"/>
      <c r="AV535" s="17"/>
      <c r="AW535" s="17"/>
      <c r="AX535" s="17"/>
      <c r="AY535" s="17"/>
      <c r="AZ535" s="17"/>
      <c r="BA535" s="17"/>
      <c r="BB535" s="17"/>
      <c r="BC535" s="17"/>
      <c r="BD535" s="17"/>
      <c r="BE535" s="17"/>
      <c r="BF535" s="17"/>
      <c r="BG535" s="17"/>
      <c r="BH535" s="17"/>
      <c r="BI535" s="17"/>
      <c r="BJ535" s="17"/>
      <c r="BK535" s="17"/>
      <c r="BL535" s="17"/>
      <c r="BM535" s="17"/>
      <c r="BN535" s="17"/>
      <c r="BO535" s="17"/>
      <c r="BP535" s="17"/>
      <c r="BQ535" s="17"/>
      <c r="BR535" s="17"/>
      <c r="BS535" s="17"/>
      <c r="BT535" s="17"/>
      <c r="BU535" s="17"/>
      <c r="BV535" s="17"/>
      <c r="BW535" s="17"/>
      <c r="BX535" s="17"/>
      <c r="BY535" s="17"/>
      <c r="BZ535" s="17"/>
      <c r="CA535" s="17"/>
      <c r="CB535" s="17"/>
      <c r="CC535" s="17"/>
      <c r="CD535" s="17"/>
    </row>
    <row r="536">
      <c r="A536" s="17"/>
      <c r="B536" s="17"/>
      <c r="C536" s="17"/>
      <c r="D536" s="301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32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  <c r="AT536" s="17"/>
      <c r="AU536" s="17"/>
      <c r="AV536" s="17"/>
      <c r="AW536" s="17"/>
      <c r="AX536" s="17"/>
      <c r="AY536" s="17"/>
      <c r="AZ536" s="17"/>
      <c r="BA536" s="17"/>
      <c r="BB536" s="17"/>
      <c r="BC536" s="17"/>
      <c r="BD536" s="17"/>
      <c r="BE536" s="17"/>
      <c r="BF536" s="17"/>
      <c r="BG536" s="17"/>
      <c r="BH536" s="17"/>
      <c r="BI536" s="17"/>
      <c r="BJ536" s="17"/>
      <c r="BK536" s="17"/>
      <c r="BL536" s="17"/>
      <c r="BM536" s="17"/>
      <c r="BN536" s="17"/>
      <c r="BO536" s="17"/>
      <c r="BP536" s="17"/>
      <c r="BQ536" s="17"/>
      <c r="BR536" s="17"/>
      <c r="BS536" s="17"/>
      <c r="BT536" s="17"/>
      <c r="BU536" s="17"/>
      <c r="BV536" s="17"/>
      <c r="BW536" s="17"/>
      <c r="BX536" s="17"/>
      <c r="BY536" s="17"/>
      <c r="BZ536" s="17"/>
      <c r="CA536" s="17"/>
      <c r="CB536" s="17"/>
      <c r="CC536" s="17"/>
      <c r="CD536" s="17"/>
    </row>
    <row r="537">
      <c r="A537" s="17"/>
      <c r="B537" s="17"/>
      <c r="C537" s="17"/>
      <c r="D537" s="301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32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  <c r="AT537" s="17"/>
      <c r="AU537" s="17"/>
      <c r="AV537" s="17"/>
      <c r="AW537" s="17"/>
      <c r="AX537" s="17"/>
      <c r="AY537" s="17"/>
      <c r="AZ537" s="17"/>
      <c r="BA537" s="17"/>
      <c r="BB537" s="17"/>
      <c r="BC537" s="17"/>
      <c r="BD537" s="17"/>
      <c r="BE537" s="17"/>
      <c r="BF537" s="17"/>
      <c r="BG537" s="17"/>
      <c r="BH537" s="17"/>
      <c r="BI537" s="17"/>
      <c r="BJ537" s="17"/>
      <c r="BK537" s="17"/>
      <c r="BL537" s="17"/>
      <c r="BM537" s="17"/>
      <c r="BN537" s="17"/>
      <c r="BO537" s="17"/>
      <c r="BP537" s="17"/>
      <c r="BQ537" s="17"/>
      <c r="BR537" s="17"/>
      <c r="BS537" s="17"/>
      <c r="BT537" s="17"/>
      <c r="BU537" s="17"/>
      <c r="BV537" s="17"/>
      <c r="BW537" s="17"/>
      <c r="BX537" s="17"/>
      <c r="BY537" s="17"/>
      <c r="BZ537" s="17"/>
      <c r="CA537" s="17"/>
      <c r="CB537" s="17"/>
      <c r="CC537" s="17"/>
      <c r="CD537" s="17"/>
    </row>
    <row r="538">
      <c r="A538" s="17"/>
      <c r="B538" s="17"/>
      <c r="C538" s="17"/>
      <c r="D538" s="301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32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  <c r="AT538" s="17"/>
      <c r="AU538" s="17"/>
      <c r="AV538" s="17"/>
      <c r="AW538" s="17"/>
      <c r="AX538" s="17"/>
      <c r="AY538" s="17"/>
      <c r="AZ538" s="17"/>
      <c r="BA538" s="17"/>
      <c r="BB538" s="17"/>
      <c r="BC538" s="17"/>
      <c r="BD538" s="17"/>
      <c r="BE538" s="17"/>
      <c r="BF538" s="17"/>
      <c r="BG538" s="17"/>
      <c r="BH538" s="17"/>
      <c r="BI538" s="17"/>
      <c r="BJ538" s="17"/>
      <c r="BK538" s="17"/>
      <c r="BL538" s="17"/>
      <c r="BM538" s="17"/>
      <c r="BN538" s="17"/>
      <c r="BO538" s="17"/>
      <c r="BP538" s="17"/>
      <c r="BQ538" s="17"/>
      <c r="BR538" s="17"/>
      <c r="BS538" s="17"/>
      <c r="BT538" s="17"/>
      <c r="BU538" s="17"/>
      <c r="BV538" s="17"/>
      <c r="BW538" s="17"/>
      <c r="BX538" s="17"/>
      <c r="BY538" s="17"/>
      <c r="BZ538" s="17"/>
      <c r="CA538" s="17"/>
      <c r="CB538" s="17"/>
      <c r="CC538" s="17"/>
      <c r="CD538" s="17"/>
    </row>
    <row r="539">
      <c r="A539" s="17"/>
      <c r="B539" s="17"/>
      <c r="C539" s="17"/>
      <c r="D539" s="301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32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  <c r="AT539" s="17"/>
      <c r="AU539" s="17"/>
      <c r="AV539" s="17"/>
      <c r="AW539" s="17"/>
      <c r="AX539" s="17"/>
      <c r="AY539" s="17"/>
      <c r="AZ539" s="17"/>
      <c r="BA539" s="17"/>
      <c r="BB539" s="17"/>
      <c r="BC539" s="17"/>
      <c r="BD539" s="17"/>
      <c r="BE539" s="17"/>
      <c r="BF539" s="17"/>
      <c r="BG539" s="17"/>
      <c r="BH539" s="17"/>
      <c r="BI539" s="17"/>
      <c r="BJ539" s="17"/>
      <c r="BK539" s="17"/>
      <c r="BL539" s="17"/>
      <c r="BM539" s="17"/>
      <c r="BN539" s="17"/>
      <c r="BO539" s="17"/>
      <c r="BP539" s="17"/>
      <c r="BQ539" s="17"/>
      <c r="BR539" s="17"/>
      <c r="BS539" s="17"/>
      <c r="BT539" s="17"/>
      <c r="BU539" s="17"/>
      <c r="BV539" s="17"/>
      <c r="BW539" s="17"/>
      <c r="BX539" s="17"/>
      <c r="BY539" s="17"/>
      <c r="BZ539" s="17"/>
      <c r="CA539" s="17"/>
      <c r="CB539" s="17"/>
      <c r="CC539" s="17"/>
      <c r="CD539" s="17"/>
    </row>
    <row r="540">
      <c r="A540" s="17"/>
      <c r="B540" s="17"/>
      <c r="C540" s="17"/>
      <c r="D540" s="301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32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  <c r="AT540" s="17"/>
      <c r="AU540" s="17"/>
      <c r="AV540" s="17"/>
      <c r="AW540" s="17"/>
      <c r="AX540" s="17"/>
      <c r="AY540" s="17"/>
      <c r="AZ540" s="17"/>
      <c r="BA540" s="17"/>
      <c r="BB540" s="17"/>
      <c r="BC540" s="17"/>
      <c r="BD540" s="17"/>
      <c r="BE540" s="17"/>
      <c r="BF540" s="17"/>
      <c r="BG540" s="17"/>
      <c r="BH540" s="17"/>
      <c r="BI540" s="17"/>
      <c r="BJ540" s="17"/>
      <c r="BK540" s="17"/>
      <c r="BL540" s="17"/>
      <c r="BM540" s="17"/>
      <c r="BN540" s="17"/>
      <c r="BO540" s="17"/>
      <c r="BP540" s="17"/>
      <c r="BQ540" s="17"/>
      <c r="BR540" s="17"/>
      <c r="BS540" s="17"/>
      <c r="BT540" s="17"/>
      <c r="BU540" s="17"/>
      <c r="BV540" s="17"/>
      <c r="BW540" s="17"/>
      <c r="BX540" s="17"/>
      <c r="BY540" s="17"/>
      <c r="BZ540" s="17"/>
      <c r="CA540" s="17"/>
      <c r="CB540" s="17"/>
      <c r="CC540" s="17"/>
      <c r="CD540" s="17"/>
    </row>
    <row r="541">
      <c r="A541" s="17"/>
      <c r="B541" s="17"/>
      <c r="C541" s="17"/>
      <c r="D541" s="301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32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  <c r="AT541" s="17"/>
      <c r="AU541" s="17"/>
      <c r="AV541" s="17"/>
      <c r="AW541" s="17"/>
      <c r="AX541" s="17"/>
      <c r="AY541" s="17"/>
      <c r="AZ541" s="17"/>
      <c r="BA541" s="17"/>
      <c r="BB541" s="17"/>
      <c r="BC541" s="17"/>
      <c r="BD541" s="17"/>
      <c r="BE541" s="17"/>
      <c r="BF541" s="17"/>
      <c r="BG541" s="17"/>
      <c r="BH541" s="17"/>
      <c r="BI541" s="17"/>
      <c r="BJ541" s="17"/>
      <c r="BK541" s="17"/>
      <c r="BL541" s="17"/>
      <c r="BM541" s="17"/>
      <c r="BN541" s="17"/>
      <c r="BO541" s="17"/>
      <c r="BP541" s="17"/>
      <c r="BQ541" s="17"/>
      <c r="BR541" s="17"/>
      <c r="BS541" s="17"/>
      <c r="BT541" s="17"/>
      <c r="BU541" s="17"/>
      <c r="BV541" s="17"/>
      <c r="BW541" s="17"/>
      <c r="BX541" s="17"/>
      <c r="BY541" s="17"/>
      <c r="BZ541" s="17"/>
      <c r="CA541" s="17"/>
      <c r="CB541" s="17"/>
      <c r="CC541" s="17"/>
      <c r="CD541" s="17"/>
    </row>
    <row r="542">
      <c r="A542" s="17"/>
      <c r="B542" s="17"/>
      <c r="C542" s="17"/>
      <c r="D542" s="301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32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  <c r="AT542" s="17"/>
      <c r="AU542" s="17"/>
      <c r="AV542" s="17"/>
      <c r="AW542" s="17"/>
      <c r="AX542" s="17"/>
      <c r="AY542" s="17"/>
      <c r="AZ542" s="17"/>
      <c r="BA542" s="17"/>
      <c r="BB542" s="17"/>
      <c r="BC542" s="17"/>
      <c r="BD542" s="17"/>
      <c r="BE542" s="17"/>
      <c r="BF542" s="17"/>
      <c r="BG542" s="17"/>
      <c r="BH542" s="17"/>
      <c r="BI542" s="17"/>
      <c r="BJ542" s="17"/>
      <c r="BK542" s="17"/>
      <c r="BL542" s="17"/>
      <c r="BM542" s="17"/>
      <c r="BN542" s="17"/>
      <c r="BO542" s="17"/>
      <c r="BP542" s="17"/>
      <c r="BQ542" s="17"/>
      <c r="BR542" s="17"/>
      <c r="BS542" s="17"/>
      <c r="BT542" s="17"/>
      <c r="BU542" s="17"/>
      <c r="BV542" s="17"/>
      <c r="BW542" s="17"/>
      <c r="BX542" s="17"/>
      <c r="BY542" s="17"/>
      <c r="BZ542" s="17"/>
      <c r="CA542" s="17"/>
      <c r="CB542" s="17"/>
      <c r="CC542" s="17"/>
      <c r="CD542" s="17"/>
    </row>
    <row r="543">
      <c r="A543" s="17"/>
      <c r="B543" s="17"/>
      <c r="C543" s="17"/>
      <c r="D543" s="301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32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  <c r="AT543" s="17"/>
      <c r="AU543" s="17"/>
      <c r="AV543" s="17"/>
      <c r="AW543" s="17"/>
      <c r="AX543" s="17"/>
      <c r="AY543" s="17"/>
      <c r="AZ543" s="17"/>
      <c r="BA543" s="17"/>
      <c r="BB543" s="17"/>
      <c r="BC543" s="17"/>
      <c r="BD543" s="17"/>
      <c r="BE543" s="17"/>
      <c r="BF543" s="17"/>
      <c r="BG543" s="17"/>
      <c r="BH543" s="17"/>
      <c r="BI543" s="17"/>
      <c r="BJ543" s="17"/>
      <c r="BK543" s="17"/>
      <c r="BL543" s="17"/>
      <c r="BM543" s="17"/>
      <c r="BN543" s="17"/>
      <c r="BO543" s="17"/>
      <c r="BP543" s="17"/>
      <c r="BQ543" s="17"/>
      <c r="BR543" s="17"/>
      <c r="BS543" s="17"/>
      <c r="BT543" s="17"/>
      <c r="BU543" s="17"/>
      <c r="BV543" s="17"/>
      <c r="BW543" s="17"/>
      <c r="BX543" s="17"/>
      <c r="BY543" s="17"/>
      <c r="BZ543" s="17"/>
      <c r="CA543" s="17"/>
      <c r="CB543" s="17"/>
      <c r="CC543" s="17"/>
      <c r="CD543" s="17"/>
    </row>
    <row r="544">
      <c r="A544" s="17"/>
      <c r="B544" s="17"/>
      <c r="C544" s="17"/>
      <c r="D544" s="301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32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  <c r="AT544" s="17"/>
      <c r="AU544" s="17"/>
      <c r="AV544" s="17"/>
      <c r="AW544" s="17"/>
      <c r="AX544" s="17"/>
      <c r="AY544" s="17"/>
      <c r="AZ544" s="17"/>
      <c r="BA544" s="17"/>
      <c r="BB544" s="17"/>
      <c r="BC544" s="17"/>
      <c r="BD544" s="17"/>
      <c r="BE544" s="17"/>
      <c r="BF544" s="17"/>
      <c r="BG544" s="17"/>
      <c r="BH544" s="17"/>
      <c r="BI544" s="17"/>
      <c r="BJ544" s="17"/>
      <c r="BK544" s="17"/>
      <c r="BL544" s="17"/>
      <c r="BM544" s="17"/>
      <c r="BN544" s="17"/>
      <c r="BO544" s="17"/>
      <c r="BP544" s="17"/>
      <c r="BQ544" s="17"/>
      <c r="BR544" s="17"/>
      <c r="BS544" s="17"/>
      <c r="BT544" s="17"/>
      <c r="BU544" s="17"/>
      <c r="BV544" s="17"/>
      <c r="BW544" s="17"/>
      <c r="BX544" s="17"/>
      <c r="BY544" s="17"/>
      <c r="BZ544" s="17"/>
      <c r="CA544" s="17"/>
      <c r="CB544" s="17"/>
      <c r="CC544" s="17"/>
      <c r="CD544" s="17"/>
    </row>
    <row r="545">
      <c r="A545" s="17"/>
      <c r="B545" s="17"/>
      <c r="C545" s="17"/>
      <c r="D545" s="301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32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  <c r="AT545" s="17"/>
      <c r="AU545" s="17"/>
      <c r="AV545" s="17"/>
      <c r="AW545" s="17"/>
      <c r="AX545" s="17"/>
      <c r="AY545" s="17"/>
      <c r="AZ545" s="17"/>
      <c r="BA545" s="17"/>
      <c r="BB545" s="17"/>
      <c r="BC545" s="17"/>
      <c r="BD545" s="17"/>
      <c r="BE545" s="17"/>
      <c r="BF545" s="17"/>
      <c r="BG545" s="17"/>
      <c r="BH545" s="17"/>
      <c r="BI545" s="17"/>
      <c r="BJ545" s="17"/>
      <c r="BK545" s="17"/>
      <c r="BL545" s="17"/>
      <c r="BM545" s="17"/>
      <c r="BN545" s="17"/>
      <c r="BO545" s="17"/>
      <c r="BP545" s="17"/>
      <c r="BQ545" s="17"/>
      <c r="BR545" s="17"/>
      <c r="BS545" s="17"/>
      <c r="BT545" s="17"/>
      <c r="BU545" s="17"/>
      <c r="BV545" s="17"/>
      <c r="BW545" s="17"/>
      <c r="BX545" s="17"/>
      <c r="BY545" s="17"/>
      <c r="BZ545" s="17"/>
      <c r="CA545" s="17"/>
      <c r="CB545" s="17"/>
      <c r="CC545" s="17"/>
      <c r="CD545" s="17"/>
    </row>
    <row r="546">
      <c r="A546" s="17"/>
      <c r="B546" s="17"/>
      <c r="C546" s="17"/>
      <c r="D546" s="301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32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  <c r="AT546" s="17"/>
      <c r="AU546" s="17"/>
      <c r="AV546" s="17"/>
      <c r="AW546" s="17"/>
      <c r="AX546" s="17"/>
      <c r="AY546" s="17"/>
      <c r="AZ546" s="17"/>
      <c r="BA546" s="17"/>
      <c r="BB546" s="17"/>
      <c r="BC546" s="17"/>
      <c r="BD546" s="17"/>
      <c r="BE546" s="17"/>
      <c r="BF546" s="17"/>
      <c r="BG546" s="17"/>
      <c r="BH546" s="17"/>
      <c r="BI546" s="17"/>
      <c r="BJ546" s="17"/>
      <c r="BK546" s="17"/>
      <c r="BL546" s="17"/>
      <c r="BM546" s="17"/>
      <c r="BN546" s="17"/>
      <c r="BO546" s="17"/>
      <c r="BP546" s="17"/>
      <c r="BQ546" s="17"/>
      <c r="BR546" s="17"/>
      <c r="BS546" s="17"/>
      <c r="BT546" s="17"/>
      <c r="BU546" s="17"/>
      <c r="BV546" s="17"/>
      <c r="BW546" s="17"/>
      <c r="BX546" s="17"/>
      <c r="BY546" s="17"/>
      <c r="BZ546" s="17"/>
      <c r="CA546" s="17"/>
      <c r="CB546" s="17"/>
      <c r="CC546" s="17"/>
      <c r="CD546" s="17"/>
    </row>
    <row r="547">
      <c r="A547" s="17"/>
      <c r="B547" s="17"/>
      <c r="C547" s="17"/>
      <c r="D547" s="301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32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  <c r="AT547" s="17"/>
      <c r="AU547" s="17"/>
      <c r="AV547" s="17"/>
      <c r="AW547" s="17"/>
      <c r="AX547" s="17"/>
      <c r="AY547" s="17"/>
      <c r="AZ547" s="17"/>
      <c r="BA547" s="17"/>
      <c r="BB547" s="17"/>
      <c r="BC547" s="17"/>
      <c r="BD547" s="17"/>
      <c r="BE547" s="17"/>
      <c r="BF547" s="17"/>
      <c r="BG547" s="17"/>
      <c r="BH547" s="17"/>
      <c r="BI547" s="17"/>
      <c r="BJ547" s="17"/>
      <c r="BK547" s="17"/>
      <c r="BL547" s="17"/>
      <c r="BM547" s="17"/>
      <c r="BN547" s="17"/>
      <c r="BO547" s="17"/>
      <c r="BP547" s="17"/>
      <c r="BQ547" s="17"/>
      <c r="BR547" s="17"/>
      <c r="BS547" s="17"/>
      <c r="BT547" s="17"/>
      <c r="BU547" s="17"/>
      <c r="BV547" s="17"/>
      <c r="BW547" s="17"/>
      <c r="BX547" s="17"/>
      <c r="BY547" s="17"/>
      <c r="BZ547" s="17"/>
      <c r="CA547" s="17"/>
      <c r="CB547" s="17"/>
      <c r="CC547" s="17"/>
      <c r="CD547" s="17"/>
    </row>
    <row r="548">
      <c r="A548" s="17"/>
      <c r="B548" s="17"/>
      <c r="C548" s="17"/>
      <c r="D548" s="301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32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  <c r="AT548" s="17"/>
      <c r="AU548" s="17"/>
      <c r="AV548" s="17"/>
      <c r="AW548" s="17"/>
      <c r="AX548" s="17"/>
      <c r="AY548" s="17"/>
      <c r="AZ548" s="17"/>
      <c r="BA548" s="17"/>
      <c r="BB548" s="17"/>
      <c r="BC548" s="17"/>
      <c r="BD548" s="17"/>
      <c r="BE548" s="17"/>
      <c r="BF548" s="17"/>
      <c r="BG548" s="17"/>
      <c r="BH548" s="17"/>
      <c r="BI548" s="17"/>
      <c r="BJ548" s="17"/>
      <c r="BK548" s="17"/>
      <c r="BL548" s="17"/>
      <c r="BM548" s="17"/>
      <c r="BN548" s="17"/>
      <c r="BO548" s="17"/>
      <c r="BP548" s="17"/>
      <c r="BQ548" s="17"/>
      <c r="BR548" s="17"/>
      <c r="BS548" s="17"/>
      <c r="BT548" s="17"/>
      <c r="BU548" s="17"/>
      <c r="BV548" s="17"/>
      <c r="BW548" s="17"/>
      <c r="BX548" s="17"/>
      <c r="BY548" s="17"/>
      <c r="BZ548" s="17"/>
      <c r="CA548" s="17"/>
      <c r="CB548" s="17"/>
      <c r="CC548" s="17"/>
      <c r="CD548" s="17"/>
    </row>
    <row r="549">
      <c r="A549" s="17"/>
      <c r="B549" s="17"/>
      <c r="C549" s="17"/>
      <c r="D549" s="301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32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  <c r="AT549" s="17"/>
      <c r="AU549" s="17"/>
      <c r="AV549" s="17"/>
      <c r="AW549" s="17"/>
      <c r="AX549" s="17"/>
      <c r="AY549" s="17"/>
      <c r="AZ549" s="17"/>
      <c r="BA549" s="17"/>
      <c r="BB549" s="17"/>
      <c r="BC549" s="17"/>
      <c r="BD549" s="17"/>
      <c r="BE549" s="17"/>
      <c r="BF549" s="17"/>
      <c r="BG549" s="17"/>
      <c r="BH549" s="17"/>
      <c r="BI549" s="17"/>
      <c r="BJ549" s="17"/>
      <c r="BK549" s="17"/>
      <c r="BL549" s="17"/>
      <c r="BM549" s="17"/>
      <c r="BN549" s="17"/>
      <c r="BO549" s="17"/>
      <c r="BP549" s="17"/>
      <c r="BQ549" s="17"/>
      <c r="BR549" s="17"/>
      <c r="BS549" s="17"/>
      <c r="BT549" s="17"/>
      <c r="BU549" s="17"/>
      <c r="BV549" s="17"/>
      <c r="BW549" s="17"/>
      <c r="BX549" s="17"/>
      <c r="BY549" s="17"/>
      <c r="BZ549" s="17"/>
      <c r="CA549" s="17"/>
      <c r="CB549" s="17"/>
      <c r="CC549" s="17"/>
      <c r="CD549" s="17"/>
    </row>
    <row r="550">
      <c r="A550" s="17"/>
      <c r="B550" s="17"/>
      <c r="C550" s="17"/>
      <c r="D550" s="301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32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  <c r="AT550" s="17"/>
      <c r="AU550" s="17"/>
      <c r="AV550" s="17"/>
      <c r="AW550" s="17"/>
      <c r="AX550" s="17"/>
      <c r="AY550" s="17"/>
      <c r="AZ550" s="17"/>
      <c r="BA550" s="17"/>
      <c r="BB550" s="17"/>
      <c r="BC550" s="17"/>
      <c r="BD550" s="17"/>
      <c r="BE550" s="17"/>
      <c r="BF550" s="17"/>
      <c r="BG550" s="17"/>
      <c r="BH550" s="17"/>
      <c r="BI550" s="17"/>
      <c r="BJ550" s="17"/>
      <c r="BK550" s="17"/>
      <c r="BL550" s="17"/>
      <c r="BM550" s="17"/>
      <c r="BN550" s="17"/>
      <c r="BO550" s="17"/>
      <c r="BP550" s="17"/>
      <c r="BQ550" s="17"/>
      <c r="BR550" s="17"/>
      <c r="BS550" s="17"/>
      <c r="BT550" s="17"/>
      <c r="BU550" s="17"/>
      <c r="BV550" s="17"/>
      <c r="BW550" s="17"/>
      <c r="BX550" s="17"/>
      <c r="BY550" s="17"/>
      <c r="BZ550" s="17"/>
      <c r="CA550" s="17"/>
      <c r="CB550" s="17"/>
      <c r="CC550" s="17"/>
      <c r="CD550" s="17"/>
    </row>
    <row r="551">
      <c r="A551" s="17"/>
      <c r="B551" s="17"/>
      <c r="C551" s="17"/>
      <c r="D551" s="301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32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  <c r="AT551" s="17"/>
      <c r="AU551" s="17"/>
      <c r="AV551" s="17"/>
      <c r="AW551" s="17"/>
      <c r="AX551" s="17"/>
      <c r="AY551" s="17"/>
      <c r="AZ551" s="17"/>
      <c r="BA551" s="17"/>
      <c r="BB551" s="17"/>
      <c r="BC551" s="17"/>
      <c r="BD551" s="17"/>
      <c r="BE551" s="17"/>
      <c r="BF551" s="17"/>
      <c r="BG551" s="17"/>
      <c r="BH551" s="17"/>
      <c r="BI551" s="17"/>
      <c r="BJ551" s="17"/>
      <c r="BK551" s="17"/>
      <c r="BL551" s="17"/>
      <c r="BM551" s="17"/>
      <c r="BN551" s="17"/>
      <c r="BO551" s="17"/>
      <c r="BP551" s="17"/>
      <c r="BQ551" s="17"/>
      <c r="BR551" s="17"/>
      <c r="BS551" s="17"/>
      <c r="BT551" s="17"/>
      <c r="BU551" s="17"/>
      <c r="BV551" s="17"/>
      <c r="BW551" s="17"/>
      <c r="BX551" s="17"/>
      <c r="BY551" s="17"/>
      <c r="BZ551" s="17"/>
      <c r="CA551" s="17"/>
      <c r="CB551" s="17"/>
      <c r="CC551" s="17"/>
      <c r="CD551" s="17"/>
    </row>
    <row r="552">
      <c r="A552" s="17"/>
      <c r="B552" s="17"/>
      <c r="C552" s="17"/>
      <c r="D552" s="301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32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  <c r="AT552" s="17"/>
      <c r="AU552" s="17"/>
      <c r="AV552" s="17"/>
      <c r="AW552" s="17"/>
      <c r="AX552" s="17"/>
      <c r="AY552" s="17"/>
      <c r="AZ552" s="17"/>
      <c r="BA552" s="17"/>
      <c r="BB552" s="17"/>
      <c r="BC552" s="17"/>
      <c r="BD552" s="17"/>
      <c r="BE552" s="17"/>
      <c r="BF552" s="17"/>
      <c r="BG552" s="17"/>
      <c r="BH552" s="17"/>
      <c r="BI552" s="17"/>
      <c r="BJ552" s="17"/>
      <c r="BK552" s="17"/>
      <c r="BL552" s="17"/>
      <c r="BM552" s="17"/>
      <c r="BN552" s="17"/>
      <c r="BO552" s="17"/>
      <c r="BP552" s="17"/>
      <c r="BQ552" s="17"/>
      <c r="BR552" s="17"/>
      <c r="BS552" s="17"/>
      <c r="BT552" s="17"/>
      <c r="BU552" s="17"/>
      <c r="BV552" s="17"/>
      <c r="BW552" s="17"/>
      <c r="BX552" s="17"/>
      <c r="BY552" s="17"/>
      <c r="BZ552" s="17"/>
      <c r="CA552" s="17"/>
      <c r="CB552" s="17"/>
      <c r="CC552" s="17"/>
      <c r="CD552" s="17"/>
    </row>
    <row r="553">
      <c r="A553" s="17"/>
      <c r="B553" s="17"/>
      <c r="C553" s="17"/>
      <c r="D553" s="301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32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  <c r="AT553" s="17"/>
      <c r="AU553" s="17"/>
      <c r="AV553" s="17"/>
      <c r="AW553" s="17"/>
      <c r="AX553" s="17"/>
      <c r="AY553" s="17"/>
      <c r="AZ553" s="17"/>
      <c r="BA553" s="17"/>
      <c r="BB553" s="17"/>
      <c r="BC553" s="17"/>
      <c r="BD553" s="17"/>
      <c r="BE553" s="17"/>
      <c r="BF553" s="17"/>
      <c r="BG553" s="17"/>
      <c r="BH553" s="17"/>
      <c r="BI553" s="17"/>
      <c r="BJ553" s="17"/>
      <c r="BK553" s="17"/>
      <c r="BL553" s="17"/>
      <c r="BM553" s="17"/>
      <c r="BN553" s="17"/>
      <c r="BO553" s="17"/>
      <c r="BP553" s="17"/>
      <c r="BQ553" s="17"/>
      <c r="BR553" s="17"/>
      <c r="BS553" s="17"/>
      <c r="BT553" s="17"/>
      <c r="BU553" s="17"/>
      <c r="BV553" s="17"/>
      <c r="BW553" s="17"/>
      <c r="BX553" s="17"/>
      <c r="BY553" s="17"/>
      <c r="BZ553" s="17"/>
      <c r="CA553" s="17"/>
      <c r="CB553" s="17"/>
      <c r="CC553" s="17"/>
      <c r="CD553" s="17"/>
    </row>
    <row r="554">
      <c r="A554" s="17"/>
      <c r="B554" s="17"/>
      <c r="C554" s="17"/>
      <c r="D554" s="301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32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  <c r="AT554" s="17"/>
      <c r="AU554" s="17"/>
      <c r="AV554" s="17"/>
      <c r="AW554" s="17"/>
      <c r="AX554" s="17"/>
      <c r="AY554" s="17"/>
      <c r="AZ554" s="17"/>
      <c r="BA554" s="17"/>
      <c r="BB554" s="17"/>
      <c r="BC554" s="17"/>
      <c r="BD554" s="17"/>
      <c r="BE554" s="17"/>
      <c r="BF554" s="17"/>
      <c r="BG554" s="17"/>
      <c r="BH554" s="17"/>
      <c r="BI554" s="17"/>
      <c r="BJ554" s="17"/>
      <c r="BK554" s="17"/>
      <c r="BL554" s="17"/>
      <c r="BM554" s="17"/>
      <c r="BN554" s="17"/>
      <c r="BO554" s="17"/>
      <c r="BP554" s="17"/>
      <c r="BQ554" s="17"/>
      <c r="BR554" s="17"/>
      <c r="BS554" s="17"/>
      <c r="BT554" s="17"/>
      <c r="BU554" s="17"/>
      <c r="BV554" s="17"/>
      <c r="BW554" s="17"/>
      <c r="BX554" s="17"/>
      <c r="BY554" s="17"/>
      <c r="BZ554" s="17"/>
      <c r="CA554" s="17"/>
      <c r="CB554" s="17"/>
      <c r="CC554" s="17"/>
      <c r="CD554" s="17"/>
    </row>
    <row r="555">
      <c r="A555" s="17"/>
      <c r="B555" s="17"/>
      <c r="C555" s="17"/>
      <c r="D555" s="301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32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  <c r="AT555" s="17"/>
      <c r="AU555" s="17"/>
      <c r="AV555" s="17"/>
      <c r="AW555" s="17"/>
      <c r="AX555" s="17"/>
      <c r="AY555" s="17"/>
      <c r="AZ555" s="17"/>
      <c r="BA555" s="17"/>
      <c r="BB555" s="17"/>
      <c r="BC555" s="17"/>
      <c r="BD555" s="17"/>
      <c r="BE555" s="17"/>
      <c r="BF555" s="17"/>
      <c r="BG555" s="17"/>
      <c r="BH555" s="17"/>
      <c r="BI555" s="17"/>
      <c r="BJ555" s="17"/>
      <c r="BK555" s="17"/>
      <c r="BL555" s="17"/>
      <c r="BM555" s="17"/>
      <c r="BN555" s="17"/>
      <c r="BO555" s="17"/>
      <c r="BP555" s="17"/>
      <c r="BQ555" s="17"/>
      <c r="BR555" s="17"/>
      <c r="BS555" s="17"/>
      <c r="BT555" s="17"/>
      <c r="BU555" s="17"/>
      <c r="BV555" s="17"/>
      <c r="BW555" s="17"/>
      <c r="BX555" s="17"/>
      <c r="BY555" s="17"/>
      <c r="BZ555" s="17"/>
      <c r="CA555" s="17"/>
      <c r="CB555" s="17"/>
      <c r="CC555" s="17"/>
      <c r="CD555" s="17"/>
    </row>
    <row r="556">
      <c r="A556" s="17"/>
      <c r="B556" s="17"/>
      <c r="C556" s="17"/>
      <c r="D556" s="301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32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  <c r="AT556" s="17"/>
      <c r="AU556" s="17"/>
      <c r="AV556" s="17"/>
      <c r="AW556" s="17"/>
      <c r="AX556" s="17"/>
      <c r="AY556" s="17"/>
      <c r="AZ556" s="17"/>
      <c r="BA556" s="17"/>
      <c r="BB556" s="17"/>
      <c r="BC556" s="17"/>
      <c r="BD556" s="17"/>
      <c r="BE556" s="17"/>
      <c r="BF556" s="17"/>
      <c r="BG556" s="17"/>
      <c r="BH556" s="17"/>
      <c r="BI556" s="17"/>
      <c r="BJ556" s="17"/>
      <c r="BK556" s="17"/>
      <c r="BL556" s="17"/>
      <c r="BM556" s="17"/>
      <c r="BN556" s="17"/>
      <c r="BO556" s="17"/>
      <c r="BP556" s="17"/>
      <c r="BQ556" s="17"/>
      <c r="BR556" s="17"/>
      <c r="BS556" s="17"/>
      <c r="BT556" s="17"/>
      <c r="BU556" s="17"/>
      <c r="BV556" s="17"/>
      <c r="BW556" s="17"/>
      <c r="BX556" s="17"/>
      <c r="BY556" s="17"/>
      <c r="BZ556" s="17"/>
      <c r="CA556" s="17"/>
      <c r="CB556" s="17"/>
      <c r="CC556" s="17"/>
      <c r="CD556" s="17"/>
    </row>
    <row r="557">
      <c r="A557" s="17"/>
      <c r="B557" s="17"/>
      <c r="C557" s="17"/>
      <c r="D557" s="301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32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  <c r="AT557" s="17"/>
      <c r="AU557" s="17"/>
      <c r="AV557" s="17"/>
      <c r="AW557" s="17"/>
      <c r="AX557" s="17"/>
      <c r="AY557" s="17"/>
      <c r="AZ557" s="17"/>
      <c r="BA557" s="17"/>
      <c r="BB557" s="17"/>
      <c r="BC557" s="17"/>
      <c r="BD557" s="17"/>
      <c r="BE557" s="17"/>
      <c r="BF557" s="17"/>
      <c r="BG557" s="17"/>
      <c r="BH557" s="17"/>
      <c r="BI557" s="17"/>
      <c r="BJ557" s="17"/>
      <c r="BK557" s="17"/>
      <c r="BL557" s="17"/>
      <c r="BM557" s="17"/>
      <c r="BN557" s="17"/>
      <c r="BO557" s="17"/>
      <c r="BP557" s="17"/>
      <c r="BQ557" s="17"/>
      <c r="BR557" s="17"/>
      <c r="BS557" s="17"/>
      <c r="BT557" s="17"/>
      <c r="BU557" s="17"/>
      <c r="BV557" s="17"/>
      <c r="BW557" s="17"/>
      <c r="BX557" s="17"/>
      <c r="BY557" s="17"/>
      <c r="BZ557" s="17"/>
      <c r="CA557" s="17"/>
      <c r="CB557" s="17"/>
      <c r="CC557" s="17"/>
      <c r="CD557" s="17"/>
    </row>
    <row r="558">
      <c r="A558" s="17"/>
      <c r="B558" s="17"/>
      <c r="C558" s="17"/>
      <c r="D558" s="301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32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  <c r="AT558" s="17"/>
      <c r="AU558" s="17"/>
      <c r="AV558" s="17"/>
      <c r="AW558" s="17"/>
      <c r="AX558" s="17"/>
      <c r="AY558" s="17"/>
      <c r="AZ558" s="17"/>
      <c r="BA558" s="17"/>
      <c r="BB558" s="17"/>
      <c r="BC558" s="17"/>
      <c r="BD558" s="17"/>
      <c r="BE558" s="17"/>
      <c r="BF558" s="17"/>
      <c r="BG558" s="17"/>
      <c r="BH558" s="17"/>
      <c r="BI558" s="17"/>
      <c r="BJ558" s="17"/>
      <c r="BK558" s="17"/>
      <c r="BL558" s="17"/>
      <c r="BM558" s="17"/>
      <c r="BN558" s="17"/>
      <c r="BO558" s="17"/>
      <c r="BP558" s="17"/>
      <c r="BQ558" s="17"/>
      <c r="BR558" s="17"/>
      <c r="BS558" s="17"/>
      <c r="BT558" s="17"/>
      <c r="BU558" s="17"/>
      <c r="BV558" s="17"/>
      <c r="BW558" s="17"/>
      <c r="BX558" s="17"/>
      <c r="BY558" s="17"/>
      <c r="BZ558" s="17"/>
      <c r="CA558" s="17"/>
      <c r="CB558" s="17"/>
      <c r="CC558" s="17"/>
      <c r="CD558" s="17"/>
    </row>
    <row r="559">
      <c r="A559" s="17"/>
      <c r="B559" s="17"/>
      <c r="C559" s="17"/>
      <c r="D559" s="301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32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  <c r="AT559" s="17"/>
      <c r="AU559" s="17"/>
      <c r="AV559" s="17"/>
      <c r="AW559" s="17"/>
      <c r="AX559" s="17"/>
      <c r="AY559" s="17"/>
      <c r="AZ559" s="17"/>
      <c r="BA559" s="17"/>
      <c r="BB559" s="17"/>
      <c r="BC559" s="17"/>
      <c r="BD559" s="17"/>
      <c r="BE559" s="17"/>
      <c r="BF559" s="17"/>
      <c r="BG559" s="17"/>
      <c r="BH559" s="17"/>
      <c r="BI559" s="17"/>
      <c r="BJ559" s="17"/>
      <c r="BK559" s="17"/>
      <c r="BL559" s="17"/>
      <c r="BM559" s="17"/>
      <c r="BN559" s="17"/>
      <c r="BO559" s="17"/>
      <c r="BP559" s="17"/>
      <c r="BQ559" s="17"/>
      <c r="BR559" s="17"/>
      <c r="BS559" s="17"/>
      <c r="BT559" s="17"/>
      <c r="BU559" s="17"/>
      <c r="BV559" s="17"/>
      <c r="BW559" s="17"/>
      <c r="BX559" s="17"/>
      <c r="BY559" s="17"/>
      <c r="BZ559" s="17"/>
      <c r="CA559" s="17"/>
      <c r="CB559" s="17"/>
      <c r="CC559" s="17"/>
      <c r="CD559" s="17"/>
    </row>
    <row r="560">
      <c r="A560" s="17"/>
      <c r="B560" s="17"/>
      <c r="C560" s="17"/>
      <c r="D560" s="301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32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  <c r="AT560" s="17"/>
      <c r="AU560" s="17"/>
      <c r="AV560" s="17"/>
      <c r="AW560" s="17"/>
      <c r="AX560" s="17"/>
      <c r="AY560" s="17"/>
      <c r="AZ560" s="17"/>
      <c r="BA560" s="17"/>
      <c r="BB560" s="17"/>
      <c r="BC560" s="17"/>
      <c r="BD560" s="17"/>
      <c r="BE560" s="17"/>
      <c r="BF560" s="17"/>
      <c r="BG560" s="17"/>
      <c r="BH560" s="17"/>
      <c r="BI560" s="17"/>
      <c r="BJ560" s="17"/>
      <c r="BK560" s="17"/>
      <c r="BL560" s="17"/>
      <c r="BM560" s="17"/>
      <c r="BN560" s="17"/>
      <c r="BO560" s="17"/>
      <c r="BP560" s="17"/>
      <c r="BQ560" s="17"/>
      <c r="BR560" s="17"/>
      <c r="BS560" s="17"/>
      <c r="BT560" s="17"/>
      <c r="BU560" s="17"/>
      <c r="BV560" s="17"/>
      <c r="BW560" s="17"/>
      <c r="BX560" s="17"/>
      <c r="BY560" s="17"/>
      <c r="BZ560" s="17"/>
      <c r="CA560" s="17"/>
      <c r="CB560" s="17"/>
      <c r="CC560" s="17"/>
      <c r="CD560" s="17"/>
    </row>
    <row r="561">
      <c r="A561" s="17"/>
      <c r="B561" s="17"/>
      <c r="C561" s="17"/>
      <c r="D561" s="301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32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  <c r="AT561" s="17"/>
      <c r="AU561" s="17"/>
      <c r="AV561" s="17"/>
      <c r="AW561" s="17"/>
      <c r="AX561" s="17"/>
      <c r="AY561" s="17"/>
      <c r="AZ561" s="17"/>
      <c r="BA561" s="17"/>
      <c r="BB561" s="17"/>
      <c r="BC561" s="17"/>
      <c r="BD561" s="17"/>
      <c r="BE561" s="17"/>
      <c r="BF561" s="17"/>
      <c r="BG561" s="17"/>
      <c r="BH561" s="17"/>
      <c r="BI561" s="17"/>
      <c r="BJ561" s="17"/>
      <c r="BK561" s="17"/>
      <c r="BL561" s="17"/>
      <c r="BM561" s="17"/>
      <c r="BN561" s="17"/>
      <c r="BO561" s="17"/>
      <c r="BP561" s="17"/>
      <c r="BQ561" s="17"/>
      <c r="BR561" s="17"/>
      <c r="BS561" s="17"/>
      <c r="BT561" s="17"/>
      <c r="BU561" s="17"/>
      <c r="BV561" s="17"/>
      <c r="BW561" s="17"/>
      <c r="BX561" s="17"/>
      <c r="BY561" s="17"/>
      <c r="BZ561" s="17"/>
      <c r="CA561" s="17"/>
      <c r="CB561" s="17"/>
      <c r="CC561" s="17"/>
      <c r="CD561" s="17"/>
    </row>
    <row r="562">
      <c r="A562" s="17"/>
      <c r="B562" s="17"/>
      <c r="C562" s="17"/>
      <c r="D562" s="301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32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  <c r="AT562" s="17"/>
      <c r="AU562" s="17"/>
      <c r="AV562" s="17"/>
      <c r="AW562" s="17"/>
      <c r="AX562" s="17"/>
      <c r="AY562" s="17"/>
      <c r="AZ562" s="17"/>
      <c r="BA562" s="17"/>
      <c r="BB562" s="17"/>
      <c r="BC562" s="17"/>
      <c r="BD562" s="17"/>
      <c r="BE562" s="17"/>
      <c r="BF562" s="17"/>
      <c r="BG562" s="17"/>
      <c r="BH562" s="17"/>
      <c r="BI562" s="17"/>
      <c r="BJ562" s="17"/>
      <c r="BK562" s="17"/>
      <c r="BL562" s="17"/>
      <c r="BM562" s="17"/>
      <c r="BN562" s="17"/>
      <c r="BO562" s="17"/>
      <c r="BP562" s="17"/>
      <c r="BQ562" s="17"/>
      <c r="BR562" s="17"/>
      <c r="BS562" s="17"/>
      <c r="BT562" s="17"/>
      <c r="BU562" s="17"/>
      <c r="BV562" s="17"/>
      <c r="BW562" s="17"/>
      <c r="BX562" s="17"/>
      <c r="BY562" s="17"/>
      <c r="BZ562" s="17"/>
      <c r="CA562" s="17"/>
      <c r="CB562" s="17"/>
      <c r="CC562" s="17"/>
      <c r="CD562" s="17"/>
    </row>
    <row r="563">
      <c r="A563" s="17"/>
      <c r="B563" s="17"/>
      <c r="C563" s="17"/>
      <c r="D563" s="301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32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  <c r="AT563" s="17"/>
      <c r="AU563" s="17"/>
      <c r="AV563" s="17"/>
      <c r="AW563" s="17"/>
      <c r="AX563" s="17"/>
      <c r="AY563" s="17"/>
      <c r="AZ563" s="17"/>
      <c r="BA563" s="17"/>
      <c r="BB563" s="17"/>
      <c r="BC563" s="17"/>
      <c r="BD563" s="17"/>
      <c r="BE563" s="17"/>
      <c r="BF563" s="17"/>
      <c r="BG563" s="17"/>
      <c r="BH563" s="17"/>
      <c r="BI563" s="17"/>
      <c r="BJ563" s="17"/>
      <c r="BK563" s="17"/>
      <c r="BL563" s="17"/>
      <c r="BM563" s="17"/>
      <c r="BN563" s="17"/>
      <c r="BO563" s="17"/>
      <c r="BP563" s="17"/>
      <c r="BQ563" s="17"/>
      <c r="BR563" s="17"/>
      <c r="BS563" s="17"/>
      <c r="BT563" s="17"/>
      <c r="BU563" s="17"/>
      <c r="BV563" s="17"/>
      <c r="BW563" s="17"/>
      <c r="BX563" s="17"/>
      <c r="BY563" s="17"/>
      <c r="BZ563" s="17"/>
      <c r="CA563" s="17"/>
      <c r="CB563" s="17"/>
      <c r="CC563" s="17"/>
      <c r="CD563" s="17"/>
    </row>
    <row r="564">
      <c r="A564" s="17"/>
      <c r="B564" s="17"/>
      <c r="C564" s="17"/>
      <c r="D564" s="301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32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  <c r="AT564" s="17"/>
      <c r="AU564" s="17"/>
      <c r="AV564" s="17"/>
      <c r="AW564" s="17"/>
      <c r="AX564" s="17"/>
      <c r="AY564" s="17"/>
      <c r="AZ564" s="17"/>
      <c r="BA564" s="17"/>
      <c r="BB564" s="17"/>
      <c r="BC564" s="17"/>
      <c r="BD564" s="17"/>
      <c r="BE564" s="17"/>
      <c r="BF564" s="17"/>
      <c r="BG564" s="17"/>
      <c r="BH564" s="17"/>
      <c r="BI564" s="17"/>
      <c r="BJ564" s="17"/>
      <c r="BK564" s="17"/>
      <c r="BL564" s="17"/>
      <c r="BM564" s="17"/>
      <c r="BN564" s="17"/>
      <c r="BO564" s="17"/>
      <c r="BP564" s="17"/>
      <c r="BQ564" s="17"/>
      <c r="BR564" s="17"/>
      <c r="BS564" s="17"/>
      <c r="BT564" s="17"/>
      <c r="BU564" s="17"/>
      <c r="BV564" s="17"/>
      <c r="BW564" s="17"/>
      <c r="BX564" s="17"/>
      <c r="BY564" s="17"/>
      <c r="BZ564" s="17"/>
      <c r="CA564" s="17"/>
      <c r="CB564" s="17"/>
      <c r="CC564" s="17"/>
      <c r="CD564" s="17"/>
    </row>
    <row r="565">
      <c r="A565" s="17"/>
      <c r="B565" s="17"/>
      <c r="C565" s="17"/>
      <c r="D565" s="301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32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  <c r="AT565" s="17"/>
      <c r="AU565" s="17"/>
      <c r="AV565" s="17"/>
      <c r="AW565" s="17"/>
      <c r="AX565" s="17"/>
      <c r="AY565" s="17"/>
      <c r="AZ565" s="17"/>
      <c r="BA565" s="17"/>
      <c r="BB565" s="17"/>
      <c r="BC565" s="17"/>
      <c r="BD565" s="17"/>
      <c r="BE565" s="17"/>
      <c r="BF565" s="17"/>
      <c r="BG565" s="17"/>
      <c r="BH565" s="17"/>
      <c r="BI565" s="17"/>
      <c r="BJ565" s="17"/>
      <c r="BK565" s="17"/>
      <c r="BL565" s="17"/>
      <c r="BM565" s="17"/>
      <c r="BN565" s="17"/>
      <c r="BO565" s="17"/>
      <c r="BP565" s="17"/>
      <c r="BQ565" s="17"/>
      <c r="BR565" s="17"/>
      <c r="BS565" s="17"/>
      <c r="BT565" s="17"/>
      <c r="BU565" s="17"/>
      <c r="BV565" s="17"/>
      <c r="BW565" s="17"/>
      <c r="BX565" s="17"/>
      <c r="BY565" s="17"/>
      <c r="BZ565" s="17"/>
      <c r="CA565" s="17"/>
      <c r="CB565" s="17"/>
      <c r="CC565" s="17"/>
      <c r="CD565" s="17"/>
    </row>
    <row r="566">
      <c r="A566" s="17"/>
      <c r="B566" s="17"/>
      <c r="C566" s="17"/>
      <c r="D566" s="301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32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  <c r="AT566" s="17"/>
      <c r="AU566" s="17"/>
      <c r="AV566" s="17"/>
      <c r="AW566" s="17"/>
      <c r="AX566" s="17"/>
      <c r="AY566" s="17"/>
      <c r="AZ566" s="17"/>
      <c r="BA566" s="17"/>
      <c r="BB566" s="17"/>
      <c r="BC566" s="17"/>
      <c r="BD566" s="17"/>
      <c r="BE566" s="17"/>
      <c r="BF566" s="17"/>
      <c r="BG566" s="17"/>
      <c r="BH566" s="17"/>
      <c r="BI566" s="17"/>
      <c r="BJ566" s="17"/>
      <c r="BK566" s="17"/>
      <c r="BL566" s="17"/>
      <c r="BM566" s="17"/>
      <c r="BN566" s="17"/>
      <c r="BO566" s="17"/>
      <c r="BP566" s="17"/>
      <c r="BQ566" s="17"/>
      <c r="BR566" s="17"/>
      <c r="BS566" s="17"/>
      <c r="BT566" s="17"/>
      <c r="BU566" s="17"/>
      <c r="BV566" s="17"/>
      <c r="BW566" s="17"/>
      <c r="BX566" s="17"/>
      <c r="BY566" s="17"/>
      <c r="BZ566" s="17"/>
      <c r="CA566" s="17"/>
      <c r="CB566" s="17"/>
      <c r="CC566" s="17"/>
      <c r="CD566" s="17"/>
    </row>
    <row r="567">
      <c r="A567" s="17"/>
      <c r="B567" s="17"/>
      <c r="C567" s="17"/>
      <c r="D567" s="301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32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  <c r="AT567" s="17"/>
      <c r="AU567" s="17"/>
      <c r="AV567" s="17"/>
      <c r="AW567" s="17"/>
      <c r="AX567" s="17"/>
      <c r="AY567" s="17"/>
      <c r="AZ567" s="17"/>
      <c r="BA567" s="17"/>
      <c r="BB567" s="17"/>
      <c r="BC567" s="17"/>
      <c r="BD567" s="17"/>
      <c r="BE567" s="17"/>
      <c r="BF567" s="17"/>
      <c r="BG567" s="17"/>
      <c r="BH567" s="17"/>
      <c r="BI567" s="17"/>
      <c r="BJ567" s="17"/>
      <c r="BK567" s="17"/>
      <c r="BL567" s="17"/>
      <c r="BM567" s="17"/>
      <c r="BN567" s="17"/>
      <c r="BO567" s="17"/>
      <c r="BP567" s="17"/>
      <c r="BQ567" s="17"/>
      <c r="BR567" s="17"/>
      <c r="BS567" s="17"/>
      <c r="BT567" s="17"/>
      <c r="BU567" s="17"/>
      <c r="BV567" s="17"/>
      <c r="BW567" s="17"/>
      <c r="BX567" s="17"/>
      <c r="BY567" s="17"/>
      <c r="BZ567" s="17"/>
      <c r="CA567" s="17"/>
      <c r="CB567" s="17"/>
      <c r="CC567" s="17"/>
      <c r="CD567" s="17"/>
    </row>
    <row r="568">
      <c r="A568" s="17"/>
      <c r="B568" s="17"/>
      <c r="C568" s="17"/>
      <c r="D568" s="301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32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  <c r="AT568" s="17"/>
      <c r="AU568" s="17"/>
      <c r="AV568" s="17"/>
      <c r="AW568" s="17"/>
      <c r="AX568" s="17"/>
      <c r="AY568" s="17"/>
      <c r="AZ568" s="17"/>
      <c r="BA568" s="17"/>
      <c r="BB568" s="17"/>
      <c r="BC568" s="17"/>
      <c r="BD568" s="17"/>
      <c r="BE568" s="17"/>
      <c r="BF568" s="17"/>
      <c r="BG568" s="17"/>
      <c r="BH568" s="17"/>
      <c r="BI568" s="17"/>
      <c r="BJ568" s="17"/>
      <c r="BK568" s="17"/>
      <c r="BL568" s="17"/>
      <c r="BM568" s="17"/>
      <c r="BN568" s="17"/>
      <c r="BO568" s="17"/>
      <c r="BP568" s="17"/>
      <c r="BQ568" s="17"/>
      <c r="BR568" s="17"/>
      <c r="BS568" s="17"/>
      <c r="BT568" s="17"/>
      <c r="BU568" s="17"/>
      <c r="BV568" s="17"/>
      <c r="BW568" s="17"/>
      <c r="BX568" s="17"/>
      <c r="BY568" s="17"/>
      <c r="BZ568" s="17"/>
      <c r="CA568" s="17"/>
      <c r="CB568" s="17"/>
      <c r="CC568" s="17"/>
      <c r="CD568" s="17"/>
    </row>
    <row r="569">
      <c r="A569" s="17"/>
      <c r="B569" s="17"/>
      <c r="C569" s="17"/>
      <c r="D569" s="301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32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  <c r="AT569" s="17"/>
      <c r="AU569" s="17"/>
      <c r="AV569" s="17"/>
      <c r="AW569" s="17"/>
      <c r="AX569" s="17"/>
      <c r="AY569" s="17"/>
      <c r="AZ569" s="17"/>
      <c r="BA569" s="17"/>
      <c r="BB569" s="17"/>
      <c r="BC569" s="17"/>
      <c r="BD569" s="17"/>
      <c r="BE569" s="17"/>
      <c r="BF569" s="17"/>
      <c r="BG569" s="17"/>
      <c r="BH569" s="17"/>
      <c r="BI569" s="17"/>
      <c r="BJ569" s="17"/>
      <c r="BK569" s="17"/>
      <c r="BL569" s="17"/>
      <c r="BM569" s="17"/>
      <c r="BN569" s="17"/>
      <c r="BO569" s="17"/>
      <c r="BP569" s="17"/>
      <c r="BQ569" s="17"/>
      <c r="BR569" s="17"/>
      <c r="BS569" s="17"/>
      <c r="BT569" s="17"/>
      <c r="BU569" s="17"/>
      <c r="BV569" s="17"/>
      <c r="BW569" s="17"/>
      <c r="BX569" s="17"/>
      <c r="BY569" s="17"/>
      <c r="BZ569" s="17"/>
      <c r="CA569" s="17"/>
      <c r="CB569" s="17"/>
      <c r="CC569" s="17"/>
      <c r="CD569" s="17"/>
    </row>
    <row r="570">
      <c r="A570" s="17"/>
      <c r="B570" s="17"/>
      <c r="C570" s="17"/>
      <c r="D570" s="301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32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  <c r="AT570" s="17"/>
      <c r="AU570" s="17"/>
      <c r="AV570" s="17"/>
      <c r="AW570" s="17"/>
      <c r="AX570" s="17"/>
      <c r="AY570" s="17"/>
      <c r="AZ570" s="17"/>
      <c r="BA570" s="17"/>
      <c r="BB570" s="17"/>
      <c r="BC570" s="17"/>
      <c r="BD570" s="17"/>
      <c r="BE570" s="17"/>
      <c r="BF570" s="17"/>
      <c r="BG570" s="17"/>
      <c r="BH570" s="17"/>
      <c r="BI570" s="17"/>
      <c r="BJ570" s="17"/>
      <c r="BK570" s="17"/>
      <c r="BL570" s="17"/>
      <c r="BM570" s="17"/>
      <c r="BN570" s="17"/>
      <c r="BO570" s="17"/>
      <c r="BP570" s="17"/>
      <c r="BQ570" s="17"/>
      <c r="BR570" s="17"/>
      <c r="BS570" s="17"/>
      <c r="BT570" s="17"/>
      <c r="BU570" s="17"/>
      <c r="BV570" s="17"/>
      <c r="BW570" s="17"/>
      <c r="BX570" s="17"/>
      <c r="BY570" s="17"/>
      <c r="BZ570" s="17"/>
      <c r="CA570" s="17"/>
      <c r="CB570" s="17"/>
      <c r="CC570" s="17"/>
      <c r="CD570" s="17"/>
    </row>
    <row r="571">
      <c r="A571" s="17"/>
      <c r="B571" s="17"/>
      <c r="C571" s="17"/>
      <c r="D571" s="301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32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  <c r="AT571" s="17"/>
      <c r="AU571" s="17"/>
      <c r="AV571" s="17"/>
      <c r="AW571" s="17"/>
      <c r="AX571" s="17"/>
      <c r="AY571" s="17"/>
      <c r="AZ571" s="17"/>
      <c r="BA571" s="17"/>
      <c r="BB571" s="17"/>
      <c r="BC571" s="17"/>
      <c r="BD571" s="17"/>
      <c r="BE571" s="17"/>
      <c r="BF571" s="17"/>
      <c r="BG571" s="17"/>
      <c r="BH571" s="17"/>
      <c r="BI571" s="17"/>
      <c r="BJ571" s="17"/>
      <c r="BK571" s="17"/>
      <c r="BL571" s="17"/>
      <c r="BM571" s="17"/>
      <c r="BN571" s="17"/>
      <c r="BO571" s="17"/>
      <c r="BP571" s="17"/>
      <c r="BQ571" s="17"/>
      <c r="BR571" s="17"/>
      <c r="BS571" s="17"/>
      <c r="BT571" s="17"/>
      <c r="BU571" s="17"/>
      <c r="BV571" s="17"/>
      <c r="BW571" s="17"/>
      <c r="BX571" s="17"/>
      <c r="BY571" s="17"/>
      <c r="BZ571" s="17"/>
      <c r="CA571" s="17"/>
      <c r="CB571" s="17"/>
      <c r="CC571" s="17"/>
      <c r="CD571" s="17"/>
    </row>
    <row r="572">
      <c r="A572" s="17"/>
      <c r="B572" s="17"/>
      <c r="C572" s="17"/>
      <c r="D572" s="301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32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  <c r="AT572" s="17"/>
      <c r="AU572" s="17"/>
      <c r="AV572" s="17"/>
      <c r="AW572" s="17"/>
      <c r="AX572" s="17"/>
      <c r="AY572" s="17"/>
      <c r="AZ572" s="17"/>
      <c r="BA572" s="17"/>
      <c r="BB572" s="17"/>
      <c r="BC572" s="17"/>
      <c r="BD572" s="17"/>
      <c r="BE572" s="17"/>
      <c r="BF572" s="17"/>
      <c r="BG572" s="17"/>
      <c r="BH572" s="17"/>
      <c r="BI572" s="17"/>
      <c r="BJ572" s="17"/>
      <c r="BK572" s="17"/>
      <c r="BL572" s="17"/>
      <c r="BM572" s="17"/>
      <c r="BN572" s="17"/>
      <c r="BO572" s="17"/>
      <c r="BP572" s="17"/>
      <c r="BQ572" s="17"/>
      <c r="BR572" s="17"/>
      <c r="BS572" s="17"/>
      <c r="BT572" s="17"/>
      <c r="BU572" s="17"/>
      <c r="BV572" s="17"/>
      <c r="BW572" s="17"/>
      <c r="BX572" s="17"/>
      <c r="BY572" s="17"/>
      <c r="BZ572" s="17"/>
      <c r="CA572" s="17"/>
      <c r="CB572" s="17"/>
      <c r="CC572" s="17"/>
      <c r="CD572" s="17"/>
    </row>
    <row r="573">
      <c r="A573" s="17"/>
      <c r="B573" s="17"/>
      <c r="C573" s="17"/>
      <c r="D573" s="301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32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  <c r="AT573" s="17"/>
      <c r="AU573" s="17"/>
      <c r="AV573" s="17"/>
      <c r="AW573" s="17"/>
      <c r="AX573" s="17"/>
      <c r="AY573" s="17"/>
      <c r="AZ573" s="17"/>
      <c r="BA573" s="17"/>
      <c r="BB573" s="17"/>
      <c r="BC573" s="17"/>
      <c r="BD573" s="17"/>
      <c r="BE573" s="17"/>
      <c r="BF573" s="17"/>
      <c r="BG573" s="17"/>
      <c r="BH573" s="17"/>
      <c r="BI573" s="17"/>
      <c r="BJ573" s="17"/>
      <c r="BK573" s="17"/>
      <c r="BL573" s="17"/>
      <c r="BM573" s="17"/>
      <c r="BN573" s="17"/>
      <c r="BO573" s="17"/>
      <c r="BP573" s="17"/>
      <c r="BQ573" s="17"/>
      <c r="BR573" s="17"/>
      <c r="BS573" s="17"/>
      <c r="BT573" s="17"/>
      <c r="BU573" s="17"/>
      <c r="BV573" s="17"/>
      <c r="BW573" s="17"/>
      <c r="BX573" s="17"/>
      <c r="BY573" s="17"/>
      <c r="BZ573" s="17"/>
      <c r="CA573" s="17"/>
      <c r="CB573" s="17"/>
      <c r="CC573" s="17"/>
      <c r="CD573" s="17"/>
    </row>
    <row r="574">
      <c r="A574" s="17"/>
      <c r="B574" s="17"/>
      <c r="C574" s="17"/>
      <c r="D574" s="301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32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  <c r="AT574" s="17"/>
      <c r="AU574" s="17"/>
      <c r="AV574" s="17"/>
      <c r="AW574" s="17"/>
      <c r="AX574" s="17"/>
      <c r="AY574" s="17"/>
      <c r="AZ574" s="17"/>
      <c r="BA574" s="17"/>
      <c r="BB574" s="17"/>
      <c r="BC574" s="17"/>
      <c r="BD574" s="17"/>
      <c r="BE574" s="17"/>
      <c r="BF574" s="17"/>
      <c r="BG574" s="17"/>
      <c r="BH574" s="17"/>
      <c r="BI574" s="17"/>
      <c r="BJ574" s="17"/>
      <c r="BK574" s="17"/>
      <c r="BL574" s="17"/>
      <c r="BM574" s="17"/>
      <c r="BN574" s="17"/>
      <c r="BO574" s="17"/>
      <c r="BP574" s="17"/>
      <c r="BQ574" s="17"/>
      <c r="BR574" s="17"/>
      <c r="BS574" s="17"/>
      <c r="BT574" s="17"/>
      <c r="BU574" s="17"/>
      <c r="BV574" s="17"/>
      <c r="BW574" s="17"/>
      <c r="BX574" s="17"/>
      <c r="BY574" s="17"/>
      <c r="BZ574" s="17"/>
      <c r="CA574" s="17"/>
      <c r="CB574" s="17"/>
      <c r="CC574" s="17"/>
      <c r="CD574" s="17"/>
    </row>
    <row r="575">
      <c r="A575" s="17"/>
      <c r="B575" s="17"/>
      <c r="C575" s="17"/>
      <c r="D575" s="301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32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  <c r="AT575" s="17"/>
      <c r="AU575" s="17"/>
      <c r="AV575" s="17"/>
      <c r="AW575" s="17"/>
      <c r="AX575" s="17"/>
      <c r="AY575" s="17"/>
      <c r="AZ575" s="17"/>
      <c r="BA575" s="17"/>
      <c r="BB575" s="17"/>
      <c r="BC575" s="17"/>
      <c r="BD575" s="17"/>
      <c r="BE575" s="17"/>
      <c r="BF575" s="17"/>
      <c r="BG575" s="17"/>
      <c r="BH575" s="17"/>
      <c r="BI575" s="17"/>
      <c r="BJ575" s="17"/>
      <c r="BK575" s="17"/>
      <c r="BL575" s="17"/>
      <c r="BM575" s="17"/>
      <c r="BN575" s="17"/>
      <c r="BO575" s="17"/>
      <c r="BP575" s="17"/>
      <c r="BQ575" s="17"/>
      <c r="BR575" s="17"/>
      <c r="BS575" s="17"/>
      <c r="BT575" s="17"/>
      <c r="BU575" s="17"/>
      <c r="BV575" s="17"/>
      <c r="BW575" s="17"/>
      <c r="BX575" s="17"/>
      <c r="BY575" s="17"/>
      <c r="BZ575" s="17"/>
      <c r="CA575" s="17"/>
      <c r="CB575" s="17"/>
      <c r="CC575" s="17"/>
      <c r="CD575" s="17"/>
    </row>
    <row r="576">
      <c r="A576" s="17"/>
      <c r="B576" s="17"/>
      <c r="C576" s="17"/>
      <c r="D576" s="301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32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  <c r="AT576" s="17"/>
      <c r="AU576" s="17"/>
      <c r="AV576" s="17"/>
      <c r="AW576" s="17"/>
      <c r="AX576" s="17"/>
      <c r="AY576" s="17"/>
      <c r="AZ576" s="17"/>
      <c r="BA576" s="17"/>
      <c r="BB576" s="17"/>
      <c r="BC576" s="17"/>
      <c r="BD576" s="17"/>
      <c r="BE576" s="17"/>
      <c r="BF576" s="17"/>
      <c r="BG576" s="17"/>
      <c r="BH576" s="17"/>
      <c r="BI576" s="17"/>
      <c r="BJ576" s="17"/>
      <c r="BK576" s="17"/>
      <c r="BL576" s="17"/>
      <c r="BM576" s="17"/>
      <c r="BN576" s="17"/>
      <c r="BO576" s="17"/>
      <c r="BP576" s="17"/>
      <c r="BQ576" s="17"/>
      <c r="BR576" s="17"/>
      <c r="BS576" s="17"/>
      <c r="BT576" s="17"/>
      <c r="BU576" s="17"/>
      <c r="BV576" s="17"/>
      <c r="BW576" s="17"/>
      <c r="BX576" s="17"/>
      <c r="BY576" s="17"/>
      <c r="BZ576" s="17"/>
      <c r="CA576" s="17"/>
      <c r="CB576" s="17"/>
      <c r="CC576" s="17"/>
      <c r="CD576" s="17"/>
    </row>
    <row r="577">
      <c r="A577" s="17"/>
      <c r="B577" s="17"/>
      <c r="C577" s="17"/>
      <c r="D577" s="301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32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  <c r="AT577" s="17"/>
      <c r="AU577" s="17"/>
      <c r="AV577" s="17"/>
      <c r="AW577" s="17"/>
      <c r="AX577" s="17"/>
      <c r="AY577" s="17"/>
      <c r="AZ577" s="17"/>
      <c r="BA577" s="17"/>
      <c r="BB577" s="17"/>
      <c r="BC577" s="17"/>
      <c r="BD577" s="17"/>
      <c r="BE577" s="17"/>
      <c r="BF577" s="17"/>
      <c r="BG577" s="17"/>
      <c r="BH577" s="17"/>
      <c r="BI577" s="17"/>
      <c r="BJ577" s="17"/>
      <c r="BK577" s="17"/>
      <c r="BL577" s="17"/>
      <c r="BM577" s="17"/>
      <c r="BN577" s="17"/>
      <c r="BO577" s="17"/>
      <c r="BP577" s="17"/>
      <c r="BQ577" s="17"/>
      <c r="BR577" s="17"/>
      <c r="BS577" s="17"/>
      <c r="BT577" s="17"/>
      <c r="BU577" s="17"/>
      <c r="BV577" s="17"/>
      <c r="BW577" s="17"/>
      <c r="BX577" s="17"/>
      <c r="BY577" s="17"/>
      <c r="BZ577" s="17"/>
      <c r="CA577" s="17"/>
      <c r="CB577" s="17"/>
      <c r="CC577" s="17"/>
      <c r="CD577" s="17"/>
    </row>
    <row r="578">
      <c r="A578" s="17"/>
      <c r="B578" s="17"/>
      <c r="C578" s="17"/>
      <c r="D578" s="301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32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  <c r="AT578" s="17"/>
      <c r="AU578" s="17"/>
      <c r="AV578" s="17"/>
      <c r="AW578" s="17"/>
      <c r="AX578" s="17"/>
      <c r="AY578" s="17"/>
      <c r="AZ578" s="17"/>
      <c r="BA578" s="17"/>
      <c r="BB578" s="17"/>
      <c r="BC578" s="17"/>
      <c r="BD578" s="17"/>
      <c r="BE578" s="17"/>
      <c r="BF578" s="17"/>
      <c r="BG578" s="17"/>
      <c r="BH578" s="17"/>
      <c r="BI578" s="17"/>
      <c r="BJ578" s="17"/>
      <c r="BK578" s="17"/>
      <c r="BL578" s="17"/>
      <c r="BM578" s="17"/>
      <c r="BN578" s="17"/>
      <c r="BO578" s="17"/>
      <c r="BP578" s="17"/>
      <c r="BQ578" s="17"/>
      <c r="BR578" s="17"/>
      <c r="BS578" s="17"/>
      <c r="BT578" s="17"/>
      <c r="BU578" s="17"/>
      <c r="BV578" s="17"/>
      <c r="BW578" s="17"/>
      <c r="BX578" s="17"/>
      <c r="BY578" s="17"/>
      <c r="BZ578" s="17"/>
      <c r="CA578" s="17"/>
      <c r="CB578" s="17"/>
      <c r="CC578" s="17"/>
      <c r="CD578" s="17"/>
    </row>
    <row r="579">
      <c r="A579" s="17"/>
      <c r="B579" s="17"/>
      <c r="C579" s="17"/>
      <c r="D579" s="301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32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  <c r="AT579" s="17"/>
      <c r="AU579" s="17"/>
      <c r="AV579" s="17"/>
      <c r="AW579" s="17"/>
      <c r="AX579" s="17"/>
      <c r="AY579" s="17"/>
      <c r="AZ579" s="17"/>
      <c r="BA579" s="17"/>
      <c r="BB579" s="17"/>
      <c r="BC579" s="17"/>
      <c r="BD579" s="17"/>
      <c r="BE579" s="17"/>
      <c r="BF579" s="17"/>
      <c r="BG579" s="17"/>
      <c r="BH579" s="17"/>
      <c r="BI579" s="17"/>
      <c r="BJ579" s="17"/>
      <c r="BK579" s="17"/>
      <c r="BL579" s="17"/>
      <c r="BM579" s="17"/>
      <c r="BN579" s="17"/>
      <c r="BO579" s="17"/>
      <c r="BP579" s="17"/>
      <c r="BQ579" s="17"/>
      <c r="BR579" s="17"/>
      <c r="BS579" s="17"/>
      <c r="BT579" s="17"/>
      <c r="BU579" s="17"/>
      <c r="BV579" s="17"/>
      <c r="BW579" s="17"/>
      <c r="BX579" s="17"/>
      <c r="BY579" s="17"/>
      <c r="BZ579" s="17"/>
      <c r="CA579" s="17"/>
      <c r="CB579" s="17"/>
      <c r="CC579" s="17"/>
      <c r="CD579" s="17"/>
    </row>
    <row r="580">
      <c r="A580" s="17"/>
      <c r="B580" s="17"/>
      <c r="C580" s="17"/>
      <c r="D580" s="301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32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  <c r="AT580" s="17"/>
      <c r="AU580" s="17"/>
      <c r="AV580" s="17"/>
      <c r="AW580" s="17"/>
      <c r="AX580" s="17"/>
      <c r="AY580" s="17"/>
      <c r="AZ580" s="17"/>
      <c r="BA580" s="17"/>
      <c r="BB580" s="17"/>
      <c r="BC580" s="17"/>
      <c r="BD580" s="17"/>
      <c r="BE580" s="17"/>
      <c r="BF580" s="17"/>
      <c r="BG580" s="17"/>
      <c r="BH580" s="17"/>
      <c r="BI580" s="17"/>
      <c r="BJ580" s="17"/>
      <c r="BK580" s="17"/>
      <c r="BL580" s="17"/>
      <c r="BM580" s="17"/>
      <c r="BN580" s="17"/>
      <c r="BO580" s="17"/>
      <c r="BP580" s="17"/>
      <c r="BQ580" s="17"/>
      <c r="BR580" s="17"/>
      <c r="BS580" s="17"/>
      <c r="BT580" s="17"/>
      <c r="BU580" s="17"/>
      <c r="BV580" s="17"/>
      <c r="BW580" s="17"/>
      <c r="BX580" s="17"/>
      <c r="BY580" s="17"/>
      <c r="BZ580" s="17"/>
      <c r="CA580" s="17"/>
      <c r="CB580" s="17"/>
      <c r="CC580" s="17"/>
      <c r="CD580" s="17"/>
    </row>
    <row r="581">
      <c r="A581" s="17"/>
      <c r="B581" s="17"/>
      <c r="C581" s="17"/>
      <c r="D581" s="301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32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  <c r="AT581" s="17"/>
      <c r="AU581" s="17"/>
      <c r="AV581" s="17"/>
      <c r="AW581" s="17"/>
      <c r="AX581" s="17"/>
      <c r="AY581" s="17"/>
      <c r="AZ581" s="17"/>
      <c r="BA581" s="17"/>
      <c r="BB581" s="17"/>
      <c r="BC581" s="17"/>
      <c r="BD581" s="17"/>
      <c r="BE581" s="17"/>
      <c r="BF581" s="17"/>
      <c r="BG581" s="17"/>
      <c r="BH581" s="17"/>
      <c r="BI581" s="17"/>
      <c r="BJ581" s="17"/>
      <c r="BK581" s="17"/>
      <c r="BL581" s="17"/>
      <c r="BM581" s="17"/>
      <c r="BN581" s="17"/>
      <c r="BO581" s="17"/>
      <c r="BP581" s="17"/>
      <c r="BQ581" s="17"/>
      <c r="BR581" s="17"/>
      <c r="BS581" s="17"/>
      <c r="BT581" s="17"/>
      <c r="BU581" s="17"/>
      <c r="BV581" s="17"/>
      <c r="BW581" s="17"/>
      <c r="BX581" s="17"/>
      <c r="BY581" s="17"/>
      <c r="BZ581" s="17"/>
      <c r="CA581" s="17"/>
      <c r="CB581" s="17"/>
      <c r="CC581" s="17"/>
      <c r="CD581" s="17"/>
    </row>
    <row r="582">
      <c r="A582" s="17"/>
      <c r="B582" s="17"/>
      <c r="C582" s="17"/>
      <c r="D582" s="301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32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  <c r="AT582" s="17"/>
      <c r="AU582" s="17"/>
      <c r="AV582" s="17"/>
      <c r="AW582" s="17"/>
      <c r="AX582" s="17"/>
      <c r="AY582" s="17"/>
      <c r="AZ582" s="17"/>
      <c r="BA582" s="17"/>
      <c r="BB582" s="17"/>
      <c r="BC582" s="17"/>
      <c r="BD582" s="17"/>
      <c r="BE582" s="17"/>
      <c r="BF582" s="17"/>
      <c r="BG582" s="17"/>
      <c r="BH582" s="17"/>
      <c r="BI582" s="17"/>
      <c r="BJ582" s="17"/>
      <c r="BK582" s="17"/>
      <c r="BL582" s="17"/>
      <c r="BM582" s="17"/>
      <c r="BN582" s="17"/>
      <c r="BO582" s="17"/>
      <c r="BP582" s="17"/>
      <c r="BQ582" s="17"/>
      <c r="BR582" s="17"/>
      <c r="BS582" s="17"/>
      <c r="BT582" s="17"/>
      <c r="BU582" s="17"/>
      <c r="BV582" s="17"/>
      <c r="BW582" s="17"/>
      <c r="BX582" s="17"/>
      <c r="BY582" s="17"/>
      <c r="BZ582" s="17"/>
      <c r="CA582" s="17"/>
      <c r="CB582" s="17"/>
      <c r="CC582" s="17"/>
      <c r="CD582" s="17"/>
    </row>
    <row r="583">
      <c r="A583" s="17"/>
      <c r="B583" s="17"/>
      <c r="C583" s="17"/>
      <c r="D583" s="301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32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  <c r="AT583" s="17"/>
      <c r="AU583" s="17"/>
      <c r="AV583" s="17"/>
      <c r="AW583" s="17"/>
      <c r="AX583" s="17"/>
      <c r="AY583" s="17"/>
      <c r="AZ583" s="17"/>
      <c r="BA583" s="17"/>
      <c r="BB583" s="17"/>
      <c r="BC583" s="17"/>
      <c r="BD583" s="17"/>
      <c r="BE583" s="17"/>
      <c r="BF583" s="17"/>
      <c r="BG583" s="17"/>
      <c r="BH583" s="17"/>
      <c r="BI583" s="17"/>
      <c r="BJ583" s="17"/>
      <c r="BK583" s="17"/>
      <c r="BL583" s="17"/>
      <c r="BM583" s="17"/>
      <c r="BN583" s="17"/>
      <c r="BO583" s="17"/>
      <c r="BP583" s="17"/>
      <c r="BQ583" s="17"/>
      <c r="BR583" s="17"/>
      <c r="BS583" s="17"/>
      <c r="BT583" s="17"/>
      <c r="BU583" s="17"/>
      <c r="BV583" s="17"/>
      <c r="BW583" s="17"/>
      <c r="BX583" s="17"/>
      <c r="BY583" s="17"/>
      <c r="BZ583" s="17"/>
      <c r="CA583" s="17"/>
      <c r="CB583" s="17"/>
      <c r="CC583" s="17"/>
      <c r="CD583" s="17"/>
    </row>
    <row r="584">
      <c r="A584" s="17"/>
      <c r="B584" s="17"/>
      <c r="C584" s="17"/>
      <c r="D584" s="301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32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  <c r="AT584" s="17"/>
      <c r="AU584" s="17"/>
      <c r="AV584" s="17"/>
      <c r="AW584" s="17"/>
      <c r="AX584" s="17"/>
      <c r="AY584" s="17"/>
      <c r="AZ584" s="17"/>
      <c r="BA584" s="17"/>
      <c r="BB584" s="17"/>
      <c r="BC584" s="17"/>
      <c r="BD584" s="17"/>
      <c r="BE584" s="17"/>
      <c r="BF584" s="17"/>
      <c r="BG584" s="17"/>
      <c r="BH584" s="17"/>
      <c r="BI584" s="17"/>
      <c r="BJ584" s="17"/>
      <c r="BK584" s="17"/>
      <c r="BL584" s="17"/>
      <c r="BM584" s="17"/>
      <c r="BN584" s="17"/>
      <c r="BO584" s="17"/>
      <c r="BP584" s="17"/>
      <c r="BQ584" s="17"/>
      <c r="BR584" s="17"/>
      <c r="BS584" s="17"/>
      <c r="BT584" s="17"/>
      <c r="BU584" s="17"/>
      <c r="BV584" s="17"/>
      <c r="BW584" s="17"/>
      <c r="BX584" s="17"/>
      <c r="BY584" s="17"/>
      <c r="BZ584" s="17"/>
      <c r="CA584" s="17"/>
      <c r="CB584" s="17"/>
      <c r="CC584" s="17"/>
      <c r="CD584" s="17"/>
    </row>
    <row r="585">
      <c r="A585" s="17"/>
      <c r="B585" s="17"/>
      <c r="C585" s="17"/>
      <c r="D585" s="301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32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  <c r="AT585" s="17"/>
      <c r="AU585" s="17"/>
      <c r="AV585" s="17"/>
      <c r="AW585" s="17"/>
      <c r="AX585" s="17"/>
      <c r="AY585" s="17"/>
      <c r="AZ585" s="17"/>
      <c r="BA585" s="17"/>
      <c r="BB585" s="17"/>
      <c r="BC585" s="17"/>
      <c r="BD585" s="17"/>
      <c r="BE585" s="17"/>
      <c r="BF585" s="17"/>
      <c r="BG585" s="17"/>
      <c r="BH585" s="17"/>
      <c r="BI585" s="17"/>
      <c r="BJ585" s="17"/>
      <c r="BK585" s="17"/>
      <c r="BL585" s="17"/>
      <c r="BM585" s="17"/>
      <c r="BN585" s="17"/>
      <c r="BO585" s="17"/>
      <c r="BP585" s="17"/>
      <c r="BQ585" s="17"/>
      <c r="BR585" s="17"/>
      <c r="BS585" s="17"/>
      <c r="BT585" s="17"/>
      <c r="BU585" s="17"/>
      <c r="BV585" s="17"/>
      <c r="BW585" s="17"/>
      <c r="BX585" s="17"/>
      <c r="BY585" s="17"/>
      <c r="BZ585" s="17"/>
      <c r="CA585" s="17"/>
      <c r="CB585" s="17"/>
      <c r="CC585" s="17"/>
      <c r="CD585" s="17"/>
    </row>
    <row r="586">
      <c r="A586" s="17"/>
      <c r="B586" s="17"/>
      <c r="C586" s="17"/>
      <c r="D586" s="301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32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  <c r="AT586" s="17"/>
      <c r="AU586" s="17"/>
      <c r="AV586" s="17"/>
      <c r="AW586" s="17"/>
      <c r="AX586" s="17"/>
      <c r="AY586" s="17"/>
      <c r="AZ586" s="17"/>
      <c r="BA586" s="17"/>
      <c r="BB586" s="17"/>
      <c r="BC586" s="17"/>
      <c r="BD586" s="17"/>
      <c r="BE586" s="17"/>
      <c r="BF586" s="17"/>
      <c r="BG586" s="17"/>
      <c r="BH586" s="17"/>
      <c r="BI586" s="17"/>
      <c r="BJ586" s="17"/>
      <c r="BK586" s="17"/>
      <c r="BL586" s="17"/>
      <c r="BM586" s="17"/>
      <c r="BN586" s="17"/>
      <c r="BO586" s="17"/>
      <c r="BP586" s="17"/>
      <c r="BQ586" s="17"/>
      <c r="BR586" s="17"/>
      <c r="BS586" s="17"/>
      <c r="BT586" s="17"/>
      <c r="BU586" s="17"/>
      <c r="BV586" s="17"/>
      <c r="BW586" s="17"/>
      <c r="BX586" s="17"/>
      <c r="BY586" s="17"/>
      <c r="BZ586" s="17"/>
      <c r="CA586" s="17"/>
      <c r="CB586" s="17"/>
      <c r="CC586" s="17"/>
      <c r="CD586" s="17"/>
    </row>
    <row r="587">
      <c r="A587" s="17"/>
      <c r="B587" s="17"/>
      <c r="C587" s="17"/>
      <c r="D587" s="301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32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  <c r="AT587" s="17"/>
      <c r="AU587" s="17"/>
      <c r="AV587" s="17"/>
      <c r="AW587" s="17"/>
      <c r="AX587" s="17"/>
      <c r="AY587" s="17"/>
      <c r="AZ587" s="17"/>
      <c r="BA587" s="17"/>
      <c r="BB587" s="17"/>
      <c r="BC587" s="17"/>
      <c r="BD587" s="17"/>
      <c r="BE587" s="17"/>
      <c r="BF587" s="17"/>
      <c r="BG587" s="17"/>
      <c r="BH587" s="17"/>
      <c r="BI587" s="17"/>
      <c r="BJ587" s="17"/>
      <c r="BK587" s="17"/>
      <c r="BL587" s="17"/>
      <c r="BM587" s="17"/>
      <c r="BN587" s="17"/>
      <c r="BO587" s="17"/>
      <c r="BP587" s="17"/>
      <c r="BQ587" s="17"/>
      <c r="BR587" s="17"/>
      <c r="BS587" s="17"/>
      <c r="BT587" s="17"/>
      <c r="BU587" s="17"/>
      <c r="BV587" s="17"/>
      <c r="BW587" s="17"/>
      <c r="BX587" s="17"/>
      <c r="BY587" s="17"/>
      <c r="BZ587" s="17"/>
      <c r="CA587" s="17"/>
      <c r="CB587" s="17"/>
      <c r="CC587" s="17"/>
      <c r="CD587" s="17"/>
    </row>
    <row r="588">
      <c r="A588" s="17"/>
      <c r="B588" s="17"/>
      <c r="C588" s="17"/>
      <c r="D588" s="301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32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  <c r="AT588" s="17"/>
      <c r="AU588" s="17"/>
      <c r="AV588" s="17"/>
      <c r="AW588" s="17"/>
      <c r="AX588" s="17"/>
      <c r="AY588" s="17"/>
      <c r="AZ588" s="17"/>
      <c r="BA588" s="17"/>
      <c r="BB588" s="17"/>
      <c r="BC588" s="17"/>
      <c r="BD588" s="17"/>
      <c r="BE588" s="17"/>
      <c r="BF588" s="17"/>
      <c r="BG588" s="17"/>
      <c r="BH588" s="17"/>
      <c r="BI588" s="17"/>
      <c r="BJ588" s="17"/>
      <c r="BK588" s="17"/>
      <c r="BL588" s="17"/>
      <c r="BM588" s="17"/>
      <c r="BN588" s="17"/>
      <c r="BO588" s="17"/>
      <c r="BP588" s="17"/>
      <c r="BQ588" s="17"/>
      <c r="BR588" s="17"/>
      <c r="BS588" s="17"/>
      <c r="BT588" s="17"/>
      <c r="BU588" s="17"/>
      <c r="BV588" s="17"/>
      <c r="BW588" s="17"/>
      <c r="BX588" s="17"/>
      <c r="BY588" s="17"/>
      <c r="BZ588" s="17"/>
      <c r="CA588" s="17"/>
      <c r="CB588" s="17"/>
      <c r="CC588" s="17"/>
      <c r="CD588" s="17"/>
    </row>
    <row r="589">
      <c r="A589" s="17"/>
      <c r="B589" s="17"/>
      <c r="C589" s="17"/>
      <c r="D589" s="301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32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  <c r="AT589" s="17"/>
      <c r="AU589" s="17"/>
      <c r="AV589" s="17"/>
      <c r="AW589" s="17"/>
      <c r="AX589" s="17"/>
      <c r="AY589" s="17"/>
      <c r="AZ589" s="17"/>
      <c r="BA589" s="17"/>
      <c r="BB589" s="17"/>
      <c r="BC589" s="17"/>
      <c r="BD589" s="17"/>
      <c r="BE589" s="17"/>
      <c r="BF589" s="17"/>
      <c r="BG589" s="17"/>
      <c r="BH589" s="17"/>
      <c r="BI589" s="17"/>
      <c r="BJ589" s="17"/>
      <c r="BK589" s="17"/>
      <c r="BL589" s="17"/>
      <c r="BM589" s="17"/>
      <c r="BN589" s="17"/>
      <c r="BO589" s="17"/>
      <c r="BP589" s="17"/>
      <c r="BQ589" s="17"/>
      <c r="BR589" s="17"/>
      <c r="BS589" s="17"/>
      <c r="BT589" s="17"/>
      <c r="BU589" s="17"/>
      <c r="BV589" s="17"/>
      <c r="BW589" s="17"/>
      <c r="BX589" s="17"/>
      <c r="BY589" s="17"/>
      <c r="BZ589" s="17"/>
      <c r="CA589" s="17"/>
      <c r="CB589" s="17"/>
      <c r="CC589" s="17"/>
      <c r="CD589" s="17"/>
    </row>
    <row r="590">
      <c r="A590" s="17"/>
      <c r="B590" s="17"/>
      <c r="C590" s="17"/>
      <c r="D590" s="301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32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  <c r="AT590" s="17"/>
      <c r="AU590" s="17"/>
      <c r="AV590" s="17"/>
      <c r="AW590" s="17"/>
      <c r="AX590" s="17"/>
      <c r="AY590" s="17"/>
      <c r="AZ590" s="17"/>
      <c r="BA590" s="17"/>
      <c r="BB590" s="17"/>
      <c r="BC590" s="17"/>
      <c r="BD590" s="17"/>
      <c r="BE590" s="17"/>
      <c r="BF590" s="17"/>
      <c r="BG590" s="17"/>
      <c r="BH590" s="17"/>
      <c r="BI590" s="17"/>
      <c r="BJ590" s="17"/>
      <c r="BK590" s="17"/>
      <c r="BL590" s="17"/>
      <c r="BM590" s="17"/>
      <c r="BN590" s="17"/>
      <c r="BO590" s="17"/>
      <c r="BP590" s="17"/>
      <c r="BQ590" s="17"/>
      <c r="BR590" s="17"/>
      <c r="BS590" s="17"/>
      <c r="BT590" s="17"/>
      <c r="BU590" s="17"/>
      <c r="BV590" s="17"/>
      <c r="BW590" s="17"/>
      <c r="BX590" s="17"/>
      <c r="BY590" s="17"/>
      <c r="BZ590" s="17"/>
      <c r="CA590" s="17"/>
      <c r="CB590" s="17"/>
      <c r="CC590" s="17"/>
      <c r="CD590" s="17"/>
    </row>
    <row r="591">
      <c r="A591" s="17"/>
      <c r="B591" s="17"/>
      <c r="C591" s="17"/>
      <c r="D591" s="301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32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  <c r="AT591" s="17"/>
      <c r="AU591" s="17"/>
      <c r="AV591" s="17"/>
      <c r="AW591" s="17"/>
      <c r="AX591" s="17"/>
      <c r="AY591" s="17"/>
      <c r="AZ591" s="17"/>
      <c r="BA591" s="17"/>
      <c r="BB591" s="17"/>
      <c r="BC591" s="17"/>
      <c r="BD591" s="17"/>
      <c r="BE591" s="17"/>
      <c r="BF591" s="17"/>
      <c r="BG591" s="17"/>
      <c r="BH591" s="17"/>
      <c r="BI591" s="17"/>
      <c r="BJ591" s="17"/>
      <c r="BK591" s="17"/>
      <c r="BL591" s="17"/>
      <c r="BM591" s="17"/>
      <c r="BN591" s="17"/>
      <c r="BO591" s="17"/>
      <c r="BP591" s="17"/>
      <c r="BQ591" s="17"/>
      <c r="BR591" s="17"/>
      <c r="BS591" s="17"/>
      <c r="BT591" s="17"/>
      <c r="BU591" s="17"/>
      <c r="BV591" s="17"/>
      <c r="BW591" s="17"/>
      <c r="BX591" s="17"/>
      <c r="BY591" s="17"/>
      <c r="BZ591" s="17"/>
      <c r="CA591" s="17"/>
      <c r="CB591" s="17"/>
      <c r="CC591" s="17"/>
      <c r="CD591" s="17"/>
    </row>
    <row r="592">
      <c r="A592" s="17"/>
      <c r="B592" s="17"/>
      <c r="C592" s="17"/>
      <c r="D592" s="301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32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  <c r="AT592" s="17"/>
      <c r="AU592" s="17"/>
      <c r="AV592" s="17"/>
      <c r="AW592" s="17"/>
      <c r="AX592" s="17"/>
      <c r="AY592" s="17"/>
      <c r="AZ592" s="17"/>
      <c r="BA592" s="17"/>
      <c r="BB592" s="17"/>
      <c r="BC592" s="17"/>
      <c r="BD592" s="17"/>
      <c r="BE592" s="17"/>
      <c r="BF592" s="17"/>
      <c r="BG592" s="17"/>
      <c r="BH592" s="17"/>
      <c r="BI592" s="17"/>
      <c r="BJ592" s="17"/>
      <c r="BK592" s="17"/>
      <c r="BL592" s="17"/>
      <c r="BM592" s="17"/>
      <c r="BN592" s="17"/>
      <c r="BO592" s="17"/>
      <c r="BP592" s="17"/>
      <c r="BQ592" s="17"/>
      <c r="BR592" s="17"/>
      <c r="BS592" s="17"/>
      <c r="BT592" s="17"/>
      <c r="BU592" s="17"/>
      <c r="BV592" s="17"/>
      <c r="BW592" s="17"/>
      <c r="BX592" s="17"/>
      <c r="BY592" s="17"/>
      <c r="BZ592" s="17"/>
      <c r="CA592" s="17"/>
      <c r="CB592" s="17"/>
      <c r="CC592" s="17"/>
      <c r="CD592" s="17"/>
    </row>
    <row r="593">
      <c r="A593" s="17"/>
      <c r="B593" s="17"/>
      <c r="C593" s="17"/>
      <c r="D593" s="301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32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  <c r="AT593" s="17"/>
      <c r="AU593" s="17"/>
      <c r="AV593" s="17"/>
      <c r="AW593" s="17"/>
      <c r="AX593" s="17"/>
      <c r="AY593" s="17"/>
      <c r="AZ593" s="17"/>
      <c r="BA593" s="17"/>
      <c r="BB593" s="17"/>
      <c r="BC593" s="17"/>
      <c r="BD593" s="17"/>
      <c r="BE593" s="17"/>
      <c r="BF593" s="17"/>
      <c r="BG593" s="17"/>
      <c r="BH593" s="17"/>
      <c r="BI593" s="17"/>
      <c r="BJ593" s="17"/>
      <c r="BK593" s="17"/>
      <c r="BL593" s="17"/>
      <c r="BM593" s="17"/>
      <c r="BN593" s="17"/>
      <c r="BO593" s="17"/>
      <c r="BP593" s="17"/>
      <c r="BQ593" s="17"/>
      <c r="BR593" s="17"/>
      <c r="BS593" s="17"/>
      <c r="BT593" s="17"/>
      <c r="BU593" s="17"/>
      <c r="BV593" s="17"/>
      <c r="BW593" s="17"/>
      <c r="BX593" s="17"/>
      <c r="BY593" s="17"/>
      <c r="BZ593" s="17"/>
      <c r="CA593" s="17"/>
      <c r="CB593" s="17"/>
      <c r="CC593" s="17"/>
      <c r="CD593" s="17"/>
    </row>
    <row r="594">
      <c r="A594" s="17"/>
      <c r="B594" s="17"/>
      <c r="C594" s="17"/>
      <c r="D594" s="301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32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  <c r="AT594" s="17"/>
      <c r="AU594" s="17"/>
      <c r="AV594" s="17"/>
      <c r="AW594" s="17"/>
      <c r="AX594" s="17"/>
      <c r="AY594" s="17"/>
      <c r="AZ594" s="17"/>
      <c r="BA594" s="17"/>
      <c r="BB594" s="17"/>
      <c r="BC594" s="17"/>
      <c r="BD594" s="17"/>
      <c r="BE594" s="17"/>
      <c r="BF594" s="17"/>
      <c r="BG594" s="17"/>
      <c r="BH594" s="17"/>
      <c r="BI594" s="17"/>
      <c r="BJ594" s="17"/>
      <c r="BK594" s="17"/>
      <c r="BL594" s="17"/>
      <c r="BM594" s="17"/>
      <c r="BN594" s="17"/>
      <c r="BO594" s="17"/>
      <c r="BP594" s="17"/>
      <c r="BQ594" s="17"/>
      <c r="BR594" s="17"/>
      <c r="BS594" s="17"/>
      <c r="BT594" s="17"/>
      <c r="BU594" s="17"/>
      <c r="BV594" s="17"/>
      <c r="BW594" s="17"/>
      <c r="BX594" s="17"/>
      <c r="BY594" s="17"/>
      <c r="BZ594" s="17"/>
      <c r="CA594" s="17"/>
      <c r="CB594" s="17"/>
      <c r="CC594" s="17"/>
      <c r="CD594" s="17"/>
    </row>
    <row r="595">
      <c r="A595" s="17"/>
      <c r="B595" s="17"/>
      <c r="C595" s="17"/>
      <c r="D595" s="301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32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  <c r="AT595" s="17"/>
      <c r="AU595" s="17"/>
      <c r="AV595" s="17"/>
      <c r="AW595" s="17"/>
      <c r="AX595" s="17"/>
      <c r="AY595" s="17"/>
      <c r="AZ595" s="17"/>
      <c r="BA595" s="17"/>
      <c r="BB595" s="17"/>
      <c r="BC595" s="17"/>
      <c r="BD595" s="17"/>
      <c r="BE595" s="17"/>
      <c r="BF595" s="17"/>
      <c r="BG595" s="17"/>
      <c r="BH595" s="17"/>
      <c r="BI595" s="17"/>
      <c r="BJ595" s="17"/>
      <c r="BK595" s="17"/>
      <c r="BL595" s="17"/>
      <c r="BM595" s="17"/>
      <c r="BN595" s="17"/>
      <c r="BO595" s="17"/>
      <c r="BP595" s="17"/>
      <c r="BQ595" s="17"/>
      <c r="BR595" s="17"/>
      <c r="BS595" s="17"/>
      <c r="BT595" s="17"/>
      <c r="BU595" s="17"/>
      <c r="BV595" s="17"/>
      <c r="BW595" s="17"/>
      <c r="BX595" s="17"/>
      <c r="BY595" s="17"/>
      <c r="BZ595" s="17"/>
      <c r="CA595" s="17"/>
      <c r="CB595" s="17"/>
      <c r="CC595" s="17"/>
      <c r="CD595" s="17"/>
    </row>
    <row r="596">
      <c r="A596" s="17"/>
      <c r="B596" s="17"/>
      <c r="C596" s="17"/>
      <c r="D596" s="301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32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  <c r="AT596" s="17"/>
      <c r="AU596" s="17"/>
      <c r="AV596" s="17"/>
      <c r="AW596" s="17"/>
      <c r="AX596" s="17"/>
      <c r="AY596" s="17"/>
      <c r="AZ596" s="17"/>
      <c r="BA596" s="17"/>
      <c r="BB596" s="17"/>
      <c r="BC596" s="17"/>
      <c r="BD596" s="17"/>
      <c r="BE596" s="17"/>
      <c r="BF596" s="17"/>
      <c r="BG596" s="17"/>
      <c r="BH596" s="17"/>
      <c r="BI596" s="17"/>
      <c r="BJ596" s="17"/>
      <c r="BK596" s="17"/>
      <c r="BL596" s="17"/>
      <c r="BM596" s="17"/>
      <c r="BN596" s="17"/>
      <c r="BO596" s="17"/>
      <c r="BP596" s="17"/>
      <c r="BQ596" s="17"/>
      <c r="BR596" s="17"/>
      <c r="BS596" s="17"/>
      <c r="BT596" s="17"/>
      <c r="BU596" s="17"/>
      <c r="BV596" s="17"/>
      <c r="BW596" s="17"/>
      <c r="BX596" s="17"/>
      <c r="BY596" s="17"/>
      <c r="BZ596" s="17"/>
      <c r="CA596" s="17"/>
      <c r="CB596" s="17"/>
      <c r="CC596" s="17"/>
      <c r="CD596" s="17"/>
    </row>
    <row r="597">
      <c r="A597" s="17"/>
      <c r="B597" s="17"/>
      <c r="C597" s="17"/>
      <c r="D597" s="301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32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  <c r="AT597" s="17"/>
      <c r="AU597" s="17"/>
      <c r="AV597" s="17"/>
      <c r="AW597" s="17"/>
      <c r="AX597" s="17"/>
      <c r="AY597" s="17"/>
      <c r="AZ597" s="17"/>
      <c r="BA597" s="17"/>
      <c r="BB597" s="17"/>
      <c r="BC597" s="17"/>
      <c r="BD597" s="17"/>
      <c r="BE597" s="17"/>
      <c r="BF597" s="17"/>
      <c r="BG597" s="17"/>
      <c r="BH597" s="17"/>
      <c r="BI597" s="17"/>
      <c r="BJ597" s="17"/>
      <c r="BK597" s="17"/>
      <c r="BL597" s="17"/>
      <c r="BM597" s="17"/>
      <c r="BN597" s="17"/>
      <c r="BO597" s="17"/>
      <c r="BP597" s="17"/>
      <c r="BQ597" s="17"/>
      <c r="BR597" s="17"/>
      <c r="BS597" s="17"/>
      <c r="BT597" s="17"/>
      <c r="BU597" s="17"/>
      <c r="BV597" s="17"/>
      <c r="BW597" s="17"/>
      <c r="BX597" s="17"/>
      <c r="BY597" s="17"/>
      <c r="BZ597" s="17"/>
      <c r="CA597" s="17"/>
      <c r="CB597" s="17"/>
      <c r="CC597" s="17"/>
      <c r="CD597" s="17"/>
    </row>
    <row r="598">
      <c r="A598" s="17"/>
      <c r="B598" s="17"/>
      <c r="C598" s="17"/>
      <c r="D598" s="301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32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  <c r="AT598" s="17"/>
      <c r="AU598" s="17"/>
      <c r="AV598" s="17"/>
      <c r="AW598" s="17"/>
      <c r="AX598" s="17"/>
      <c r="AY598" s="17"/>
      <c r="AZ598" s="17"/>
      <c r="BA598" s="17"/>
      <c r="BB598" s="17"/>
      <c r="BC598" s="17"/>
      <c r="BD598" s="17"/>
      <c r="BE598" s="17"/>
      <c r="BF598" s="17"/>
      <c r="BG598" s="17"/>
      <c r="BH598" s="17"/>
      <c r="BI598" s="17"/>
      <c r="BJ598" s="17"/>
      <c r="BK598" s="17"/>
      <c r="BL598" s="17"/>
      <c r="BM598" s="17"/>
      <c r="BN598" s="17"/>
      <c r="BO598" s="17"/>
      <c r="BP598" s="17"/>
      <c r="BQ598" s="17"/>
      <c r="BR598" s="17"/>
      <c r="BS598" s="17"/>
      <c r="BT598" s="17"/>
      <c r="BU598" s="17"/>
      <c r="BV598" s="17"/>
      <c r="BW598" s="17"/>
      <c r="BX598" s="17"/>
      <c r="BY598" s="17"/>
      <c r="BZ598" s="17"/>
      <c r="CA598" s="17"/>
      <c r="CB598" s="17"/>
      <c r="CC598" s="17"/>
      <c r="CD598" s="17"/>
    </row>
    <row r="599">
      <c r="A599" s="17"/>
      <c r="B599" s="17"/>
      <c r="C599" s="17"/>
      <c r="D599" s="301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32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  <c r="AT599" s="17"/>
      <c r="AU599" s="17"/>
      <c r="AV599" s="17"/>
      <c r="AW599" s="17"/>
      <c r="AX599" s="17"/>
      <c r="AY599" s="17"/>
      <c r="AZ599" s="17"/>
      <c r="BA599" s="17"/>
      <c r="BB599" s="17"/>
      <c r="BC599" s="17"/>
      <c r="BD599" s="17"/>
      <c r="BE599" s="17"/>
      <c r="BF599" s="17"/>
      <c r="BG599" s="17"/>
      <c r="BH599" s="17"/>
      <c r="BI599" s="17"/>
      <c r="BJ599" s="17"/>
      <c r="BK599" s="17"/>
      <c r="BL599" s="17"/>
      <c r="BM599" s="17"/>
      <c r="BN599" s="17"/>
      <c r="BO599" s="17"/>
      <c r="BP599" s="17"/>
      <c r="BQ599" s="17"/>
      <c r="BR599" s="17"/>
      <c r="BS599" s="17"/>
      <c r="BT599" s="17"/>
      <c r="BU599" s="17"/>
      <c r="BV599" s="17"/>
      <c r="BW599" s="17"/>
      <c r="BX599" s="17"/>
      <c r="BY599" s="17"/>
      <c r="BZ599" s="17"/>
      <c r="CA599" s="17"/>
      <c r="CB599" s="17"/>
      <c r="CC599" s="17"/>
      <c r="CD599" s="17"/>
    </row>
    <row r="600">
      <c r="A600" s="17"/>
      <c r="B600" s="17"/>
      <c r="C600" s="17"/>
      <c r="D600" s="301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32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  <c r="AT600" s="17"/>
      <c r="AU600" s="17"/>
      <c r="AV600" s="17"/>
      <c r="AW600" s="17"/>
      <c r="AX600" s="17"/>
      <c r="AY600" s="17"/>
      <c r="AZ600" s="17"/>
      <c r="BA600" s="17"/>
      <c r="BB600" s="17"/>
      <c r="BC600" s="17"/>
      <c r="BD600" s="17"/>
      <c r="BE600" s="17"/>
      <c r="BF600" s="17"/>
      <c r="BG600" s="17"/>
      <c r="BH600" s="17"/>
      <c r="BI600" s="17"/>
      <c r="BJ600" s="17"/>
      <c r="BK600" s="17"/>
      <c r="BL600" s="17"/>
      <c r="BM600" s="17"/>
      <c r="BN600" s="17"/>
      <c r="BO600" s="17"/>
      <c r="BP600" s="17"/>
      <c r="BQ600" s="17"/>
      <c r="BR600" s="17"/>
      <c r="BS600" s="17"/>
      <c r="BT600" s="17"/>
      <c r="BU600" s="17"/>
      <c r="BV600" s="17"/>
      <c r="BW600" s="17"/>
      <c r="BX600" s="17"/>
      <c r="BY600" s="17"/>
      <c r="BZ600" s="17"/>
      <c r="CA600" s="17"/>
      <c r="CB600" s="17"/>
      <c r="CC600" s="17"/>
      <c r="CD600" s="17"/>
    </row>
    <row r="601">
      <c r="A601" s="17"/>
      <c r="B601" s="17"/>
      <c r="C601" s="17"/>
      <c r="D601" s="301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32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  <c r="AT601" s="17"/>
      <c r="AU601" s="17"/>
      <c r="AV601" s="17"/>
      <c r="AW601" s="17"/>
      <c r="AX601" s="17"/>
      <c r="AY601" s="17"/>
      <c r="AZ601" s="17"/>
      <c r="BA601" s="17"/>
      <c r="BB601" s="17"/>
      <c r="BC601" s="17"/>
      <c r="BD601" s="17"/>
      <c r="BE601" s="17"/>
      <c r="BF601" s="17"/>
      <c r="BG601" s="17"/>
      <c r="BH601" s="17"/>
      <c r="BI601" s="17"/>
      <c r="BJ601" s="17"/>
      <c r="BK601" s="17"/>
      <c r="BL601" s="17"/>
      <c r="BM601" s="17"/>
      <c r="BN601" s="17"/>
      <c r="BO601" s="17"/>
      <c r="BP601" s="17"/>
      <c r="BQ601" s="17"/>
      <c r="BR601" s="17"/>
      <c r="BS601" s="17"/>
      <c r="BT601" s="17"/>
      <c r="BU601" s="17"/>
      <c r="BV601" s="17"/>
      <c r="BW601" s="17"/>
      <c r="BX601" s="17"/>
      <c r="BY601" s="17"/>
      <c r="BZ601" s="17"/>
      <c r="CA601" s="17"/>
      <c r="CB601" s="17"/>
      <c r="CC601" s="17"/>
      <c r="CD601" s="17"/>
    </row>
    <row r="602">
      <c r="A602" s="17"/>
      <c r="B602" s="17"/>
      <c r="C602" s="17"/>
      <c r="D602" s="301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32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  <c r="AT602" s="17"/>
      <c r="AU602" s="17"/>
      <c r="AV602" s="17"/>
      <c r="AW602" s="17"/>
      <c r="AX602" s="17"/>
      <c r="AY602" s="17"/>
      <c r="AZ602" s="17"/>
      <c r="BA602" s="17"/>
      <c r="BB602" s="17"/>
      <c r="BC602" s="17"/>
      <c r="BD602" s="17"/>
      <c r="BE602" s="17"/>
      <c r="BF602" s="17"/>
      <c r="BG602" s="17"/>
      <c r="BH602" s="17"/>
      <c r="BI602" s="17"/>
      <c r="BJ602" s="17"/>
      <c r="BK602" s="17"/>
      <c r="BL602" s="17"/>
      <c r="BM602" s="17"/>
      <c r="BN602" s="17"/>
      <c r="BO602" s="17"/>
      <c r="BP602" s="17"/>
      <c r="BQ602" s="17"/>
      <c r="BR602" s="17"/>
      <c r="BS602" s="17"/>
      <c r="BT602" s="17"/>
      <c r="BU602" s="17"/>
      <c r="BV602" s="17"/>
      <c r="BW602" s="17"/>
      <c r="BX602" s="17"/>
      <c r="BY602" s="17"/>
      <c r="BZ602" s="17"/>
      <c r="CA602" s="17"/>
      <c r="CB602" s="17"/>
      <c r="CC602" s="17"/>
      <c r="CD602" s="17"/>
    </row>
    <row r="603">
      <c r="A603" s="17"/>
      <c r="B603" s="17"/>
      <c r="C603" s="17"/>
      <c r="D603" s="301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32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  <c r="AT603" s="17"/>
      <c r="AU603" s="17"/>
      <c r="AV603" s="17"/>
      <c r="AW603" s="17"/>
      <c r="AX603" s="17"/>
      <c r="AY603" s="17"/>
      <c r="AZ603" s="17"/>
      <c r="BA603" s="17"/>
      <c r="BB603" s="17"/>
      <c r="BC603" s="17"/>
      <c r="BD603" s="17"/>
      <c r="BE603" s="17"/>
      <c r="BF603" s="17"/>
      <c r="BG603" s="17"/>
      <c r="BH603" s="17"/>
      <c r="BI603" s="17"/>
      <c r="BJ603" s="17"/>
      <c r="BK603" s="17"/>
      <c r="BL603" s="17"/>
      <c r="BM603" s="17"/>
      <c r="BN603" s="17"/>
      <c r="BO603" s="17"/>
      <c r="BP603" s="17"/>
      <c r="BQ603" s="17"/>
      <c r="BR603" s="17"/>
      <c r="BS603" s="17"/>
      <c r="BT603" s="17"/>
      <c r="BU603" s="17"/>
      <c r="BV603" s="17"/>
      <c r="BW603" s="17"/>
      <c r="BX603" s="17"/>
      <c r="BY603" s="17"/>
      <c r="BZ603" s="17"/>
      <c r="CA603" s="17"/>
      <c r="CB603" s="17"/>
      <c r="CC603" s="17"/>
      <c r="CD603" s="17"/>
    </row>
    <row r="604">
      <c r="A604" s="17"/>
      <c r="B604" s="17"/>
      <c r="C604" s="17"/>
      <c r="D604" s="301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32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  <c r="AT604" s="17"/>
      <c r="AU604" s="17"/>
      <c r="AV604" s="17"/>
      <c r="AW604" s="17"/>
      <c r="AX604" s="17"/>
      <c r="AY604" s="17"/>
      <c r="AZ604" s="17"/>
      <c r="BA604" s="17"/>
      <c r="BB604" s="17"/>
      <c r="BC604" s="17"/>
      <c r="BD604" s="17"/>
      <c r="BE604" s="17"/>
      <c r="BF604" s="17"/>
      <c r="BG604" s="17"/>
      <c r="BH604" s="17"/>
      <c r="BI604" s="17"/>
      <c r="BJ604" s="17"/>
      <c r="BK604" s="17"/>
      <c r="BL604" s="17"/>
      <c r="BM604" s="17"/>
      <c r="BN604" s="17"/>
      <c r="BO604" s="17"/>
      <c r="BP604" s="17"/>
      <c r="BQ604" s="17"/>
      <c r="BR604" s="17"/>
      <c r="BS604" s="17"/>
      <c r="BT604" s="17"/>
      <c r="BU604" s="17"/>
      <c r="BV604" s="17"/>
      <c r="BW604" s="17"/>
      <c r="BX604" s="17"/>
      <c r="BY604" s="17"/>
      <c r="BZ604" s="17"/>
      <c r="CA604" s="17"/>
      <c r="CB604" s="17"/>
      <c r="CC604" s="17"/>
      <c r="CD604" s="17"/>
    </row>
    <row r="605">
      <c r="A605" s="17"/>
      <c r="B605" s="17"/>
      <c r="C605" s="17"/>
      <c r="D605" s="301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32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  <c r="AT605" s="17"/>
      <c r="AU605" s="17"/>
      <c r="AV605" s="17"/>
      <c r="AW605" s="17"/>
      <c r="AX605" s="17"/>
      <c r="AY605" s="17"/>
      <c r="AZ605" s="17"/>
      <c r="BA605" s="17"/>
      <c r="BB605" s="17"/>
      <c r="BC605" s="17"/>
      <c r="BD605" s="17"/>
      <c r="BE605" s="17"/>
      <c r="BF605" s="17"/>
      <c r="BG605" s="17"/>
      <c r="BH605" s="17"/>
      <c r="BI605" s="17"/>
      <c r="BJ605" s="17"/>
      <c r="BK605" s="17"/>
      <c r="BL605" s="17"/>
      <c r="BM605" s="17"/>
      <c r="BN605" s="17"/>
      <c r="BO605" s="17"/>
      <c r="BP605" s="17"/>
      <c r="BQ605" s="17"/>
      <c r="BR605" s="17"/>
      <c r="BS605" s="17"/>
      <c r="BT605" s="17"/>
      <c r="BU605" s="17"/>
      <c r="BV605" s="17"/>
      <c r="BW605" s="17"/>
      <c r="BX605" s="17"/>
      <c r="BY605" s="17"/>
      <c r="BZ605" s="17"/>
      <c r="CA605" s="17"/>
      <c r="CB605" s="17"/>
      <c r="CC605" s="17"/>
      <c r="CD605" s="17"/>
    </row>
    <row r="606">
      <c r="A606" s="17"/>
      <c r="B606" s="17"/>
      <c r="C606" s="17"/>
      <c r="D606" s="301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32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  <c r="AT606" s="17"/>
      <c r="AU606" s="17"/>
      <c r="AV606" s="17"/>
      <c r="AW606" s="17"/>
      <c r="AX606" s="17"/>
      <c r="AY606" s="17"/>
      <c r="AZ606" s="17"/>
      <c r="BA606" s="17"/>
      <c r="BB606" s="17"/>
      <c r="BC606" s="17"/>
      <c r="BD606" s="17"/>
      <c r="BE606" s="17"/>
      <c r="BF606" s="17"/>
      <c r="BG606" s="17"/>
      <c r="BH606" s="17"/>
      <c r="BI606" s="17"/>
      <c r="BJ606" s="17"/>
      <c r="BK606" s="17"/>
      <c r="BL606" s="17"/>
      <c r="BM606" s="17"/>
      <c r="BN606" s="17"/>
      <c r="BO606" s="17"/>
      <c r="BP606" s="17"/>
      <c r="BQ606" s="17"/>
      <c r="BR606" s="17"/>
      <c r="BS606" s="17"/>
      <c r="BT606" s="17"/>
      <c r="BU606" s="17"/>
      <c r="BV606" s="17"/>
      <c r="BW606" s="17"/>
      <c r="BX606" s="17"/>
      <c r="BY606" s="17"/>
      <c r="BZ606" s="17"/>
      <c r="CA606" s="17"/>
      <c r="CB606" s="17"/>
      <c r="CC606" s="17"/>
      <c r="CD606" s="17"/>
    </row>
    <row r="607">
      <c r="A607" s="17"/>
      <c r="B607" s="17"/>
      <c r="C607" s="17"/>
      <c r="D607" s="301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32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  <c r="AT607" s="17"/>
      <c r="AU607" s="17"/>
      <c r="AV607" s="17"/>
      <c r="AW607" s="17"/>
      <c r="AX607" s="17"/>
      <c r="AY607" s="17"/>
      <c r="AZ607" s="17"/>
      <c r="BA607" s="17"/>
      <c r="BB607" s="17"/>
      <c r="BC607" s="17"/>
      <c r="BD607" s="17"/>
      <c r="BE607" s="17"/>
      <c r="BF607" s="17"/>
      <c r="BG607" s="17"/>
      <c r="BH607" s="17"/>
      <c r="BI607" s="17"/>
      <c r="BJ607" s="17"/>
      <c r="BK607" s="17"/>
      <c r="BL607" s="17"/>
      <c r="BM607" s="17"/>
      <c r="BN607" s="17"/>
      <c r="BO607" s="17"/>
      <c r="BP607" s="17"/>
      <c r="BQ607" s="17"/>
      <c r="BR607" s="17"/>
      <c r="BS607" s="17"/>
      <c r="BT607" s="17"/>
      <c r="BU607" s="17"/>
      <c r="BV607" s="17"/>
      <c r="BW607" s="17"/>
      <c r="BX607" s="17"/>
      <c r="BY607" s="17"/>
      <c r="BZ607" s="17"/>
      <c r="CA607" s="17"/>
      <c r="CB607" s="17"/>
      <c r="CC607" s="17"/>
      <c r="CD607" s="17"/>
    </row>
    <row r="608">
      <c r="A608" s="17"/>
      <c r="B608" s="17"/>
      <c r="C608" s="17"/>
      <c r="D608" s="301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32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  <c r="AT608" s="17"/>
      <c r="AU608" s="17"/>
      <c r="AV608" s="17"/>
      <c r="AW608" s="17"/>
      <c r="AX608" s="17"/>
      <c r="AY608" s="17"/>
      <c r="AZ608" s="17"/>
      <c r="BA608" s="17"/>
      <c r="BB608" s="17"/>
      <c r="BC608" s="17"/>
      <c r="BD608" s="17"/>
      <c r="BE608" s="17"/>
      <c r="BF608" s="17"/>
      <c r="BG608" s="17"/>
      <c r="BH608" s="17"/>
      <c r="BI608" s="17"/>
      <c r="BJ608" s="17"/>
      <c r="BK608" s="17"/>
      <c r="BL608" s="17"/>
      <c r="BM608" s="17"/>
      <c r="BN608" s="17"/>
      <c r="BO608" s="17"/>
      <c r="BP608" s="17"/>
      <c r="BQ608" s="17"/>
      <c r="BR608" s="17"/>
      <c r="BS608" s="17"/>
      <c r="BT608" s="17"/>
      <c r="BU608" s="17"/>
      <c r="BV608" s="17"/>
      <c r="BW608" s="17"/>
      <c r="BX608" s="17"/>
      <c r="BY608" s="17"/>
      <c r="BZ608" s="17"/>
      <c r="CA608" s="17"/>
      <c r="CB608" s="17"/>
      <c r="CC608" s="17"/>
      <c r="CD608" s="17"/>
    </row>
    <row r="609">
      <c r="A609" s="17"/>
      <c r="B609" s="17"/>
      <c r="C609" s="17"/>
      <c r="D609" s="301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32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  <c r="AT609" s="17"/>
      <c r="AU609" s="17"/>
      <c r="AV609" s="17"/>
      <c r="AW609" s="17"/>
      <c r="AX609" s="17"/>
      <c r="AY609" s="17"/>
      <c r="AZ609" s="17"/>
      <c r="BA609" s="17"/>
      <c r="BB609" s="17"/>
      <c r="BC609" s="17"/>
      <c r="BD609" s="17"/>
      <c r="BE609" s="17"/>
      <c r="BF609" s="17"/>
      <c r="BG609" s="17"/>
      <c r="BH609" s="17"/>
      <c r="BI609" s="17"/>
      <c r="BJ609" s="17"/>
      <c r="BK609" s="17"/>
      <c r="BL609" s="17"/>
      <c r="BM609" s="17"/>
      <c r="BN609" s="17"/>
      <c r="BO609" s="17"/>
      <c r="BP609" s="17"/>
      <c r="BQ609" s="17"/>
      <c r="BR609" s="17"/>
      <c r="BS609" s="17"/>
      <c r="BT609" s="17"/>
      <c r="BU609" s="17"/>
      <c r="BV609" s="17"/>
      <c r="BW609" s="17"/>
      <c r="BX609" s="17"/>
      <c r="BY609" s="17"/>
      <c r="BZ609" s="17"/>
      <c r="CA609" s="17"/>
      <c r="CB609" s="17"/>
      <c r="CC609" s="17"/>
      <c r="CD609" s="17"/>
    </row>
    <row r="610">
      <c r="A610" s="17"/>
      <c r="B610" s="17"/>
      <c r="C610" s="17"/>
      <c r="D610" s="301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32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  <c r="AT610" s="17"/>
      <c r="AU610" s="17"/>
      <c r="AV610" s="17"/>
      <c r="AW610" s="17"/>
      <c r="AX610" s="17"/>
      <c r="AY610" s="17"/>
      <c r="AZ610" s="17"/>
      <c r="BA610" s="17"/>
      <c r="BB610" s="17"/>
      <c r="BC610" s="17"/>
      <c r="BD610" s="17"/>
      <c r="BE610" s="17"/>
      <c r="BF610" s="17"/>
      <c r="BG610" s="17"/>
      <c r="BH610" s="17"/>
      <c r="BI610" s="17"/>
      <c r="BJ610" s="17"/>
      <c r="BK610" s="17"/>
      <c r="BL610" s="17"/>
      <c r="BM610" s="17"/>
      <c r="BN610" s="17"/>
      <c r="BO610" s="17"/>
      <c r="BP610" s="17"/>
      <c r="BQ610" s="17"/>
      <c r="BR610" s="17"/>
      <c r="BS610" s="17"/>
      <c r="BT610" s="17"/>
      <c r="BU610" s="17"/>
      <c r="BV610" s="17"/>
      <c r="BW610" s="17"/>
      <c r="BX610" s="17"/>
      <c r="BY610" s="17"/>
      <c r="BZ610" s="17"/>
      <c r="CA610" s="17"/>
      <c r="CB610" s="17"/>
      <c r="CC610" s="17"/>
      <c r="CD610" s="17"/>
    </row>
    <row r="611">
      <c r="A611" s="17"/>
      <c r="B611" s="17"/>
      <c r="C611" s="17"/>
      <c r="D611" s="301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32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  <c r="AT611" s="17"/>
      <c r="AU611" s="17"/>
      <c r="AV611" s="17"/>
      <c r="AW611" s="17"/>
      <c r="AX611" s="17"/>
      <c r="AY611" s="17"/>
      <c r="AZ611" s="17"/>
      <c r="BA611" s="17"/>
      <c r="BB611" s="17"/>
      <c r="BC611" s="17"/>
      <c r="BD611" s="17"/>
      <c r="BE611" s="17"/>
      <c r="BF611" s="17"/>
      <c r="BG611" s="17"/>
      <c r="BH611" s="17"/>
      <c r="BI611" s="17"/>
      <c r="BJ611" s="17"/>
      <c r="BK611" s="17"/>
      <c r="BL611" s="17"/>
      <c r="BM611" s="17"/>
      <c r="BN611" s="17"/>
      <c r="BO611" s="17"/>
      <c r="BP611" s="17"/>
      <c r="BQ611" s="17"/>
      <c r="BR611" s="17"/>
      <c r="BS611" s="17"/>
      <c r="BT611" s="17"/>
      <c r="BU611" s="17"/>
      <c r="BV611" s="17"/>
      <c r="BW611" s="17"/>
      <c r="BX611" s="17"/>
      <c r="BY611" s="17"/>
      <c r="BZ611" s="17"/>
      <c r="CA611" s="17"/>
      <c r="CB611" s="17"/>
      <c r="CC611" s="17"/>
      <c r="CD611" s="17"/>
    </row>
    <row r="612">
      <c r="A612" s="17"/>
      <c r="B612" s="17"/>
      <c r="C612" s="17"/>
      <c r="D612" s="301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32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  <c r="AT612" s="17"/>
      <c r="AU612" s="17"/>
      <c r="AV612" s="17"/>
      <c r="AW612" s="17"/>
      <c r="AX612" s="17"/>
      <c r="AY612" s="17"/>
      <c r="AZ612" s="17"/>
      <c r="BA612" s="17"/>
      <c r="BB612" s="17"/>
      <c r="BC612" s="17"/>
      <c r="BD612" s="17"/>
      <c r="BE612" s="17"/>
      <c r="BF612" s="17"/>
      <c r="BG612" s="17"/>
      <c r="BH612" s="17"/>
      <c r="BI612" s="17"/>
      <c r="BJ612" s="17"/>
      <c r="BK612" s="17"/>
      <c r="BL612" s="17"/>
      <c r="BM612" s="17"/>
      <c r="BN612" s="17"/>
      <c r="BO612" s="17"/>
      <c r="BP612" s="17"/>
      <c r="BQ612" s="17"/>
      <c r="BR612" s="17"/>
      <c r="BS612" s="17"/>
      <c r="BT612" s="17"/>
      <c r="BU612" s="17"/>
      <c r="BV612" s="17"/>
      <c r="BW612" s="17"/>
      <c r="BX612" s="17"/>
      <c r="BY612" s="17"/>
      <c r="BZ612" s="17"/>
      <c r="CA612" s="17"/>
      <c r="CB612" s="17"/>
      <c r="CC612" s="17"/>
      <c r="CD612" s="17"/>
    </row>
    <row r="613">
      <c r="A613" s="17"/>
      <c r="B613" s="17"/>
      <c r="C613" s="17"/>
      <c r="D613" s="301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32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  <c r="AT613" s="17"/>
      <c r="AU613" s="17"/>
      <c r="AV613" s="17"/>
      <c r="AW613" s="17"/>
      <c r="AX613" s="17"/>
      <c r="AY613" s="17"/>
      <c r="AZ613" s="17"/>
      <c r="BA613" s="17"/>
      <c r="BB613" s="17"/>
      <c r="BC613" s="17"/>
      <c r="BD613" s="17"/>
      <c r="BE613" s="17"/>
      <c r="BF613" s="17"/>
      <c r="BG613" s="17"/>
      <c r="BH613" s="17"/>
      <c r="BI613" s="17"/>
      <c r="BJ613" s="17"/>
      <c r="BK613" s="17"/>
      <c r="BL613" s="17"/>
      <c r="BM613" s="17"/>
      <c r="BN613" s="17"/>
      <c r="BO613" s="17"/>
      <c r="BP613" s="17"/>
      <c r="BQ613" s="17"/>
      <c r="BR613" s="17"/>
      <c r="BS613" s="17"/>
      <c r="BT613" s="17"/>
      <c r="BU613" s="17"/>
      <c r="BV613" s="17"/>
      <c r="BW613" s="17"/>
      <c r="BX613" s="17"/>
      <c r="BY613" s="17"/>
      <c r="BZ613" s="17"/>
      <c r="CA613" s="17"/>
      <c r="CB613" s="17"/>
      <c r="CC613" s="17"/>
      <c r="CD613" s="17"/>
    </row>
    <row r="614">
      <c r="A614" s="17"/>
      <c r="B614" s="17"/>
      <c r="C614" s="17"/>
      <c r="D614" s="301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32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  <c r="AT614" s="17"/>
      <c r="AU614" s="17"/>
      <c r="AV614" s="17"/>
      <c r="AW614" s="17"/>
      <c r="AX614" s="17"/>
      <c r="AY614" s="17"/>
      <c r="AZ614" s="17"/>
      <c r="BA614" s="17"/>
      <c r="BB614" s="17"/>
      <c r="BC614" s="17"/>
      <c r="BD614" s="17"/>
      <c r="BE614" s="17"/>
      <c r="BF614" s="17"/>
      <c r="BG614" s="17"/>
      <c r="BH614" s="17"/>
      <c r="BI614" s="17"/>
      <c r="BJ614" s="17"/>
      <c r="BK614" s="17"/>
      <c r="BL614" s="17"/>
      <c r="BM614" s="17"/>
      <c r="BN614" s="17"/>
      <c r="BO614" s="17"/>
      <c r="BP614" s="17"/>
      <c r="BQ614" s="17"/>
      <c r="BR614" s="17"/>
      <c r="BS614" s="17"/>
      <c r="BT614" s="17"/>
      <c r="BU614" s="17"/>
      <c r="BV614" s="17"/>
      <c r="BW614" s="17"/>
      <c r="BX614" s="17"/>
      <c r="BY614" s="17"/>
      <c r="BZ614" s="17"/>
      <c r="CA614" s="17"/>
      <c r="CB614" s="17"/>
      <c r="CC614" s="17"/>
      <c r="CD614" s="17"/>
    </row>
    <row r="615">
      <c r="A615" s="17"/>
      <c r="B615" s="17"/>
      <c r="C615" s="17"/>
      <c r="D615" s="301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32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  <c r="AT615" s="17"/>
      <c r="AU615" s="17"/>
      <c r="AV615" s="17"/>
      <c r="AW615" s="17"/>
      <c r="AX615" s="17"/>
      <c r="AY615" s="17"/>
      <c r="AZ615" s="17"/>
      <c r="BA615" s="17"/>
      <c r="BB615" s="17"/>
      <c r="BC615" s="17"/>
      <c r="BD615" s="17"/>
      <c r="BE615" s="17"/>
      <c r="BF615" s="17"/>
      <c r="BG615" s="17"/>
      <c r="BH615" s="17"/>
      <c r="BI615" s="17"/>
      <c r="BJ615" s="17"/>
      <c r="BK615" s="17"/>
      <c r="BL615" s="17"/>
      <c r="BM615" s="17"/>
      <c r="BN615" s="17"/>
      <c r="BO615" s="17"/>
      <c r="BP615" s="17"/>
      <c r="BQ615" s="17"/>
      <c r="BR615" s="17"/>
      <c r="BS615" s="17"/>
      <c r="BT615" s="17"/>
      <c r="BU615" s="17"/>
      <c r="BV615" s="17"/>
      <c r="BW615" s="17"/>
      <c r="BX615" s="17"/>
      <c r="BY615" s="17"/>
      <c r="BZ615" s="17"/>
      <c r="CA615" s="17"/>
      <c r="CB615" s="17"/>
      <c r="CC615" s="17"/>
      <c r="CD615" s="17"/>
    </row>
    <row r="616">
      <c r="A616" s="17"/>
      <c r="B616" s="17"/>
      <c r="C616" s="17"/>
      <c r="D616" s="301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32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  <c r="AT616" s="17"/>
      <c r="AU616" s="17"/>
      <c r="AV616" s="17"/>
      <c r="AW616" s="17"/>
      <c r="AX616" s="17"/>
      <c r="AY616" s="17"/>
      <c r="AZ616" s="17"/>
      <c r="BA616" s="17"/>
      <c r="BB616" s="17"/>
      <c r="BC616" s="17"/>
      <c r="BD616" s="17"/>
      <c r="BE616" s="17"/>
      <c r="BF616" s="17"/>
      <c r="BG616" s="17"/>
      <c r="BH616" s="17"/>
      <c r="BI616" s="17"/>
      <c r="BJ616" s="17"/>
      <c r="BK616" s="17"/>
      <c r="BL616" s="17"/>
      <c r="BM616" s="17"/>
      <c r="BN616" s="17"/>
      <c r="BO616" s="17"/>
      <c r="BP616" s="17"/>
      <c r="BQ616" s="17"/>
      <c r="BR616" s="17"/>
      <c r="BS616" s="17"/>
      <c r="BT616" s="17"/>
      <c r="BU616" s="17"/>
      <c r="BV616" s="17"/>
      <c r="BW616" s="17"/>
      <c r="BX616" s="17"/>
      <c r="BY616" s="17"/>
      <c r="BZ616" s="17"/>
      <c r="CA616" s="17"/>
      <c r="CB616" s="17"/>
      <c r="CC616" s="17"/>
      <c r="CD616" s="17"/>
    </row>
    <row r="617">
      <c r="A617" s="17"/>
      <c r="B617" s="17"/>
      <c r="C617" s="17"/>
      <c r="D617" s="301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32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  <c r="AT617" s="17"/>
      <c r="AU617" s="17"/>
      <c r="AV617" s="17"/>
      <c r="AW617" s="17"/>
      <c r="AX617" s="17"/>
      <c r="AY617" s="17"/>
      <c r="AZ617" s="17"/>
      <c r="BA617" s="17"/>
      <c r="BB617" s="17"/>
      <c r="BC617" s="17"/>
      <c r="BD617" s="17"/>
      <c r="BE617" s="17"/>
      <c r="BF617" s="17"/>
      <c r="BG617" s="17"/>
      <c r="BH617" s="17"/>
      <c r="BI617" s="17"/>
      <c r="BJ617" s="17"/>
      <c r="BK617" s="17"/>
      <c r="BL617" s="17"/>
      <c r="BM617" s="17"/>
      <c r="BN617" s="17"/>
      <c r="BO617" s="17"/>
      <c r="BP617" s="17"/>
      <c r="BQ617" s="17"/>
      <c r="BR617" s="17"/>
      <c r="BS617" s="17"/>
      <c r="BT617" s="17"/>
      <c r="BU617" s="17"/>
      <c r="BV617" s="17"/>
      <c r="BW617" s="17"/>
      <c r="BX617" s="17"/>
      <c r="BY617" s="17"/>
      <c r="BZ617" s="17"/>
      <c r="CA617" s="17"/>
      <c r="CB617" s="17"/>
      <c r="CC617" s="17"/>
      <c r="CD617" s="17"/>
    </row>
    <row r="618">
      <c r="A618" s="17"/>
      <c r="B618" s="17"/>
      <c r="C618" s="17"/>
      <c r="D618" s="301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32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  <c r="AT618" s="17"/>
      <c r="AU618" s="17"/>
      <c r="AV618" s="17"/>
      <c r="AW618" s="17"/>
      <c r="AX618" s="17"/>
      <c r="AY618" s="17"/>
      <c r="AZ618" s="17"/>
      <c r="BA618" s="17"/>
      <c r="BB618" s="17"/>
      <c r="BC618" s="17"/>
      <c r="BD618" s="17"/>
      <c r="BE618" s="17"/>
      <c r="BF618" s="17"/>
      <c r="BG618" s="17"/>
      <c r="BH618" s="17"/>
      <c r="BI618" s="17"/>
      <c r="BJ618" s="17"/>
      <c r="BK618" s="17"/>
      <c r="BL618" s="17"/>
      <c r="BM618" s="17"/>
      <c r="BN618" s="17"/>
      <c r="BO618" s="17"/>
      <c r="BP618" s="17"/>
      <c r="BQ618" s="17"/>
      <c r="BR618" s="17"/>
      <c r="BS618" s="17"/>
      <c r="BT618" s="17"/>
      <c r="BU618" s="17"/>
      <c r="BV618" s="17"/>
      <c r="BW618" s="17"/>
      <c r="BX618" s="17"/>
      <c r="BY618" s="17"/>
      <c r="BZ618" s="17"/>
      <c r="CA618" s="17"/>
      <c r="CB618" s="17"/>
      <c r="CC618" s="17"/>
      <c r="CD618" s="17"/>
    </row>
    <row r="619">
      <c r="A619" s="17"/>
      <c r="B619" s="17"/>
      <c r="C619" s="17"/>
      <c r="D619" s="301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32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  <c r="AT619" s="17"/>
      <c r="AU619" s="17"/>
      <c r="AV619" s="17"/>
      <c r="AW619" s="17"/>
      <c r="AX619" s="17"/>
      <c r="AY619" s="17"/>
      <c r="AZ619" s="17"/>
      <c r="BA619" s="17"/>
      <c r="BB619" s="17"/>
      <c r="BC619" s="17"/>
      <c r="BD619" s="17"/>
      <c r="BE619" s="17"/>
      <c r="BF619" s="17"/>
      <c r="BG619" s="17"/>
      <c r="BH619" s="17"/>
      <c r="BI619" s="17"/>
      <c r="BJ619" s="17"/>
      <c r="BK619" s="17"/>
      <c r="BL619" s="17"/>
      <c r="BM619" s="17"/>
      <c r="BN619" s="17"/>
      <c r="BO619" s="17"/>
      <c r="BP619" s="17"/>
      <c r="BQ619" s="17"/>
      <c r="BR619" s="17"/>
      <c r="BS619" s="17"/>
      <c r="BT619" s="17"/>
      <c r="BU619" s="17"/>
      <c r="BV619" s="17"/>
      <c r="BW619" s="17"/>
      <c r="BX619" s="17"/>
      <c r="BY619" s="17"/>
      <c r="BZ619" s="17"/>
      <c r="CA619" s="17"/>
      <c r="CB619" s="17"/>
      <c r="CC619" s="17"/>
      <c r="CD619" s="17"/>
    </row>
    <row r="620">
      <c r="A620" s="17"/>
      <c r="B620" s="17"/>
      <c r="C620" s="17"/>
      <c r="D620" s="301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32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  <c r="AT620" s="17"/>
      <c r="AU620" s="17"/>
      <c r="AV620" s="17"/>
      <c r="AW620" s="17"/>
      <c r="AX620" s="17"/>
      <c r="AY620" s="17"/>
      <c r="AZ620" s="17"/>
      <c r="BA620" s="17"/>
      <c r="BB620" s="17"/>
      <c r="BC620" s="17"/>
      <c r="BD620" s="17"/>
      <c r="BE620" s="17"/>
      <c r="BF620" s="17"/>
      <c r="BG620" s="17"/>
      <c r="BH620" s="17"/>
      <c r="BI620" s="17"/>
      <c r="BJ620" s="17"/>
      <c r="BK620" s="17"/>
      <c r="BL620" s="17"/>
      <c r="BM620" s="17"/>
      <c r="BN620" s="17"/>
      <c r="BO620" s="17"/>
      <c r="BP620" s="17"/>
      <c r="BQ620" s="17"/>
      <c r="BR620" s="17"/>
      <c r="BS620" s="17"/>
      <c r="BT620" s="17"/>
      <c r="BU620" s="17"/>
      <c r="BV620" s="17"/>
      <c r="BW620" s="17"/>
      <c r="BX620" s="17"/>
      <c r="BY620" s="17"/>
      <c r="BZ620" s="17"/>
      <c r="CA620" s="17"/>
      <c r="CB620" s="17"/>
      <c r="CC620" s="17"/>
      <c r="CD620" s="17"/>
    </row>
    <row r="621">
      <c r="A621" s="17"/>
      <c r="B621" s="17"/>
      <c r="C621" s="17"/>
      <c r="D621" s="301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32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  <c r="AT621" s="17"/>
      <c r="AU621" s="17"/>
      <c r="AV621" s="17"/>
      <c r="AW621" s="17"/>
      <c r="AX621" s="17"/>
      <c r="AY621" s="17"/>
      <c r="AZ621" s="17"/>
      <c r="BA621" s="17"/>
      <c r="BB621" s="17"/>
      <c r="BC621" s="17"/>
      <c r="BD621" s="17"/>
      <c r="BE621" s="17"/>
      <c r="BF621" s="17"/>
      <c r="BG621" s="17"/>
      <c r="BH621" s="17"/>
      <c r="BI621" s="17"/>
      <c r="BJ621" s="17"/>
      <c r="BK621" s="17"/>
      <c r="BL621" s="17"/>
      <c r="BM621" s="17"/>
      <c r="BN621" s="17"/>
      <c r="BO621" s="17"/>
      <c r="BP621" s="17"/>
      <c r="BQ621" s="17"/>
      <c r="BR621" s="17"/>
      <c r="BS621" s="17"/>
      <c r="BT621" s="17"/>
      <c r="BU621" s="17"/>
      <c r="BV621" s="17"/>
      <c r="BW621" s="17"/>
      <c r="BX621" s="17"/>
      <c r="BY621" s="17"/>
      <c r="BZ621" s="17"/>
      <c r="CA621" s="17"/>
      <c r="CB621" s="17"/>
      <c r="CC621" s="17"/>
      <c r="CD621" s="17"/>
    </row>
    <row r="622">
      <c r="A622" s="17"/>
      <c r="B622" s="17"/>
      <c r="C622" s="17"/>
      <c r="D622" s="301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32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  <c r="AT622" s="17"/>
      <c r="AU622" s="17"/>
      <c r="AV622" s="17"/>
      <c r="AW622" s="17"/>
      <c r="AX622" s="17"/>
      <c r="AY622" s="17"/>
      <c r="AZ622" s="17"/>
      <c r="BA622" s="17"/>
      <c r="BB622" s="17"/>
      <c r="BC622" s="17"/>
      <c r="BD622" s="17"/>
      <c r="BE622" s="17"/>
      <c r="BF622" s="17"/>
      <c r="BG622" s="17"/>
      <c r="BH622" s="17"/>
      <c r="BI622" s="17"/>
      <c r="BJ622" s="17"/>
      <c r="BK622" s="17"/>
      <c r="BL622" s="17"/>
      <c r="BM622" s="17"/>
      <c r="BN622" s="17"/>
      <c r="BO622" s="17"/>
      <c r="BP622" s="17"/>
      <c r="BQ622" s="17"/>
      <c r="BR622" s="17"/>
      <c r="BS622" s="17"/>
      <c r="BT622" s="17"/>
      <c r="BU622" s="17"/>
      <c r="BV622" s="17"/>
      <c r="BW622" s="17"/>
      <c r="BX622" s="17"/>
      <c r="BY622" s="17"/>
      <c r="BZ622" s="17"/>
      <c r="CA622" s="17"/>
      <c r="CB622" s="17"/>
      <c r="CC622" s="17"/>
      <c r="CD622" s="17"/>
    </row>
    <row r="623">
      <c r="A623" s="17"/>
      <c r="B623" s="17"/>
      <c r="C623" s="17"/>
      <c r="D623" s="301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32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  <c r="AT623" s="17"/>
      <c r="AU623" s="17"/>
      <c r="AV623" s="17"/>
      <c r="AW623" s="17"/>
      <c r="AX623" s="17"/>
      <c r="AY623" s="17"/>
      <c r="AZ623" s="17"/>
      <c r="BA623" s="17"/>
      <c r="BB623" s="17"/>
      <c r="BC623" s="17"/>
      <c r="BD623" s="17"/>
      <c r="BE623" s="17"/>
      <c r="BF623" s="17"/>
      <c r="BG623" s="17"/>
      <c r="BH623" s="17"/>
      <c r="BI623" s="17"/>
      <c r="BJ623" s="17"/>
      <c r="BK623" s="17"/>
      <c r="BL623" s="17"/>
      <c r="BM623" s="17"/>
      <c r="BN623" s="17"/>
      <c r="BO623" s="17"/>
      <c r="BP623" s="17"/>
      <c r="BQ623" s="17"/>
      <c r="BR623" s="17"/>
      <c r="BS623" s="17"/>
      <c r="BT623" s="17"/>
      <c r="BU623" s="17"/>
      <c r="BV623" s="17"/>
      <c r="BW623" s="17"/>
      <c r="BX623" s="17"/>
      <c r="BY623" s="17"/>
      <c r="BZ623" s="17"/>
      <c r="CA623" s="17"/>
      <c r="CB623" s="17"/>
      <c r="CC623" s="17"/>
      <c r="CD623" s="17"/>
    </row>
    <row r="624">
      <c r="A624" s="17"/>
      <c r="B624" s="17"/>
      <c r="C624" s="17"/>
      <c r="D624" s="301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32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  <c r="AT624" s="17"/>
      <c r="AU624" s="17"/>
      <c r="AV624" s="17"/>
      <c r="AW624" s="17"/>
      <c r="AX624" s="17"/>
      <c r="AY624" s="17"/>
      <c r="AZ624" s="17"/>
      <c r="BA624" s="17"/>
      <c r="BB624" s="17"/>
      <c r="BC624" s="17"/>
      <c r="BD624" s="17"/>
      <c r="BE624" s="17"/>
      <c r="BF624" s="17"/>
      <c r="BG624" s="17"/>
      <c r="BH624" s="17"/>
      <c r="BI624" s="17"/>
      <c r="BJ624" s="17"/>
      <c r="BK624" s="17"/>
      <c r="BL624" s="17"/>
      <c r="BM624" s="17"/>
      <c r="BN624" s="17"/>
      <c r="BO624" s="17"/>
      <c r="BP624" s="17"/>
      <c r="BQ624" s="17"/>
      <c r="BR624" s="17"/>
      <c r="BS624" s="17"/>
      <c r="BT624" s="17"/>
      <c r="BU624" s="17"/>
      <c r="BV624" s="17"/>
      <c r="BW624" s="17"/>
      <c r="BX624" s="17"/>
      <c r="BY624" s="17"/>
      <c r="BZ624" s="17"/>
      <c r="CA624" s="17"/>
      <c r="CB624" s="17"/>
      <c r="CC624" s="17"/>
      <c r="CD624" s="17"/>
    </row>
    <row r="625">
      <c r="A625" s="17"/>
      <c r="B625" s="17"/>
      <c r="C625" s="17"/>
      <c r="D625" s="301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32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  <c r="AT625" s="17"/>
      <c r="AU625" s="17"/>
      <c r="AV625" s="17"/>
      <c r="AW625" s="17"/>
      <c r="AX625" s="17"/>
      <c r="AY625" s="17"/>
      <c r="AZ625" s="17"/>
      <c r="BA625" s="17"/>
      <c r="BB625" s="17"/>
      <c r="BC625" s="17"/>
      <c r="BD625" s="17"/>
      <c r="BE625" s="17"/>
      <c r="BF625" s="17"/>
      <c r="BG625" s="17"/>
      <c r="BH625" s="17"/>
      <c r="BI625" s="17"/>
      <c r="BJ625" s="17"/>
      <c r="BK625" s="17"/>
      <c r="BL625" s="17"/>
      <c r="BM625" s="17"/>
      <c r="BN625" s="17"/>
      <c r="BO625" s="17"/>
      <c r="BP625" s="17"/>
      <c r="BQ625" s="17"/>
      <c r="BR625" s="17"/>
      <c r="BS625" s="17"/>
      <c r="BT625" s="17"/>
      <c r="BU625" s="17"/>
      <c r="BV625" s="17"/>
      <c r="BW625" s="17"/>
      <c r="BX625" s="17"/>
      <c r="BY625" s="17"/>
      <c r="BZ625" s="17"/>
      <c r="CA625" s="17"/>
      <c r="CB625" s="17"/>
      <c r="CC625" s="17"/>
      <c r="CD625" s="17"/>
    </row>
    <row r="626">
      <c r="A626" s="17"/>
      <c r="B626" s="17"/>
      <c r="C626" s="17"/>
      <c r="D626" s="301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32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  <c r="AT626" s="17"/>
      <c r="AU626" s="17"/>
      <c r="AV626" s="17"/>
      <c r="AW626" s="17"/>
      <c r="AX626" s="17"/>
      <c r="AY626" s="17"/>
      <c r="AZ626" s="17"/>
      <c r="BA626" s="17"/>
      <c r="BB626" s="17"/>
      <c r="BC626" s="17"/>
      <c r="BD626" s="17"/>
      <c r="BE626" s="17"/>
      <c r="BF626" s="17"/>
      <c r="BG626" s="17"/>
      <c r="BH626" s="17"/>
      <c r="BI626" s="17"/>
      <c r="BJ626" s="17"/>
      <c r="BK626" s="17"/>
      <c r="BL626" s="17"/>
      <c r="BM626" s="17"/>
      <c r="BN626" s="17"/>
      <c r="BO626" s="17"/>
      <c r="BP626" s="17"/>
      <c r="BQ626" s="17"/>
      <c r="BR626" s="17"/>
      <c r="BS626" s="17"/>
      <c r="BT626" s="17"/>
      <c r="BU626" s="17"/>
      <c r="BV626" s="17"/>
      <c r="BW626" s="17"/>
      <c r="BX626" s="17"/>
      <c r="BY626" s="17"/>
      <c r="BZ626" s="17"/>
      <c r="CA626" s="17"/>
      <c r="CB626" s="17"/>
      <c r="CC626" s="17"/>
      <c r="CD626" s="17"/>
    </row>
    <row r="627">
      <c r="A627" s="17"/>
      <c r="B627" s="17"/>
      <c r="C627" s="17"/>
      <c r="D627" s="301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32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  <c r="AT627" s="17"/>
      <c r="AU627" s="17"/>
      <c r="AV627" s="17"/>
      <c r="AW627" s="17"/>
      <c r="AX627" s="17"/>
      <c r="AY627" s="17"/>
      <c r="AZ627" s="17"/>
      <c r="BA627" s="17"/>
      <c r="BB627" s="17"/>
      <c r="BC627" s="17"/>
      <c r="BD627" s="17"/>
      <c r="BE627" s="17"/>
      <c r="BF627" s="17"/>
      <c r="BG627" s="17"/>
      <c r="BH627" s="17"/>
      <c r="BI627" s="17"/>
      <c r="BJ627" s="17"/>
      <c r="BK627" s="17"/>
      <c r="BL627" s="17"/>
      <c r="BM627" s="17"/>
      <c r="BN627" s="17"/>
      <c r="BO627" s="17"/>
      <c r="BP627" s="17"/>
      <c r="BQ627" s="17"/>
      <c r="BR627" s="17"/>
      <c r="BS627" s="17"/>
      <c r="BT627" s="17"/>
      <c r="BU627" s="17"/>
      <c r="BV627" s="17"/>
      <c r="BW627" s="17"/>
      <c r="BX627" s="17"/>
      <c r="BY627" s="17"/>
      <c r="BZ627" s="17"/>
      <c r="CA627" s="17"/>
      <c r="CB627" s="17"/>
      <c r="CC627" s="17"/>
      <c r="CD627" s="17"/>
    </row>
    <row r="628">
      <c r="A628" s="17"/>
      <c r="B628" s="17"/>
      <c r="C628" s="17"/>
      <c r="D628" s="301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32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  <c r="AT628" s="17"/>
      <c r="AU628" s="17"/>
      <c r="AV628" s="17"/>
      <c r="AW628" s="17"/>
      <c r="AX628" s="17"/>
      <c r="AY628" s="17"/>
      <c r="AZ628" s="17"/>
      <c r="BA628" s="17"/>
      <c r="BB628" s="17"/>
      <c r="BC628" s="17"/>
      <c r="BD628" s="17"/>
      <c r="BE628" s="17"/>
      <c r="BF628" s="17"/>
      <c r="BG628" s="17"/>
      <c r="BH628" s="17"/>
      <c r="BI628" s="17"/>
      <c r="BJ628" s="17"/>
      <c r="BK628" s="17"/>
      <c r="BL628" s="17"/>
      <c r="BM628" s="17"/>
      <c r="BN628" s="17"/>
      <c r="BO628" s="17"/>
      <c r="BP628" s="17"/>
      <c r="BQ628" s="17"/>
      <c r="BR628" s="17"/>
      <c r="BS628" s="17"/>
      <c r="BT628" s="17"/>
      <c r="BU628" s="17"/>
      <c r="BV628" s="17"/>
      <c r="BW628" s="17"/>
      <c r="BX628" s="17"/>
      <c r="BY628" s="17"/>
      <c r="BZ628" s="17"/>
      <c r="CA628" s="17"/>
      <c r="CB628" s="17"/>
      <c r="CC628" s="17"/>
      <c r="CD628" s="17"/>
    </row>
    <row r="629">
      <c r="A629" s="17"/>
      <c r="B629" s="17"/>
      <c r="C629" s="17"/>
      <c r="D629" s="301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32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  <c r="AT629" s="17"/>
      <c r="AU629" s="17"/>
      <c r="AV629" s="17"/>
      <c r="AW629" s="17"/>
      <c r="AX629" s="17"/>
      <c r="AY629" s="17"/>
      <c r="AZ629" s="17"/>
      <c r="BA629" s="17"/>
      <c r="BB629" s="17"/>
      <c r="BC629" s="17"/>
      <c r="BD629" s="17"/>
      <c r="BE629" s="17"/>
      <c r="BF629" s="17"/>
      <c r="BG629" s="17"/>
      <c r="BH629" s="17"/>
      <c r="BI629" s="17"/>
      <c r="BJ629" s="17"/>
      <c r="BK629" s="17"/>
      <c r="BL629" s="17"/>
      <c r="BM629" s="17"/>
      <c r="BN629" s="17"/>
      <c r="BO629" s="17"/>
      <c r="BP629" s="17"/>
      <c r="BQ629" s="17"/>
      <c r="BR629" s="17"/>
      <c r="BS629" s="17"/>
      <c r="BT629" s="17"/>
      <c r="BU629" s="17"/>
      <c r="BV629" s="17"/>
      <c r="BW629" s="17"/>
      <c r="BX629" s="17"/>
      <c r="BY629" s="17"/>
      <c r="BZ629" s="17"/>
      <c r="CA629" s="17"/>
      <c r="CB629" s="17"/>
      <c r="CC629" s="17"/>
      <c r="CD629" s="17"/>
    </row>
    <row r="630">
      <c r="A630" s="17"/>
      <c r="B630" s="17"/>
      <c r="C630" s="17"/>
      <c r="D630" s="301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32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  <c r="AT630" s="17"/>
      <c r="AU630" s="17"/>
      <c r="AV630" s="17"/>
      <c r="AW630" s="17"/>
      <c r="AX630" s="17"/>
      <c r="AY630" s="17"/>
      <c r="AZ630" s="17"/>
      <c r="BA630" s="17"/>
      <c r="BB630" s="17"/>
      <c r="BC630" s="17"/>
      <c r="BD630" s="17"/>
      <c r="BE630" s="17"/>
      <c r="BF630" s="17"/>
      <c r="BG630" s="17"/>
      <c r="BH630" s="17"/>
      <c r="BI630" s="17"/>
      <c r="BJ630" s="17"/>
      <c r="BK630" s="17"/>
      <c r="BL630" s="17"/>
      <c r="BM630" s="17"/>
      <c r="BN630" s="17"/>
      <c r="BO630" s="17"/>
      <c r="BP630" s="17"/>
      <c r="BQ630" s="17"/>
      <c r="BR630" s="17"/>
      <c r="BS630" s="17"/>
      <c r="BT630" s="17"/>
      <c r="BU630" s="17"/>
      <c r="BV630" s="17"/>
      <c r="BW630" s="17"/>
      <c r="BX630" s="17"/>
      <c r="BY630" s="17"/>
      <c r="BZ630" s="17"/>
      <c r="CA630" s="17"/>
      <c r="CB630" s="17"/>
      <c r="CC630" s="17"/>
      <c r="CD630" s="17"/>
    </row>
    <row r="631">
      <c r="A631" s="17"/>
      <c r="B631" s="17"/>
      <c r="C631" s="17"/>
      <c r="D631" s="301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32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  <c r="AT631" s="17"/>
      <c r="AU631" s="17"/>
      <c r="AV631" s="17"/>
      <c r="AW631" s="17"/>
      <c r="AX631" s="17"/>
      <c r="AY631" s="17"/>
      <c r="AZ631" s="17"/>
      <c r="BA631" s="17"/>
      <c r="BB631" s="17"/>
      <c r="BC631" s="17"/>
      <c r="BD631" s="17"/>
      <c r="BE631" s="17"/>
      <c r="BF631" s="17"/>
      <c r="BG631" s="17"/>
      <c r="BH631" s="17"/>
      <c r="BI631" s="17"/>
      <c r="BJ631" s="17"/>
      <c r="BK631" s="17"/>
      <c r="BL631" s="17"/>
      <c r="BM631" s="17"/>
      <c r="BN631" s="17"/>
      <c r="BO631" s="17"/>
      <c r="BP631" s="17"/>
      <c r="BQ631" s="17"/>
      <c r="BR631" s="17"/>
      <c r="BS631" s="17"/>
      <c r="BT631" s="17"/>
      <c r="BU631" s="17"/>
      <c r="BV631" s="17"/>
      <c r="BW631" s="17"/>
      <c r="BX631" s="17"/>
      <c r="BY631" s="17"/>
      <c r="BZ631" s="17"/>
      <c r="CA631" s="17"/>
      <c r="CB631" s="17"/>
      <c r="CC631" s="17"/>
      <c r="CD631" s="17"/>
    </row>
    <row r="632">
      <c r="A632" s="17"/>
      <c r="B632" s="17"/>
      <c r="C632" s="17"/>
      <c r="D632" s="301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32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  <c r="AT632" s="17"/>
      <c r="AU632" s="17"/>
      <c r="AV632" s="17"/>
      <c r="AW632" s="17"/>
      <c r="AX632" s="17"/>
      <c r="AY632" s="17"/>
      <c r="AZ632" s="17"/>
      <c r="BA632" s="17"/>
      <c r="BB632" s="17"/>
      <c r="BC632" s="17"/>
      <c r="BD632" s="17"/>
      <c r="BE632" s="17"/>
      <c r="BF632" s="17"/>
      <c r="BG632" s="17"/>
      <c r="BH632" s="17"/>
      <c r="BI632" s="17"/>
      <c r="BJ632" s="17"/>
      <c r="BK632" s="17"/>
      <c r="BL632" s="17"/>
      <c r="BM632" s="17"/>
      <c r="BN632" s="17"/>
      <c r="BO632" s="17"/>
      <c r="BP632" s="17"/>
      <c r="BQ632" s="17"/>
      <c r="BR632" s="17"/>
      <c r="BS632" s="17"/>
      <c r="BT632" s="17"/>
      <c r="BU632" s="17"/>
      <c r="BV632" s="17"/>
      <c r="BW632" s="17"/>
      <c r="BX632" s="17"/>
      <c r="BY632" s="17"/>
      <c r="BZ632" s="17"/>
      <c r="CA632" s="17"/>
      <c r="CB632" s="17"/>
      <c r="CC632" s="17"/>
      <c r="CD632" s="17"/>
    </row>
    <row r="633">
      <c r="A633" s="17"/>
      <c r="B633" s="17"/>
      <c r="C633" s="17"/>
      <c r="D633" s="301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32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  <c r="AT633" s="17"/>
      <c r="AU633" s="17"/>
      <c r="AV633" s="17"/>
      <c r="AW633" s="17"/>
      <c r="AX633" s="17"/>
      <c r="AY633" s="17"/>
      <c r="AZ633" s="17"/>
      <c r="BA633" s="17"/>
      <c r="BB633" s="17"/>
      <c r="BC633" s="17"/>
      <c r="BD633" s="17"/>
      <c r="BE633" s="17"/>
      <c r="BF633" s="17"/>
      <c r="BG633" s="17"/>
      <c r="BH633" s="17"/>
      <c r="BI633" s="17"/>
      <c r="BJ633" s="17"/>
      <c r="BK633" s="17"/>
      <c r="BL633" s="17"/>
      <c r="BM633" s="17"/>
      <c r="BN633" s="17"/>
      <c r="BO633" s="17"/>
      <c r="BP633" s="17"/>
      <c r="BQ633" s="17"/>
      <c r="BR633" s="17"/>
      <c r="BS633" s="17"/>
      <c r="BT633" s="17"/>
      <c r="BU633" s="17"/>
      <c r="BV633" s="17"/>
      <c r="BW633" s="17"/>
      <c r="BX633" s="17"/>
      <c r="BY633" s="17"/>
      <c r="BZ633" s="17"/>
      <c r="CA633" s="17"/>
      <c r="CB633" s="17"/>
      <c r="CC633" s="17"/>
      <c r="CD633" s="17"/>
    </row>
    <row r="634">
      <c r="A634" s="17"/>
      <c r="B634" s="17"/>
      <c r="C634" s="17"/>
      <c r="D634" s="301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32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  <c r="AT634" s="17"/>
      <c r="AU634" s="17"/>
      <c r="AV634" s="17"/>
      <c r="AW634" s="17"/>
      <c r="AX634" s="17"/>
      <c r="AY634" s="17"/>
      <c r="AZ634" s="17"/>
      <c r="BA634" s="17"/>
      <c r="BB634" s="17"/>
      <c r="BC634" s="17"/>
      <c r="BD634" s="17"/>
      <c r="BE634" s="17"/>
      <c r="BF634" s="17"/>
      <c r="BG634" s="17"/>
      <c r="BH634" s="17"/>
      <c r="BI634" s="17"/>
      <c r="BJ634" s="17"/>
      <c r="BK634" s="17"/>
      <c r="BL634" s="17"/>
      <c r="BM634" s="17"/>
      <c r="BN634" s="17"/>
      <c r="BO634" s="17"/>
      <c r="BP634" s="17"/>
      <c r="BQ634" s="17"/>
      <c r="BR634" s="17"/>
      <c r="BS634" s="17"/>
      <c r="BT634" s="17"/>
      <c r="BU634" s="17"/>
      <c r="BV634" s="17"/>
      <c r="BW634" s="17"/>
      <c r="BX634" s="17"/>
      <c r="BY634" s="17"/>
      <c r="BZ634" s="17"/>
      <c r="CA634" s="17"/>
      <c r="CB634" s="17"/>
      <c r="CC634" s="17"/>
      <c r="CD634" s="17"/>
    </row>
    <row r="635">
      <c r="A635" s="17"/>
      <c r="B635" s="17"/>
      <c r="C635" s="17"/>
      <c r="D635" s="301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32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  <c r="AT635" s="17"/>
      <c r="AU635" s="17"/>
      <c r="AV635" s="17"/>
      <c r="AW635" s="17"/>
      <c r="AX635" s="17"/>
      <c r="AY635" s="17"/>
      <c r="AZ635" s="17"/>
      <c r="BA635" s="17"/>
      <c r="BB635" s="17"/>
      <c r="BC635" s="17"/>
      <c r="BD635" s="17"/>
      <c r="BE635" s="17"/>
      <c r="BF635" s="17"/>
      <c r="BG635" s="17"/>
      <c r="BH635" s="17"/>
      <c r="BI635" s="17"/>
      <c r="BJ635" s="17"/>
      <c r="BK635" s="17"/>
      <c r="BL635" s="17"/>
      <c r="BM635" s="17"/>
      <c r="BN635" s="17"/>
      <c r="BO635" s="17"/>
      <c r="BP635" s="17"/>
      <c r="BQ635" s="17"/>
      <c r="BR635" s="17"/>
      <c r="BS635" s="17"/>
      <c r="BT635" s="17"/>
      <c r="BU635" s="17"/>
      <c r="BV635" s="17"/>
      <c r="BW635" s="17"/>
      <c r="BX635" s="17"/>
      <c r="BY635" s="17"/>
      <c r="BZ635" s="17"/>
      <c r="CA635" s="17"/>
      <c r="CB635" s="17"/>
      <c r="CC635" s="17"/>
      <c r="CD635" s="17"/>
    </row>
    <row r="636">
      <c r="A636" s="17"/>
      <c r="B636" s="17"/>
      <c r="C636" s="17"/>
      <c r="D636" s="301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32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  <c r="AT636" s="17"/>
      <c r="AU636" s="17"/>
      <c r="AV636" s="17"/>
      <c r="AW636" s="17"/>
      <c r="AX636" s="17"/>
      <c r="AY636" s="17"/>
      <c r="AZ636" s="17"/>
      <c r="BA636" s="17"/>
      <c r="BB636" s="17"/>
      <c r="BC636" s="17"/>
      <c r="BD636" s="17"/>
      <c r="BE636" s="17"/>
      <c r="BF636" s="17"/>
      <c r="BG636" s="17"/>
      <c r="BH636" s="17"/>
      <c r="BI636" s="17"/>
      <c r="BJ636" s="17"/>
      <c r="BK636" s="17"/>
      <c r="BL636" s="17"/>
      <c r="BM636" s="17"/>
      <c r="BN636" s="17"/>
      <c r="BO636" s="17"/>
      <c r="BP636" s="17"/>
      <c r="BQ636" s="17"/>
      <c r="BR636" s="17"/>
      <c r="BS636" s="17"/>
      <c r="BT636" s="17"/>
      <c r="BU636" s="17"/>
      <c r="BV636" s="17"/>
      <c r="BW636" s="17"/>
      <c r="BX636" s="17"/>
      <c r="BY636" s="17"/>
      <c r="BZ636" s="17"/>
      <c r="CA636" s="17"/>
      <c r="CB636" s="17"/>
      <c r="CC636" s="17"/>
      <c r="CD636" s="17"/>
    </row>
    <row r="637">
      <c r="A637" s="17"/>
      <c r="B637" s="17"/>
      <c r="C637" s="17"/>
      <c r="D637" s="301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32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  <c r="AT637" s="17"/>
      <c r="AU637" s="17"/>
      <c r="AV637" s="17"/>
      <c r="AW637" s="17"/>
      <c r="AX637" s="17"/>
      <c r="AY637" s="17"/>
      <c r="AZ637" s="17"/>
      <c r="BA637" s="17"/>
      <c r="BB637" s="17"/>
      <c r="BC637" s="17"/>
      <c r="BD637" s="17"/>
      <c r="BE637" s="17"/>
      <c r="BF637" s="17"/>
      <c r="BG637" s="17"/>
      <c r="BH637" s="17"/>
      <c r="BI637" s="17"/>
      <c r="BJ637" s="17"/>
      <c r="BK637" s="17"/>
      <c r="BL637" s="17"/>
      <c r="BM637" s="17"/>
      <c r="BN637" s="17"/>
      <c r="BO637" s="17"/>
      <c r="BP637" s="17"/>
      <c r="BQ637" s="17"/>
      <c r="BR637" s="17"/>
      <c r="BS637" s="17"/>
      <c r="BT637" s="17"/>
      <c r="BU637" s="17"/>
      <c r="BV637" s="17"/>
      <c r="BW637" s="17"/>
      <c r="BX637" s="17"/>
      <c r="BY637" s="17"/>
      <c r="BZ637" s="17"/>
      <c r="CA637" s="17"/>
      <c r="CB637" s="17"/>
      <c r="CC637" s="17"/>
      <c r="CD637" s="17"/>
    </row>
    <row r="638">
      <c r="A638" s="17"/>
      <c r="B638" s="17"/>
      <c r="C638" s="17"/>
      <c r="D638" s="301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32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  <c r="AT638" s="17"/>
      <c r="AU638" s="17"/>
      <c r="AV638" s="17"/>
      <c r="AW638" s="17"/>
      <c r="AX638" s="17"/>
      <c r="AY638" s="17"/>
      <c r="AZ638" s="17"/>
      <c r="BA638" s="17"/>
      <c r="BB638" s="17"/>
      <c r="BC638" s="17"/>
      <c r="BD638" s="17"/>
      <c r="BE638" s="17"/>
      <c r="BF638" s="17"/>
      <c r="BG638" s="17"/>
      <c r="BH638" s="17"/>
      <c r="BI638" s="17"/>
      <c r="BJ638" s="17"/>
      <c r="BK638" s="17"/>
      <c r="BL638" s="17"/>
      <c r="BM638" s="17"/>
      <c r="BN638" s="17"/>
      <c r="BO638" s="17"/>
      <c r="BP638" s="17"/>
      <c r="BQ638" s="17"/>
      <c r="BR638" s="17"/>
      <c r="BS638" s="17"/>
      <c r="BT638" s="17"/>
      <c r="BU638" s="17"/>
      <c r="BV638" s="17"/>
      <c r="BW638" s="17"/>
      <c r="BX638" s="17"/>
      <c r="BY638" s="17"/>
      <c r="BZ638" s="17"/>
      <c r="CA638" s="17"/>
      <c r="CB638" s="17"/>
      <c r="CC638" s="17"/>
      <c r="CD638" s="17"/>
    </row>
    <row r="639">
      <c r="A639" s="17"/>
      <c r="B639" s="17"/>
      <c r="C639" s="17"/>
      <c r="D639" s="301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32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  <c r="AT639" s="17"/>
      <c r="AU639" s="17"/>
      <c r="AV639" s="17"/>
      <c r="AW639" s="17"/>
      <c r="AX639" s="17"/>
      <c r="AY639" s="17"/>
      <c r="AZ639" s="17"/>
      <c r="BA639" s="17"/>
      <c r="BB639" s="17"/>
      <c r="BC639" s="17"/>
      <c r="BD639" s="17"/>
      <c r="BE639" s="17"/>
      <c r="BF639" s="17"/>
      <c r="BG639" s="17"/>
      <c r="BH639" s="17"/>
      <c r="BI639" s="17"/>
      <c r="BJ639" s="17"/>
      <c r="BK639" s="17"/>
      <c r="BL639" s="17"/>
      <c r="BM639" s="17"/>
      <c r="BN639" s="17"/>
      <c r="BO639" s="17"/>
      <c r="BP639" s="17"/>
      <c r="BQ639" s="17"/>
      <c r="BR639" s="17"/>
      <c r="BS639" s="17"/>
      <c r="BT639" s="17"/>
      <c r="BU639" s="17"/>
      <c r="BV639" s="17"/>
      <c r="BW639" s="17"/>
      <c r="BX639" s="17"/>
      <c r="BY639" s="17"/>
      <c r="BZ639" s="17"/>
      <c r="CA639" s="17"/>
      <c r="CB639" s="17"/>
      <c r="CC639" s="17"/>
      <c r="CD639" s="17"/>
    </row>
    <row r="640">
      <c r="A640" s="17"/>
      <c r="B640" s="17"/>
      <c r="C640" s="17"/>
      <c r="D640" s="301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32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  <c r="AT640" s="17"/>
      <c r="AU640" s="17"/>
      <c r="AV640" s="17"/>
      <c r="AW640" s="17"/>
      <c r="AX640" s="17"/>
      <c r="AY640" s="17"/>
      <c r="AZ640" s="17"/>
      <c r="BA640" s="17"/>
      <c r="BB640" s="17"/>
      <c r="BC640" s="17"/>
      <c r="BD640" s="17"/>
      <c r="BE640" s="17"/>
      <c r="BF640" s="17"/>
      <c r="BG640" s="17"/>
      <c r="BH640" s="17"/>
      <c r="BI640" s="17"/>
      <c r="BJ640" s="17"/>
      <c r="BK640" s="17"/>
      <c r="BL640" s="17"/>
      <c r="BM640" s="17"/>
      <c r="BN640" s="17"/>
      <c r="BO640" s="17"/>
      <c r="BP640" s="17"/>
      <c r="BQ640" s="17"/>
      <c r="BR640" s="17"/>
      <c r="BS640" s="17"/>
      <c r="BT640" s="17"/>
      <c r="BU640" s="17"/>
      <c r="BV640" s="17"/>
      <c r="BW640" s="17"/>
      <c r="BX640" s="17"/>
      <c r="BY640" s="17"/>
      <c r="BZ640" s="17"/>
      <c r="CA640" s="17"/>
      <c r="CB640" s="17"/>
      <c r="CC640" s="17"/>
      <c r="CD640" s="17"/>
    </row>
    <row r="641">
      <c r="A641" s="17"/>
      <c r="B641" s="17"/>
      <c r="C641" s="17"/>
      <c r="D641" s="301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32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  <c r="AT641" s="17"/>
      <c r="AU641" s="17"/>
      <c r="AV641" s="17"/>
      <c r="AW641" s="17"/>
      <c r="AX641" s="17"/>
      <c r="AY641" s="17"/>
      <c r="AZ641" s="17"/>
      <c r="BA641" s="17"/>
      <c r="BB641" s="17"/>
      <c r="BC641" s="17"/>
      <c r="BD641" s="17"/>
      <c r="BE641" s="17"/>
      <c r="BF641" s="17"/>
      <c r="BG641" s="17"/>
      <c r="BH641" s="17"/>
      <c r="BI641" s="17"/>
      <c r="BJ641" s="17"/>
      <c r="BK641" s="17"/>
      <c r="BL641" s="17"/>
      <c r="BM641" s="17"/>
      <c r="BN641" s="17"/>
      <c r="BO641" s="17"/>
      <c r="BP641" s="17"/>
      <c r="BQ641" s="17"/>
      <c r="BR641" s="17"/>
      <c r="BS641" s="17"/>
      <c r="BT641" s="17"/>
      <c r="BU641" s="17"/>
      <c r="BV641" s="17"/>
      <c r="BW641" s="17"/>
      <c r="BX641" s="17"/>
      <c r="BY641" s="17"/>
      <c r="BZ641" s="17"/>
      <c r="CA641" s="17"/>
      <c r="CB641" s="17"/>
      <c r="CC641" s="17"/>
      <c r="CD641" s="17"/>
    </row>
    <row r="642">
      <c r="A642" s="17"/>
      <c r="B642" s="17"/>
      <c r="C642" s="17"/>
      <c r="D642" s="301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32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  <c r="AT642" s="17"/>
      <c r="AU642" s="17"/>
      <c r="AV642" s="17"/>
      <c r="AW642" s="17"/>
      <c r="AX642" s="17"/>
      <c r="AY642" s="17"/>
      <c r="AZ642" s="17"/>
      <c r="BA642" s="17"/>
      <c r="BB642" s="17"/>
      <c r="BC642" s="17"/>
      <c r="BD642" s="17"/>
      <c r="BE642" s="17"/>
      <c r="BF642" s="17"/>
      <c r="BG642" s="17"/>
      <c r="BH642" s="17"/>
      <c r="BI642" s="17"/>
      <c r="BJ642" s="17"/>
      <c r="BK642" s="17"/>
      <c r="BL642" s="17"/>
      <c r="BM642" s="17"/>
      <c r="BN642" s="17"/>
      <c r="BO642" s="17"/>
      <c r="BP642" s="17"/>
      <c r="BQ642" s="17"/>
      <c r="BR642" s="17"/>
      <c r="BS642" s="17"/>
      <c r="BT642" s="17"/>
      <c r="BU642" s="17"/>
      <c r="BV642" s="17"/>
      <c r="BW642" s="17"/>
      <c r="BX642" s="17"/>
      <c r="BY642" s="17"/>
      <c r="BZ642" s="17"/>
      <c r="CA642" s="17"/>
      <c r="CB642" s="17"/>
      <c r="CC642" s="17"/>
      <c r="CD642" s="17"/>
    </row>
    <row r="643">
      <c r="A643" s="17"/>
      <c r="B643" s="17"/>
      <c r="C643" s="17"/>
      <c r="D643" s="301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32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  <c r="AT643" s="17"/>
      <c r="AU643" s="17"/>
      <c r="AV643" s="17"/>
      <c r="AW643" s="17"/>
      <c r="AX643" s="17"/>
      <c r="AY643" s="17"/>
      <c r="AZ643" s="17"/>
      <c r="BA643" s="17"/>
      <c r="BB643" s="17"/>
      <c r="BC643" s="17"/>
      <c r="BD643" s="17"/>
      <c r="BE643" s="17"/>
      <c r="BF643" s="17"/>
      <c r="BG643" s="17"/>
      <c r="BH643" s="17"/>
      <c r="BI643" s="17"/>
      <c r="BJ643" s="17"/>
      <c r="BK643" s="17"/>
      <c r="BL643" s="17"/>
      <c r="BM643" s="17"/>
      <c r="BN643" s="17"/>
      <c r="BO643" s="17"/>
      <c r="BP643" s="17"/>
      <c r="BQ643" s="17"/>
      <c r="BR643" s="17"/>
      <c r="BS643" s="17"/>
      <c r="BT643" s="17"/>
      <c r="BU643" s="17"/>
      <c r="BV643" s="17"/>
      <c r="BW643" s="17"/>
      <c r="BX643" s="17"/>
      <c r="BY643" s="17"/>
      <c r="BZ643" s="17"/>
      <c r="CA643" s="17"/>
      <c r="CB643" s="17"/>
      <c r="CC643" s="17"/>
      <c r="CD643" s="17"/>
    </row>
    <row r="644">
      <c r="A644" s="17"/>
      <c r="B644" s="17"/>
      <c r="C644" s="17"/>
      <c r="D644" s="301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32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  <c r="AT644" s="17"/>
      <c r="AU644" s="17"/>
      <c r="AV644" s="17"/>
      <c r="AW644" s="17"/>
      <c r="AX644" s="17"/>
      <c r="AY644" s="17"/>
      <c r="AZ644" s="17"/>
      <c r="BA644" s="17"/>
      <c r="BB644" s="17"/>
      <c r="BC644" s="17"/>
      <c r="BD644" s="17"/>
      <c r="BE644" s="17"/>
      <c r="BF644" s="17"/>
      <c r="BG644" s="17"/>
      <c r="BH644" s="17"/>
      <c r="BI644" s="17"/>
      <c r="BJ644" s="17"/>
      <c r="BK644" s="17"/>
      <c r="BL644" s="17"/>
      <c r="BM644" s="17"/>
      <c r="BN644" s="17"/>
      <c r="BO644" s="17"/>
      <c r="BP644" s="17"/>
      <c r="BQ644" s="17"/>
      <c r="BR644" s="17"/>
      <c r="BS644" s="17"/>
      <c r="BT644" s="17"/>
      <c r="BU644" s="17"/>
      <c r="BV644" s="17"/>
      <c r="BW644" s="17"/>
      <c r="BX644" s="17"/>
      <c r="BY644" s="17"/>
      <c r="BZ644" s="17"/>
      <c r="CA644" s="17"/>
      <c r="CB644" s="17"/>
      <c r="CC644" s="17"/>
      <c r="CD644" s="17"/>
    </row>
    <row r="645">
      <c r="A645" s="17"/>
      <c r="B645" s="17"/>
      <c r="C645" s="17"/>
      <c r="D645" s="301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32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  <c r="AT645" s="17"/>
      <c r="AU645" s="17"/>
      <c r="AV645" s="17"/>
      <c r="AW645" s="17"/>
      <c r="AX645" s="17"/>
      <c r="AY645" s="17"/>
      <c r="AZ645" s="17"/>
      <c r="BA645" s="17"/>
      <c r="BB645" s="17"/>
      <c r="BC645" s="17"/>
      <c r="BD645" s="17"/>
      <c r="BE645" s="17"/>
      <c r="BF645" s="17"/>
      <c r="BG645" s="17"/>
      <c r="BH645" s="17"/>
      <c r="BI645" s="17"/>
      <c r="BJ645" s="17"/>
      <c r="BK645" s="17"/>
      <c r="BL645" s="17"/>
      <c r="BM645" s="17"/>
      <c r="BN645" s="17"/>
      <c r="BO645" s="17"/>
      <c r="BP645" s="17"/>
      <c r="BQ645" s="17"/>
      <c r="BR645" s="17"/>
      <c r="BS645" s="17"/>
      <c r="BT645" s="17"/>
      <c r="BU645" s="17"/>
      <c r="BV645" s="17"/>
      <c r="BW645" s="17"/>
      <c r="BX645" s="17"/>
      <c r="BY645" s="17"/>
      <c r="BZ645" s="17"/>
      <c r="CA645" s="17"/>
      <c r="CB645" s="17"/>
      <c r="CC645" s="17"/>
      <c r="CD645" s="17"/>
    </row>
    <row r="646">
      <c r="A646" s="17"/>
      <c r="B646" s="17"/>
      <c r="C646" s="17"/>
      <c r="D646" s="301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32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  <c r="AT646" s="17"/>
      <c r="AU646" s="17"/>
      <c r="AV646" s="17"/>
      <c r="AW646" s="17"/>
      <c r="AX646" s="17"/>
      <c r="AY646" s="17"/>
      <c r="AZ646" s="17"/>
      <c r="BA646" s="17"/>
      <c r="BB646" s="17"/>
      <c r="BC646" s="17"/>
      <c r="BD646" s="17"/>
      <c r="BE646" s="17"/>
      <c r="BF646" s="17"/>
      <c r="BG646" s="17"/>
      <c r="BH646" s="17"/>
      <c r="BI646" s="17"/>
      <c r="BJ646" s="17"/>
      <c r="BK646" s="17"/>
      <c r="BL646" s="17"/>
      <c r="BM646" s="17"/>
      <c r="BN646" s="17"/>
      <c r="BO646" s="17"/>
      <c r="BP646" s="17"/>
      <c r="BQ646" s="17"/>
      <c r="BR646" s="17"/>
      <c r="BS646" s="17"/>
      <c r="BT646" s="17"/>
      <c r="BU646" s="17"/>
      <c r="BV646" s="17"/>
      <c r="BW646" s="17"/>
      <c r="BX646" s="17"/>
      <c r="BY646" s="17"/>
      <c r="BZ646" s="17"/>
      <c r="CA646" s="17"/>
      <c r="CB646" s="17"/>
      <c r="CC646" s="17"/>
      <c r="CD646" s="17"/>
    </row>
    <row r="647">
      <c r="A647" s="17"/>
      <c r="B647" s="17"/>
      <c r="C647" s="17"/>
      <c r="D647" s="301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32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  <c r="AT647" s="17"/>
      <c r="AU647" s="17"/>
      <c r="AV647" s="17"/>
      <c r="AW647" s="17"/>
      <c r="AX647" s="17"/>
      <c r="AY647" s="17"/>
      <c r="AZ647" s="17"/>
      <c r="BA647" s="17"/>
      <c r="BB647" s="17"/>
      <c r="BC647" s="17"/>
      <c r="BD647" s="17"/>
      <c r="BE647" s="17"/>
      <c r="BF647" s="17"/>
      <c r="BG647" s="17"/>
      <c r="BH647" s="17"/>
      <c r="BI647" s="17"/>
      <c r="BJ647" s="17"/>
      <c r="BK647" s="17"/>
      <c r="BL647" s="17"/>
      <c r="BM647" s="17"/>
      <c r="BN647" s="17"/>
      <c r="BO647" s="17"/>
      <c r="BP647" s="17"/>
      <c r="BQ647" s="17"/>
      <c r="BR647" s="17"/>
      <c r="BS647" s="17"/>
      <c r="BT647" s="17"/>
      <c r="BU647" s="17"/>
      <c r="BV647" s="17"/>
      <c r="BW647" s="17"/>
      <c r="BX647" s="17"/>
      <c r="BY647" s="17"/>
      <c r="BZ647" s="17"/>
      <c r="CA647" s="17"/>
      <c r="CB647" s="17"/>
      <c r="CC647" s="17"/>
      <c r="CD647" s="17"/>
    </row>
    <row r="648">
      <c r="A648" s="17"/>
      <c r="B648" s="17"/>
      <c r="C648" s="17"/>
      <c r="D648" s="301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32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  <c r="AT648" s="17"/>
      <c r="AU648" s="17"/>
      <c r="AV648" s="17"/>
      <c r="AW648" s="17"/>
      <c r="AX648" s="17"/>
      <c r="AY648" s="17"/>
      <c r="AZ648" s="17"/>
      <c r="BA648" s="17"/>
      <c r="BB648" s="17"/>
      <c r="BC648" s="17"/>
      <c r="BD648" s="17"/>
      <c r="BE648" s="17"/>
      <c r="BF648" s="17"/>
      <c r="BG648" s="17"/>
      <c r="BH648" s="17"/>
      <c r="BI648" s="17"/>
      <c r="BJ648" s="17"/>
      <c r="BK648" s="17"/>
      <c r="BL648" s="17"/>
      <c r="BM648" s="17"/>
      <c r="BN648" s="17"/>
      <c r="BO648" s="17"/>
      <c r="BP648" s="17"/>
      <c r="BQ648" s="17"/>
      <c r="BR648" s="17"/>
      <c r="BS648" s="17"/>
      <c r="BT648" s="17"/>
      <c r="BU648" s="17"/>
      <c r="BV648" s="17"/>
      <c r="BW648" s="17"/>
      <c r="BX648" s="17"/>
      <c r="BY648" s="17"/>
      <c r="BZ648" s="17"/>
      <c r="CA648" s="17"/>
      <c r="CB648" s="17"/>
      <c r="CC648" s="17"/>
      <c r="CD648" s="17"/>
    </row>
    <row r="649">
      <c r="A649" s="17"/>
      <c r="B649" s="17"/>
      <c r="C649" s="17"/>
      <c r="D649" s="301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32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  <c r="AT649" s="17"/>
      <c r="AU649" s="17"/>
      <c r="AV649" s="17"/>
      <c r="AW649" s="17"/>
      <c r="AX649" s="17"/>
      <c r="AY649" s="17"/>
      <c r="AZ649" s="17"/>
      <c r="BA649" s="17"/>
      <c r="BB649" s="17"/>
      <c r="BC649" s="17"/>
      <c r="BD649" s="17"/>
      <c r="BE649" s="17"/>
      <c r="BF649" s="17"/>
      <c r="BG649" s="17"/>
      <c r="BH649" s="17"/>
      <c r="BI649" s="17"/>
      <c r="BJ649" s="17"/>
      <c r="BK649" s="17"/>
      <c r="BL649" s="17"/>
      <c r="BM649" s="17"/>
      <c r="BN649" s="17"/>
      <c r="BO649" s="17"/>
      <c r="BP649" s="17"/>
      <c r="BQ649" s="17"/>
      <c r="BR649" s="17"/>
      <c r="BS649" s="17"/>
      <c r="BT649" s="17"/>
      <c r="BU649" s="17"/>
      <c r="BV649" s="17"/>
      <c r="BW649" s="17"/>
      <c r="BX649" s="17"/>
      <c r="BY649" s="17"/>
      <c r="BZ649" s="17"/>
      <c r="CA649" s="17"/>
      <c r="CB649" s="17"/>
      <c r="CC649" s="17"/>
      <c r="CD649" s="17"/>
    </row>
    <row r="650">
      <c r="A650" s="17"/>
      <c r="B650" s="17"/>
      <c r="C650" s="17"/>
      <c r="D650" s="301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32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  <c r="AT650" s="17"/>
      <c r="AU650" s="17"/>
      <c r="AV650" s="17"/>
      <c r="AW650" s="17"/>
      <c r="AX650" s="17"/>
      <c r="AY650" s="17"/>
      <c r="AZ650" s="17"/>
      <c r="BA650" s="17"/>
      <c r="BB650" s="17"/>
      <c r="BC650" s="17"/>
      <c r="BD650" s="17"/>
      <c r="BE650" s="17"/>
      <c r="BF650" s="17"/>
      <c r="BG650" s="17"/>
      <c r="BH650" s="17"/>
      <c r="BI650" s="17"/>
      <c r="BJ650" s="17"/>
      <c r="BK650" s="17"/>
      <c r="BL650" s="17"/>
      <c r="BM650" s="17"/>
      <c r="BN650" s="17"/>
      <c r="BO650" s="17"/>
      <c r="BP650" s="17"/>
      <c r="BQ650" s="17"/>
      <c r="BR650" s="17"/>
      <c r="BS650" s="17"/>
      <c r="BT650" s="17"/>
      <c r="BU650" s="17"/>
      <c r="BV650" s="17"/>
      <c r="BW650" s="17"/>
      <c r="BX650" s="17"/>
      <c r="BY650" s="17"/>
      <c r="BZ650" s="17"/>
      <c r="CA650" s="17"/>
      <c r="CB650" s="17"/>
      <c r="CC650" s="17"/>
      <c r="CD650" s="17"/>
    </row>
    <row r="651">
      <c r="A651" s="17"/>
      <c r="B651" s="17"/>
      <c r="C651" s="17"/>
      <c r="D651" s="301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32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  <c r="AT651" s="17"/>
      <c r="AU651" s="17"/>
      <c r="AV651" s="17"/>
      <c r="AW651" s="17"/>
      <c r="AX651" s="17"/>
      <c r="AY651" s="17"/>
      <c r="AZ651" s="17"/>
      <c r="BA651" s="17"/>
      <c r="BB651" s="17"/>
      <c r="BC651" s="17"/>
      <c r="BD651" s="17"/>
      <c r="BE651" s="17"/>
      <c r="BF651" s="17"/>
      <c r="BG651" s="17"/>
      <c r="BH651" s="17"/>
      <c r="BI651" s="17"/>
      <c r="BJ651" s="17"/>
      <c r="BK651" s="17"/>
      <c r="BL651" s="17"/>
      <c r="BM651" s="17"/>
      <c r="BN651" s="17"/>
      <c r="BO651" s="17"/>
      <c r="BP651" s="17"/>
      <c r="BQ651" s="17"/>
      <c r="BR651" s="17"/>
      <c r="BS651" s="17"/>
      <c r="BT651" s="17"/>
      <c r="BU651" s="17"/>
      <c r="BV651" s="17"/>
      <c r="BW651" s="17"/>
      <c r="BX651" s="17"/>
      <c r="BY651" s="17"/>
      <c r="BZ651" s="17"/>
      <c r="CA651" s="17"/>
      <c r="CB651" s="17"/>
      <c r="CC651" s="17"/>
      <c r="CD651" s="17"/>
    </row>
    <row r="652">
      <c r="A652" s="17"/>
      <c r="B652" s="17"/>
      <c r="C652" s="17"/>
      <c r="D652" s="301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32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  <c r="AT652" s="17"/>
      <c r="AU652" s="17"/>
      <c r="AV652" s="17"/>
      <c r="AW652" s="17"/>
      <c r="AX652" s="17"/>
      <c r="AY652" s="17"/>
      <c r="AZ652" s="17"/>
      <c r="BA652" s="17"/>
      <c r="BB652" s="17"/>
      <c r="BC652" s="17"/>
      <c r="BD652" s="17"/>
      <c r="BE652" s="17"/>
      <c r="BF652" s="17"/>
      <c r="BG652" s="17"/>
      <c r="BH652" s="17"/>
      <c r="BI652" s="17"/>
      <c r="BJ652" s="17"/>
      <c r="BK652" s="17"/>
      <c r="BL652" s="17"/>
      <c r="BM652" s="17"/>
      <c r="BN652" s="17"/>
      <c r="BO652" s="17"/>
      <c r="BP652" s="17"/>
      <c r="BQ652" s="17"/>
      <c r="BR652" s="17"/>
      <c r="BS652" s="17"/>
      <c r="BT652" s="17"/>
      <c r="BU652" s="17"/>
      <c r="BV652" s="17"/>
      <c r="BW652" s="17"/>
      <c r="BX652" s="17"/>
      <c r="BY652" s="17"/>
      <c r="BZ652" s="17"/>
      <c r="CA652" s="17"/>
      <c r="CB652" s="17"/>
      <c r="CC652" s="17"/>
      <c r="CD652" s="17"/>
    </row>
    <row r="653">
      <c r="A653" s="17"/>
      <c r="B653" s="17"/>
      <c r="C653" s="17"/>
      <c r="D653" s="301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32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  <c r="AT653" s="17"/>
      <c r="AU653" s="17"/>
      <c r="AV653" s="17"/>
      <c r="AW653" s="17"/>
      <c r="AX653" s="17"/>
      <c r="AY653" s="17"/>
      <c r="AZ653" s="17"/>
      <c r="BA653" s="17"/>
      <c r="BB653" s="17"/>
      <c r="BC653" s="17"/>
      <c r="BD653" s="17"/>
      <c r="BE653" s="17"/>
      <c r="BF653" s="17"/>
      <c r="BG653" s="17"/>
      <c r="BH653" s="17"/>
      <c r="BI653" s="17"/>
      <c r="BJ653" s="17"/>
      <c r="BK653" s="17"/>
      <c r="BL653" s="17"/>
      <c r="BM653" s="17"/>
      <c r="BN653" s="17"/>
      <c r="BO653" s="17"/>
      <c r="BP653" s="17"/>
      <c r="BQ653" s="17"/>
      <c r="BR653" s="17"/>
      <c r="BS653" s="17"/>
      <c r="BT653" s="17"/>
      <c r="BU653" s="17"/>
      <c r="BV653" s="17"/>
      <c r="BW653" s="17"/>
      <c r="BX653" s="17"/>
      <c r="BY653" s="17"/>
      <c r="BZ653" s="17"/>
      <c r="CA653" s="17"/>
      <c r="CB653" s="17"/>
      <c r="CC653" s="17"/>
      <c r="CD653" s="17"/>
    </row>
    <row r="654">
      <c r="A654" s="17"/>
      <c r="B654" s="17"/>
      <c r="C654" s="17"/>
      <c r="D654" s="301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32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  <c r="AT654" s="17"/>
      <c r="AU654" s="17"/>
      <c r="AV654" s="17"/>
      <c r="AW654" s="17"/>
      <c r="AX654" s="17"/>
      <c r="AY654" s="17"/>
      <c r="AZ654" s="17"/>
      <c r="BA654" s="17"/>
      <c r="BB654" s="17"/>
      <c r="BC654" s="17"/>
      <c r="BD654" s="17"/>
      <c r="BE654" s="17"/>
      <c r="BF654" s="17"/>
      <c r="BG654" s="17"/>
      <c r="BH654" s="17"/>
      <c r="BI654" s="17"/>
      <c r="BJ654" s="17"/>
      <c r="BK654" s="17"/>
      <c r="BL654" s="17"/>
      <c r="BM654" s="17"/>
      <c r="BN654" s="17"/>
      <c r="BO654" s="17"/>
      <c r="BP654" s="17"/>
      <c r="BQ654" s="17"/>
      <c r="BR654" s="17"/>
      <c r="BS654" s="17"/>
      <c r="BT654" s="17"/>
      <c r="BU654" s="17"/>
      <c r="BV654" s="17"/>
      <c r="BW654" s="17"/>
      <c r="BX654" s="17"/>
      <c r="BY654" s="17"/>
      <c r="BZ654" s="17"/>
      <c r="CA654" s="17"/>
      <c r="CB654" s="17"/>
      <c r="CC654" s="17"/>
      <c r="CD654" s="17"/>
    </row>
    <row r="655">
      <c r="A655" s="17"/>
      <c r="B655" s="17"/>
      <c r="C655" s="17"/>
      <c r="D655" s="301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32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  <c r="AT655" s="17"/>
      <c r="AU655" s="17"/>
      <c r="AV655" s="17"/>
      <c r="AW655" s="17"/>
      <c r="AX655" s="17"/>
      <c r="AY655" s="17"/>
      <c r="AZ655" s="17"/>
      <c r="BA655" s="17"/>
      <c r="BB655" s="17"/>
      <c r="BC655" s="17"/>
      <c r="BD655" s="17"/>
      <c r="BE655" s="17"/>
      <c r="BF655" s="17"/>
      <c r="BG655" s="17"/>
      <c r="BH655" s="17"/>
      <c r="BI655" s="17"/>
      <c r="BJ655" s="17"/>
      <c r="BK655" s="17"/>
      <c r="BL655" s="17"/>
      <c r="BM655" s="17"/>
      <c r="BN655" s="17"/>
      <c r="BO655" s="17"/>
      <c r="BP655" s="17"/>
      <c r="BQ655" s="17"/>
      <c r="BR655" s="17"/>
      <c r="BS655" s="17"/>
      <c r="BT655" s="17"/>
      <c r="BU655" s="17"/>
      <c r="BV655" s="17"/>
      <c r="BW655" s="17"/>
      <c r="BX655" s="17"/>
      <c r="BY655" s="17"/>
      <c r="BZ655" s="17"/>
      <c r="CA655" s="17"/>
      <c r="CB655" s="17"/>
      <c r="CC655" s="17"/>
      <c r="CD655" s="17"/>
    </row>
    <row r="656">
      <c r="A656" s="17"/>
      <c r="B656" s="17"/>
      <c r="C656" s="17"/>
      <c r="D656" s="301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32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  <c r="AT656" s="17"/>
      <c r="AU656" s="17"/>
      <c r="AV656" s="17"/>
      <c r="AW656" s="17"/>
      <c r="AX656" s="17"/>
      <c r="AY656" s="17"/>
      <c r="AZ656" s="17"/>
      <c r="BA656" s="17"/>
      <c r="BB656" s="17"/>
      <c r="BC656" s="17"/>
      <c r="BD656" s="17"/>
      <c r="BE656" s="17"/>
      <c r="BF656" s="17"/>
      <c r="BG656" s="17"/>
      <c r="BH656" s="17"/>
      <c r="BI656" s="17"/>
      <c r="BJ656" s="17"/>
      <c r="BK656" s="17"/>
      <c r="BL656" s="17"/>
      <c r="BM656" s="17"/>
      <c r="BN656" s="17"/>
      <c r="BO656" s="17"/>
      <c r="BP656" s="17"/>
      <c r="BQ656" s="17"/>
      <c r="BR656" s="17"/>
      <c r="BS656" s="17"/>
      <c r="BT656" s="17"/>
      <c r="BU656" s="17"/>
      <c r="BV656" s="17"/>
      <c r="BW656" s="17"/>
      <c r="BX656" s="17"/>
      <c r="BY656" s="17"/>
      <c r="BZ656" s="17"/>
      <c r="CA656" s="17"/>
      <c r="CB656" s="17"/>
      <c r="CC656" s="17"/>
      <c r="CD656" s="17"/>
    </row>
    <row r="657">
      <c r="A657" s="17"/>
      <c r="B657" s="17"/>
      <c r="C657" s="17"/>
      <c r="D657" s="301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32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  <c r="AT657" s="17"/>
      <c r="AU657" s="17"/>
      <c r="AV657" s="17"/>
      <c r="AW657" s="17"/>
      <c r="AX657" s="17"/>
      <c r="AY657" s="17"/>
      <c r="AZ657" s="17"/>
      <c r="BA657" s="17"/>
      <c r="BB657" s="17"/>
      <c r="BC657" s="17"/>
      <c r="BD657" s="17"/>
      <c r="BE657" s="17"/>
      <c r="BF657" s="17"/>
      <c r="BG657" s="17"/>
      <c r="BH657" s="17"/>
      <c r="BI657" s="17"/>
      <c r="BJ657" s="17"/>
      <c r="BK657" s="17"/>
      <c r="BL657" s="17"/>
      <c r="BM657" s="17"/>
      <c r="BN657" s="17"/>
      <c r="BO657" s="17"/>
      <c r="BP657" s="17"/>
      <c r="BQ657" s="17"/>
      <c r="BR657" s="17"/>
      <c r="BS657" s="17"/>
      <c r="BT657" s="17"/>
      <c r="BU657" s="17"/>
      <c r="BV657" s="17"/>
      <c r="BW657" s="17"/>
      <c r="BX657" s="17"/>
      <c r="BY657" s="17"/>
      <c r="BZ657" s="17"/>
      <c r="CA657" s="17"/>
      <c r="CB657" s="17"/>
      <c r="CC657" s="17"/>
      <c r="CD657" s="17"/>
    </row>
    <row r="658">
      <c r="A658" s="17"/>
      <c r="B658" s="17"/>
      <c r="C658" s="17"/>
      <c r="D658" s="301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32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  <c r="AT658" s="17"/>
      <c r="AU658" s="17"/>
      <c r="AV658" s="17"/>
      <c r="AW658" s="17"/>
      <c r="AX658" s="17"/>
      <c r="AY658" s="17"/>
      <c r="AZ658" s="17"/>
      <c r="BA658" s="17"/>
      <c r="BB658" s="17"/>
      <c r="BC658" s="17"/>
      <c r="BD658" s="17"/>
      <c r="BE658" s="17"/>
      <c r="BF658" s="17"/>
      <c r="BG658" s="17"/>
      <c r="BH658" s="17"/>
      <c r="BI658" s="17"/>
      <c r="BJ658" s="17"/>
      <c r="BK658" s="17"/>
      <c r="BL658" s="17"/>
      <c r="BM658" s="17"/>
      <c r="BN658" s="17"/>
      <c r="BO658" s="17"/>
      <c r="BP658" s="17"/>
      <c r="BQ658" s="17"/>
      <c r="BR658" s="17"/>
      <c r="BS658" s="17"/>
      <c r="BT658" s="17"/>
      <c r="BU658" s="17"/>
      <c r="BV658" s="17"/>
      <c r="BW658" s="17"/>
      <c r="BX658" s="17"/>
      <c r="BY658" s="17"/>
      <c r="BZ658" s="17"/>
      <c r="CA658" s="17"/>
      <c r="CB658" s="17"/>
      <c r="CC658" s="17"/>
      <c r="CD658" s="17"/>
    </row>
    <row r="659">
      <c r="A659" s="17"/>
      <c r="B659" s="17"/>
      <c r="C659" s="17"/>
      <c r="D659" s="301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32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  <c r="AT659" s="17"/>
      <c r="AU659" s="17"/>
      <c r="AV659" s="17"/>
      <c r="AW659" s="17"/>
      <c r="AX659" s="17"/>
      <c r="AY659" s="17"/>
      <c r="AZ659" s="17"/>
      <c r="BA659" s="17"/>
      <c r="BB659" s="17"/>
      <c r="BC659" s="17"/>
      <c r="BD659" s="17"/>
      <c r="BE659" s="17"/>
      <c r="BF659" s="17"/>
      <c r="BG659" s="17"/>
      <c r="BH659" s="17"/>
      <c r="BI659" s="17"/>
      <c r="BJ659" s="17"/>
      <c r="BK659" s="17"/>
      <c r="BL659" s="17"/>
      <c r="BM659" s="17"/>
      <c r="BN659" s="17"/>
      <c r="BO659" s="17"/>
      <c r="BP659" s="17"/>
      <c r="BQ659" s="17"/>
      <c r="BR659" s="17"/>
      <c r="BS659" s="17"/>
      <c r="BT659" s="17"/>
      <c r="BU659" s="17"/>
      <c r="BV659" s="17"/>
      <c r="BW659" s="17"/>
      <c r="BX659" s="17"/>
      <c r="BY659" s="17"/>
      <c r="BZ659" s="17"/>
      <c r="CA659" s="17"/>
      <c r="CB659" s="17"/>
      <c r="CC659" s="17"/>
      <c r="CD659" s="17"/>
    </row>
    <row r="660">
      <c r="A660" s="17"/>
      <c r="B660" s="17"/>
      <c r="C660" s="17"/>
      <c r="D660" s="301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32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  <c r="AT660" s="17"/>
      <c r="AU660" s="17"/>
      <c r="AV660" s="17"/>
      <c r="AW660" s="17"/>
      <c r="AX660" s="17"/>
      <c r="AY660" s="17"/>
      <c r="AZ660" s="17"/>
      <c r="BA660" s="17"/>
      <c r="BB660" s="17"/>
      <c r="BC660" s="17"/>
      <c r="BD660" s="17"/>
      <c r="BE660" s="17"/>
      <c r="BF660" s="17"/>
      <c r="BG660" s="17"/>
      <c r="BH660" s="17"/>
      <c r="BI660" s="17"/>
      <c r="BJ660" s="17"/>
      <c r="BK660" s="17"/>
      <c r="BL660" s="17"/>
      <c r="BM660" s="17"/>
      <c r="BN660" s="17"/>
      <c r="BO660" s="17"/>
      <c r="BP660" s="17"/>
      <c r="BQ660" s="17"/>
      <c r="BR660" s="17"/>
      <c r="BS660" s="17"/>
      <c r="BT660" s="17"/>
      <c r="BU660" s="17"/>
      <c r="BV660" s="17"/>
      <c r="BW660" s="17"/>
      <c r="BX660" s="17"/>
      <c r="BY660" s="17"/>
      <c r="BZ660" s="17"/>
      <c r="CA660" s="17"/>
      <c r="CB660" s="17"/>
      <c r="CC660" s="17"/>
      <c r="CD660" s="17"/>
    </row>
    <row r="661">
      <c r="A661" s="17"/>
      <c r="B661" s="17"/>
      <c r="C661" s="17"/>
      <c r="D661" s="301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32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  <c r="AT661" s="17"/>
      <c r="AU661" s="17"/>
      <c r="AV661" s="17"/>
      <c r="AW661" s="17"/>
      <c r="AX661" s="17"/>
      <c r="AY661" s="17"/>
      <c r="AZ661" s="17"/>
      <c r="BA661" s="17"/>
      <c r="BB661" s="17"/>
      <c r="BC661" s="17"/>
      <c r="BD661" s="17"/>
      <c r="BE661" s="17"/>
      <c r="BF661" s="17"/>
      <c r="BG661" s="17"/>
      <c r="BH661" s="17"/>
      <c r="BI661" s="17"/>
      <c r="BJ661" s="17"/>
      <c r="BK661" s="17"/>
      <c r="BL661" s="17"/>
      <c r="BM661" s="17"/>
      <c r="BN661" s="17"/>
      <c r="BO661" s="17"/>
      <c r="BP661" s="17"/>
      <c r="BQ661" s="17"/>
      <c r="BR661" s="17"/>
      <c r="BS661" s="17"/>
      <c r="BT661" s="17"/>
      <c r="BU661" s="17"/>
      <c r="BV661" s="17"/>
      <c r="BW661" s="17"/>
      <c r="BX661" s="17"/>
      <c r="BY661" s="17"/>
      <c r="BZ661" s="17"/>
      <c r="CA661" s="17"/>
      <c r="CB661" s="17"/>
      <c r="CC661" s="17"/>
      <c r="CD661" s="17"/>
    </row>
    <row r="662">
      <c r="A662" s="17"/>
      <c r="B662" s="17"/>
      <c r="C662" s="17"/>
      <c r="D662" s="301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32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  <c r="AT662" s="17"/>
      <c r="AU662" s="17"/>
      <c r="AV662" s="17"/>
      <c r="AW662" s="17"/>
      <c r="AX662" s="17"/>
      <c r="AY662" s="17"/>
      <c r="AZ662" s="17"/>
      <c r="BA662" s="17"/>
      <c r="BB662" s="17"/>
      <c r="BC662" s="17"/>
      <c r="BD662" s="17"/>
      <c r="BE662" s="17"/>
      <c r="BF662" s="17"/>
      <c r="BG662" s="17"/>
      <c r="BH662" s="17"/>
      <c r="BI662" s="17"/>
      <c r="BJ662" s="17"/>
      <c r="BK662" s="17"/>
      <c r="BL662" s="17"/>
      <c r="BM662" s="17"/>
      <c r="BN662" s="17"/>
      <c r="BO662" s="17"/>
      <c r="BP662" s="17"/>
      <c r="BQ662" s="17"/>
      <c r="BR662" s="17"/>
      <c r="BS662" s="17"/>
      <c r="BT662" s="17"/>
      <c r="BU662" s="17"/>
      <c r="BV662" s="17"/>
      <c r="BW662" s="17"/>
      <c r="BX662" s="17"/>
      <c r="BY662" s="17"/>
      <c r="BZ662" s="17"/>
      <c r="CA662" s="17"/>
      <c r="CB662" s="17"/>
      <c r="CC662" s="17"/>
      <c r="CD662" s="17"/>
    </row>
    <row r="663">
      <c r="A663" s="17"/>
      <c r="B663" s="17"/>
      <c r="C663" s="17"/>
      <c r="D663" s="301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32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  <c r="AT663" s="17"/>
      <c r="AU663" s="17"/>
      <c r="AV663" s="17"/>
      <c r="AW663" s="17"/>
      <c r="AX663" s="17"/>
      <c r="AY663" s="17"/>
      <c r="AZ663" s="17"/>
      <c r="BA663" s="17"/>
      <c r="BB663" s="17"/>
      <c r="BC663" s="17"/>
      <c r="BD663" s="17"/>
      <c r="BE663" s="17"/>
      <c r="BF663" s="17"/>
      <c r="BG663" s="17"/>
      <c r="BH663" s="17"/>
      <c r="BI663" s="17"/>
      <c r="BJ663" s="17"/>
      <c r="BK663" s="17"/>
      <c r="BL663" s="17"/>
      <c r="BM663" s="17"/>
      <c r="BN663" s="17"/>
      <c r="BO663" s="17"/>
      <c r="BP663" s="17"/>
      <c r="BQ663" s="17"/>
      <c r="BR663" s="17"/>
      <c r="BS663" s="17"/>
      <c r="BT663" s="17"/>
      <c r="BU663" s="17"/>
      <c r="BV663" s="17"/>
      <c r="BW663" s="17"/>
      <c r="BX663" s="17"/>
      <c r="BY663" s="17"/>
      <c r="BZ663" s="17"/>
      <c r="CA663" s="17"/>
      <c r="CB663" s="17"/>
      <c r="CC663" s="17"/>
      <c r="CD663" s="17"/>
    </row>
    <row r="664">
      <c r="A664" s="17"/>
      <c r="B664" s="17"/>
      <c r="C664" s="17"/>
      <c r="D664" s="301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32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  <c r="AT664" s="17"/>
      <c r="AU664" s="17"/>
      <c r="AV664" s="17"/>
      <c r="AW664" s="17"/>
      <c r="AX664" s="17"/>
      <c r="AY664" s="17"/>
      <c r="AZ664" s="17"/>
      <c r="BA664" s="17"/>
      <c r="BB664" s="17"/>
      <c r="BC664" s="17"/>
      <c r="BD664" s="17"/>
      <c r="BE664" s="17"/>
      <c r="BF664" s="17"/>
      <c r="BG664" s="17"/>
      <c r="BH664" s="17"/>
      <c r="BI664" s="17"/>
      <c r="BJ664" s="17"/>
      <c r="BK664" s="17"/>
      <c r="BL664" s="17"/>
      <c r="BM664" s="17"/>
      <c r="BN664" s="17"/>
      <c r="BO664" s="17"/>
      <c r="BP664" s="17"/>
      <c r="BQ664" s="17"/>
      <c r="BR664" s="17"/>
      <c r="BS664" s="17"/>
      <c r="BT664" s="17"/>
      <c r="BU664" s="17"/>
      <c r="BV664" s="17"/>
      <c r="BW664" s="17"/>
      <c r="BX664" s="17"/>
      <c r="BY664" s="17"/>
      <c r="BZ664" s="17"/>
      <c r="CA664" s="17"/>
      <c r="CB664" s="17"/>
      <c r="CC664" s="17"/>
      <c r="CD664" s="17"/>
    </row>
    <row r="665">
      <c r="A665" s="17"/>
      <c r="B665" s="17"/>
      <c r="C665" s="17"/>
      <c r="D665" s="301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32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  <c r="AT665" s="17"/>
      <c r="AU665" s="17"/>
      <c r="AV665" s="17"/>
      <c r="AW665" s="17"/>
      <c r="AX665" s="17"/>
      <c r="AY665" s="17"/>
      <c r="AZ665" s="17"/>
      <c r="BA665" s="17"/>
      <c r="BB665" s="17"/>
      <c r="BC665" s="17"/>
      <c r="BD665" s="17"/>
      <c r="BE665" s="17"/>
      <c r="BF665" s="17"/>
      <c r="BG665" s="17"/>
      <c r="BH665" s="17"/>
      <c r="BI665" s="17"/>
      <c r="BJ665" s="17"/>
      <c r="BK665" s="17"/>
      <c r="BL665" s="17"/>
      <c r="BM665" s="17"/>
      <c r="BN665" s="17"/>
      <c r="BO665" s="17"/>
      <c r="BP665" s="17"/>
      <c r="BQ665" s="17"/>
      <c r="BR665" s="17"/>
      <c r="BS665" s="17"/>
      <c r="BT665" s="17"/>
      <c r="BU665" s="17"/>
      <c r="BV665" s="17"/>
      <c r="BW665" s="17"/>
      <c r="BX665" s="17"/>
      <c r="BY665" s="17"/>
      <c r="BZ665" s="17"/>
      <c r="CA665" s="17"/>
      <c r="CB665" s="17"/>
      <c r="CC665" s="17"/>
      <c r="CD665" s="17"/>
    </row>
    <row r="666">
      <c r="A666" s="17"/>
      <c r="B666" s="17"/>
      <c r="C666" s="17"/>
      <c r="D666" s="301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32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  <c r="AT666" s="17"/>
      <c r="AU666" s="17"/>
      <c r="AV666" s="17"/>
      <c r="AW666" s="17"/>
      <c r="AX666" s="17"/>
      <c r="AY666" s="17"/>
      <c r="AZ666" s="17"/>
      <c r="BA666" s="17"/>
      <c r="BB666" s="17"/>
      <c r="BC666" s="17"/>
      <c r="BD666" s="17"/>
      <c r="BE666" s="17"/>
      <c r="BF666" s="17"/>
      <c r="BG666" s="17"/>
      <c r="BH666" s="17"/>
      <c r="BI666" s="17"/>
      <c r="BJ666" s="17"/>
      <c r="BK666" s="17"/>
      <c r="BL666" s="17"/>
      <c r="BM666" s="17"/>
      <c r="BN666" s="17"/>
      <c r="BO666" s="17"/>
      <c r="BP666" s="17"/>
      <c r="BQ666" s="17"/>
      <c r="BR666" s="17"/>
      <c r="BS666" s="17"/>
      <c r="BT666" s="17"/>
      <c r="BU666" s="17"/>
      <c r="BV666" s="17"/>
      <c r="BW666" s="17"/>
      <c r="BX666" s="17"/>
      <c r="BY666" s="17"/>
      <c r="BZ666" s="17"/>
      <c r="CA666" s="17"/>
      <c r="CB666" s="17"/>
      <c r="CC666" s="17"/>
      <c r="CD666" s="17"/>
    </row>
    <row r="667">
      <c r="A667" s="17"/>
      <c r="B667" s="17"/>
      <c r="C667" s="17"/>
      <c r="D667" s="301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32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  <c r="AT667" s="17"/>
      <c r="AU667" s="17"/>
      <c r="AV667" s="17"/>
      <c r="AW667" s="17"/>
      <c r="AX667" s="17"/>
      <c r="AY667" s="17"/>
      <c r="AZ667" s="17"/>
      <c r="BA667" s="17"/>
      <c r="BB667" s="17"/>
      <c r="BC667" s="17"/>
      <c r="BD667" s="17"/>
      <c r="BE667" s="17"/>
      <c r="BF667" s="17"/>
      <c r="BG667" s="17"/>
      <c r="BH667" s="17"/>
      <c r="BI667" s="17"/>
      <c r="BJ667" s="17"/>
      <c r="BK667" s="17"/>
      <c r="BL667" s="17"/>
      <c r="BM667" s="17"/>
      <c r="BN667" s="17"/>
      <c r="BO667" s="17"/>
      <c r="BP667" s="17"/>
      <c r="BQ667" s="17"/>
      <c r="BR667" s="17"/>
      <c r="BS667" s="17"/>
      <c r="BT667" s="17"/>
      <c r="BU667" s="17"/>
      <c r="BV667" s="17"/>
      <c r="BW667" s="17"/>
      <c r="BX667" s="17"/>
      <c r="BY667" s="17"/>
      <c r="BZ667" s="17"/>
      <c r="CA667" s="17"/>
      <c r="CB667" s="17"/>
      <c r="CC667" s="17"/>
      <c r="CD667" s="17"/>
    </row>
    <row r="668">
      <c r="A668" s="17"/>
      <c r="B668" s="17"/>
      <c r="C668" s="17"/>
      <c r="D668" s="301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32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  <c r="AT668" s="17"/>
      <c r="AU668" s="17"/>
      <c r="AV668" s="17"/>
      <c r="AW668" s="17"/>
      <c r="AX668" s="17"/>
      <c r="AY668" s="17"/>
      <c r="AZ668" s="17"/>
      <c r="BA668" s="17"/>
      <c r="BB668" s="17"/>
      <c r="BC668" s="17"/>
      <c r="BD668" s="17"/>
      <c r="BE668" s="17"/>
      <c r="BF668" s="17"/>
      <c r="BG668" s="17"/>
      <c r="BH668" s="17"/>
      <c r="BI668" s="17"/>
      <c r="BJ668" s="17"/>
      <c r="BK668" s="17"/>
      <c r="BL668" s="17"/>
      <c r="BM668" s="17"/>
      <c r="BN668" s="17"/>
      <c r="BO668" s="17"/>
      <c r="BP668" s="17"/>
      <c r="BQ668" s="17"/>
      <c r="BR668" s="17"/>
      <c r="BS668" s="17"/>
      <c r="BT668" s="17"/>
      <c r="BU668" s="17"/>
      <c r="BV668" s="17"/>
      <c r="BW668" s="17"/>
      <c r="BX668" s="17"/>
      <c r="BY668" s="17"/>
      <c r="BZ668" s="17"/>
      <c r="CA668" s="17"/>
      <c r="CB668" s="17"/>
      <c r="CC668" s="17"/>
      <c r="CD668" s="17"/>
    </row>
    <row r="669">
      <c r="A669" s="17"/>
      <c r="B669" s="17"/>
      <c r="C669" s="17"/>
      <c r="D669" s="301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32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  <c r="AT669" s="17"/>
      <c r="AU669" s="17"/>
      <c r="AV669" s="17"/>
      <c r="AW669" s="17"/>
      <c r="AX669" s="17"/>
      <c r="AY669" s="17"/>
      <c r="AZ669" s="17"/>
      <c r="BA669" s="17"/>
      <c r="BB669" s="17"/>
      <c r="BC669" s="17"/>
      <c r="BD669" s="17"/>
      <c r="BE669" s="17"/>
      <c r="BF669" s="17"/>
      <c r="BG669" s="17"/>
      <c r="BH669" s="17"/>
      <c r="BI669" s="17"/>
      <c r="BJ669" s="17"/>
      <c r="BK669" s="17"/>
      <c r="BL669" s="17"/>
      <c r="BM669" s="17"/>
      <c r="BN669" s="17"/>
      <c r="BO669" s="17"/>
      <c r="BP669" s="17"/>
      <c r="BQ669" s="17"/>
      <c r="BR669" s="17"/>
      <c r="BS669" s="17"/>
      <c r="BT669" s="17"/>
      <c r="BU669" s="17"/>
      <c r="BV669" s="17"/>
      <c r="BW669" s="17"/>
      <c r="BX669" s="17"/>
      <c r="BY669" s="17"/>
      <c r="BZ669" s="17"/>
      <c r="CA669" s="17"/>
      <c r="CB669" s="17"/>
      <c r="CC669" s="17"/>
      <c r="CD669" s="17"/>
    </row>
    <row r="670">
      <c r="A670" s="17"/>
      <c r="B670" s="17"/>
      <c r="C670" s="17"/>
      <c r="D670" s="301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32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  <c r="AT670" s="17"/>
      <c r="AU670" s="17"/>
      <c r="AV670" s="17"/>
      <c r="AW670" s="17"/>
      <c r="AX670" s="17"/>
      <c r="AY670" s="17"/>
      <c r="AZ670" s="17"/>
      <c r="BA670" s="17"/>
      <c r="BB670" s="17"/>
      <c r="BC670" s="17"/>
      <c r="BD670" s="17"/>
      <c r="BE670" s="17"/>
      <c r="BF670" s="17"/>
      <c r="BG670" s="17"/>
      <c r="BH670" s="17"/>
      <c r="BI670" s="17"/>
      <c r="BJ670" s="17"/>
      <c r="BK670" s="17"/>
      <c r="BL670" s="17"/>
      <c r="BM670" s="17"/>
      <c r="BN670" s="17"/>
      <c r="BO670" s="17"/>
      <c r="BP670" s="17"/>
      <c r="BQ670" s="17"/>
      <c r="BR670" s="17"/>
      <c r="BS670" s="17"/>
      <c r="BT670" s="17"/>
      <c r="BU670" s="17"/>
      <c r="BV670" s="17"/>
      <c r="BW670" s="17"/>
      <c r="BX670" s="17"/>
      <c r="BY670" s="17"/>
      <c r="BZ670" s="17"/>
      <c r="CA670" s="17"/>
      <c r="CB670" s="17"/>
      <c r="CC670" s="17"/>
      <c r="CD670" s="17"/>
    </row>
    <row r="671">
      <c r="A671" s="17"/>
      <c r="B671" s="17"/>
      <c r="C671" s="17"/>
      <c r="D671" s="301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32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  <c r="AT671" s="17"/>
      <c r="AU671" s="17"/>
      <c r="AV671" s="17"/>
      <c r="AW671" s="17"/>
      <c r="AX671" s="17"/>
      <c r="AY671" s="17"/>
      <c r="AZ671" s="17"/>
      <c r="BA671" s="17"/>
      <c r="BB671" s="17"/>
      <c r="BC671" s="17"/>
      <c r="BD671" s="17"/>
      <c r="BE671" s="17"/>
      <c r="BF671" s="17"/>
      <c r="BG671" s="17"/>
      <c r="BH671" s="17"/>
      <c r="BI671" s="17"/>
      <c r="BJ671" s="17"/>
      <c r="BK671" s="17"/>
      <c r="BL671" s="17"/>
      <c r="BM671" s="17"/>
      <c r="BN671" s="17"/>
      <c r="BO671" s="17"/>
      <c r="BP671" s="17"/>
      <c r="BQ671" s="17"/>
      <c r="BR671" s="17"/>
      <c r="BS671" s="17"/>
      <c r="BT671" s="17"/>
      <c r="BU671" s="17"/>
      <c r="BV671" s="17"/>
      <c r="BW671" s="17"/>
      <c r="BX671" s="17"/>
      <c r="BY671" s="17"/>
      <c r="BZ671" s="17"/>
      <c r="CA671" s="17"/>
      <c r="CB671" s="17"/>
      <c r="CC671" s="17"/>
      <c r="CD671" s="17"/>
    </row>
    <row r="672">
      <c r="A672" s="17"/>
      <c r="B672" s="17"/>
      <c r="C672" s="17"/>
      <c r="D672" s="301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32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  <c r="AT672" s="17"/>
      <c r="AU672" s="17"/>
      <c r="AV672" s="17"/>
      <c r="AW672" s="17"/>
      <c r="AX672" s="17"/>
      <c r="AY672" s="17"/>
      <c r="AZ672" s="17"/>
      <c r="BA672" s="17"/>
      <c r="BB672" s="17"/>
      <c r="BC672" s="17"/>
      <c r="BD672" s="17"/>
      <c r="BE672" s="17"/>
      <c r="BF672" s="17"/>
      <c r="BG672" s="17"/>
      <c r="BH672" s="17"/>
      <c r="BI672" s="17"/>
      <c r="BJ672" s="17"/>
      <c r="BK672" s="17"/>
      <c r="BL672" s="17"/>
      <c r="BM672" s="17"/>
      <c r="BN672" s="17"/>
      <c r="BO672" s="17"/>
      <c r="BP672" s="17"/>
      <c r="BQ672" s="17"/>
      <c r="BR672" s="17"/>
      <c r="BS672" s="17"/>
      <c r="BT672" s="17"/>
      <c r="BU672" s="17"/>
      <c r="BV672" s="17"/>
      <c r="BW672" s="17"/>
      <c r="BX672" s="17"/>
      <c r="BY672" s="17"/>
      <c r="BZ672" s="17"/>
      <c r="CA672" s="17"/>
      <c r="CB672" s="17"/>
      <c r="CC672" s="17"/>
      <c r="CD672" s="17"/>
    </row>
    <row r="673">
      <c r="A673" s="17"/>
      <c r="B673" s="17"/>
      <c r="C673" s="17"/>
      <c r="D673" s="301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32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  <c r="AT673" s="17"/>
      <c r="AU673" s="17"/>
      <c r="AV673" s="17"/>
      <c r="AW673" s="17"/>
      <c r="AX673" s="17"/>
      <c r="AY673" s="17"/>
      <c r="AZ673" s="17"/>
      <c r="BA673" s="17"/>
      <c r="BB673" s="17"/>
      <c r="BC673" s="17"/>
      <c r="BD673" s="17"/>
      <c r="BE673" s="17"/>
      <c r="BF673" s="17"/>
      <c r="BG673" s="17"/>
      <c r="BH673" s="17"/>
      <c r="BI673" s="17"/>
      <c r="BJ673" s="17"/>
      <c r="BK673" s="17"/>
      <c r="BL673" s="17"/>
      <c r="BM673" s="17"/>
      <c r="BN673" s="17"/>
      <c r="BO673" s="17"/>
      <c r="BP673" s="17"/>
      <c r="BQ673" s="17"/>
      <c r="BR673" s="17"/>
      <c r="BS673" s="17"/>
      <c r="BT673" s="17"/>
      <c r="BU673" s="17"/>
      <c r="BV673" s="17"/>
      <c r="BW673" s="17"/>
      <c r="BX673" s="17"/>
      <c r="BY673" s="17"/>
      <c r="BZ673" s="17"/>
      <c r="CA673" s="17"/>
      <c r="CB673" s="17"/>
      <c r="CC673" s="17"/>
      <c r="CD673" s="17"/>
    </row>
    <row r="674">
      <c r="A674" s="17"/>
      <c r="B674" s="17"/>
      <c r="C674" s="17"/>
      <c r="D674" s="301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32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  <c r="AT674" s="17"/>
      <c r="AU674" s="17"/>
      <c r="AV674" s="17"/>
      <c r="AW674" s="17"/>
      <c r="AX674" s="17"/>
      <c r="AY674" s="17"/>
      <c r="AZ674" s="17"/>
      <c r="BA674" s="17"/>
      <c r="BB674" s="17"/>
      <c r="BC674" s="17"/>
      <c r="BD674" s="17"/>
      <c r="BE674" s="17"/>
      <c r="BF674" s="17"/>
      <c r="BG674" s="17"/>
      <c r="BH674" s="17"/>
      <c r="BI674" s="17"/>
      <c r="BJ674" s="17"/>
      <c r="BK674" s="17"/>
      <c r="BL674" s="17"/>
      <c r="BM674" s="17"/>
      <c r="BN674" s="17"/>
      <c r="BO674" s="17"/>
      <c r="BP674" s="17"/>
      <c r="BQ674" s="17"/>
      <c r="BR674" s="17"/>
      <c r="BS674" s="17"/>
      <c r="BT674" s="17"/>
      <c r="BU674" s="17"/>
      <c r="BV674" s="17"/>
      <c r="BW674" s="17"/>
      <c r="BX674" s="17"/>
      <c r="BY674" s="17"/>
      <c r="BZ674" s="17"/>
      <c r="CA674" s="17"/>
      <c r="CB674" s="17"/>
      <c r="CC674" s="17"/>
      <c r="CD674" s="17"/>
    </row>
    <row r="675">
      <c r="A675" s="17"/>
      <c r="B675" s="17"/>
      <c r="C675" s="17"/>
      <c r="D675" s="301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32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  <c r="AT675" s="17"/>
      <c r="AU675" s="17"/>
      <c r="AV675" s="17"/>
      <c r="AW675" s="17"/>
      <c r="AX675" s="17"/>
      <c r="AY675" s="17"/>
      <c r="AZ675" s="17"/>
      <c r="BA675" s="17"/>
      <c r="BB675" s="17"/>
      <c r="BC675" s="17"/>
      <c r="BD675" s="17"/>
      <c r="BE675" s="17"/>
      <c r="BF675" s="17"/>
      <c r="BG675" s="17"/>
      <c r="BH675" s="17"/>
      <c r="BI675" s="17"/>
      <c r="BJ675" s="17"/>
      <c r="BK675" s="17"/>
      <c r="BL675" s="17"/>
      <c r="BM675" s="17"/>
      <c r="BN675" s="17"/>
      <c r="BO675" s="17"/>
      <c r="BP675" s="17"/>
      <c r="BQ675" s="17"/>
      <c r="BR675" s="17"/>
      <c r="BS675" s="17"/>
      <c r="BT675" s="17"/>
      <c r="BU675" s="17"/>
      <c r="BV675" s="17"/>
      <c r="BW675" s="17"/>
      <c r="BX675" s="17"/>
      <c r="BY675" s="17"/>
      <c r="BZ675" s="17"/>
      <c r="CA675" s="17"/>
      <c r="CB675" s="17"/>
      <c r="CC675" s="17"/>
      <c r="CD675" s="17"/>
    </row>
    <row r="676">
      <c r="A676" s="17"/>
      <c r="B676" s="17"/>
      <c r="C676" s="17"/>
      <c r="D676" s="301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32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  <c r="AT676" s="17"/>
      <c r="AU676" s="17"/>
      <c r="AV676" s="17"/>
      <c r="AW676" s="17"/>
      <c r="AX676" s="17"/>
      <c r="AY676" s="17"/>
      <c r="AZ676" s="17"/>
      <c r="BA676" s="17"/>
      <c r="BB676" s="17"/>
      <c r="BC676" s="17"/>
      <c r="BD676" s="17"/>
      <c r="BE676" s="17"/>
      <c r="BF676" s="17"/>
      <c r="BG676" s="17"/>
      <c r="BH676" s="17"/>
      <c r="BI676" s="17"/>
      <c r="BJ676" s="17"/>
      <c r="BK676" s="17"/>
      <c r="BL676" s="17"/>
      <c r="BM676" s="17"/>
      <c r="BN676" s="17"/>
      <c r="BO676" s="17"/>
      <c r="BP676" s="17"/>
      <c r="BQ676" s="17"/>
      <c r="BR676" s="17"/>
      <c r="BS676" s="17"/>
      <c r="BT676" s="17"/>
      <c r="BU676" s="17"/>
      <c r="BV676" s="17"/>
      <c r="BW676" s="17"/>
      <c r="BX676" s="17"/>
      <c r="BY676" s="17"/>
      <c r="BZ676" s="17"/>
      <c r="CA676" s="17"/>
      <c r="CB676" s="17"/>
      <c r="CC676" s="17"/>
      <c r="CD676" s="17"/>
    </row>
    <row r="677">
      <c r="A677" s="17"/>
      <c r="B677" s="17"/>
      <c r="C677" s="17"/>
      <c r="D677" s="301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32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  <c r="AT677" s="17"/>
      <c r="AU677" s="17"/>
      <c r="AV677" s="17"/>
      <c r="AW677" s="17"/>
      <c r="AX677" s="17"/>
      <c r="AY677" s="17"/>
      <c r="AZ677" s="17"/>
      <c r="BA677" s="17"/>
      <c r="BB677" s="17"/>
      <c r="BC677" s="17"/>
      <c r="BD677" s="17"/>
      <c r="BE677" s="17"/>
      <c r="BF677" s="17"/>
      <c r="BG677" s="17"/>
      <c r="BH677" s="17"/>
      <c r="BI677" s="17"/>
      <c r="BJ677" s="17"/>
      <c r="BK677" s="17"/>
      <c r="BL677" s="17"/>
      <c r="BM677" s="17"/>
      <c r="BN677" s="17"/>
      <c r="BO677" s="17"/>
      <c r="BP677" s="17"/>
      <c r="BQ677" s="17"/>
      <c r="BR677" s="17"/>
      <c r="BS677" s="17"/>
      <c r="BT677" s="17"/>
      <c r="BU677" s="17"/>
      <c r="BV677" s="17"/>
      <c r="BW677" s="17"/>
      <c r="BX677" s="17"/>
      <c r="BY677" s="17"/>
      <c r="BZ677" s="17"/>
      <c r="CA677" s="17"/>
      <c r="CB677" s="17"/>
      <c r="CC677" s="17"/>
      <c r="CD677" s="17"/>
    </row>
    <row r="678">
      <c r="A678" s="17"/>
      <c r="B678" s="17"/>
      <c r="C678" s="17"/>
      <c r="D678" s="301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32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  <c r="AT678" s="17"/>
      <c r="AU678" s="17"/>
      <c r="AV678" s="17"/>
      <c r="AW678" s="17"/>
      <c r="AX678" s="17"/>
      <c r="AY678" s="17"/>
      <c r="AZ678" s="17"/>
      <c r="BA678" s="17"/>
      <c r="BB678" s="17"/>
      <c r="BC678" s="17"/>
      <c r="BD678" s="17"/>
      <c r="BE678" s="17"/>
      <c r="BF678" s="17"/>
      <c r="BG678" s="17"/>
      <c r="BH678" s="17"/>
      <c r="BI678" s="17"/>
      <c r="BJ678" s="17"/>
      <c r="BK678" s="17"/>
      <c r="BL678" s="17"/>
      <c r="BM678" s="17"/>
      <c r="BN678" s="17"/>
      <c r="BO678" s="17"/>
      <c r="BP678" s="17"/>
      <c r="BQ678" s="17"/>
      <c r="BR678" s="17"/>
      <c r="BS678" s="17"/>
      <c r="BT678" s="17"/>
      <c r="BU678" s="17"/>
      <c r="BV678" s="17"/>
      <c r="BW678" s="17"/>
      <c r="BX678" s="17"/>
      <c r="BY678" s="17"/>
      <c r="BZ678" s="17"/>
      <c r="CA678" s="17"/>
      <c r="CB678" s="17"/>
      <c r="CC678" s="17"/>
      <c r="CD678" s="17"/>
    </row>
    <row r="679">
      <c r="A679" s="17"/>
      <c r="B679" s="17"/>
      <c r="C679" s="17"/>
      <c r="D679" s="301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32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  <c r="AT679" s="17"/>
      <c r="AU679" s="17"/>
      <c r="AV679" s="17"/>
      <c r="AW679" s="17"/>
      <c r="AX679" s="17"/>
      <c r="AY679" s="17"/>
      <c r="AZ679" s="17"/>
      <c r="BA679" s="17"/>
      <c r="BB679" s="17"/>
      <c r="BC679" s="17"/>
      <c r="BD679" s="17"/>
      <c r="BE679" s="17"/>
      <c r="BF679" s="17"/>
      <c r="BG679" s="17"/>
      <c r="BH679" s="17"/>
      <c r="BI679" s="17"/>
      <c r="BJ679" s="17"/>
      <c r="BK679" s="17"/>
      <c r="BL679" s="17"/>
      <c r="BM679" s="17"/>
      <c r="BN679" s="17"/>
      <c r="BO679" s="17"/>
      <c r="BP679" s="17"/>
      <c r="BQ679" s="17"/>
      <c r="BR679" s="17"/>
      <c r="BS679" s="17"/>
      <c r="BT679" s="17"/>
      <c r="BU679" s="17"/>
      <c r="BV679" s="17"/>
      <c r="BW679" s="17"/>
      <c r="BX679" s="17"/>
      <c r="BY679" s="17"/>
      <c r="BZ679" s="17"/>
      <c r="CA679" s="17"/>
      <c r="CB679" s="17"/>
      <c r="CC679" s="17"/>
      <c r="CD679" s="17"/>
    </row>
    <row r="680">
      <c r="A680" s="17"/>
      <c r="B680" s="17"/>
      <c r="C680" s="17"/>
      <c r="D680" s="301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32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  <c r="AT680" s="17"/>
      <c r="AU680" s="17"/>
      <c r="AV680" s="17"/>
      <c r="AW680" s="17"/>
      <c r="AX680" s="17"/>
      <c r="AY680" s="17"/>
      <c r="AZ680" s="17"/>
      <c r="BA680" s="17"/>
      <c r="BB680" s="17"/>
      <c r="BC680" s="17"/>
      <c r="BD680" s="17"/>
      <c r="BE680" s="17"/>
      <c r="BF680" s="17"/>
      <c r="BG680" s="17"/>
      <c r="BH680" s="17"/>
      <c r="BI680" s="17"/>
      <c r="BJ680" s="17"/>
      <c r="BK680" s="17"/>
      <c r="BL680" s="17"/>
      <c r="BM680" s="17"/>
      <c r="BN680" s="17"/>
      <c r="BO680" s="17"/>
      <c r="BP680" s="17"/>
      <c r="BQ680" s="17"/>
      <c r="BR680" s="17"/>
      <c r="BS680" s="17"/>
      <c r="BT680" s="17"/>
      <c r="BU680" s="17"/>
      <c r="BV680" s="17"/>
      <c r="BW680" s="17"/>
      <c r="BX680" s="17"/>
      <c r="BY680" s="17"/>
      <c r="BZ680" s="17"/>
      <c r="CA680" s="17"/>
      <c r="CB680" s="17"/>
      <c r="CC680" s="17"/>
      <c r="CD680" s="17"/>
    </row>
    <row r="681">
      <c r="A681" s="17"/>
      <c r="B681" s="17"/>
      <c r="C681" s="17"/>
      <c r="D681" s="301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32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  <c r="AT681" s="17"/>
      <c r="AU681" s="17"/>
      <c r="AV681" s="17"/>
      <c r="AW681" s="17"/>
      <c r="AX681" s="17"/>
      <c r="AY681" s="17"/>
      <c r="AZ681" s="17"/>
      <c r="BA681" s="17"/>
      <c r="BB681" s="17"/>
      <c r="BC681" s="17"/>
      <c r="BD681" s="17"/>
      <c r="BE681" s="17"/>
      <c r="BF681" s="17"/>
      <c r="BG681" s="17"/>
      <c r="BH681" s="17"/>
      <c r="BI681" s="17"/>
      <c r="BJ681" s="17"/>
      <c r="BK681" s="17"/>
      <c r="BL681" s="17"/>
      <c r="BM681" s="17"/>
      <c r="BN681" s="17"/>
      <c r="BO681" s="17"/>
      <c r="BP681" s="17"/>
      <c r="BQ681" s="17"/>
      <c r="BR681" s="17"/>
      <c r="BS681" s="17"/>
      <c r="BT681" s="17"/>
      <c r="BU681" s="17"/>
      <c r="BV681" s="17"/>
      <c r="BW681" s="17"/>
      <c r="BX681" s="17"/>
      <c r="BY681" s="17"/>
      <c r="BZ681" s="17"/>
      <c r="CA681" s="17"/>
      <c r="CB681" s="17"/>
      <c r="CC681" s="17"/>
      <c r="CD681" s="17"/>
    </row>
    <row r="682">
      <c r="A682" s="17"/>
      <c r="B682" s="17"/>
      <c r="C682" s="17"/>
      <c r="D682" s="301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32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  <c r="AT682" s="17"/>
      <c r="AU682" s="17"/>
      <c r="AV682" s="17"/>
      <c r="AW682" s="17"/>
      <c r="AX682" s="17"/>
      <c r="AY682" s="17"/>
      <c r="AZ682" s="17"/>
      <c r="BA682" s="17"/>
      <c r="BB682" s="17"/>
      <c r="BC682" s="17"/>
      <c r="BD682" s="17"/>
      <c r="BE682" s="17"/>
      <c r="BF682" s="17"/>
      <c r="BG682" s="17"/>
      <c r="BH682" s="17"/>
      <c r="BI682" s="17"/>
      <c r="BJ682" s="17"/>
      <c r="BK682" s="17"/>
      <c r="BL682" s="17"/>
      <c r="BM682" s="17"/>
      <c r="BN682" s="17"/>
      <c r="BO682" s="17"/>
      <c r="BP682" s="17"/>
      <c r="BQ682" s="17"/>
      <c r="BR682" s="17"/>
      <c r="BS682" s="17"/>
      <c r="BT682" s="17"/>
      <c r="BU682" s="17"/>
      <c r="BV682" s="17"/>
      <c r="BW682" s="17"/>
      <c r="BX682" s="17"/>
      <c r="BY682" s="17"/>
      <c r="BZ682" s="17"/>
      <c r="CA682" s="17"/>
      <c r="CB682" s="17"/>
      <c r="CC682" s="17"/>
      <c r="CD682" s="17"/>
    </row>
    <row r="683">
      <c r="A683" s="17"/>
      <c r="B683" s="17"/>
      <c r="C683" s="17"/>
      <c r="D683" s="301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32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  <c r="AT683" s="17"/>
      <c r="AU683" s="17"/>
      <c r="AV683" s="17"/>
      <c r="AW683" s="17"/>
      <c r="AX683" s="17"/>
      <c r="AY683" s="17"/>
      <c r="AZ683" s="17"/>
      <c r="BA683" s="17"/>
      <c r="BB683" s="17"/>
      <c r="BC683" s="17"/>
      <c r="BD683" s="17"/>
      <c r="BE683" s="17"/>
      <c r="BF683" s="17"/>
      <c r="BG683" s="17"/>
      <c r="BH683" s="17"/>
      <c r="BI683" s="17"/>
      <c r="BJ683" s="17"/>
      <c r="BK683" s="17"/>
      <c r="BL683" s="17"/>
      <c r="BM683" s="17"/>
      <c r="BN683" s="17"/>
      <c r="BO683" s="17"/>
      <c r="BP683" s="17"/>
      <c r="BQ683" s="17"/>
      <c r="BR683" s="17"/>
      <c r="BS683" s="17"/>
      <c r="BT683" s="17"/>
      <c r="BU683" s="17"/>
      <c r="BV683" s="17"/>
      <c r="BW683" s="17"/>
      <c r="BX683" s="17"/>
      <c r="BY683" s="17"/>
      <c r="BZ683" s="17"/>
      <c r="CA683" s="17"/>
      <c r="CB683" s="17"/>
      <c r="CC683" s="17"/>
      <c r="CD683" s="17"/>
    </row>
    <row r="684">
      <c r="A684" s="17"/>
      <c r="B684" s="17"/>
      <c r="C684" s="17"/>
      <c r="D684" s="301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32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  <c r="AT684" s="17"/>
      <c r="AU684" s="17"/>
      <c r="AV684" s="17"/>
      <c r="AW684" s="17"/>
      <c r="AX684" s="17"/>
      <c r="AY684" s="17"/>
      <c r="AZ684" s="17"/>
      <c r="BA684" s="17"/>
      <c r="BB684" s="17"/>
      <c r="BC684" s="17"/>
      <c r="BD684" s="17"/>
      <c r="BE684" s="17"/>
      <c r="BF684" s="17"/>
      <c r="BG684" s="17"/>
      <c r="BH684" s="17"/>
      <c r="BI684" s="17"/>
      <c r="BJ684" s="17"/>
      <c r="BK684" s="17"/>
      <c r="BL684" s="17"/>
      <c r="BM684" s="17"/>
      <c r="BN684" s="17"/>
      <c r="BO684" s="17"/>
      <c r="BP684" s="17"/>
      <c r="BQ684" s="17"/>
      <c r="BR684" s="17"/>
      <c r="BS684" s="17"/>
      <c r="BT684" s="17"/>
      <c r="BU684" s="17"/>
      <c r="BV684" s="17"/>
      <c r="BW684" s="17"/>
      <c r="BX684" s="17"/>
      <c r="BY684" s="17"/>
      <c r="BZ684" s="17"/>
      <c r="CA684" s="17"/>
      <c r="CB684" s="17"/>
      <c r="CC684" s="17"/>
      <c r="CD684" s="17"/>
    </row>
    <row r="685">
      <c r="A685" s="17"/>
      <c r="B685" s="17"/>
      <c r="C685" s="17"/>
      <c r="D685" s="301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32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  <c r="AT685" s="17"/>
      <c r="AU685" s="17"/>
      <c r="AV685" s="17"/>
      <c r="AW685" s="17"/>
      <c r="AX685" s="17"/>
      <c r="AY685" s="17"/>
      <c r="AZ685" s="17"/>
      <c r="BA685" s="17"/>
      <c r="BB685" s="17"/>
      <c r="BC685" s="17"/>
      <c r="BD685" s="17"/>
      <c r="BE685" s="17"/>
      <c r="BF685" s="17"/>
      <c r="BG685" s="17"/>
      <c r="BH685" s="17"/>
      <c r="BI685" s="17"/>
      <c r="BJ685" s="17"/>
      <c r="BK685" s="17"/>
      <c r="BL685" s="17"/>
      <c r="BM685" s="17"/>
      <c r="BN685" s="17"/>
      <c r="BO685" s="17"/>
      <c r="BP685" s="17"/>
      <c r="BQ685" s="17"/>
      <c r="BR685" s="17"/>
      <c r="BS685" s="17"/>
      <c r="BT685" s="17"/>
      <c r="BU685" s="17"/>
      <c r="BV685" s="17"/>
      <c r="BW685" s="17"/>
      <c r="BX685" s="17"/>
      <c r="BY685" s="17"/>
      <c r="BZ685" s="17"/>
      <c r="CA685" s="17"/>
      <c r="CB685" s="17"/>
      <c r="CC685" s="17"/>
      <c r="CD685" s="17"/>
    </row>
    <row r="686">
      <c r="A686" s="17"/>
      <c r="B686" s="17"/>
      <c r="C686" s="17"/>
      <c r="D686" s="301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32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  <c r="AT686" s="17"/>
      <c r="AU686" s="17"/>
      <c r="AV686" s="17"/>
      <c r="AW686" s="17"/>
      <c r="AX686" s="17"/>
      <c r="AY686" s="17"/>
      <c r="AZ686" s="17"/>
      <c r="BA686" s="17"/>
      <c r="BB686" s="17"/>
      <c r="BC686" s="17"/>
      <c r="BD686" s="17"/>
      <c r="BE686" s="17"/>
      <c r="BF686" s="17"/>
      <c r="BG686" s="17"/>
      <c r="BH686" s="17"/>
      <c r="BI686" s="17"/>
      <c r="BJ686" s="17"/>
      <c r="BK686" s="17"/>
      <c r="BL686" s="17"/>
      <c r="BM686" s="17"/>
      <c r="BN686" s="17"/>
      <c r="BO686" s="17"/>
      <c r="BP686" s="17"/>
      <c r="BQ686" s="17"/>
      <c r="BR686" s="17"/>
      <c r="BS686" s="17"/>
      <c r="BT686" s="17"/>
      <c r="BU686" s="17"/>
      <c r="BV686" s="17"/>
      <c r="BW686" s="17"/>
      <c r="BX686" s="17"/>
      <c r="BY686" s="17"/>
      <c r="BZ686" s="17"/>
      <c r="CA686" s="17"/>
      <c r="CB686" s="17"/>
      <c r="CC686" s="17"/>
      <c r="CD686" s="17"/>
    </row>
    <row r="687">
      <c r="A687" s="17"/>
      <c r="B687" s="17"/>
      <c r="C687" s="17"/>
      <c r="D687" s="301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32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  <c r="AT687" s="17"/>
      <c r="AU687" s="17"/>
      <c r="AV687" s="17"/>
      <c r="AW687" s="17"/>
      <c r="AX687" s="17"/>
      <c r="AY687" s="17"/>
      <c r="AZ687" s="17"/>
      <c r="BA687" s="17"/>
      <c r="BB687" s="17"/>
      <c r="BC687" s="17"/>
      <c r="BD687" s="17"/>
      <c r="BE687" s="17"/>
      <c r="BF687" s="17"/>
      <c r="BG687" s="17"/>
      <c r="BH687" s="17"/>
      <c r="BI687" s="17"/>
      <c r="BJ687" s="17"/>
      <c r="BK687" s="17"/>
      <c r="BL687" s="17"/>
      <c r="BM687" s="17"/>
      <c r="BN687" s="17"/>
      <c r="BO687" s="17"/>
      <c r="BP687" s="17"/>
      <c r="BQ687" s="17"/>
      <c r="BR687" s="17"/>
      <c r="BS687" s="17"/>
      <c r="BT687" s="17"/>
      <c r="BU687" s="17"/>
      <c r="BV687" s="17"/>
      <c r="BW687" s="17"/>
      <c r="BX687" s="17"/>
      <c r="BY687" s="17"/>
      <c r="BZ687" s="17"/>
      <c r="CA687" s="17"/>
      <c r="CB687" s="17"/>
      <c r="CC687" s="17"/>
      <c r="CD687" s="17"/>
    </row>
    <row r="688">
      <c r="A688" s="17"/>
      <c r="B688" s="17"/>
      <c r="C688" s="17"/>
      <c r="D688" s="301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32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  <c r="AT688" s="17"/>
      <c r="AU688" s="17"/>
      <c r="AV688" s="17"/>
      <c r="AW688" s="17"/>
      <c r="AX688" s="17"/>
      <c r="AY688" s="17"/>
      <c r="AZ688" s="17"/>
      <c r="BA688" s="17"/>
      <c r="BB688" s="17"/>
      <c r="BC688" s="17"/>
      <c r="BD688" s="17"/>
      <c r="BE688" s="17"/>
      <c r="BF688" s="17"/>
      <c r="BG688" s="17"/>
      <c r="BH688" s="17"/>
      <c r="BI688" s="17"/>
      <c r="BJ688" s="17"/>
      <c r="BK688" s="17"/>
      <c r="BL688" s="17"/>
      <c r="BM688" s="17"/>
      <c r="BN688" s="17"/>
      <c r="BO688" s="17"/>
      <c r="BP688" s="17"/>
      <c r="BQ688" s="17"/>
      <c r="BR688" s="17"/>
      <c r="BS688" s="17"/>
      <c r="BT688" s="17"/>
      <c r="BU688" s="17"/>
      <c r="BV688" s="17"/>
      <c r="BW688" s="17"/>
      <c r="BX688" s="17"/>
      <c r="BY688" s="17"/>
      <c r="BZ688" s="17"/>
      <c r="CA688" s="17"/>
      <c r="CB688" s="17"/>
      <c r="CC688" s="17"/>
      <c r="CD688" s="17"/>
    </row>
    <row r="689">
      <c r="A689" s="17"/>
      <c r="B689" s="17"/>
      <c r="C689" s="17"/>
      <c r="D689" s="301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32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  <c r="AT689" s="17"/>
      <c r="AU689" s="17"/>
      <c r="AV689" s="17"/>
      <c r="AW689" s="17"/>
      <c r="AX689" s="17"/>
      <c r="AY689" s="17"/>
      <c r="AZ689" s="17"/>
      <c r="BA689" s="17"/>
      <c r="BB689" s="17"/>
      <c r="BC689" s="17"/>
      <c r="BD689" s="17"/>
      <c r="BE689" s="17"/>
      <c r="BF689" s="17"/>
      <c r="BG689" s="17"/>
      <c r="BH689" s="17"/>
      <c r="BI689" s="17"/>
      <c r="BJ689" s="17"/>
      <c r="BK689" s="17"/>
      <c r="BL689" s="17"/>
      <c r="BM689" s="17"/>
      <c r="BN689" s="17"/>
      <c r="BO689" s="17"/>
      <c r="BP689" s="17"/>
      <c r="BQ689" s="17"/>
      <c r="BR689" s="17"/>
      <c r="BS689" s="17"/>
      <c r="BT689" s="17"/>
      <c r="BU689" s="17"/>
      <c r="BV689" s="17"/>
      <c r="BW689" s="17"/>
      <c r="BX689" s="17"/>
      <c r="BY689" s="17"/>
      <c r="BZ689" s="17"/>
      <c r="CA689" s="17"/>
      <c r="CB689" s="17"/>
      <c r="CC689" s="17"/>
      <c r="CD689" s="17"/>
    </row>
    <row r="690">
      <c r="A690" s="17"/>
      <c r="B690" s="17"/>
      <c r="C690" s="17"/>
      <c r="D690" s="301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32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  <c r="AT690" s="17"/>
      <c r="AU690" s="17"/>
      <c r="AV690" s="17"/>
      <c r="AW690" s="17"/>
      <c r="AX690" s="17"/>
      <c r="AY690" s="17"/>
      <c r="AZ690" s="17"/>
      <c r="BA690" s="17"/>
      <c r="BB690" s="17"/>
      <c r="BC690" s="17"/>
      <c r="BD690" s="17"/>
      <c r="BE690" s="17"/>
      <c r="BF690" s="17"/>
      <c r="BG690" s="17"/>
      <c r="BH690" s="17"/>
      <c r="BI690" s="17"/>
      <c r="BJ690" s="17"/>
      <c r="BK690" s="17"/>
      <c r="BL690" s="17"/>
      <c r="BM690" s="17"/>
      <c r="BN690" s="17"/>
      <c r="BO690" s="17"/>
      <c r="BP690" s="17"/>
      <c r="BQ690" s="17"/>
      <c r="BR690" s="17"/>
      <c r="BS690" s="17"/>
      <c r="BT690" s="17"/>
      <c r="BU690" s="17"/>
      <c r="BV690" s="17"/>
      <c r="BW690" s="17"/>
      <c r="BX690" s="17"/>
      <c r="BY690" s="17"/>
      <c r="BZ690" s="17"/>
      <c r="CA690" s="17"/>
      <c r="CB690" s="17"/>
      <c r="CC690" s="17"/>
      <c r="CD690" s="17"/>
    </row>
    <row r="691">
      <c r="A691" s="17"/>
      <c r="B691" s="17"/>
      <c r="C691" s="17"/>
      <c r="D691" s="301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32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  <c r="AT691" s="17"/>
      <c r="AU691" s="17"/>
      <c r="AV691" s="17"/>
      <c r="AW691" s="17"/>
      <c r="AX691" s="17"/>
      <c r="AY691" s="17"/>
      <c r="AZ691" s="17"/>
      <c r="BA691" s="17"/>
      <c r="BB691" s="17"/>
      <c r="BC691" s="17"/>
      <c r="BD691" s="17"/>
      <c r="BE691" s="17"/>
      <c r="BF691" s="17"/>
      <c r="BG691" s="17"/>
      <c r="BH691" s="17"/>
      <c r="BI691" s="17"/>
      <c r="BJ691" s="17"/>
      <c r="BK691" s="17"/>
      <c r="BL691" s="17"/>
      <c r="BM691" s="17"/>
      <c r="BN691" s="17"/>
      <c r="BO691" s="17"/>
      <c r="BP691" s="17"/>
      <c r="BQ691" s="17"/>
      <c r="BR691" s="17"/>
      <c r="BS691" s="17"/>
      <c r="BT691" s="17"/>
      <c r="BU691" s="17"/>
      <c r="BV691" s="17"/>
      <c r="BW691" s="17"/>
      <c r="BX691" s="17"/>
      <c r="BY691" s="17"/>
      <c r="BZ691" s="17"/>
      <c r="CA691" s="17"/>
      <c r="CB691" s="17"/>
      <c r="CC691" s="17"/>
      <c r="CD691" s="17"/>
    </row>
    <row r="692">
      <c r="A692" s="17"/>
      <c r="B692" s="17"/>
      <c r="C692" s="17"/>
      <c r="D692" s="301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32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  <c r="AT692" s="17"/>
      <c r="AU692" s="17"/>
      <c r="AV692" s="17"/>
      <c r="AW692" s="17"/>
      <c r="AX692" s="17"/>
      <c r="AY692" s="17"/>
      <c r="AZ692" s="17"/>
      <c r="BA692" s="17"/>
      <c r="BB692" s="17"/>
      <c r="BC692" s="17"/>
      <c r="BD692" s="17"/>
      <c r="BE692" s="17"/>
      <c r="BF692" s="17"/>
      <c r="BG692" s="17"/>
      <c r="BH692" s="17"/>
      <c r="BI692" s="17"/>
      <c r="BJ692" s="17"/>
      <c r="BK692" s="17"/>
      <c r="BL692" s="17"/>
      <c r="BM692" s="17"/>
      <c r="BN692" s="17"/>
      <c r="BO692" s="17"/>
      <c r="BP692" s="17"/>
      <c r="BQ692" s="17"/>
      <c r="BR692" s="17"/>
      <c r="BS692" s="17"/>
      <c r="BT692" s="17"/>
      <c r="BU692" s="17"/>
      <c r="BV692" s="17"/>
      <c r="BW692" s="17"/>
      <c r="BX692" s="17"/>
      <c r="BY692" s="17"/>
      <c r="BZ692" s="17"/>
      <c r="CA692" s="17"/>
      <c r="CB692" s="17"/>
      <c r="CC692" s="17"/>
      <c r="CD692" s="17"/>
    </row>
    <row r="693">
      <c r="A693" s="17"/>
      <c r="B693" s="17"/>
      <c r="C693" s="17"/>
      <c r="D693" s="301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32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  <c r="AT693" s="17"/>
      <c r="AU693" s="17"/>
      <c r="AV693" s="17"/>
      <c r="AW693" s="17"/>
      <c r="AX693" s="17"/>
      <c r="AY693" s="17"/>
      <c r="AZ693" s="17"/>
      <c r="BA693" s="17"/>
      <c r="BB693" s="17"/>
      <c r="BC693" s="17"/>
      <c r="BD693" s="17"/>
      <c r="BE693" s="17"/>
      <c r="BF693" s="17"/>
      <c r="BG693" s="17"/>
      <c r="BH693" s="17"/>
      <c r="BI693" s="17"/>
      <c r="BJ693" s="17"/>
      <c r="BK693" s="17"/>
      <c r="BL693" s="17"/>
      <c r="BM693" s="17"/>
      <c r="BN693" s="17"/>
      <c r="BO693" s="17"/>
      <c r="BP693" s="17"/>
      <c r="BQ693" s="17"/>
      <c r="BR693" s="17"/>
      <c r="BS693" s="17"/>
      <c r="BT693" s="17"/>
      <c r="BU693" s="17"/>
      <c r="BV693" s="17"/>
      <c r="BW693" s="17"/>
      <c r="BX693" s="17"/>
      <c r="BY693" s="17"/>
      <c r="BZ693" s="17"/>
      <c r="CA693" s="17"/>
      <c r="CB693" s="17"/>
      <c r="CC693" s="17"/>
      <c r="CD693" s="17"/>
    </row>
    <row r="694">
      <c r="A694" s="17"/>
      <c r="B694" s="17"/>
      <c r="C694" s="17"/>
      <c r="D694" s="301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32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  <c r="AT694" s="17"/>
      <c r="AU694" s="17"/>
      <c r="AV694" s="17"/>
      <c r="AW694" s="17"/>
      <c r="AX694" s="17"/>
      <c r="AY694" s="17"/>
      <c r="AZ694" s="17"/>
      <c r="BA694" s="17"/>
      <c r="BB694" s="17"/>
      <c r="BC694" s="17"/>
      <c r="BD694" s="17"/>
      <c r="BE694" s="17"/>
      <c r="BF694" s="17"/>
      <c r="BG694" s="17"/>
      <c r="BH694" s="17"/>
      <c r="BI694" s="17"/>
      <c r="BJ694" s="17"/>
      <c r="BK694" s="17"/>
      <c r="BL694" s="17"/>
      <c r="BM694" s="17"/>
      <c r="BN694" s="17"/>
      <c r="BO694" s="17"/>
      <c r="BP694" s="17"/>
      <c r="BQ694" s="17"/>
      <c r="BR694" s="17"/>
      <c r="BS694" s="17"/>
      <c r="BT694" s="17"/>
      <c r="BU694" s="17"/>
      <c r="BV694" s="17"/>
      <c r="BW694" s="17"/>
      <c r="BX694" s="17"/>
      <c r="BY694" s="17"/>
      <c r="BZ694" s="17"/>
      <c r="CA694" s="17"/>
      <c r="CB694" s="17"/>
      <c r="CC694" s="17"/>
      <c r="CD694" s="17"/>
    </row>
    <row r="695">
      <c r="A695" s="17"/>
      <c r="B695" s="17"/>
      <c r="C695" s="17"/>
      <c r="D695" s="301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32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  <c r="AT695" s="17"/>
      <c r="AU695" s="17"/>
      <c r="AV695" s="17"/>
      <c r="AW695" s="17"/>
      <c r="AX695" s="17"/>
      <c r="AY695" s="17"/>
      <c r="AZ695" s="17"/>
      <c r="BA695" s="17"/>
      <c r="BB695" s="17"/>
      <c r="BC695" s="17"/>
      <c r="BD695" s="17"/>
      <c r="BE695" s="17"/>
      <c r="BF695" s="17"/>
      <c r="BG695" s="17"/>
      <c r="BH695" s="17"/>
      <c r="BI695" s="17"/>
      <c r="BJ695" s="17"/>
      <c r="BK695" s="17"/>
      <c r="BL695" s="17"/>
      <c r="BM695" s="17"/>
      <c r="BN695" s="17"/>
      <c r="BO695" s="17"/>
      <c r="BP695" s="17"/>
      <c r="BQ695" s="17"/>
      <c r="BR695" s="17"/>
      <c r="BS695" s="17"/>
      <c r="BT695" s="17"/>
      <c r="BU695" s="17"/>
      <c r="BV695" s="17"/>
      <c r="BW695" s="17"/>
      <c r="BX695" s="17"/>
      <c r="BY695" s="17"/>
      <c r="BZ695" s="17"/>
      <c r="CA695" s="17"/>
      <c r="CB695" s="17"/>
      <c r="CC695" s="17"/>
      <c r="CD695" s="17"/>
    </row>
    <row r="696">
      <c r="A696" s="17"/>
      <c r="B696" s="17"/>
      <c r="C696" s="17"/>
      <c r="D696" s="301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32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  <c r="AT696" s="17"/>
      <c r="AU696" s="17"/>
      <c r="AV696" s="17"/>
      <c r="AW696" s="17"/>
      <c r="AX696" s="17"/>
      <c r="AY696" s="17"/>
      <c r="AZ696" s="17"/>
      <c r="BA696" s="17"/>
      <c r="BB696" s="17"/>
      <c r="BC696" s="17"/>
      <c r="BD696" s="17"/>
      <c r="BE696" s="17"/>
      <c r="BF696" s="17"/>
      <c r="BG696" s="17"/>
      <c r="BH696" s="17"/>
      <c r="BI696" s="17"/>
      <c r="BJ696" s="17"/>
      <c r="BK696" s="17"/>
      <c r="BL696" s="17"/>
      <c r="BM696" s="17"/>
      <c r="BN696" s="17"/>
      <c r="BO696" s="17"/>
      <c r="BP696" s="17"/>
      <c r="BQ696" s="17"/>
      <c r="BR696" s="17"/>
      <c r="BS696" s="17"/>
      <c r="BT696" s="17"/>
      <c r="BU696" s="17"/>
      <c r="BV696" s="17"/>
      <c r="BW696" s="17"/>
      <c r="BX696" s="17"/>
      <c r="BY696" s="17"/>
      <c r="BZ696" s="17"/>
      <c r="CA696" s="17"/>
      <c r="CB696" s="17"/>
      <c r="CC696" s="17"/>
      <c r="CD696" s="17"/>
    </row>
    <row r="697">
      <c r="A697" s="17"/>
      <c r="B697" s="17"/>
      <c r="C697" s="17"/>
      <c r="D697" s="301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32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  <c r="AT697" s="17"/>
      <c r="AU697" s="17"/>
      <c r="AV697" s="17"/>
      <c r="AW697" s="17"/>
      <c r="AX697" s="17"/>
      <c r="AY697" s="17"/>
      <c r="AZ697" s="17"/>
      <c r="BA697" s="17"/>
      <c r="BB697" s="17"/>
      <c r="BC697" s="17"/>
      <c r="BD697" s="17"/>
      <c r="BE697" s="17"/>
      <c r="BF697" s="17"/>
      <c r="BG697" s="17"/>
      <c r="BH697" s="17"/>
      <c r="BI697" s="17"/>
      <c r="BJ697" s="17"/>
      <c r="BK697" s="17"/>
      <c r="BL697" s="17"/>
      <c r="BM697" s="17"/>
      <c r="BN697" s="17"/>
      <c r="BO697" s="17"/>
      <c r="BP697" s="17"/>
      <c r="BQ697" s="17"/>
      <c r="BR697" s="17"/>
      <c r="BS697" s="17"/>
      <c r="BT697" s="17"/>
      <c r="BU697" s="17"/>
      <c r="BV697" s="17"/>
      <c r="BW697" s="17"/>
      <c r="BX697" s="17"/>
      <c r="BY697" s="17"/>
      <c r="BZ697" s="17"/>
      <c r="CA697" s="17"/>
      <c r="CB697" s="17"/>
      <c r="CC697" s="17"/>
      <c r="CD697" s="17"/>
    </row>
    <row r="698">
      <c r="A698" s="17"/>
      <c r="B698" s="17"/>
      <c r="C698" s="17"/>
      <c r="D698" s="301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32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  <c r="AT698" s="17"/>
      <c r="AU698" s="17"/>
      <c r="AV698" s="17"/>
      <c r="AW698" s="17"/>
      <c r="AX698" s="17"/>
      <c r="AY698" s="17"/>
      <c r="AZ698" s="17"/>
      <c r="BA698" s="17"/>
      <c r="BB698" s="17"/>
      <c r="BC698" s="17"/>
      <c r="BD698" s="17"/>
      <c r="BE698" s="17"/>
      <c r="BF698" s="17"/>
      <c r="BG698" s="17"/>
      <c r="BH698" s="17"/>
      <c r="BI698" s="17"/>
      <c r="BJ698" s="17"/>
      <c r="BK698" s="17"/>
      <c r="BL698" s="17"/>
      <c r="BM698" s="17"/>
      <c r="BN698" s="17"/>
      <c r="BO698" s="17"/>
      <c r="BP698" s="17"/>
      <c r="BQ698" s="17"/>
      <c r="BR698" s="17"/>
      <c r="BS698" s="17"/>
      <c r="BT698" s="17"/>
      <c r="BU698" s="17"/>
      <c r="BV698" s="17"/>
      <c r="BW698" s="17"/>
      <c r="BX698" s="17"/>
      <c r="BY698" s="17"/>
      <c r="BZ698" s="17"/>
      <c r="CA698" s="17"/>
      <c r="CB698" s="17"/>
      <c r="CC698" s="17"/>
      <c r="CD698" s="17"/>
    </row>
    <row r="699">
      <c r="A699" s="17"/>
      <c r="B699" s="17"/>
      <c r="C699" s="17"/>
      <c r="D699" s="301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32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  <c r="AT699" s="17"/>
      <c r="AU699" s="17"/>
      <c r="AV699" s="17"/>
      <c r="AW699" s="17"/>
      <c r="AX699" s="17"/>
      <c r="AY699" s="17"/>
      <c r="AZ699" s="17"/>
      <c r="BA699" s="17"/>
      <c r="BB699" s="17"/>
      <c r="BC699" s="17"/>
      <c r="BD699" s="17"/>
      <c r="BE699" s="17"/>
      <c r="BF699" s="17"/>
      <c r="BG699" s="17"/>
      <c r="BH699" s="17"/>
      <c r="BI699" s="17"/>
      <c r="BJ699" s="17"/>
      <c r="BK699" s="17"/>
      <c r="BL699" s="17"/>
      <c r="BM699" s="17"/>
      <c r="BN699" s="17"/>
      <c r="BO699" s="17"/>
      <c r="BP699" s="17"/>
      <c r="BQ699" s="17"/>
      <c r="BR699" s="17"/>
      <c r="BS699" s="17"/>
      <c r="BT699" s="17"/>
      <c r="BU699" s="17"/>
      <c r="BV699" s="17"/>
      <c r="BW699" s="17"/>
      <c r="BX699" s="17"/>
      <c r="BY699" s="17"/>
      <c r="BZ699" s="17"/>
      <c r="CA699" s="17"/>
      <c r="CB699" s="17"/>
      <c r="CC699" s="17"/>
      <c r="CD699" s="17"/>
    </row>
    <row r="700">
      <c r="A700" s="17"/>
      <c r="B700" s="17"/>
      <c r="C700" s="17"/>
      <c r="D700" s="301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32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  <c r="AT700" s="17"/>
      <c r="AU700" s="17"/>
      <c r="AV700" s="17"/>
      <c r="AW700" s="17"/>
      <c r="AX700" s="17"/>
      <c r="AY700" s="17"/>
      <c r="AZ700" s="17"/>
      <c r="BA700" s="17"/>
      <c r="BB700" s="17"/>
      <c r="BC700" s="17"/>
      <c r="BD700" s="17"/>
      <c r="BE700" s="17"/>
      <c r="BF700" s="17"/>
      <c r="BG700" s="17"/>
      <c r="BH700" s="17"/>
      <c r="BI700" s="17"/>
      <c r="BJ700" s="17"/>
      <c r="BK700" s="17"/>
      <c r="BL700" s="17"/>
      <c r="BM700" s="17"/>
      <c r="BN700" s="17"/>
      <c r="BO700" s="17"/>
      <c r="BP700" s="17"/>
      <c r="BQ700" s="17"/>
      <c r="BR700" s="17"/>
      <c r="BS700" s="17"/>
      <c r="BT700" s="17"/>
      <c r="BU700" s="17"/>
      <c r="BV700" s="17"/>
      <c r="BW700" s="17"/>
      <c r="BX700" s="17"/>
      <c r="BY700" s="17"/>
      <c r="BZ700" s="17"/>
      <c r="CA700" s="17"/>
      <c r="CB700" s="17"/>
      <c r="CC700" s="17"/>
      <c r="CD700" s="17"/>
    </row>
    <row r="701">
      <c r="A701" s="17"/>
      <c r="B701" s="17"/>
      <c r="C701" s="17"/>
      <c r="D701" s="301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32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  <c r="AT701" s="17"/>
      <c r="AU701" s="17"/>
      <c r="AV701" s="17"/>
      <c r="AW701" s="17"/>
      <c r="AX701" s="17"/>
      <c r="AY701" s="17"/>
      <c r="AZ701" s="17"/>
      <c r="BA701" s="17"/>
      <c r="BB701" s="17"/>
      <c r="BC701" s="17"/>
      <c r="BD701" s="17"/>
      <c r="BE701" s="17"/>
      <c r="BF701" s="17"/>
      <c r="BG701" s="17"/>
      <c r="BH701" s="17"/>
      <c r="BI701" s="17"/>
      <c r="BJ701" s="17"/>
      <c r="BK701" s="17"/>
      <c r="BL701" s="17"/>
      <c r="BM701" s="17"/>
      <c r="BN701" s="17"/>
      <c r="BO701" s="17"/>
      <c r="BP701" s="17"/>
      <c r="BQ701" s="17"/>
      <c r="BR701" s="17"/>
      <c r="BS701" s="17"/>
      <c r="BT701" s="17"/>
      <c r="BU701" s="17"/>
      <c r="BV701" s="17"/>
      <c r="BW701" s="17"/>
      <c r="BX701" s="17"/>
      <c r="BY701" s="17"/>
      <c r="BZ701" s="17"/>
      <c r="CA701" s="17"/>
      <c r="CB701" s="17"/>
      <c r="CC701" s="17"/>
      <c r="CD701" s="17"/>
    </row>
    <row r="702">
      <c r="A702" s="17"/>
      <c r="B702" s="17"/>
      <c r="C702" s="17"/>
      <c r="D702" s="301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32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  <c r="AT702" s="17"/>
      <c r="AU702" s="17"/>
      <c r="AV702" s="17"/>
      <c r="AW702" s="17"/>
      <c r="AX702" s="17"/>
      <c r="AY702" s="17"/>
      <c r="AZ702" s="17"/>
      <c r="BA702" s="17"/>
      <c r="BB702" s="17"/>
      <c r="BC702" s="17"/>
      <c r="BD702" s="17"/>
      <c r="BE702" s="17"/>
      <c r="BF702" s="17"/>
      <c r="BG702" s="17"/>
      <c r="BH702" s="17"/>
      <c r="BI702" s="17"/>
      <c r="BJ702" s="17"/>
      <c r="BK702" s="17"/>
      <c r="BL702" s="17"/>
      <c r="BM702" s="17"/>
      <c r="BN702" s="17"/>
      <c r="BO702" s="17"/>
      <c r="BP702" s="17"/>
      <c r="BQ702" s="17"/>
      <c r="BR702" s="17"/>
      <c r="BS702" s="17"/>
      <c r="BT702" s="17"/>
      <c r="BU702" s="17"/>
      <c r="BV702" s="17"/>
      <c r="BW702" s="17"/>
      <c r="BX702" s="17"/>
      <c r="BY702" s="17"/>
      <c r="BZ702" s="17"/>
      <c r="CA702" s="17"/>
      <c r="CB702" s="17"/>
      <c r="CC702" s="17"/>
      <c r="CD702" s="17"/>
    </row>
    <row r="703">
      <c r="A703" s="17"/>
      <c r="B703" s="17"/>
      <c r="C703" s="17"/>
      <c r="D703" s="301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32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  <c r="AT703" s="17"/>
      <c r="AU703" s="17"/>
      <c r="AV703" s="17"/>
      <c r="AW703" s="17"/>
      <c r="AX703" s="17"/>
      <c r="AY703" s="17"/>
      <c r="AZ703" s="17"/>
      <c r="BA703" s="17"/>
      <c r="BB703" s="17"/>
      <c r="BC703" s="17"/>
      <c r="BD703" s="17"/>
      <c r="BE703" s="17"/>
      <c r="BF703" s="17"/>
      <c r="BG703" s="17"/>
      <c r="BH703" s="17"/>
      <c r="BI703" s="17"/>
      <c r="BJ703" s="17"/>
      <c r="BK703" s="17"/>
      <c r="BL703" s="17"/>
      <c r="BM703" s="17"/>
      <c r="BN703" s="17"/>
      <c r="BO703" s="17"/>
      <c r="BP703" s="17"/>
      <c r="BQ703" s="17"/>
      <c r="BR703" s="17"/>
      <c r="BS703" s="17"/>
      <c r="BT703" s="17"/>
      <c r="BU703" s="17"/>
      <c r="BV703" s="17"/>
      <c r="BW703" s="17"/>
      <c r="BX703" s="17"/>
      <c r="BY703" s="17"/>
      <c r="BZ703" s="17"/>
      <c r="CA703" s="17"/>
      <c r="CB703" s="17"/>
      <c r="CC703" s="17"/>
      <c r="CD703" s="17"/>
    </row>
    <row r="704">
      <c r="A704" s="17"/>
      <c r="B704" s="17"/>
      <c r="C704" s="17"/>
      <c r="D704" s="301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32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  <c r="AT704" s="17"/>
      <c r="AU704" s="17"/>
      <c r="AV704" s="17"/>
      <c r="AW704" s="17"/>
      <c r="AX704" s="17"/>
      <c r="AY704" s="17"/>
      <c r="AZ704" s="17"/>
      <c r="BA704" s="17"/>
      <c r="BB704" s="17"/>
      <c r="BC704" s="17"/>
      <c r="BD704" s="17"/>
      <c r="BE704" s="17"/>
      <c r="BF704" s="17"/>
      <c r="BG704" s="17"/>
      <c r="BH704" s="17"/>
      <c r="BI704" s="17"/>
      <c r="BJ704" s="17"/>
      <c r="BK704" s="17"/>
      <c r="BL704" s="17"/>
      <c r="BM704" s="17"/>
      <c r="BN704" s="17"/>
      <c r="BO704" s="17"/>
      <c r="BP704" s="17"/>
      <c r="BQ704" s="17"/>
      <c r="BR704" s="17"/>
      <c r="BS704" s="17"/>
      <c r="BT704" s="17"/>
      <c r="BU704" s="17"/>
      <c r="BV704" s="17"/>
      <c r="BW704" s="17"/>
      <c r="BX704" s="17"/>
      <c r="BY704" s="17"/>
      <c r="BZ704" s="17"/>
      <c r="CA704" s="17"/>
      <c r="CB704" s="17"/>
      <c r="CC704" s="17"/>
      <c r="CD704" s="17"/>
    </row>
    <row r="705">
      <c r="A705" s="17"/>
      <c r="B705" s="17"/>
      <c r="C705" s="17"/>
      <c r="D705" s="301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32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  <c r="AT705" s="17"/>
      <c r="AU705" s="17"/>
      <c r="AV705" s="17"/>
      <c r="AW705" s="17"/>
      <c r="AX705" s="17"/>
      <c r="AY705" s="17"/>
      <c r="AZ705" s="17"/>
      <c r="BA705" s="17"/>
      <c r="BB705" s="17"/>
      <c r="BC705" s="17"/>
      <c r="BD705" s="17"/>
      <c r="BE705" s="17"/>
      <c r="BF705" s="17"/>
      <c r="BG705" s="17"/>
      <c r="BH705" s="17"/>
      <c r="BI705" s="17"/>
      <c r="BJ705" s="17"/>
      <c r="BK705" s="17"/>
      <c r="BL705" s="17"/>
      <c r="BM705" s="17"/>
      <c r="BN705" s="17"/>
      <c r="BO705" s="17"/>
      <c r="BP705" s="17"/>
      <c r="BQ705" s="17"/>
      <c r="BR705" s="17"/>
      <c r="BS705" s="17"/>
      <c r="BT705" s="17"/>
      <c r="BU705" s="17"/>
      <c r="BV705" s="17"/>
      <c r="BW705" s="17"/>
      <c r="BX705" s="17"/>
      <c r="BY705" s="17"/>
      <c r="BZ705" s="17"/>
      <c r="CA705" s="17"/>
      <c r="CB705" s="17"/>
      <c r="CC705" s="17"/>
      <c r="CD705" s="17"/>
    </row>
    <row r="706">
      <c r="A706" s="17"/>
      <c r="B706" s="17"/>
      <c r="C706" s="17"/>
      <c r="D706" s="301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32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  <c r="AT706" s="17"/>
      <c r="AU706" s="17"/>
      <c r="AV706" s="17"/>
      <c r="AW706" s="17"/>
      <c r="AX706" s="17"/>
      <c r="AY706" s="17"/>
      <c r="AZ706" s="17"/>
      <c r="BA706" s="17"/>
      <c r="BB706" s="17"/>
      <c r="BC706" s="17"/>
      <c r="BD706" s="17"/>
      <c r="BE706" s="17"/>
      <c r="BF706" s="17"/>
      <c r="BG706" s="17"/>
      <c r="BH706" s="17"/>
      <c r="BI706" s="17"/>
      <c r="BJ706" s="17"/>
      <c r="BK706" s="17"/>
      <c r="BL706" s="17"/>
      <c r="BM706" s="17"/>
      <c r="BN706" s="17"/>
      <c r="BO706" s="17"/>
      <c r="BP706" s="17"/>
      <c r="BQ706" s="17"/>
      <c r="BR706" s="17"/>
      <c r="BS706" s="17"/>
      <c r="BT706" s="17"/>
      <c r="BU706" s="17"/>
      <c r="BV706" s="17"/>
      <c r="BW706" s="17"/>
      <c r="BX706" s="17"/>
      <c r="BY706" s="17"/>
      <c r="BZ706" s="17"/>
      <c r="CA706" s="17"/>
      <c r="CB706" s="17"/>
      <c r="CC706" s="17"/>
      <c r="CD706" s="17"/>
    </row>
    <row r="707">
      <c r="A707" s="17"/>
      <c r="B707" s="17"/>
      <c r="C707" s="17"/>
      <c r="D707" s="301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32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  <c r="AT707" s="17"/>
      <c r="AU707" s="17"/>
      <c r="AV707" s="17"/>
      <c r="AW707" s="17"/>
      <c r="AX707" s="17"/>
      <c r="AY707" s="17"/>
      <c r="AZ707" s="17"/>
      <c r="BA707" s="17"/>
      <c r="BB707" s="17"/>
      <c r="BC707" s="17"/>
      <c r="BD707" s="17"/>
      <c r="BE707" s="17"/>
      <c r="BF707" s="17"/>
      <c r="BG707" s="17"/>
      <c r="BH707" s="17"/>
      <c r="BI707" s="17"/>
      <c r="BJ707" s="17"/>
      <c r="BK707" s="17"/>
      <c r="BL707" s="17"/>
      <c r="BM707" s="17"/>
      <c r="BN707" s="17"/>
      <c r="BO707" s="17"/>
      <c r="BP707" s="17"/>
      <c r="BQ707" s="17"/>
      <c r="BR707" s="17"/>
      <c r="BS707" s="17"/>
      <c r="BT707" s="17"/>
      <c r="BU707" s="17"/>
      <c r="BV707" s="17"/>
      <c r="BW707" s="17"/>
      <c r="BX707" s="17"/>
      <c r="BY707" s="17"/>
      <c r="BZ707" s="17"/>
      <c r="CA707" s="17"/>
      <c r="CB707" s="17"/>
      <c r="CC707" s="17"/>
      <c r="CD707" s="17"/>
    </row>
    <row r="708">
      <c r="A708" s="17"/>
      <c r="B708" s="17"/>
      <c r="C708" s="17"/>
      <c r="D708" s="301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32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  <c r="AT708" s="17"/>
      <c r="AU708" s="17"/>
      <c r="AV708" s="17"/>
      <c r="AW708" s="17"/>
      <c r="AX708" s="17"/>
      <c r="AY708" s="17"/>
      <c r="AZ708" s="17"/>
      <c r="BA708" s="17"/>
      <c r="BB708" s="17"/>
      <c r="BC708" s="17"/>
      <c r="BD708" s="17"/>
      <c r="BE708" s="17"/>
      <c r="BF708" s="17"/>
      <c r="BG708" s="17"/>
      <c r="BH708" s="17"/>
      <c r="BI708" s="17"/>
      <c r="BJ708" s="17"/>
      <c r="BK708" s="17"/>
      <c r="BL708" s="17"/>
      <c r="BM708" s="17"/>
      <c r="BN708" s="17"/>
      <c r="BO708" s="17"/>
      <c r="BP708" s="17"/>
      <c r="BQ708" s="17"/>
      <c r="BR708" s="17"/>
      <c r="BS708" s="17"/>
      <c r="BT708" s="17"/>
      <c r="BU708" s="17"/>
      <c r="BV708" s="17"/>
      <c r="BW708" s="17"/>
      <c r="BX708" s="17"/>
      <c r="BY708" s="17"/>
      <c r="BZ708" s="17"/>
      <c r="CA708" s="17"/>
      <c r="CB708" s="17"/>
      <c r="CC708" s="17"/>
      <c r="CD708" s="17"/>
    </row>
    <row r="709">
      <c r="A709" s="17"/>
      <c r="B709" s="17"/>
      <c r="C709" s="17"/>
      <c r="D709" s="301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32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  <c r="AT709" s="17"/>
      <c r="AU709" s="17"/>
      <c r="AV709" s="17"/>
      <c r="AW709" s="17"/>
      <c r="AX709" s="17"/>
      <c r="AY709" s="17"/>
      <c r="AZ709" s="17"/>
      <c r="BA709" s="17"/>
      <c r="BB709" s="17"/>
      <c r="BC709" s="17"/>
      <c r="BD709" s="17"/>
      <c r="BE709" s="17"/>
      <c r="BF709" s="17"/>
      <c r="BG709" s="17"/>
      <c r="BH709" s="17"/>
      <c r="BI709" s="17"/>
      <c r="BJ709" s="17"/>
      <c r="BK709" s="17"/>
      <c r="BL709" s="17"/>
      <c r="BM709" s="17"/>
      <c r="BN709" s="17"/>
      <c r="BO709" s="17"/>
      <c r="BP709" s="17"/>
      <c r="BQ709" s="17"/>
      <c r="BR709" s="17"/>
      <c r="BS709" s="17"/>
      <c r="BT709" s="17"/>
      <c r="BU709" s="17"/>
      <c r="BV709" s="17"/>
      <c r="BW709" s="17"/>
      <c r="BX709" s="17"/>
      <c r="BY709" s="17"/>
      <c r="BZ709" s="17"/>
      <c r="CA709" s="17"/>
      <c r="CB709" s="17"/>
      <c r="CC709" s="17"/>
      <c r="CD709" s="17"/>
    </row>
    <row r="710">
      <c r="A710" s="17"/>
      <c r="B710" s="17"/>
      <c r="C710" s="17"/>
      <c r="D710" s="301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32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  <c r="AT710" s="17"/>
      <c r="AU710" s="17"/>
      <c r="AV710" s="17"/>
      <c r="AW710" s="17"/>
      <c r="AX710" s="17"/>
      <c r="AY710" s="17"/>
      <c r="AZ710" s="17"/>
      <c r="BA710" s="17"/>
      <c r="BB710" s="17"/>
      <c r="BC710" s="17"/>
      <c r="BD710" s="17"/>
      <c r="BE710" s="17"/>
      <c r="BF710" s="17"/>
      <c r="BG710" s="17"/>
      <c r="BH710" s="17"/>
      <c r="BI710" s="17"/>
      <c r="BJ710" s="17"/>
      <c r="BK710" s="17"/>
      <c r="BL710" s="17"/>
      <c r="BM710" s="17"/>
      <c r="BN710" s="17"/>
      <c r="BO710" s="17"/>
      <c r="BP710" s="17"/>
      <c r="BQ710" s="17"/>
      <c r="BR710" s="17"/>
      <c r="BS710" s="17"/>
      <c r="BT710" s="17"/>
      <c r="BU710" s="17"/>
      <c r="BV710" s="17"/>
      <c r="BW710" s="17"/>
      <c r="BX710" s="17"/>
      <c r="BY710" s="17"/>
      <c r="BZ710" s="17"/>
      <c r="CA710" s="17"/>
      <c r="CB710" s="17"/>
      <c r="CC710" s="17"/>
      <c r="CD710" s="17"/>
    </row>
    <row r="711">
      <c r="A711" s="17"/>
      <c r="B711" s="17"/>
      <c r="C711" s="17"/>
      <c r="D711" s="301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32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  <c r="AT711" s="17"/>
      <c r="AU711" s="17"/>
      <c r="AV711" s="17"/>
      <c r="AW711" s="17"/>
      <c r="AX711" s="17"/>
      <c r="AY711" s="17"/>
      <c r="AZ711" s="17"/>
      <c r="BA711" s="17"/>
      <c r="BB711" s="17"/>
      <c r="BC711" s="17"/>
      <c r="BD711" s="17"/>
      <c r="BE711" s="17"/>
      <c r="BF711" s="17"/>
      <c r="BG711" s="17"/>
      <c r="BH711" s="17"/>
      <c r="BI711" s="17"/>
      <c r="BJ711" s="17"/>
      <c r="BK711" s="17"/>
      <c r="BL711" s="17"/>
      <c r="BM711" s="17"/>
      <c r="BN711" s="17"/>
      <c r="BO711" s="17"/>
      <c r="BP711" s="17"/>
      <c r="BQ711" s="17"/>
      <c r="BR711" s="17"/>
      <c r="BS711" s="17"/>
      <c r="BT711" s="17"/>
      <c r="BU711" s="17"/>
      <c r="BV711" s="17"/>
      <c r="BW711" s="17"/>
      <c r="BX711" s="17"/>
      <c r="BY711" s="17"/>
      <c r="BZ711" s="17"/>
      <c r="CA711" s="17"/>
      <c r="CB711" s="17"/>
      <c r="CC711" s="17"/>
      <c r="CD711" s="17"/>
    </row>
    <row r="712">
      <c r="A712" s="17"/>
      <c r="B712" s="17"/>
      <c r="C712" s="17"/>
      <c r="D712" s="301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32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  <c r="AT712" s="17"/>
      <c r="AU712" s="17"/>
      <c r="AV712" s="17"/>
      <c r="AW712" s="17"/>
      <c r="AX712" s="17"/>
      <c r="AY712" s="17"/>
      <c r="AZ712" s="17"/>
      <c r="BA712" s="17"/>
      <c r="BB712" s="17"/>
      <c r="BC712" s="17"/>
      <c r="BD712" s="17"/>
      <c r="BE712" s="17"/>
      <c r="BF712" s="17"/>
      <c r="BG712" s="17"/>
      <c r="BH712" s="17"/>
      <c r="BI712" s="17"/>
      <c r="BJ712" s="17"/>
      <c r="BK712" s="17"/>
      <c r="BL712" s="17"/>
      <c r="BM712" s="17"/>
      <c r="BN712" s="17"/>
      <c r="BO712" s="17"/>
      <c r="BP712" s="17"/>
      <c r="BQ712" s="17"/>
      <c r="BR712" s="17"/>
      <c r="BS712" s="17"/>
      <c r="BT712" s="17"/>
      <c r="BU712" s="17"/>
      <c r="BV712" s="17"/>
      <c r="BW712" s="17"/>
      <c r="BX712" s="17"/>
      <c r="BY712" s="17"/>
      <c r="BZ712" s="17"/>
      <c r="CA712" s="17"/>
      <c r="CB712" s="17"/>
      <c r="CC712" s="17"/>
      <c r="CD712" s="17"/>
    </row>
    <row r="713">
      <c r="A713" s="17"/>
      <c r="B713" s="17"/>
      <c r="C713" s="17"/>
      <c r="D713" s="301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32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  <c r="AT713" s="17"/>
      <c r="AU713" s="17"/>
      <c r="AV713" s="17"/>
      <c r="AW713" s="17"/>
      <c r="AX713" s="17"/>
      <c r="AY713" s="17"/>
      <c r="AZ713" s="17"/>
      <c r="BA713" s="17"/>
      <c r="BB713" s="17"/>
      <c r="BC713" s="17"/>
      <c r="BD713" s="17"/>
      <c r="BE713" s="17"/>
      <c r="BF713" s="17"/>
      <c r="BG713" s="17"/>
      <c r="BH713" s="17"/>
      <c r="BI713" s="17"/>
      <c r="BJ713" s="17"/>
      <c r="BK713" s="17"/>
      <c r="BL713" s="17"/>
      <c r="BM713" s="17"/>
      <c r="BN713" s="17"/>
      <c r="BO713" s="17"/>
      <c r="BP713" s="17"/>
      <c r="BQ713" s="17"/>
      <c r="BR713" s="17"/>
      <c r="BS713" s="17"/>
      <c r="BT713" s="17"/>
      <c r="BU713" s="17"/>
      <c r="BV713" s="17"/>
      <c r="BW713" s="17"/>
      <c r="BX713" s="17"/>
      <c r="BY713" s="17"/>
      <c r="BZ713" s="17"/>
      <c r="CA713" s="17"/>
      <c r="CB713" s="17"/>
      <c r="CC713" s="17"/>
      <c r="CD713" s="17"/>
    </row>
    <row r="714">
      <c r="A714" s="17"/>
      <c r="B714" s="17"/>
      <c r="C714" s="17"/>
      <c r="D714" s="301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32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  <c r="AT714" s="17"/>
      <c r="AU714" s="17"/>
      <c r="AV714" s="17"/>
      <c r="AW714" s="17"/>
      <c r="AX714" s="17"/>
      <c r="AY714" s="17"/>
      <c r="AZ714" s="17"/>
      <c r="BA714" s="17"/>
      <c r="BB714" s="17"/>
      <c r="BC714" s="17"/>
      <c r="BD714" s="17"/>
      <c r="BE714" s="17"/>
      <c r="BF714" s="17"/>
      <c r="BG714" s="17"/>
      <c r="BH714" s="17"/>
      <c r="BI714" s="17"/>
      <c r="BJ714" s="17"/>
      <c r="BK714" s="17"/>
      <c r="BL714" s="17"/>
      <c r="BM714" s="17"/>
      <c r="BN714" s="17"/>
      <c r="BO714" s="17"/>
      <c r="BP714" s="17"/>
      <c r="BQ714" s="17"/>
      <c r="BR714" s="17"/>
      <c r="BS714" s="17"/>
      <c r="BT714" s="17"/>
      <c r="BU714" s="17"/>
      <c r="BV714" s="17"/>
      <c r="BW714" s="17"/>
      <c r="BX714" s="17"/>
      <c r="BY714" s="17"/>
      <c r="BZ714" s="17"/>
      <c r="CA714" s="17"/>
      <c r="CB714" s="17"/>
      <c r="CC714" s="17"/>
      <c r="CD714" s="17"/>
    </row>
    <row r="715">
      <c r="A715" s="17"/>
      <c r="B715" s="17"/>
      <c r="C715" s="17"/>
      <c r="D715" s="301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32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  <c r="AT715" s="17"/>
      <c r="AU715" s="17"/>
      <c r="AV715" s="17"/>
      <c r="AW715" s="17"/>
      <c r="AX715" s="17"/>
      <c r="AY715" s="17"/>
      <c r="AZ715" s="17"/>
      <c r="BA715" s="17"/>
      <c r="BB715" s="17"/>
      <c r="BC715" s="17"/>
      <c r="BD715" s="17"/>
      <c r="BE715" s="17"/>
      <c r="BF715" s="17"/>
      <c r="BG715" s="17"/>
      <c r="BH715" s="17"/>
      <c r="BI715" s="17"/>
      <c r="BJ715" s="17"/>
      <c r="BK715" s="17"/>
      <c r="BL715" s="17"/>
      <c r="BM715" s="17"/>
      <c r="BN715" s="17"/>
      <c r="BO715" s="17"/>
      <c r="BP715" s="17"/>
      <c r="BQ715" s="17"/>
      <c r="BR715" s="17"/>
      <c r="BS715" s="17"/>
      <c r="BT715" s="17"/>
      <c r="BU715" s="17"/>
      <c r="BV715" s="17"/>
      <c r="BW715" s="17"/>
      <c r="BX715" s="17"/>
      <c r="BY715" s="17"/>
      <c r="BZ715" s="17"/>
      <c r="CA715" s="17"/>
      <c r="CB715" s="17"/>
      <c r="CC715" s="17"/>
      <c r="CD715" s="17"/>
    </row>
    <row r="716">
      <c r="A716" s="17"/>
      <c r="B716" s="17"/>
      <c r="C716" s="17"/>
      <c r="D716" s="301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32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  <c r="AT716" s="17"/>
      <c r="AU716" s="17"/>
      <c r="AV716" s="17"/>
      <c r="AW716" s="17"/>
      <c r="AX716" s="17"/>
      <c r="AY716" s="17"/>
      <c r="AZ716" s="17"/>
      <c r="BA716" s="17"/>
      <c r="BB716" s="17"/>
      <c r="BC716" s="17"/>
      <c r="BD716" s="17"/>
      <c r="BE716" s="17"/>
      <c r="BF716" s="17"/>
      <c r="BG716" s="17"/>
      <c r="BH716" s="17"/>
      <c r="BI716" s="17"/>
      <c r="BJ716" s="17"/>
      <c r="BK716" s="17"/>
      <c r="BL716" s="17"/>
      <c r="BM716" s="17"/>
      <c r="BN716" s="17"/>
      <c r="BO716" s="17"/>
      <c r="BP716" s="17"/>
      <c r="BQ716" s="17"/>
      <c r="BR716" s="17"/>
      <c r="BS716" s="17"/>
      <c r="BT716" s="17"/>
      <c r="BU716" s="17"/>
      <c r="BV716" s="17"/>
      <c r="BW716" s="17"/>
      <c r="BX716" s="17"/>
      <c r="BY716" s="17"/>
      <c r="BZ716" s="17"/>
      <c r="CA716" s="17"/>
      <c r="CB716" s="17"/>
      <c r="CC716" s="17"/>
      <c r="CD716" s="17"/>
    </row>
    <row r="717">
      <c r="A717" s="17"/>
      <c r="B717" s="17"/>
      <c r="C717" s="17"/>
      <c r="D717" s="301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32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  <c r="AT717" s="17"/>
      <c r="AU717" s="17"/>
      <c r="AV717" s="17"/>
      <c r="AW717" s="17"/>
      <c r="AX717" s="17"/>
      <c r="AY717" s="17"/>
      <c r="AZ717" s="17"/>
      <c r="BA717" s="17"/>
      <c r="BB717" s="17"/>
      <c r="BC717" s="17"/>
      <c r="BD717" s="17"/>
      <c r="BE717" s="17"/>
      <c r="BF717" s="17"/>
      <c r="BG717" s="17"/>
      <c r="BH717" s="17"/>
      <c r="BI717" s="17"/>
      <c r="BJ717" s="17"/>
      <c r="BK717" s="17"/>
      <c r="BL717" s="17"/>
      <c r="BM717" s="17"/>
      <c r="BN717" s="17"/>
      <c r="BO717" s="17"/>
      <c r="BP717" s="17"/>
      <c r="BQ717" s="17"/>
      <c r="BR717" s="17"/>
      <c r="BS717" s="17"/>
      <c r="BT717" s="17"/>
      <c r="BU717" s="17"/>
      <c r="BV717" s="17"/>
      <c r="BW717" s="17"/>
      <c r="BX717" s="17"/>
      <c r="BY717" s="17"/>
      <c r="BZ717" s="17"/>
      <c r="CA717" s="17"/>
      <c r="CB717" s="17"/>
      <c r="CC717" s="17"/>
      <c r="CD717" s="17"/>
    </row>
    <row r="718">
      <c r="A718" s="17"/>
      <c r="B718" s="17"/>
      <c r="C718" s="17"/>
      <c r="D718" s="301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32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  <c r="AT718" s="17"/>
      <c r="AU718" s="17"/>
      <c r="AV718" s="17"/>
      <c r="AW718" s="17"/>
      <c r="AX718" s="17"/>
      <c r="AY718" s="17"/>
      <c r="AZ718" s="17"/>
      <c r="BA718" s="17"/>
      <c r="BB718" s="17"/>
      <c r="BC718" s="17"/>
      <c r="BD718" s="17"/>
      <c r="BE718" s="17"/>
      <c r="BF718" s="17"/>
      <c r="BG718" s="17"/>
      <c r="BH718" s="17"/>
      <c r="BI718" s="17"/>
      <c r="BJ718" s="17"/>
      <c r="BK718" s="17"/>
      <c r="BL718" s="17"/>
      <c r="BM718" s="17"/>
      <c r="BN718" s="17"/>
      <c r="BO718" s="17"/>
      <c r="BP718" s="17"/>
      <c r="BQ718" s="17"/>
      <c r="BR718" s="17"/>
      <c r="BS718" s="17"/>
      <c r="BT718" s="17"/>
      <c r="BU718" s="17"/>
      <c r="BV718" s="17"/>
      <c r="BW718" s="17"/>
      <c r="BX718" s="17"/>
      <c r="BY718" s="17"/>
      <c r="BZ718" s="17"/>
      <c r="CA718" s="17"/>
      <c r="CB718" s="17"/>
      <c r="CC718" s="17"/>
      <c r="CD718" s="17"/>
    </row>
    <row r="719">
      <c r="A719" s="17"/>
      <c r="B719" s="17"/>
      <c r="C719" s="17"/>
      <c r="D719" s="301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32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  <c r="AT719" s="17"/>
      <c r="AU719" s="17"/>
      <c r="AV719" s="17"/>
      <c r="AW719" s="17"/>
      <c r="AX719" s="17"/>
      <c r="AY719" s="17"/>
      <c r="AZ719" s="17"/>
      <c r="BA719" s="17"/>
      <c r="BB719" s="17"/>
      <c r="BC719" s="17"/>
      <c r="BD719" s="17"/>
      <c r="BE719" s="17"/>
      <c r="BF719" s="17"/>
      <c r="BG719" s="17"/>
      <c r="BH719" s="17"/>
      <c r="BI719" s="17"/>
      <c r="BJ719" s="17"/>
      <c r="BK719" s="17"/>
      <c r="BL719" s="17"/>
      <c r="BM719" s="17"/>
      <c r="BN719" s="17"/>
      <c r="BO719" s="17"/>
      <c r="BP719" s="17"/>
      <c r="BQ719" s="17"/>
      <c r="BR719" s="17"/>
      <c r="BS719" s="17"/>
      <c r="BT719" s="17"/>
      <c r="BU719" s="17"/>
      <c r="BV719" s="17"/>
      <c r="BW719" s="17"/>
      <c r="BX719" s="17"/>
      <c r="BY719" s="17"/>
      <c r="BZ719" s="17"/>
      <c r="CA719" s="17"/>
      <c r="CB719" s="17"/>
      <c r="CC719" s="17"/>
      <c r="CD719" s="17"/>
    </row>
    <row r="720">
      <c r="A720" s="17"/>
      <c r="B720" s="17"/>
      <c r="C720" s="17"/>
      <c r="D720" s="301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32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  <c r="AT720" s="17"/>
      <c r="AU720" s="17"/>
      <c r="AV720" s="17"/>
      <c r="AW720" s="17"/>
      <c r="AX720" s="17"/>
      <c r="AY720" s="17"/>
      <c r="AZ720" s="17"/>
      <c r="BA720" s="17"/>
      <c r="BB720" s="17"/>
      <c r="BC720" s="17"/>
      <c r="BD720" s="17"/>
      <c r="BE720" s="17"/>
      <c r="BF720" s="17"/>
      <c r="BG720" s="17"/>
      <c r="BH720" s="17"/>
      <c r="BI720" s="17"/>
      <c r="BJ720" s="17"/>
      <c r="BK720" s="17"/>
      <c r="BL720" s="17"/>
      <c r="BM720" s="17"/>
      <c r="BN720" s="17"/>
      <c r="BO720" s="17"/>
      <c r="BP720" s="17"/>
      <c r="BQ720" s="17"/>
      <c r="BR720" s="17"/>
      <c r="BS720" s="17"/>
      <c r="BT720" s="17"/>
      <c r="BU720" s="17"/>
      <c r="BV720" s="17"/>
      <c r="BW720" s="17"/>
      <c r="BX720" s="17"/>
      <c r="BY720" s="17"/>
      <c r="BZ720" s="17"/>
      <c r="CA720" s="17"/>
      <c r="CB720" s="17"/>
      <c r="CC720" s="17"/>
      <c r="CD720" s="17"/>
    </row>
    <row r="721">
      <c r="A721" s="17"/>
      <c r="B721" s="17"/>
      <c r="C721" s="17"/>
      <c r="D721" s="301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32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  <c r="AT721" s="17"/>
      <c r="AU721" s="17"/>
      <c r="AV721" s="17"/>
      <c r="AW721" s="17"/>
      <c r="AX721" s="17"/>
      <c r="AY721" s="17"/>
      <c r="AZ721" s="17"/>
      <c r="BA721" s="17"/>
      <c r="BB721" s="17"/>
      <c r="BC721" s="17"/>
      <c r="BD721" s="17"/>
      <c r="BE721" s="17"/>
      <c r="BF721" s="17"/>
      <c r="BG721" s="17"/>
      <c r="BH721" s="17"/>
      <c r="BI721" s="17"/>
      <c r="BJ721" s="17"/>
      <c r="BK721" s="17"/>
      <c r="BL721" s="17"/>
      <c r="BM721" s="17"/>
      <c r="BN721" s="17"/>
      <c r="BO721" s="17"/>
      <c r="BP721" s="17"/>
      <c r="BQ721" s="17"/>
      <c r="BR721" s="17"/>
      <c r="BS721" s="17"/>
      <c r="BT721" s="17"/>
      <c r="BU721" s="17"/>
      <c r="BV721" s="17"/>
      <c r="BW721" s="17"/>
      <c r="BX721" s="17"/>
      <c r="BY721" s="17"/>
      <c r="BZ721" s="17"/>
      <c r="CA721" s="17"/>
      <c r="CB721" s="17"/>
      <c r="CC721" s="17"/>
      <c r="CD721" s="17"/>
    </row>
    <row r="722">
      <c r="A722" s="17"/>
      <c r="B722" s="17"/>
      <c r="C722" s="17"/>
      <c r="D722" s="301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32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  <c r="AT722" s="17"/>
      <c r="AU722" s="17"/>
      <c r="AV722" s="17"/>
      <c r="AW722" s="17"/>
      <c r="AX722" s="17"/>
      <c r="AY722" s="17"/>
      <c r="AZ722" s="17"/>
      <c r="BA722" s="17"/>
      <c r="BB722" s="17"/>
      <c r="BC722" s="17"/>
      <c r="BD722" s="17"/>
      <c r="BE722" s="17"/>
      <c r="BF722" s="17"/>
      <c r="BG722" s="17"/>
      <c r="BH722" s="17"/>
      <c r="BI722" s="17"/>
      <c r="BJ722" s="17"/>
      <c r="BK722" s="17"/>
      <c r="BL722" s="17"/>
      <c r="BM722" s="17"/>
      <c r="BN722" s="17"/>
      <c r="BO722" s="17"/>
      <c r="BP722" s="17"/>
      <c r="BQ722" s="17"/>
      <c r="BR722" s="17"/>
      <c r="BS722" s="17"/>
      <c r="BT722" s="17"/>
      <c r="BU722" s="17"/>
      <c r="BV722" s="17"/>
      <c r="BW722" s="17"/>
      <c r="BX722" s="17"/>
      <c r="BY722" s="17"/>
      <c r="BZ722" s="17"/>
      <c r="CA722" s="17"/>
      <c r="CB722" s="17"/>
      <c r="CC722" s="17"/>
      <c r="CD722" s="17"/>
    </row>
    <row r="723">
      <c r="A723" s="17"/>
      <c r="B723" s="17"/>
      <c r="C723" s="17"/>
      <c r="D723" s="301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32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  <c r="AT723" s="17"/>
      <c r="AU723" s="17"/>
      <c r="AV723" s="17"/>
      <c r="AW723" s="17"/>
      <c r="AX723" s="17"/>
      <c r="AY723" s="17"/>
      <c r="AZ723" s="17"/>
      <c r="BA723" s="17"/>
      <c r="BB723" s="17"/>
      <c r="BC723" s="17"/>
      <c r="BD723" s="17"/>
      <c r="BE723" s="17"/>
      <c r="BF723" s="17"/>
      <c r="BG723" s="17"/>
      <c r="BH723" s="17"/>
      <c r="BI723" s="17"/>
      <c r="BJ723" s="17"/>
      <c r="BK723" s="17"/>
      <c r="BL723" s="17"/>
      <c r="BM723" s="17"/>
      <c r="BN723" s="17"/>
      <c r="BO723" s="17"/>
      <c r="BP723" s="17"/>
      <c r="BQ723" s="17"/>
      <c r="BR723" s="17"/>
      <c r="BS723" s="17"/>
      <c r="BT723" s="17"/>
      <c r="BU723" s="17"/>
      <c r="BV723" s="17"/>
      <c r="BW723" s="17"/>
      <c r="BX723" s="17"/>
      <c r="BY723" s="17"/>
      <c r="BZ723" s="17"/>
      <c r="CA723" s="17"/>
      <c r="CB723" s="17"/>
      <c r="CC723" s="17"/>
      <c r="CD723" s="17"/>
    </row>
    <row r="724">
      <c r="A724" s="17"/>
      <c r="B724" s="17"/>
      <c r="C724" s="17"/>
      <c r="D724" s="301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32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  <c r="AT724" s="17"/>
      <c r="AU724" s="17"/>
      <c r="AV724" s="17"/>
      <c r="AW724" s="17"/>
      <c r="AX724" s="17"/>
      <c r="AY724" s="17"/>
      <c r="AZ724" s="17"/>
      <c r="BA724" s="17"/>
      <c r="BB724" s="17"/>
      <c r="BC724" s="17"/>
      <c r="BD724" s="17"/>
      <c r="BE724" s="17"/>
      <c r="BF724" s="17"/>
      <c r="BG724" s="17"/>
      <c r="BH724" s="17"/>
      <c r="BI724" s="17"/>
      <c r="BJ724" s="17"/>
      <c r="BK724" s="17"/>
      <c r="BL724" s="17"/>
      <c r="BM724" s="17"/>
      <c r="BN724" s="17"/>
      <c r="BO724" s="17"/>
      <c r="BP724" s="17"/>
      <c r="BQ724" s="17"/>
      <c r="BR724" s="17"/>
      <c r="BS724" s="17"/>
      <c r="BT724" s="17"/>
      <c r="BU724" s="17"/>
      <c r="BV724" s="17"/>
      <c r="BW724" s="17"/>
      <c r="BX724" s="17"/>
      <c r="BY724" s="17"/>
      <c r="BZ724" s="17"/>
      <c r="CA724" s="17"/>
      <c r="CB724" s="17"/>
      <c r="CC724" s="17"/>
      <c r="CD724" s="17"/>
    </row>
    <row r="725">
      <c r="A725" s="17"/>
      <c r="B725" s="17"/>
      <c r="C725" s="17"/>
      <c r="D725" s="301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32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  <c r="AT725" s="17"/>
      <c r="AU725" s="17"/>
      <c r="AV725" s="17"/>
      <c r="AW725" s="17"/>
      <c r="AX725" s="17"/>
      <c r="AY725" s="17"/>
      <c r="AZ725" s="17"/>
      <c r="BA725" s="17"/>
      <c r="BB725" s="17"/>
      <c r="BC725" s="17"/>
      <c r="BD725" s="17"/>
      <c r="BE725" s="17"/>
      <c r="BF725" s="17"/>
      <c r="BG725" s="17"/>
      <c r="BH725" s="17"/>
      <c r="BI725" s="17"/>
      <c r="BJ725" s="17"/>
      <c r="BK725" s="17"/>
      <c r="BL725" s="17"/>
      <c r="BM725" s="17"/>
      <c r="BN725" s="17"/>
      <c r="BO725" s="17"/>
      <c r="BP725" s="17"/>
      <c r="BQ725" s="17"/>
      <c r="BR725" s="17"/>
      <c r="BS725" s="17"/>
      <c r="BT725" s="17"/>
      <c r="BU725" s="17"/>
      <c r="BV725" s="17"/>
      <c r="BW725" s="17"/>
      <c r="BX725" s="17"/>
      <c r="BY725" s="17"/>
      <c r="BZ725" s="17"/>
      <c r="CA725" s="17"/>
      <c r="CB725" s="17"/>
      <c r="CC725" s="17"/>
      <c r="CD725" s="17"/>
    </row>
    <row r="726">
      <c r="A726" s="17"/>
      <c r="B726" s="17"/>
      <c r="C726" s="17"/>
      <c r="D726" s="301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32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  <c r="AT726" s="17"/>
      <c r="AU726" s="17"/>
      <c r="AV726" s="17"/>
      <c r="AW726" s="17"/>
      <c r="AX726" s="17"/>
      <c r="AY726" s="17"/>
      <c r="AZ726" s="17"/>
      <c r="BA726" s="17"/>
      <c r="BB726" s="17"/>
      <c r="BC726" s="17"/>
      <c r="BD726" s="17"/>
      <c r="BE726" s="17"/>
      <c r="BF726" s="17"/>
      <c r="BG726" s="17"/>
      <c r="BH726" s="17"/>
      <c r="BI726" s="17"/>
      <c r="BJ726" s="17"/>
      <c r="BK726" s="17"/>
      <c r="BL726" s="17"/>
      <c r="BM726" s="17"/>
      <c r="BN726" s="17"/>
      <c r="BO726" s="17"/>
      <c r="BP726" s="17"/>
      <c r="BQ726" s="17"/>
      <c r="BR726" s="17"/>
      <c r="BS726" s="17"/>
      <c r="BT726" s="17"/>
      <c r="BU726" s="17"/>
      <c r="BV726" s="17"/>
      <c r="BW726" s="17"/>
      <c r="BX726" s="17"/>
      <c r="BY726" s="17"/>
      <c r="BZ726" s="17"/>
      <c r="CA726" s="17"/>
      <c r="CB726" s="17"/>
      <c r="CC726" s="17"/>
      <c r="CD726" s="17"/>
    </row>
    <row r="727">
      <c r="A727" s="17"/>
      <c r="B727" s="17"/>
      <c r="C727" s="17"/>
      <c r="D727" s="301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32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  <c r="AT727" s="17"/>
      <c r="AU727" s="17"/>
      <c r="AV727" s="17"/>
      <c r="AW727" s="17"/>
      <c r="AX727" s="17"/>
      <c r="AY727" s="17"/>
      <c r="AZ727" s="17"/>
      <c r="BA727" s="17"/>
      <c r="BB727" s="17"/>
      <c r="BC727" s="17"/>
      <c r="BD727" s="17"/>
      <c r="BE727" s="17"/>
      <c r="BF727" s="17"/>
      <c r="BG727" s="17"/>
      <c r="BH727" s="17"/>
      <c r="BI727" s="17"/>
      <c r="BJ727" s="17"/>
      <c r="BK727" s="17"/>
      <c r="BL727" s="17"/>
      <c r="BM727" s="17"/>
      <c r="BN727" s="17"/>
      <c r="BO727" s="17"/>
      <c r="BP727" s="17"/>
      <c r="BQ727" s="17"/>
      <c r="BR727" s="17"/>
      <c r="BS727" s="17"/>
      <c r="BT727" s="17"/>
      <c r="BU727" s="17"/>
      <c r="BV727" s="17"/>
      <c r="BW727" s="17"/>
      <c r="BX727" s="17"/>
      <c r="BY727" s="17"/>
      <c r="BZ727" s="17"/>
      <c r="CA727" s="17"/>
      <c r="CB727" s="17"/>
      <c r="CC727" s="17"/>
      <c r="CD727" s="17"/>
    </row>
    <row r="728">
      <c r="A728" s="17"/>
      <c r="B728" s="17"/>
      <c r="C728" s="17"/>
      <c r="D728" s="301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32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  <c r="AT728" s="17"/>
      <c r="AU728" s="17"/>
      <c r="AV728" s="17"/>
      <c r="AW728" s="17"/>
      <c r="AX728" s="17"/>
      <c r="AY728" s="17"/>
      <c r="AZ728" s="17"/>
      <c r="BA728" s="17"/>
      <c r="BB728" s="17"/>
      <c r="BC728" s="17"/>
      <c r="BD728" s="17"/>
      <c r="BE728" s="17"/>
      <c r="BF728" s="17"/>
      <c r="BG728" s="17"/>
      <c r="BH728" s="17"/>
      <c r="BI728" s="17"/>
      <c r="BJ728" s="17"/>
      <c r="BK728" s="17"/>
      <c r="BL728" s="17"/>
      <c r="BM728" s="17"/>
      <c r="BN728" s="17"/>
      <c r="BO728" s="17"/>
      <c r="BP728" s="17"/>
      <c r="BQ728" s="17"/>
      <c r="BR728" s="17"/>
      <c r="BS728" s="17"/>
      <c r="BT728" s="17"/>
      <c r="BU728" s="17"/>
      <c r="BV728" s="17"/>
      <c r="BW728" s="17"/>
      <c r="BX728" s="17"/>
      <c r="BY728" s="17"/>
      <c r="BZ728" s="17"/>
      <c r="CA728" s="17"/>
      <c r="CB728" s="17"/>
      <c r="CC728" s="17"/>
      <c r="CD728" s="17"/>
    </row>
    <row r="729">
      <c r="A729" s="17"/>
      <c r="B729" s="17"/>
      <c r="C729" s="17"/>
      <c r="D729" s="301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32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  <c r="AT729" s="17"/>
      <c r="AU729" s="17"/>
      <c r="AV729" s="17"/>
      <c r="AW729" s="17"/>
      <c r="AX729" s="17"/>
      <c r="AY729" s="17"/>
      <c r="AZ729" s="17"/>
      <c r="BA729" s="17"/>
      <c r="BB729" s="17"/>
      <c r="BC729" s="17"/>
      <c r="BD729" s="17"/>
      <c r="BE729" s="17"/>
      <c r="BF729" s="17"/>
      <c r="BG729" s="17"/>
      <c r="BH729" s="17"/>
      <c r="BI729" s="17"/>
      <c r="BJ729" s="17"/>
      <c r="BK729" s="17"/>
      <c r="BL729" s="17"/>
      <c r="BM729" s="17"/>
      <c r="BN729" s="17"/>
      <c r="BO729" s="17"/>
      <c r="BP729" s="17"/>
      <c r="BQ729" s="17"/>
      <c r="BR729" s="17"/>
      <c r="BS729" s="17"/>
      <c r="BT729" s="17"/>
      <c r="BU729" s="17"/>
      <c r="BV729" s="17"/>
      <c r="BW729" s="17"/>
      <c r="BX729" s="17"/>
      <c r="BY729" s="17"/>
      <c r="BZ729" s="17"/>
      <c r="CA729" s="17"/>
      <c r="CB729" s="17"/>
      <c r="CC729" s="17"/>
      <c r="CD729" s="17"/>
    </row>
    <row r="730">
      <c r="A730" s="17"/>
      <c r="B730" s="17"/>
      <c r="C730" s="17"/>
      <c r="D730" s="301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32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  <c r="AT730" s="17"/>
      <c r="AU730" s="17"/>
      <c r="AV730" s="17"/>
      <c r="AW730" s="17"/>
      <c r="AX730" s="17"/>
      <c r="AY730" s="17"/>
      <c r="AZ730" s="17"/>
      <c r="BA730" s="17"/>
      <c r="BB730" s="17"/>
      <c r="BC730" s="17"/>
      <c r="BD730" s="17"/>
      <c r="BE730" s="17"/>
      <c r="BF730" s="17"/>
      <c r="BG730" s="17"/>
      <c r="BH730" s="17"/>
      <c r="BI730" s="17"/>
      <c r="BJ730" s="17"/>
      <c r="BK730" s="17"/>
      <c r="BL730" s="17"/>
      <c r="BM730" s="17"/>
      <c r="BN730" s="17"/>
      <c r="BO730" s="17"/>
      <c r="BP730" s="17"/>
      <c r="BQ730" s="17"/>
      <c r="BR730" s="17"/>
      <c r="BS730" s="17"/>
      <c r="BT730" s="17"/>
      <c r="BU730" s="17"/>
      <c r="BV730" s="17"/>
      <c r="BW730" s="17"/>
      <c r="BX730" s="17"/>
      <c r="BY730" s="17"/>
      <c r="BZ730" s="17"/>
      <c r="CA730" s="17"/>
      <c r="CB730" s="17"/>
      <c r="CC730" s="17"/>
      <c r="CD730" s="17"/>
    </row>
    <row r="731">
      <c r="A731" s="17"/>
      <c r="B731" s="17"/>
      <c r="C731" s="17"/>
      <c r="D731" s="301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32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  <c r="AT731" s="17"/>
      <c r="AU731" s="17"/>
      <c r="AV731" s="17"/>
      <c r="AW731" s="17"/>
      <c r="AX731" s="17"/>
      <c r="AY731" s="17"/>
      <c r="AZ731" s="17"/>
      <c r="BA731" s="17"/>
      <c r="BB731" s="17"/>
      <c r="BC731" s="17"/>
      <c r="BD731" s="17"/>
      <c r="BE731" s="17"/>
      <c r="BF731" s="17"/>
      <c r="BG731" s="17"/>
      <c r="BH731" s="17"/>
      <c r="BI731" s="17"/>
      <c r="BJ731" s="17"/>
      <c r="BK731" s="17"/>
      <c r="BL731" s="17"/>
      <c r="BM731" s="17"/>
      <c r="BN731" s="17"/>
      <c r="BO731" s="17"/>
      <c r="BP731" s="17"/>
      <c r="BQ731" s="17"/>
      <c r="BR731" s="17"/>
      <c r="BS731" s="17"/>
      <c r="BT731" s="17"/>
      <c r="BU731" s="17"/>
      <c r="BV731" s="17"/>
      <c r="BW731" s="17"/>
      <c r="BX731" s="17"/>
      <c r="BY731" s="17"/>
      <c r="BZ731" s="17"/>
      <c r="CA731" s="17"/>
      <c r="CB731" s="17"/>
      <c r="CC731" s="17"/>
      <c r="CD731" s="17"/>
    </row>
    <row r="732">
      <c r="A732" s="17"/>
      <c r="B732" s="17"/>
      <c r="C732" s="17"/>
      <c r="D732" s="301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32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  <c r="AT732" s="17"/>
      <c r="AU732" s="17"/>
      <c r="AV732" s="17"/>
      <c r="AW732" s="17"/>
      <c r="AX732" s="17"/>
      <c r="AY732" s="17"/>
      <c r="AZ732" s="17"/>
      <c r="BA732" s="17"/>
      <c r="BB732" s="17"/>
      <c r="BC732" s="17"/>
      <c r="BD732" s="17"/>
      <c r="BE732" s="17"/>
      <c r="BF732" s="17"/>
      <c r="BG732" s="17"/>
      <c r="BH732" s="17"/>
      <c r="BI732" s="17"/>
      <c r="BJ732" s="17"/>
      <c r="BK732" s="17"/>
      <c r="BL732" s="17"/>
      <c r="BM732" s="17"/>
      <c r="BN732" s="17"/>
      <c r="BO732" s="17"/>
      <c r="BP732" s="17"/>
      <c r="BQ732" s="17"/>
      <c r="BR732" s="17"/>
      <c r="BS732" s="17"/>
      <c r="BT732" s="17"/>
      <c r="BU732" s="17"/>
      <c r="BV732" s="17"/>
      <c r="BW732" s="17"/>
      <c r="BX732" s="17"/>
      <c r="BY732" s="17"/>
      <c r="BZ732" s="17"/>
      <c r="CA732" s="17"/>
      <c r="CB732" s="17"/>
      <c r="CC732" s="17"/>
      <c r="CD732" s="17"/>
    </row>
    <row r="733">
      <c r="A733" s="17"/>
      <c r="B733" s="17"/>
      <c r="C733" s="17"/>
      <c r="D733" s="301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32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  <c r="AT733" s="17"/>
      <c r="AU733" s="17"/>
      <c r="AV733" s="17"/>
      <c r="AW733" s="17"/>
      <c r="AX733" s="17"/>
      <c r="AY733" s="17"/>
      <c r="AZ733" s="17"/>
      <c r="BA733" s="17"/>
      <c r="BB733" s="17"/>
      <c r="BC733" s="17"/>
      <c r="BD733" s="17"/>
      <c r="BE733" s="17"/>
      <c r="BF733" s="17"/>
      <c r="BG733" s="17"/>
      <c r="BH733" s="17"/>
      <c r="BI733" s="17"/>
      <c r="BJ733" s="17"/>
      <c r="BK733" s="17"/>
      <c r="BL733" s="17"/>
      <c r="BM733" s="17"/>
      <c r="BN733" s="17"/>
      <c r="BO733" s="17"/>
      <c r="BP733" s="17"/>
      <c r="BQ733" s="17"/>
      <c r="BR733" s="17"/>
      <c r="BS733" s="17"/>
      <c r="BT733" s="17"/>
      <c r="BU733" s="17"/>
      <c r="BV733" s="17"/>
      <c r="BW733" s="17"/>
      <c r="BX733" s="17"/>
      <c r="BY733" s="17"/>
      <c r="BZ733" s="17"/>
      <c r="CA733" s="17"/>
      <c r="CB733" s="17"/>
      <c r="CC733" s="17"/>
      <c r="CD733" s="17"/>
    </row>
    <row r="734">
      <c r="A734" s="17"/>
      <c r="B734" s="17"/>
      <c r="C734" s="17"/>
      <c r="D734" s="301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32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  <c r="AT734" s="17"/>
      <c r="AU734" s="17"/>
      <c r="AV734" s="17"/>
      <c r="AW734" s="17"/>
      <c r="AX734" s="17"/>
      <c r="AY734" s="17"/>
      <c r="AZ734" s="17"/>
      <c r="BA734" s="17"/>
      <c r="BB734" s="17"/>
      <c r="BC734" s="17"/>
      <c r="BD734" s="17"/>
      <c r="BE734" s="17"/>
      <c r="BF734" s="17"/>
      <c r="BG734" s="17"/>
      <c r="BH734" s="17"/>
      <c r="BI734" s="17"/>
      <c r="BJ734" s="17"/>
      <c r="BK734" s="17"/>
      <c r="BL734" s="17"/>
      <c r="BM734" s="17"/>
      <c r="BN734" s="17"/>
      <c r="BO734" s="17"/>
      <c r="BP734" s="17"/>
      <c r="BQ734" s="17"/>
      <c r="BR734" s="17"/>
      <c r="BS734" s="17"/>
      <c r="BT734" s="17"/>
      <c r="BU734" s="17"/>
      <c r="BV734" s="17"/>
      <c r="BW734" s="17"/>
      <c r="BX734" s="17"/>
      <c r="BY734" s="17"/>
      <c r="BZ734" s="17"/>
      <c r="CA734" s="17"/>
      <c r="CB734" s="17"/>
      <c r="CC734" s="17"/>
      <c r="CD734" s="17"/>
    </row>
    <row r="735">
      <c r="A735" s="17"/>
      <c r="B735" s="17"/>
      <c r="C735" s="17"/>
      <c r="D735" s="301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32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  <c r="AT735" s="17"/>
      <c r="AU735" s="17"/>
      <c r="AV735" s="17"/>
      <c r="AW735" s="17"/>
      <c r="AX735" s="17"/>
      <c r="AY735" s="17"/>
      <c r="AZ735" s="17"/>
      <c r="BA735" s="17"/>
      <c r="BB735" s="17"/>
      <c r="BC735" s="17"/>
      <c r="BD735" s="17"/>
      <c r="BE735" s="17"/>
      <c r="BF735" s="17"/>
      <c r="BG735" s="17"/>
      <c r="BH735" s="17"/>
      <c r="BI735" s="17"/>
      <c r="BJ735" s="17"/>
      <c r="BK735" s="17"/>
      <c r="BL735" s="17"/>
      <c r="BM735" s="17"/>
      <c r="BN735" s="17"/>
      <c r="BO735" s="17"/>
      <c r="BP735" s="17"/>
      <c r="BQ735" s="17"/>
      <c r="BR735" s="17"/>
      <c r="BS735" s="17"/>
      <c r="BT735" s="17"/>
      <c r="BU735" s="17"/>
      <c r="BV735" s="17"/>
      <c r="BW735" s="17"/>
      <c r="BX735" s="17"/>
      <c r="BY735" s="17"/>
      <c r="BZ735" s="17"/>
      <c r="CA735" s="17"/>
      <c r="CB735" s="17"/>
      <c r="CC735" s="17"/>
      <c r="CD735" s="17"/>
    </row>
    <row r="736">
      <c r="A736" s="17"/>
      <c r="B736" s="17"/>
      <c r="C736" s="17"/>
      <c r="D736" s="301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32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  <c r="AT736" s="17"/>
      <c r="AU736" s="17"/>
      <c r="AV736" s="17"/>
      <c r="AW736" s="17"/>
      <c r="AX736" s="17"/>
      <c r="AY736" s="17"/>
      <c r="AZ736" s="17"/>
      <c r="BA736" s="17"/>
      <c r="BB736" s="17"/>
      <c r="BC736" s="17"/>
      <c r="BD736" s="17"/>
      <c r="BE736" s="17"/>
      <c r="BF736" s="17"/>
      <c r="BG736" s="17"/>
      <c r="BH736" s="17"/>
      <c r="BI736" s="17"/>
      <c r="BJ736" s="17"/>
      <c r="BK736" s="17"/>
      <c r="BL736" s="17"/>
      <c r="BM736" s="17"/>
      <c r="BN736" s="17"/>
      <c r="BO736" s="17"/>
      <c r="BP736" s="17"/>
      <c r="BQ736" s="17"/>
      <c r="BR736" s="17"/>
      <c r="BS736" s="17"/>
      <c r="BT736" s="17"/>
      <c r="BU736" s="17"/>
      <c r="BV736" s="17"/>
      <c r="BW736" s="17"/>
      <c r="BX736" s="17"/>
      <c r="BY736" s="17"/>
      <c r="BZ736" s="17"/>
      <c r="CA736" s="17"/>
      <c r="CB736" s="17"/>
      <c r="CC736" s="17"/>
      <c r="CD736" s="17"/>
    </row>
    <row r="737">
      <c r="A737" s="17"/>
      <c r="B737" s="17"/>
      <c r="C737" s="17"/>
      <c r="D737" s="301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32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  <c r="AT737" s="17"/>
      <c r="AU737" s="17"/>
      <c r="AV737" s="17"/>
      <c r="AW737" s="17"/>
      <c r="AX737" s="17"/>
      <c r="AY737" s="17"/>
      <c r="AZ737" s="17"/>
      <c r="BA737" s="17"/>
      <c r="BB737" s="17"/>
      <c r="BC737" s="17"/>
      <c r="BD737" s="17"/>
      <c r="BE737" s="17"/>
      <c r="BF737" s="17"/>
      <c r="BG737" s="17"/>
      <c r="BH737" s="17"/>
      <c r="BI737" s="17"/>
      <c r="BJ737" s="17"/>
      <c r="BK737" s="17"/>
      <c r="BL737" s="17"/>
      <c r="BM737" s="17"/>
      <c r="BN737" s="17"/>
      <c r="BO737" s="17"/>
      <c r="BP737" s="17"/>
      <c r="BQ737" s="17"/>
      <c r="BR737" s="17"/>
      <c r="BS737" s="17"/>
      <c r="BT737" s="17"/>
      <c r="BU737" s="17"/>
      <c r="BV737" s="17"/>
      <c r="BW737" s="17"/>
      <c r="BX737" s="17"/>
      <c r="BY737" s="17"/>
      <c r="BZ737" s="17"/>
      <c r="CA737" s="17"/>
      <c r="CB737" s="17"/>
      <c r="CC737" s="17"/>
      <c r="CD737" s="17"/>
    </row>
    <row r="738">
      <c r="A738" s="17"/>
      <c r="B738" s="17"/>
      <c r="C738" s="17"/>
      <c r="D738" s="301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32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  <c r="AT738" s="17"/>
      <c r="AU738" s="17"/>
      <c r="AV738" s="17"/>
      <c r="AW738" s="17"/>
      <c r="AX738" s="17"/>
      <c r="AY738" s="17"/>
      <c r="AZ738" s="17"/>
      <c r="BA738" s="17"/>
      <c r="BB738" s="17"/>
      <c r="BC738" s="17"/>
      <c r="BD738" s="17"/>
      <c r="BE738" s="17"/>
      <c r="BF738" s="17"/>
      <c r="BG738" s="17"/>
      <c r="BH738" s="17"/>
      <c r="BI738" s="17"/>
      <c r="BJ738" s="17"/>
      <c r="BK738" s="17"/>
      <c r="BL738" s="17"/>
      <c r="BM738" s="17"/>
      <c r="BN738" s="17"/>
      <c r="BO738" s="17"/>
      <c r="BP738" s="17"/>
      <c r="BQ738" s="17"/>
      <c r="BR738" s="17"/>
      <c r="BS738" s="17"/>
      <c r="BT738" s="17"/>
      <c r="BU738" s="17"/>
      <c r="BV738" s="17"/>
      <c r="BW738" s="17"/>
      <c r="BX738" s="17"/>
      <c r="BY738" s="17"/>
      <c r="BZ738" s="17"/>
      <c r="CA738" s="17"/>
      <c r="CB738" s="17"/>
      <c r="CC738" s="17"/>
      <c r="CD738" s="17"/>
    </row>
    <row r="739">
      <c r="A739" s="17"/>
      <c r="B739" s="17"/>
      <c r="C739" s="17"/>
      <c r="D739" s="301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32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  <c r="AT739" s="17"/>
      <c r="AU739" s="17"/>
      <c r="AV739" s="17"/>
      <c r="AW739" s="17"/>
      <c r="AX739" s="17"/>
      <c r="AY739" s="17"/>
      <c r="AZ739" s="17"/>
      <c r="BA739" s="17"/>
      <c r="BB739" s="17"/>
      <c r="BC739" s="17"/>
      <c r="BD739" s="17"/>
      <c r="BE739" s="17"/>
      <c r="BF739" s="17"/>
      <c r="BG739" s="17"/>
      <c r="BH739" s="17"/>
      <c r="BI739" s="17"/>
      <c r="BJ739" s="17"/>
      <c r="BK739" s="17"/>
      <c r="BL739" s="17"/>
      <c r="BM739" s="17"/>
      <c r="BN739" s="17"/>
      <c r="BO739" s="17"/>
      <c r="BP739" s="17"/>
      <c r="BQ739" s="17"/>
      <c r="BR739" s="17"/>
      <c r="BS739" s="17"/>
      <c r="BT739" s="17"/>
      <c r="BU739" s="17"/>
      <c r="BV739" s="17"/>
      <c r="BW739" s="17"/>
      <c r="BX739" s="17"/>
      <c r="BY739" s="17"/>
      <c r="BZ739" s="17"/>
      <c r="CA739" s="17"/>
      <c r="CB739" s="17"/>
      <c r="CC739" s="17"/>
      <c r="CD739" s="17"/>
    </row>
    <row r="740">
      <c r="A740" s="17"/>
      <c r="B740" s="17"/>
      <c r="C740" s="17"/>
      <c r="D740" s="301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32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  <c r="AT740" s="17"/>
      <c r="AU740" s="17"/>
      <c r="AV740" s="17"/>
      <c r="AW740" s="17"/>
      <c r="AX740" s="17"/>
      <c r="AY740" s="17"/>
      <c r="AZ740" s="17"/>
      <c r="BA740" s="17"/>
      <c r="BB740" s="17"/>
      <c r="BC740" s="17"/>
      <c r="BD740" s="17"/>
      <c r="BE740" s="17"/>
      <c r="BF740" s="17"/>
      <c r="BG740" s="17"/>
      <c r="BH740" s="17"/>
      <c r="BI740" s="17"/>
      <c r="BJ740" s="17"/>
      <c r="BK740" s="17"/>
      <c r="BL740" s="17"/>
      <c r="BM740" s="17"/>
      <c r="BN740" s="17"/>
      <c r="BO740" s="17"/>
      <c r="BP740" s="17"/>
      <c r="BQ740" s="17"/>
      <c r="BR740" s="17"/>
      <c r="BS740" s="17"/>
      <c r="BT740" s="17"/>
      <c r="BU740" s="17"/>
      <c r="BV740" s="17"/>
      <c r="BW740" s="17"/>
      <c r="BX740" s="17"/>
      <c r="BY740" s="17"/>
      <c r="BZ740" s="17"/>
      <c r="CA740" s="17"/>
      <c r="CB740" s="17"/>
      <c r="CC740" s="17"/>
      <c r="CD740" s="17"/>
    </row>
    <row r="741">
      <c r="A741" s="17"/>
      <c r="B741" s="17"/>
      <c r="C741" s="17"/>
      <c r="D741" s="301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32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  <c r="AT741" s="17"/>
      <c r="AU741" s="17"/>
      <c r="AV741" s="17"/>
      <c r="AW741" s="17"/>
      <c r="AX741" s="17"/>
      <c r="AY741" s="17"/>
      <c r="AZ741" s="17"/>
      <c r="BA741" s="17"/>
      <c r="BB741" s="17"/>
      <c r="BC741" s="17"/>
      <c r="BD741" s="17"/>
      <c r="BE741" s="17"/>
      <c r="BF741" s="17"/>
      <c r="BG741" s="17"/>
      <c r="BH741" s="17"/>
      <c r="BI741" s="17"/>
      <c r="BJ741" s="17"/>
      <c r="BK741" s="17"/>
      <c r="BL741" s="17"/>
      <c r="BM741" s="17"/>
      <c r="BN741" s="17"/>
      <c r="BO741" s="17"/>
      <c r="BP741" s="17"/>
      <c r="BQ741" s="17"/>
      <c r="BR741" s="17"/>
      <c r="BS741" s="17"/>
      <c r="BT741" s="17"/>
      <c r="BU741" s="17"/>
      <c r="BV741" s="17"/>
      <c r="BW741" s="17"/>
      <c r="BX741" s="17"/>
      <c r="BY741" s="17"/>
      <c r="BZ741" s="17"/>
      <c r="CA741" s="17"/>
      <c r="CB741" s="17"/>
      <c r="CC741" s="17"/>
      <c r="CD741" s="17"/>
    </row>
    <row r="742">
      <c r="A742" s="17"/>
      <c r="B742" s="17"/>
      <c r="C742" s="17"/>
      <c r="D742" s="301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32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  <c r="AT742" s="17"/>
      <c r="AU742" s="17"/>
      <c r="AV742" s="17"/>
      <c r="AW742" s="17"/>
      <c r="AX742" s="17"/>
      <c r="AY742" s="17"/>
      <c r="AZ742" s="17"/>
      <c r="BA742" s="17"/>
      <c r="BB742" s="17"/>
      <c r="BC742" s="17"/>
      <c r="BD742" s="17"/>
      <c r="BE742" s="17"/>
      <c r="BF742" s="17"/>
      <c r="BG742" s="17"/>
      <c r="BH742" s="17"/>
      <c r="BI742" s="17"/>
      <c r="BJ742" s="17"/>
      <c r="BK742" s="17"/>
      <c r="BL742" s="17"/>
      <c r="BM742" s="17"/>
      <c r="BN742" s="17"/>
      <c r="BO742" s="17"/>
      <c r="BP742" s="17"/>
      <c r="BQ742" s="17"/>
      <c r="BR742" s="17"/>
      <c r="BS742" s="17"/>
      <c r="BT742" s="17"/>
      <c r="BU742" s="17"/>
      <c r="BV742" s="17"/>
      <c r="BW742" s="17"/>
      <c r="BX742" s="17"/>
      <c r="BY742" s="17"/>
      <c r="BZ742" s="17"/>
      <c r="CA742" s="17"/>
      <c r="CB742" s="17"/>
      <c r="CC742" s="17"/>
      <c r="CD742" s="17"/>
    </row>
    <row r="743">
      <c r="A743" s="17"/>
      <c r="B743" s="17"/>
      <c r="C743" s="17"/>
      <c r="D743" s="301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32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  <c r="AT743" s="17"/>
      <c r="AU743" s="17"/>
      <c r="AV743" s="17"/>
      <c r="AW743" s="17"/>
      <c r="AX743" s="17"/>
      <c r="AY743" s="17"/>
      <c r="AZ743" s="17"/>
      <c r="BA743" s="17"/>
      <c r="BB743" s="17"/>
      <c r="BC743" s="17"/>
      <c r="BD743" s="17"/>
      <c r="BE743" s="17"/>
      <c r="BF743" s="17"/>
      <c r="BG743" s="17"/>
      <c r="BH743" s="17"/>
      <c r="BI743" s="17"/>
      <c r="BJ743" s="17"/>
      <c r="BK743" s="17"/>
      <c r="BL743" s="17"/>
      <c r="BM743" s="17"/>
      <c r="BN743" s="17"/>
      <c r="BO743" s="17"/>
      <c r="BP743" s="17"/>
      <c r="BQ743" s="17"/>
      <c r="BR743" s="17"/>
      <c r="BS743" s="17"/>
      <c r="BT743" s="17"/>
      <c r="BU743" s="17"/>
      <c r="BV743" s="17"/>
      <c r="BW743" s="17"/>
      <c r="BX743" s="17"/>
      <c r="BY743" s="17"/>
      <c r="BZ743" s="17"/>
      <c r="CA743" s="17"/>
      <c r="CB743" s="17"/>
      <c r="CC743" s="17"/>
      <c r="CD743" s="17"/>
    </row>
    <row r="744">
      <c r="A744" s="17"/>
      <c r="B744" s="17"/>
      <c r="C744" s="17"/>
      <c r="D744" s="301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32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  <c r="AT744" s="17"/>
      <c r="AU744" s="17"/>
      <c r="AV744" s="17"/>
      <c r="AW744" s="17"/>
      <c r="AX744" s="17"/>
      <c r="AY744" s="17"/>
      <c r="AZ744" s="17"/>
      <c r="BA744" s="17"/>
      <c r="BB744" s="17"/>
      <c r="BC744" s="17"/>
      <c r="BD744" s="17"/>
      <c r="BE744" s="17"/>
      <c r="BF744" s="17"/>
      <c r="BG744" s="17"/>
      <c r="BH744" s="17"/>
      <c r="BI744" s="17"/>
      <c r="BJ744" s="17"/>
      <c r="BK744" s="17"/>
      <c r="BL744" s="17"/>
      <c r="BM744" s="17"/>
      <c r="BN744" s="17"/>
      <c r="BO744" s="17"/>
      <c r="BP744" s="17"/>
      <c r="BQ744" s="17"/>
      <c r="BR744" s="17"/>
      <c r="BS744" s="17"/>
      <c r="BT744" s="17"/>
      <c r="BU744" s="17"/>
      <c r="BV744" s="17"/>
      <c r="BW744" s="17"/>
      <c r="BX744" s="17"/>
      <c r="BY744" s="17"/>
      <c r="BZ744" s="17"/>
      <c r="CA744" s="17"/>
      <c r="CB744" s="17"/>
      <c r="CC744" s="17"/>
      <c r="CD744" s="17"/>
    </row>
    <row r="745">
      <c r="A745" s="17"/>
      <c r="B745" s="17"/>
      <c r="C745" s="17"/>
      <c r="D745" s="301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32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  <c r="AT745" s="17"/>
      <c r="AU745" s="17"/>
      <c r="AV745" s="17"/>
      <c r="AW745" s="17"/>
      <c r="AX745" s="17"/>
      <c r="AY745" s="17"/>
      <c r="AZ745" s="17"/>
      <c r="BA745" s="17"/>
      <c r="BB745" s="17"/>
      <c r="BC745" s="17"/>
      <c r="BD745" s="17"/>
      <c r="BE745" s="17"/>
      <c r="BF745" s="17"/>
      <c r="BG745" s="17"/>
      <c r="BH745" s="17"/>
      <c r="BI745" s="17"/>
      <c r="BJ745" s="17"/>
      <c r="BK745" s="17"/>
      <c r="BL745" s="17"/>
      <c r="BM745" s="17"/>
      <c r="BN745" s="17"/>
      <c r="BO745" s="17"/>
      <c r="BP745" s="17"/>
      <c r="BQ745" s="17"/>
      <c r="BR745" s="17"/>
      <c r="BS745" s="17"/>
      <c r="BT745" s="17"/>
      <c r="BU745" s="17"/>
      <c r="BV745" s="17"/>
      <c r="BW745" s="17"/>
      <c r="BX745" s="17"/>
      <c r="BY745" s="17"/>
      <c r="BZ745" s="17"/>
      <c r="CA745" s="17"/>
      <c r="CB745" s="17"/>
      <c r="CC745" s="17"/>
      <c r="CD745" s="17"/>
    </row>
    <row r="746">
      <c r="A746" s="17"/>
      <c r="B746" s="17"/>
      <c r="C746" s="17"/>
      <c r="D746" s="301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32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  <c r="AT746" s="17"/>
      <c r="AU746" s="17"/>
      <c r="AV746" s="17"/>
      <c r="AW746" s="17"/>
      <c r="AX746" s="17"/>
      <c r="AY746" s="17"/>
      <c r="AZ746" s="17"/>
      <c r="BA746" s="17"/>
      <c r="BB746" s="17"/>
      <c r="BC746" s="17"/>
      <c r="BD746" s="17"/>
      <c r="BE746" s="17"/>
      <c r="BF746" s="17"/>
      <c r="BG746" s="17"/>
      <c r="BH746" s="17"/>
      <c r="BI746" s="17"/>
      <c r="BJ746" s="17"/>
      <c r="BK746" s="17"/>
      <c r="BL746" s="17"/>
      <c r="BM746" s="17"/>
      <c r="BN746" s="17"/>
      <c r="BO746" s="17"/>
      <c r="BP746" s="17"/>
      <c r="BQ746" s="17"/>
      <c r="BR746" s="17"/>
      <c r="BS746" s="17"/>
      <c r="BT746" s="17"/>
      <c r="BU746" s="17"/>
      <c r="BV746" s="17"/>
      <c r="BW746" s="17"/>
      <c r="BX746" s="17"/>
      <c r="BY746" s="17"/>
      <c r="BZ746" s="17"/>
      <c r="CA746" s="17"/>
      <c r="CB746" s="17"/>
      <c r="CC746" s="17"/>
      <c r="CD746" s="17"/>
    </row>
    <row r="747">
      <c r="A747" s="17"/>
      <c r="B747" s="17"/>
      <c r="C747" s="17"/>
      <c r="D747" s="301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32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  <c r="AT747" s="17"/>
      <c r="AU747" s="17"/>
      <c r="AV747" s="17"/>
      <c r="AW747" s="17"/>
      <c r="AX747" s="17"/>
      <c r="AY747" s="17"/>
      <c r="AZ747" s="17"/>
      <c r="BA747" s="17"/>
      <c r="BB747" s="17"/>
      <c r="BC747" s="17"/>
      <c r="BD747" s="17"/>
      <c r="BE747" s="17"/>
      <c r="BF747" s="17"/>
      <c r="BG747" s="17"/>
      <c r="BH747" s="17"/>
      <c r="BI747" s="17"/>
      <c r="BJ747" s="17"/>
      <c r="BK747" s="17"/>
      <c r="BL747" s="17"/>
      <c r="BM747" s="17"/>
      <c r="BN747" s="17"/>
      <c r="BO747" s="17"/>
      <c r="BP747" s="17"/>
      <c r="BQ747" s="17"/>
      <c r="BR747" s="17"/>
      <c r="BS747" s="17"/>
      <c r="BT747" s="17"/>
      <c r="BU747" s="17"/>
      <c r="BV747" s="17"/>
      <c r="BW747" s="17"/>
      <c r="BX747" s="17"/>
      <c r="BY747" s="17"/>
      <c r="BZ747" s="17"/>
      <c r="CA747" s="17"/>
      <c r="CB747" s="17"/>
      <c r="CC747" s="17"/>
      <c r="CD747" s="17"/>
    </row>
    <row r="748">
      <c r="A748" s="17"/>
      <c r="B748" s="17"/>
      <c r="C748" s="17"/>
      <c r="D748" s="301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32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  <c r="AT748" s="17"/>
      <c r="AU748" s="17"/>
      <c r="AV748" s="17"/>
      <c r="AW748" s="17"/>
      <c r="AX748" s="17"/>
      <c r="AY748" s="17"/>
      <c r="AZ748" s="17"/>
      <c r="BA748" s="17"/>
      <c r="BB748" s="17"/>
      <c r="BC748" s="17"/>
      <c r="BD748" s="17"/>
      <c r="BE748" s="17"/>
      <c r="BF748" s="17"/>
      <c r="BG748" s="17"/>
      <c r="BH748" s="17"/>
      <c r="BI748" s="17"/>
      <c r="BJ748" s="17"/>
      <c r="BK748" s="17"/>
      <c r="BL748" s="17"/>
      <c r="BM748" s="17"/>
      <c r="BN748" s="17"/>
      <c r="BO748" s="17"/>
      <c r="BP748" s="17"/>
      <c r="BQ748" s="17"/>
      <c r="BR748" s="17"/>
      <c r="BS748" s="17"/>
      <c r="BT748" s="17"/>
      <c r="BU748" s="17"/>
      <c r="BV748" s="17"/>
      <c r="BW748" s="17"/>
      <c r="BX748" s="17"/>
      <c r="BY748" s="17"/>
      <c r="BZ748" s="17"/>
      <c r="CA748" s="17"/>
      <c r="CB748" s="17"/>
      <c r="CC748" s="17"/>
      <c r="CD748" s="17"/>
    </row>
    <row r="749">
      <c r="A749" s="17"/>
      <c r="B749" s="17"/>
      <c r="C749" s="17"/>
      <c r="D749" s="301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32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  <c r="AT749" s="17"/>
      <c r="AU749" s="17"/>
      <c r="AV749" s="17"/>
      <c r="AW749" s="17"/>
      <c r="AX749" s="17"/>
      <c r="AY749" s="17"/>
      <c r="AZ749" s="17"/>
      <c r="BA749" s="17"/>
      <c r="BB749" s="17"/>
      <c r="BC749" s="17"/>
      <c r="BD749" s="17"/>
      <c r="BE749" s="17"/>
      <c r="BF749" s="17"/>
      <c r="BG749" s="17"/>
      <c r="BH749" s="17"/>
      <c r="BI749" s="17"/>
      <c r="BJ749" s="17"/>
      <c r="BK749" s="17"/>
      <c r="BL749" s="17"/>
      <c r="BM749" s="17"/>
      <c r="BN749" s="17"/>
      <c r="BO749" s="17"/>
      <c r="BP749" s="17"/>
      <c r="BQ749" s="17"/>
      <c r="BR749" s="17"/>
      <c r="BS749" s="17"/>
      <c r="BT749" s="17"/>
      <c r="BU749" s="17"/>
      <c r="BV749" s="17"/>
      <c r="BW749" s="17"/>
      <c r="BX749" s="17"/>
      <c r="BY749" s="17"/>
      <c r="BZ749" s="17"/>
      <c r="CA749" s="17"/>
      <c r="CB749" s="17"/>
      <c r="CC749" s="17"/>
      <c r="CD749" s="17"/>
    </row>
    <row r="750">
      <c r="A750" s="17"/>
      <c r="B750" s="17"/>
      <c r="C750" s="17"/>
      <c r="D750" s="301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32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  <c r="AT750" s="17"/>
      <c r="AU750" s="17"/>
      <c r="AV750" s="17"/>
      <c r="AW750" s="17"/>
      <c r="AX750" s="17"/>
      <c r="AY750" s="17"/>
      <c r="AZ750" s="17"/>
      <c r="BA750" s="17"/>
      <c r="BB750" s="17"/>
      <c r="BC750" s="17"/>
      <c r="BD750" s="17"/>
      <c r="BE750" s="17"/>
      <c r="BF750" s="17"/>
      <c r="BG750" s="17"/>
      <c r="BH750" s="17"/>
      <c r="BI750" s="17"/>
      <c r="BJ750" s="17"/>
      <c r="BK750" s="17"/>
      <c r="BL750" s="17"/>
      <c r="BM750" s="17"/>
      <c r="BN750" s="17"/>
      <c r="BO750" s="17"/>
      <c r="BP750" s="17"/>
      <c r="BQ750" s="17"/>
      <c r="BR750" s="17"/>
      <c r="BS750" s="17"/>
      <c r="BT750" s="17"/>
      <c r="BU750" s="17"/>
      <c r="BV750" s="17"/>
      <c r="BW750" s="17"/>
      <c r="BX750" s="17"/>
      <c r="BY750" s="17"/>
      <c r="BZ750" s="17"/>
      <c r="CA750" s="17"/>
      <c r="CB750" s="17"/>
      <c r="CC750" s="17"/>
      <c r="CD750" s="17"/>
    </row>
    <row r="751">
      <c r="A751" s="17"/>
      <c r="B751" s="17"/>
      <c r="C751" s="17"/>
      <c r="D751" s="301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32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  <c r="AT751" s="17"/>
      <c r="AU751" s="17"/>
      <c r="AV751" s="17"/>
      <c r="AW751" s="17"/>
      <c r="AX751" s="17"/>
      <c r="AY751" s="17"/>
      <c r="AZ751" s="17"/>
      <c r="BA751" s="17"/>
      <c r="BB751" s="17"/>
      <c r="BC751" s="17"/>
      <c r="BD751" s="17"/>
      <c r="BE751" s="17"/>
      <c r="BF751" s="17"/>
      <c r="BG751" s="17"/>
      <c r="BH751" s="17"/>
      <c r="BI751" s="17"/>
      <c r="BJ751" s="17"/>
      <c r="BK751" s="17"/>
      <c r="BL751" s="17"/>
      <c r="BM751" s="17"/>
      <c r="BN751" s="17"/>
      <c r="BO751" s="17"/>
      <c r="BP751" s="17"/>
      <c r="BQ751" s="17"/>
      <c r="BR751" s="17"/>
      <c r="BS751" s="17"/>
      <c r="BT751" s="17"/>
      <c r="BU751" s="17"/>
      <c r="BV751" s="17"/>
      <c r="BW751" s="17"/>
      <c r="BX751" s="17"/>
      <c r="BY751" s="17"/>
      <c r="BZ751" s="17"/>
      <c r="CA751" s="17"/>
      <c r="CB751" s="17"/>
      <c r="CC751" s="17"/>
      <c r="CD751" s="17"/>
    </row>
    <row r="752">
      <c r="A752" s="17"/>
      <c r="B752" s="17"/>
      <c r="C752" s="17"/>
      <c r="D752" s="301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32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  <c r="AT752" s="17"/>
      <c r="AU752" s="17"/>
      <c r="AV752" s="17"/>
      <c r="AW752" s="17"/>
      <c r="AX752" s="17"/>
      <c r="AY752" s="17"/>
      <c r="AZ752" s="17"/>
      <c r="BA752" s="17"/>
      <c r="BB752" s="17"/>
      <c r="BC752" s="17"/>
      <c r="BD752" s="17"/>
      <c r="BE752" s="17"/>
      <c r="BF752" s="17"/>
      <c r="BG752" s="17"/>
      <c r="BH752" s="17"/>
      <c r="BI752" s="17"/>
      <c r="BJ752" s="17"/>
      <c r="BK752" s="17"/>
      <c r="BL752" s="17"/>
      <c r="BM752" s="17"/>
      <c r="BN752" s="17"/>
      <c r="BO752" s="17"/>
      <c r="BP752" s="17"/>
      <c r="BQ752" s="17"/>
      <c r="BR752" s="17"/>
      <c r="BS752" s="17"/>
      <c r="BT752" s="17"/>
      <c r="BU752" s="17"/>
      <c r="BV752" s="17"/>
      <c r="BW752" s="17"/>
      <c r="BX752" s="17"/>
      <c r="BY752" s="17"/>
      <c r="BZ752" s="17"/>
      <c r="CA752" s="17"/>
      <c r="CB752" s="17"/>
      <c r="CC752" s="17"/>
      <c r="CD752" s="17"/>
    </row>
    <row r="753">
      <c r="A753" s="17"/>
      <c r="B753" s="17"/>
      <c r="C753" s="17"/>
      <c r="D753" s="301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32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  <c r="AT753" s="17"/>
      <c r="AU753" s="17"/>
      <c r="AV753" s="17"/>
      <c r="AW753" s="17"/>
      <c r="AX753" s="17"/>
      <c r="AY753" s="17"/>
      <c r="AZ753" s="17"/>
      <c r="BA753" s="17"/>
      <c r="BB753" s="17"/>
      <c r="BC753" s="17"/>
      <c r="BD753" s="17"/>
      <c r="BE753" s="17"/>
      <c r="BF753" s="17"/>
      <c r="BG753" s="17"/>
      <c r="BH753" s="17"/>
      <c r="BI753" s="17"/>
      <c r="BJ753" s="17"/>
      <c r="BK753" s="17"/>
      <c r="BL753" s="17"/>
      <c r="BM753" s="17"/>
      <c r="BN753" s="17"/>
      <c r="BO753" s="17"/>
      <c r="BP753" s="17"/>
      <c r="BQ753" s="17"/>
      <c r="BR753" s="17"/>
      <c r="BS753" s="17"/>
      <c r="BT753" s="17"/>
      <c r="BU753" s="17"/>
      <c r="BV753" s="17"/>
      <c r="BW753" s="17"/>
      <c r="BX753" s="17"/>
      <c r="BY753" s="17"/>
      <c r="BZ753" s="17"/>
      <c r="CA753" s="17"/>
      <c r="CB753" s="17"/>
      <c r="CC753" s="17"/>
      <c r="CD753" s="17"/>
    </row>
    <row r="754">
      <c r="A754" s="17"/>
      <c r="B754" s="17"/>
      <c r="C754" s="17"/>
      <c r="D754" s="301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32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  <c r="AT754" s="17"/>
      <c r="AU754" s="17"/>
      <c r="AV754" s="17"/>
      <c r="AW754" s="17"/>
      <c r="AX754" s="17"/>
      <c r="AY754" s="17"/>
      <c r="AZ754" s="17"/>
      <c r="BA754" s="17"/>
      <c r="BB754" s="17"/>
      <c r="BC754" s="17"/>
      <c r="BD754" s="17"/>
      <c r="BE754" s="17"/>
      <c r="BF754" s="17"/>
      <c r="BG754" s="17"/>
      <c r="BH754" s="17"/>
      <c r="BI754" s="17"/>
      <c r="BJ754" s="17"/>
      <c r="BK754" s="17"/>
      <c r="BL754" s="17"/>
      <c r="BM754" s="17"/>
      <c r="BN754" s="17"/>
      <c r="BO754" s="17"/>
      <c r="BP754" s="17"/>
      <c r="BQ754" s="17"/>
      <c r="BR754" s="17"/>
      <c r="BS754" s="17"/>
      <c r="BT754" s="17"/>
      <c r="BU754" s="17"/>
      <c r="BV754" s="17"/>
      <c r="BW754" s="17"/>
      <c r="BX754" s="17"/>
      <c r="BY754" s="17"/>
      <c r="BZ754" s="17"/>
      <c r="CA754" s="17"/>
      <c r="CB754" s="17"/>
      <c r="CC754" s="17"/>
      <c r="CD754" s="17"/>
    </row>
    <row r="755">
      <c r="A755" s="17"/>
      <c r="B755" s="17"/>
      <c r="C755" s="17"/>
      <c r="D755" s="301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32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  <c r="AT755" s="17"/>
      <c r="AU755" s="17"/>
      <c r="AV755" s="17"/>
      <c r="AW755" s="17"/>
      <c r="AX755" s="17"/>
      <c r="AY755" s="17"/>
      <c r="AZ755" s="17"/>
      <c r="BA755" s="17"/>
      <c r="BB755" s="17"/>
      <c r="BC755" s="17"/>
      <c r="BD755" s="17"/>
      <c r="BE755" s="17"/>
      <c r="BF755" s="17"/>
      <c r="BG755" s="17"/>
      <c r="BH755" s="17"/>
      <c r="BI755" s="17"/>
      <c r="BJ755" s="17"/>
      <c r="BK755" s="17"/>
      <c r="BL755" s="17"/>
      <c r="BM755" s="17"/>
      <c r="BN755" s="17"/>
      <c r="BO755" s="17"/>
      <c r="BP755" s="17"/>
      <c r="BQ755" s="17"/>
      <c r="BR755" s="17"/>
      <c r="BS755" s="17"/>
      <c r="BT755" s="17"/>
      <c r="BU755" s="17"/>
      <c r="BV755" s="17"/>
      <c r="BW755" s="17"/>
      <c r="BX755" s="17"/>
      <c r="BY755" s="17"/>
      <c r="BZ755" s="17"/>
      <c r="CA755" s="17"/>
      <c r="CB755" s="17"/>
      <c r="CC755" s="17"/>
      <c r="CD755" s="17"/>
    </row>
    <row r="756">
      <c r="A756" s="17"/>
      <c r="B756" s="17"/>
      <c r="C756" s="17"/>
      <c r="D756" s="301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32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  <c r="AT756" s="17"/>
      <c r="AU756" s="17"/>
      <c r="AV756" s="17"/>
      <c r="AW756" s="17"/>
      <c r="AX756" s="17"/>
      <c r="AY756" s="17"/>
      <c r="AZ756" s="17"/>
      <c r="BA756" s="17"/>
      <c r="BB756" s="17"/>
      <c r="BC756" s="17"/>
      <c r="BD756" s="17"/>
      <c r="BE756" s="17"/>
      <c r="BF756" s="17"/>
      <c r="BG756" s="17"/>
      <c r="BH756" s="17"/>
      <c r="BI756" s="17"/>
      <c r="BJ756" s="17"/>
      <c r="BK756" s="17"/>
      <c r="BL756" s="17"/>
      <c r="BM756" s="17"/>
      <c r="BN756" s="17"/>
      <c r="BO756" s="17"/>
      <c r="BP756" s="17"/>
      <c r="BQ756" s="17"/>
      <c r="BR756" s="17"/>
      <c r="BS756" s="17"/>
      <c r="BT756" s="17"/>
      <c r="BU756" s="17"/>
      <c r="BV756" s="17"/>
      <c r="BW756" s="17"/>
      <c r="BX756" s="17"/>
      <c r="BY756" s="17"/>
      <c r="BZ756" s="17"/>
      <c r="CA756" s="17"/>
      <c r="CB756" s="17"/>
      <c r="CC756" s="17"/>
      <c r="CD756" s="17"/>
    </row>
    <row r="757">
      <c r="A757" s="17"/>
      <c r="B757" s="17"/>
      <c r="C757" s="17"/>
      <c r="D757" s="301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32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  <c r="AT757" s="17"/>
      <c r="AU757" s="17"/>
      <c r="AV757" s="17"/>
      <c r="AW757" s="17"/>
      <c r="AX757" s="17"/>
      <c r="AY757" s="17"/>
      <c r="AZ757" s="17"/>
      <c r="BA757" s="17"/>
      <c r="BB757" s="17"/>
      <c r="BC757" s="17"/>
      <c r="BD757" s="17"/>
      <c r="BE757" s="17"/>
      <c r="BF757" s="17"/>
      <c r="BG757" s="17"/>
      <c r="BH757" s="17"/>
      <c r="BI757" s="17"/>
      <c r="BJ757" s="17"/>
      <c r="BK757" s="17"/>
      <c r="BL757" s="17"/>
      <c r="BM757" s="17"/>
      <c r="BN757" s="17"/>
      <c r="BO757" s="17"/>
      <c r="BP757" s="17"/>
      <c r="BQ757" s="17"/>
      <c r="BR757" s="17"/>
      <c r="BS757" s="17"/>
      <c r="BT757" s="17"/>
      <c r="BU757" s="17"/>
      <c r="BV757" s="17"/>
      <c r="BW757" s="17"/>
      <c r="BX757" s="17"/>
      <c r="BY757" s="17"/>
      <c r="BZ757" s="17"/>
      <c r="CA757" s="17"/>
      <c r="CB757" s="17"/>
      <c r="CC757" s="17"/>
      <c r="CD757" s="17"/>
    </row>
    <row r="758">
      <c r="A758" s="17"/>
      <c r="B758" s="17"/>
      <c r="C758" s="17"/>
      <c r="D758" s="301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32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  <c r="AT758" s="17"/>
      <c r="AU758" s="17"/>
      <c r="AV758" s="17"/>
      <c r="AW758" s="17"/>
      <c r="AX758" s="17"/>
      <c r="AY758" s="17"/>
      <c r="AZ758" s="17"/>
      <c r="BA758" s="17"/>
      <c r="BB758" s="17"/>
      <c r="BC758" s="17"/>
      <c r="BD758" s="17"/>
      <c r="BE758" s="17"/>
      <c r="BF758" s="17"/>
      <c r="BG758" s="17"/>
      <c r="BH758" s="17"/>
      <c r="BI758" s="17"/>
      <c r="BJ758" s="17"/>
      <c r="BK758" s="17"/>
      <c r="BL758" s="17"/>
      <c r="BM758" s="17"/>
      <c r="BN758" s="17"/>
      <c r="BO758" s="17"/>
      <c r="BP758" s="17"/>
      <c r="BQ758" s="17"/>
      <c r="BR758" s="17"/>
      <c r="BS758" s="17"/>
      <c r="BT758" s="17"/>
      <c r="BU758" s="17"/>
      <c r="BV758" s="17"/>
      <c r="BW758" s="17"/>
      <c r="BX758" s="17"/>
      <c r="BY758" s="17"/>
      <c r="BZ758" s="17"/>
      <c r="CA758" s="17"/>
      <c r="CB758" s="17"/>
      <c r="CC758" s="17"/>
      <c r="CD758" s="17"/>
    </row>
    <row r="759">
      <c r="A759" s="17"/>
      <c r="B759" s="17"/>
      <c r="C759" s="17"/>
      <c r="D759" s="301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32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  <c r="AT759" s="17"/>
      <c r="AU759" s="17"/>
      <c r="AV759" s="17"/>
      <c r="AW759" s="17"/>
      <c r="AX759" s="17"/>
      <c r="AY759" s="17"/>
      <c r="AZ759" s="17"/>
      <c r="BA759" s="17"/>
      <c r="BB759" s="17"/>
      <c r="BC759" s="17"/>
      <c r="BD759" s="17"/>
      <c r="BE759" s="17"/>
      <c r="BF759" s="17"/>
      <c r="BG759" s="17"/>
      <c r="BH759" s="17"/>
      <c r="BI759" s="17"/>
      <c r="BJ759" s="17"/>
      <c r="BK759" s="17"/>
      <c r="BL759" s="17"/>
      <c r="BM759" s="17"/>
      <c r="BN759" s="17"/>
      <c r="BO759" s="17"/>
      <c r="BP759" s="17"/>
      <c r="BQ759" s="17"/>
      <c r="BR759" s="17"/>
      <c r="BS759" s="17"/>
      <c r="BT759" s="17"/>
      <c r="BU759" s="17"/>
      <c r="BV759" s="17"/>
      <c r="BW759" s="17"/>
      <c r="BX759" s="17"/>
      <c r="BY759" s="17"/>
      <c r="BZ759" s="17"/>
      <c r="CA759" s="17"/>
      <c r="CB759" s="17"/>
      <c r="CC759" s="17"/>
      <c r="CD759" s="17"/>
    </row>
    <row r="760">
      <c r="A760" s="17"/>
      <c r="B760" s="17"/>
      <c r="C760" s="17"/>
      <c r="D760" s="301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32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  <c r="AT760" s="17"/>
      <c r="AU760" s="17"/>
      <c r="AV760" s="17"/>
      <c r="AW760" s="17"/>
      <c r="AX760" s="17"/>
      <c r="AY760" s="17"/>
      <c r="AZ760" s="17"/>
      <c r="BA760" s="17"/>
      <c r="BB760" s="17"/>
      <c r="BC760" s="17"/>
      <c r="BD760" s="17"/>
      <c r="BE760" s="17"/>
      <c r="BF760" s="17"/>
      <c r="BG760" s="17"/>
      <c r="BH760" s="17"/>
      <c r="BI760" s="17"/>
      <c r="BJ760" s="17"/>
      <c r="BK760" s="17"/>
      <c r="BL760" s="17"/>
      <c r="BM760" s="17"/>
      <c r="BN760" s="17"/>
      <c r="BO760" s="17"/>
      <c r="BP760" s="17"/>
      <c r="BQ760" s="17"/>
      <c r="BR760" s="17"/>
      <c r="BS760" s="17"/>
      <c r="BT760" s="17"/>
      <c r="BU760" s="17"/>
      <c r="BV760" s="17"/>
      <c r="BW760" s="17"/>
      <c r="BX760" s="17"/>
      <c r="BY760" s="17"/>
      <c r="BZ760" s="17"/>
      <c r="CA760" s="17"/>
      <c r="CB760" s="17"/>
      <c r="CC760" s="17"/>
      <c r="CD760" s="17"/>
    </row>
    <row r="761">
      <c r="A761" s="17"/>
      <c r="B761" s="17"/>
      <c r="C761" s="17"/>
      <c r="D761" s="301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32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  <c r="AT761" s="17"/>
      <c r="AU761" s="17"/>
      <c r="AV761" s="17"/>
      <c r="AW761" s="17"/>
      <c r="AX761" s="17"/>
      <c r="AY761" s="17"/>
      <c r="AZ761" s="17"/>
      <c r="BA761" s="17"/>
      <c r="BB761" s="17"/>
      <c r="BC761" s="17"/>
      <c r="BD761" s="17"/>
      <c r="BE761" s="17"/>
      <c r="BF761" s="17"/>
      <c r="BG761" s="17"/>
      <c r="BH761" s="17"/>
      <c r="BI761" s="17"/>
      <c r="BJ761" s="17"/>
      <c r="BK761" s="17"/>
      <c r="BL761" s="17"/>
      <c r="BM761" s="17"/>
      <c r="BN761" s="17"/>
      <c r="BO761" s="17"/>
      <c r="BP761" s="17"/>
      <c r="BQ761" s="17"/>
      <c r="BR761" s="17"/>
      <c r="BS761" s="17"/>
      <c r="BT761" s="17"/>
      <c r="BU761" s="17"/>
      <c r="BV761" s="17"/>
      <c r="BW761" s="17"/>
      <c r="BX761" s="17"/>
      <c r="BY761" s="17"/>
      <c r="BZ761" s="17"/>
      <c r="CA761" s="17"/>
      <c r="CB761" s="17"/>
      <c r="CC761" s="17"/>
      <c r="CD761" s="17"/>
    </row>
    <row r="762">
      <c r="A762" s="17"/>
      <c r="B762" s="17"/>
      <c r="C762" s="17"/>
      <c r="D762" s="301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32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  <c r="AT762" s="17"/>
      <c r="AU762" s="17"/>
      <c r="AV762" s="17"/>
      <c r="AW762" s="17"/>
      <c r="AX762" s="17"/>
      <c r="AY762" s="17"/>
      <c r="AZ762" s="17"/>
      <c r="BA762" s="17"/>
      <c r="BB762" s="17"/>
      <c r="BC762" s="17"/>
      <c r="BD762" s="17"/>
      <c r="BE762" s="17"/>
      <c r="BF762" s="17"/>
      <c r="BG762" s="17"/>
      <c r="BH762" s="17"/>
      <c r="BI762" s="17"/>
      <c r="BJ762" s="17"/>
      <c r="BK762" s="17"/>
      <c r="BL762" s="17"/>
      <c r="BM762" s="17"/>
      <c r="BN762" s="17"/>
      <c r="BO762" s="17"/>
      <c r="BP762" s="17"/>
      <c r="BQ762" s="17"/>
      <c r="BR762" s="17"/>
      <c r="BS762" s="17"/>
      <c r="BT762" s="17"/>
      <c r="BU762" s="17"/>
      <c r="BV762" s="17"/>
      <c r="BW762" s="17"/>
      <c r="BX762" s="17"/>
      <c r="BY762" s="17"/>
      <c r="BZ762" s="17"/>
      <c r="CA762" s="17"/>
      <c r="CB762" s="17"/>
      <c r="CC762" s="17"/>
      <c r="CD762" s="17"/>
    </row>
    <row r="763">
      <c r="A763" s="17"/>
      <c r="B763" s="17"/>
      <c r="C763" s="17"/>
      <c r="D763" s="301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32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  <c r="AT763" s="17"/>
      <c r="AU763" s="17"/>
      <c r="AV763" s="17"/>
      <c r="AW763" s="17"/>
      <c r="AX763" s="17"/>
      <c r="AY763" s="17"/>
      <c r="AZ763" s="17"/>
      <c r="BA763" s="17"/>
      <c r="BB763" s="17"/>
      <c r="BC763" s="17"/>
      <c r="BD763" s="17"/>
      <c r="BE763" s="17"/>
      <c r="BF763" s="17"/>
      <c r="BG763" s="17"/>
      <c r="BH763" s="17"/>
      <c r="BI763" s="17"/>
      <c r="BJ763" s="17"/>
      <c r="BK763" s="17"/>
      <c r="BL763" s="17"/>
      <c r="BM763" s="17"/>
      <c r="BN763" s="17"/>
      <c r="BO763" s="17"/>
      <c r="BP763" s="17"/>
      <c r="BQ763" s="17"/>
      <c r="BR763" s="17"/>
      <c r="BS763" s="17"/>
      <c r="BT763" s="17"/>
      <c r="BU763" s="17"/>
      <c r="BV763" s="17"/>
      <c r="BW763" s="17"/>
      <c r="BX763" s="17"/>
      <c r="BY763" s="17"/>
      <c r="BZ763" s="17"/>
      <c r="CA763" s="17"/>
      <c r="CB763" s="17"/>
      <c r="CC763" s="17"/>
      <c r="CD763" s="17"/>
    </row>
    <row r="764">
      <c r="A764" s="17"/>
      <c r="B764" s="17"/>
      <c r="C764" s="17"/>
      <c r="D764" s="301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32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  <c r="AT764" s="17"/>
      <c r="AU764" s="17"/>
      <c r="AV764" s="17"/>
      <c r="AW764" s="17"/>
      <c r="AX764" s="17"/>
      <c r="AY764" s="17"/>
      <c r="AZ764" s="17"/>
      <c r="BA764" s="17"/>
      <c r="BB764" s="17"/>
      <c r="BC764" s="17"/>
      <c r="BD764" s="17"/>
      <c r="BE764" s="17"/>
      <c r="BF764" s="17"/>
      <c r="BG764" s="17"/>
      <c r="BH764" s="17"/>
      <c r="BI764" s="17"/>
      <c r="BJ764" s="17"/>
      <c r="BK764" s="17"/>
      <c r="BL764" s="17"/>
      <c r="BM764" s="17"/>
      <c r="BN764" s="17"/>
      <c r="BO764" s="17"/>
      <c r="BP764" s="17"/>
      <c r="BQ764" s="17"/>
      <c r="BR764" s="17"/>
      <c r="BS764" s="17"/>
      <c r="BT764" s="17"/>
      <c r="BU764" s="17"/>
      <c r="BV764" s="17"/>
      <c r="BW764" s="17"/>
      <c r="BX764" s="17"/>
      <c r="BY764" s="17"/>
      <c r="BZ764" s="17"/>
      <c r="CA764" s="17"/>
      <c r="CB764" s="17"/>
      <c r="CC764" s="17"/>
      <c r="CD764" s="17"/>
    </row>
    <row r="765">
      <c r="A765" s="17"/>
      <c r="B765" s="17"/>
      <c r="C765" s="17"/>
      <c r="D765" s="301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32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  <c r="AT765" s="17"/>
      <c r="AU765" s="17"/>
      <c r="AV765" s="17"/>
      <c r="AW765" s="17"/>
      <c r="AX765" s="17"/>
      <c r="AY765" s="17"/>
      <c r="AZ765" s="17"/>
      <c r="BA765" s="17"/>
      <c r="BB765" s="17"/>
      <c r="BC765" s="17"/>
      <c r="BD765" s="17"/>
      <c r="BE765" s="17"/>
      <c r="BF765" s="17"/>
      <c r="BG765" s="17"/>
      <c r="BH765" s="17"/>
      <c r="BI765" s="17"/>
      <c r="BJ765" s="17"/>
      <c r="BK765" s="17"/>
      <c r="BL765" s="17"/>
      <c r="BM765" s="17"/>
      <c r="BN765" s="17"/>
      <c r="BO765" s="17"/>
      <c r="BP765" s="17"/>
      <c r="BQ765" s="17"/>
      <c r="BR765" s="17"/>
      <c r="BS765" s="17"/>
      <c r="BT765" s="17"/>
      <c r="BU765" s="17"/>
      <c r="BV765" s="17"/>
      <c r="BW765" s="17"/>
      <c r="BX765" s="17"/>
      <c r="BY765" s="17"/>
      <c r="BZ765" s="17"/>
      <c r="CA765" s="17"/>
      <c r="CB765" s="17"/>
      <c r="CC765" s="17"/>
      <c r="CD765" s="17"/>
    </row>
    <row r="766">
      <c r="A766" s="17"/>
      <c r="B766" s="17"/>
      <c r="C766" s="17"/>
      <c r="D766" s="301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32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  <c r="AT766" s="17"/>
      <c r="AU766" s="17"/>
      <c r="AV766" s="17"/>
      <c r="AW766" s="17"/>
      <c r="AX766" s="17"/>
      <c r="AY766" s="17"/>
      <c r="AZ766" s="17"/>
      <c r="BA766" s="17"/>
      <c r="BB766" s="17"/>
      <c r="BC766" s="17"/>
      <c r="BD766" s="17"/>
      <c r="BE766" s="17"/>
      <c r="BF766" s="17"/>
      <c r="BG766" s="17"/>
      <c r="BH766" s="17"/>
      <c r="BI766" s="17"/>
      <c r="BJ766" s="17"/>
      <c r="BK766" s="17"/>
      <c r="BL766" s="17"/>
      <c r="BM766" s="17"/>
      <c r="BN766" s="17"/>
      <c r="BO766" s="17"/>
      <c r="BP766" s="17"/>
      <c r="BQ766" s="17"/>
      <c r="BR766" s="17"/>
      <c r="BS766" s="17"/>
      <c r="BT766" s="17"/>
      <c r="BU766" s="17"/>
      <c r="BV766" s="17"/>
      <c r="BW766" s="17"/>
      <c r="BX766" s="17"/>
      <c r="BY766" s="17"/>
      <c r="BZ766" s="17"/>
      <c r="CA766" s="17"/>
      <c r="CB766" s="17"/>
      <c r="CC766" s="17"/>
      <c r="CD766" s="17"/>
    </row>
    <row r="767">
      <c r="A767" s="17"/>
      <c r="B767" s="17"/>
      <c r="C767" s="17"/>
      <c r="D767" s="301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32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  <c r="AT767" s="17"/>
      <c r="AU767" s="17"/>
      <c r="AV767" s="17"/>
      <c r="AW767" s="17"/>
      <c r="AX767" s="17"/>
      <c r="AY767" s="17"/>
      <c r="AZ767" s="17"/>
      <c r="BA767" s="17"/>
      <c r="BB767" s="17"/>
      <c r="BC767" s="17"/>
      <c r="BD767" s="17"/>
      <c r="BE767" s="17"/>
      <c r="BF767" s="17"/>
      <c r="BG767" s="17"/>
      <c r="BH767" s="17"/>
      <c r="BI767" s="17"/>
      <c r="BJ767" s="17"/>
      <c r="BK767" s="17"/>
      <c r="BL767" s="17"/>
      <c r="BM767" s="17"/>
      <c r="BN767" s="17"/>
      <c r="BO767" s="17"/>
      <c r="BP767" s="17"/>
      <c r="BQ767" s="17"/>
      <c r="BR767" s="17"/>
      <c r="BS767" s="17"/>
      <c r="BT767" s="17"/>
      <c r="BU767" s="17"/>
      <c r="BV767" s="17"/>
      <c r="BW767" s="17"/>
      <c r="BX767" s="17"/>
      <c r="BY767" s="17"/>
      <c r="BZ767" s="17"/>
      <c r="CA767" s="17"/>
      <c r="CB767" s="17"/>
      <c r="CC767" s="17"/>
      <c r="CD767" s="17"/>
    </row>
    <row r="768">
      <c r="A768" s="17"/>
      <c r="B768" s="17"/>
      <c r="C768" s="17"/>
      <c r="D768" s="301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32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  <c r="AT768" s="17"/>
      <c r="AU768" s="17"/>
      <c r="AV768" s="17"/>
      <c r="AW768" s="17"/>
      <c r="AX768" s="17"/>
      <c r="AY768" s="17"/>
      <c r="AZ768" s="17"/>
      <c r="BA768" s="17"/>
      <c r="BB768" s="17"/>
      <c r="BC768" s="17"/>
      <c r="BD768" s="17"/>
      <c r="BE768" s="17"/>
      <c r="BF768" s="17"/>
      <c r="BG768" s="17"/>
      <c r="BH768" s="17"/>
      <c r="BI768" s="17"/>
      <c r="BJ768" s="17"/>
      <c r="BK768" s="17"/>
      <c r="BL768" s="17"/>
      <c r="BM768" s="17"/>
      <c r="BN768" s="17"/>
      <c r="BO768" s="17"/>
      <c r="BP768" s="17"/>
      <c r="BQ768" s="17"/>
      <c r="BR768" s="17"/>
      <c r="BS768" s="17"/>
      <c r="BT768" s="17"/>
      <c r="BU768" s="17"/>
      <c r="BV768" s="17"/>
      <c r="BW768" s="17"/>
      <c r="BX768" s="17"/>
      <c r="BY768" s="17"/>
      <c r="BZ768" s="17"/>
      <c r="CA768" s="17"/>
      <c r="CB768" s="17"/>
      <c r="CC768" s="17"/>
      <c r="CD768" s="17"/>
    </row>
    <row r="769">
      <c r="A769" s="17"/>
      <c r="B769" s="17"/>
      <c r="C769" s="17"/>
      <c r="D769" s="301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32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  <c r="AT769" s="17"/>
      <c r="AU769" s="17"/>
      <c r="AV769" s="17"/>
      <c r="AW769" s="17"/>
      <c r="AX769" s="17"/>
      <c r="AY769" s="17"/>
      <c r="AZ769" s="17"/>
      <c r="BA769" s="17"/>
      <c r="BB769" s="17"/>
      <c r="BC769" s="17"/>
      <c r="BD769" s="17"/>
      <c r="BE769" s="17"/>
      <c r="BF769" s="17"/>
      <c r="BG769" s="17"/>
      <c r="BH769" s="17"/>
      <c r="BI769" s="17"/>
      <c r="BJ769" s="17"/>
      <c r="BK769" s="17"/>
      <c r="BL769" s="17"/>
      <c r="BM769" s="17"/>
      <c r="BN769" s="17"/>
      <c r="BO769" s="17"/>
      <c r="BP769" s="17"/>
      <c r="BQ769" s="17"/>
      <c r="BR769" s="17"/>
      <c r="BS769" s="17"/>
      <c r="BT769" s="17"/>
      <c r="BU769" s="17"/>
      <c r="BV769" s="17"/>
      <c r="BW769" s="17"/>
      <c r="BX769" s="17"/>
      <c r="BY769" s="17"/>
      <c r="BZ769" s="17"/>
      <c r="CA769" s="17"/>
      <c r="CB769" s="17"/>
      <c r="CC769" s="17"/>
      <c r="CD769" s="17"/>
    </row>
    <row r="770">
      <c r="A770" s="17"/>
      <c r="B770" s="17"/>
      <c r="C770" s="17"/>
      <c r="D770" s="301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32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  <c r="AT770" s="17"/>
      <c r="AU770" s="17"/>
      <c r="AV770" s="17"/>
      <c r="AW770" s="17"/>
      <c r="AX770" s="17"/>
      <c r="AY770" s="17"/>
      <c r="AZ770" s="17"/>
      <c r="BA770" s="17"/>
      <c r="BB770" s="17"/>
      <c r="BC770" s="17"/>
      <c r="BD770" s="17"/>
      <c r="BE770" s="17"/>
      <c r="BF770" s="17"/>
      <c r="BG770" s="17"/>
      <c r="BH770" s="17"/>
      <c r="BI770" s="17"/>
      <c r="BJ770" s="17"/>
      <c r="BK770" s="17"/>
      <c r="BL770" s="17"/>
      <c r="BM770" s="17"/>
      <c r="BN770" s="17"/>
      <c r="BO770" s="17"/>
      <c r="BP770" s="17"/>
      <c r="BQ770" s="17"/>
      <c r="BR770" s="17"/>
      <c r="BS770" s="17"/>
      <c r="BT770" s="17"/>
      <c r="BU770" s="17"/>
      <c r="BV770" s="17"/>
      <c r="BW770" s="17"/>
      <c r="BX770" s="17"/>
      <c r="BY770" s="17"/>
      <c r="BZ770" s="17"/>
      <c r="CA770" s="17"/>
      <c r="CB770" s="17"/>
      <c r="CC770" s="17"/>
      <c r="CD770" s="17"/>
    </row>
    <row r="771">
      <c r="A771" s="17"/>
      <c r="B771" s="17"/>
      <c r="C771" s="17"/>
      <c r="D771" s="301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32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  <c r="AT771" s="17"/>
      <c r="AU771" s="17"/>
      <c r="AV771" s="17"/>
      <c r="AW771" s="17"/>
      <c r="AX771" s="17"/>
      <c r="AY771" s="17"/>
      <c r="AZ771" s="17"/>
      <c r="BA771" s="17"/>
      <c r="BB771" s="17"/>
      <c r="BC771" s="17"/>
      <c r="BD771" s="17"/>
      <c r="BE771" s="17"/>
      <c r="BF771" s="17"/>
      <c r="BG771" s="17"/>
      <c r="BH771" s="17"/>
      <c r="BI771" s="17"/>
      <c r="BJ771" s="17"/>
      <c r="BK771" s="17"/>
      <c r="BL771" s="17"/>
      <c r="BM771" s="17"/>
      <c r="BN771" s="17"/>
      <c r="BO771" s="17"/>
      <c r="BP771" s="17"/>
      <c r="BQ771" s="17"/>
      <c r="BR771" s="17"/>
      <c r="BS771" s="17"/>
      <c r="BT771" s="17"/>
      <c r="BU771" s="17"/>
      <c r="BV771" s="17"/>
      <c r="BW771" s="17"/>
      <c r="BX771" s="17"/>
      <c r="BY771" s="17"/>
      <c r="BZ771" s="17"/>
      <c r="CA771" s="17"/>
      <c r="CB771" s="17"/>
      <c r="CC771" s="17"/>
      <c r="CD771" s="17"/>
    </row>
    <row r="772">
      <c r="A772" s="17"/>
      <c r="B772" s="17"/>
      <c r="C772" s="17"/>
      <c r="D772" s="301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32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  <c r="AT772" s="17"/>
      <c r="AU772" s="17"/>
      <c r="AV772" s="17"/>
      <c r="AW772" s="17"/>
      <c r="AX772" s="17"/>
      <c r="AY772" s="17"/>
      <c r="AZ772" s="17"/>
      <c r="BA772" s="17"/>
      <c r="BB772" s="17"/>
      <c r="BC772" s="17"/>
      <c r="BD772" s="17"/>
      <c r="BE772" s="17"/>
      <c r="BF772" s="17"/>
      <c r="BG772" s="17"/>
      <c r="BH772" s="17"/>
      <c r="BI772" s="17"/>
      <c r="BJ772" s="17"/>
      <c r="BK772" s="17"/>
      <c r="BL772" s="17"/>
      <c r="BM772" s="17"/>
      <c r="BN772" s="17"/>
      <c r="BO772" s="17"/>
      <c r="BP772" s="17"/>
      <c r="BQ772" s="17"/>
      <c r="BR772" s="17"/>
      <c r="BS772" s="17"/>
      <c r="BT772" s="17"/>
      <c r="BU772" s="17"/>
      <c r="BV772" s="17"/>
      <c r="BW772" s="17"/>
      <c r="BX772" s="17"/>
      <c r="BY772" s="17"/>
      <c r="BZ772" s="17"/>
      <c r="CA772" s="17"/>
      <c r="CB772" s="17"/>
      <c r="CC772" s="17"/>
      <c r="CD772" s="17"/>
    </row>
    <row r="773">
      <c r="A773" s="17"/>
      <c r="B773" s="17"/>
      <c r="C773" s="17"/>
      <c r="D773" s="301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32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  <c r="AT773" s="17"/>
      <c r="AU773" s="17"/>
      <c r="AV773" s="17"/>
      <c r="AW773" s="17"/>
      <c r="AX773" s="17"/>
      <c r="AY773" s="17"/>
      <c r="AZ773" s="17"/>
      <c r="BA773" s="17"/>
      <c r="BB773" s="17"/>
      <c r="BC773" s="17"/>
      <c r="BD773" s="17"/>
      <c r="BE773" s="17"/>
      <c r="BF773" s="17"/>
      <c r="BG773" s="17"/>
      <c r="BH773" s="17"/>
      <c r="BI773" s="17"/>
      <c r="BJ773" s="17"/>
      <c r="BK773" s="17"/>
      <c r="BL773" s="17"/>
      <c r="BM773" s="17"/>
      <c r="BN773" s="17"/>
      <c r="BO773" s="17"/>
      <c r="BP773" s="17"/>
      <c r="BQ773" s="17"/>
      <c r="BR773" s="17"/>
      <c r="BS773" s="17"/>
      <c r="BT773" s="17"/>
      <c r="BU773" s="17"/>
      <c r="BV773" s="17"/>
      <c r="BW773" s="17"/>
      <c r="BX773" s="17"/>
      <c r="BY773" s="17"/>
      <c r="BZ773" s="17"/>
      <c r="CA773" s="17"/>
      <c r="CB773" s="17"/>
      <c r="CC773" s="17"/>
      <c r="CD773" s="17"/>
    </row>
    <row r="774">
      <c r="A774" s="17"/>
      <c r="B774" s="17"/>
      <c r="C774" s="17"/>
      <c r="D774" s="301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32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  <c r="AT774" s="17"/>
      <c r="AU774" s="17"/>
      <c r="AV774" s="17"/>
      <c r="AW774" s="17"/>
      <c r="AX774" s="17"/>
      <c r="AY774" s="17"/>
      <c r="AZ774" s="17"/>
      <c r="BA774" s="17"/>
      <c r="BB774" s="17"/>
      <c r="BC774" s="17"/>
      <c r="BD774" s="17"/>
      <c r="BE774" s="17"/>
      <c r="BF774" s="17"/>
      <c r="BG774" s="17"/>
      <c r="BH774" s="17"/>
      <c r="BI774" s="17"/>
      <c r="BJ774" s="17"/>
      <c r="BK774" s="17"/>
      <c r="BL774" s="17"/>
      <c r="BM774" s="17"/>
      <c r="BN774" s="17"/>
      <c r="BO774" s="17"/>
      <c r="BP774" s="17"/>
      <c r="BQ774" s="17"/>
      <c r="BR774" s="17"/>
      <c r="BS774" s="17"/>
      <c r="BT774" s="17"/>
      <c r="BU774" s="17"/>
      <c r="BV774" s="17"/>
      <c r="BW774" s="17"/>
      <c r="BX774" s="17"/>
      <c r="BY774" s="17"/>
      <c r="BZ774" s="17"/>
      <c r="CA774" s="17"/>
      <c r="CB774" s="17"/>
      <c r="CC774" s="17"/>
      <c r="CD774" s="17"/>
    </row>
    <row r="775">
      <c r="A775" s="17"/>
      <c r="B775" s="17"/>
      <c r="C775" s="17"/>
      <c r="D775" s="301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32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  <c r="AT775" s="17"/>
      <c r="AU775" s="17"/>
      <c r="AV775" s="17"/>
      <c r="AW775" s="17"/>
      <c r="AX775" s="17"/>
      <c r="AY775" s="17"/>
      <c r="AZ775" s="17"/>
      <c r="BA775" s="17"/>
      <c r="BB775" s="17"/>
      <c r="BC775" s="17"/>
      <c r="BD775" s="17"/>
      <c r="BE775" s="17"/>
      <c r="BF775" s="17"/>
      <c r="BG775" s="17"/>
      <c r="BH775" s="17"/>
      <c r="BI775" s="17"/>
      <c r="BJ775" s="17"/>
      <c r="BK775" s="17"/>
      <c r="BL775" s="17"/>
      <c r="BM775" s="17"/>
      <c r="BN775" s="17"/>
      <c r="BO775" s="17"/>
      <c r="BP775" s="17"/>
      <c r="BQ775" s="17"/>
      <c r="BR775" s="17"/>
      <c r="BS775" s="17"/>
      <c r="BT775" s="17"/>
      <c r="BU775" s="17"/>
      <c r="BV775" s="17"/>
      <c r="BW775" s="17"/>
      <c r="BX775" s="17"/>
      <c r="BY775" s="17"/>
      <c r="BZ775" s="17"/>
      <c r="CA775" s="17"/>
      <c r="CB775" s="17"/>
      <c r="CC775" s="17"/>
      <c r="CD775" s="17"/>
    </row>
    <row r="776">
      <c r="A776" s="17"/>
      <c r="B776" s="17"/>
      <c r="C776" s="17"/>
      <c r="D776" s="301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32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  <c r="AT776" s="17"/>
      <c r="AU776" s="17"/>
      <c r="AV776" s="17"/>
      <c r="AW776" s="17"/>
      <c r="AX776" s="17"/>
      <c r="AY776" s="17"/>
      <c r="AZ776" s="17"/>
      <c r="BA776" s="17"/>
      <c r="BB776" s="17"/>
      <c r="BC776" s="17"/>
      <c r="BD776" s="17"/>
      <c r="BE776" s="17"/>
      <c r="BF776" s="17"/>
      <c r="BG776" s="17"/>
      <c r="BH776" s="17"/>
      <c r="BI776" s="17"/>
      <c r="BJ776" s="17"/>
      <c r="BK776" s="17"/>
      <c r="BL776" s="17"/>
      <c r="BM776" s="17"/>
      <c r="BN776" s="17"/>
      <c r="BO776" s="17"/>
      <c r="BP776" s="17"/>
      <c r="BQ776" s="17"/>
      <c r="BR776" s="17"/>
      <c r="BS776" s="17"/>
      <c r="BT776" s="17"/>
      <c r="BU776" s="17"/>
      <c r="BV776" s="17"/>
      <c r="BW776" s="17"/>
      <c r="BX776" s="17"/>
      <c r="BY776" s="17"/>
      <c r="BZ776" s="17"/>
      <c r="CA776" s="17"/>
      <c r="CB776" s="17"/>
      <c r="CC776" s="17"/>
      <c r="CD776" s="17"/>
    </row>
    <row r="777">
      <c r="A777" s="17"/>
      <c r="B777" s="17"/>
      <c r="C777" s="17"/>
      <c r="D777" s="301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32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  <c r="AT777" s="17"/>
      <c r="AU777" s="17"/>
      <c r="AV777" s="17"/>
      <c r="AW777" s="17"/>
      <c r="AX777" s="17"/>
      <c r="AY777" s="17"/>
      <c r="AZ777" s="17"/>
      <c r="BA777" s="17"/>
      <c r="BB777" s="17"/>
      <c r="BC777" s="17"/>
      <c r="BD777" s="17"/>
      <c r="BE777" s="17"/>
      <c r="BF777" s="17"/>
      <c r="BG777" s="17"/>
      <c r="BH777" s="17"/>
      <c r="BI777" s="17"/>
      <c r="BJ777" s="17"/>
      <c r="BK777" s="17"/>
      <c r="BL777" s="17"/>
      <c r="BM777" s="17"/>
      <c r="BN777" s="17"/>
      <c r="BO777" s="17"/>
      <c r="BP777" s="17"/>
      <c r="BQ777" s="17"/>
      <c r="BR777" s="17"/>
      <c r="BS777" s="17"/>
      <c r="BT777" s="17"/>
      <c r="BU777" s="17"/>
      <c r="BV777" s="17"/>
      <c r="BW777" s="17"/>
      <c r="BX777" s="17"/>
      <c r="BY777" s="17"/>
      <c r="BZ777" s="17"/>
      <c r="CA777" s="17"/>
      <c r="CB777" s="17"/>
      <c r="CC777" s="17"/>
      <c r="CD777" s="17"/>
    </row>
    <row r="778">
      <c r="A778" s="17"/>
      <c r="B778" s="17"/>
      <c r="C778" s="17"/>
      <c r="D778" s="301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32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  <c r="AT778" s="17"/>
      <c r="AU778" s="17"/>
      <c r="AV778" s="17"/>
      <c r="AW778" s="17"/>
      <c r="AX778" s="17"/>
      <c r="AY778" s="17"/>
      <c r="AZ778" s="17"/>
      <c r="BA778" s="17"/>
      <c r="BB778" s="17"/>
      <c r="BC778" s="17"/>
      <c r="BD778" s="17"/>
      <c r="BE778" s="17"/>
      <c r="BF778" s="17"/>
      <c r="BG778" s="17"/>
      <c r="BH778" s="17"/>
      <c r="BI778" s="17"/>
      <c r="BJ778" s="17"/>
      <c r="BK778" s="17"/>
      <c r="BL778" s="17"/>
      <c r="BM778" s="17"/>
      <c r="BN778" s="17"/>
      <c r="BO778" s="17"/>
      <c r="BP778" s="17"/>
      <c r="BQ778" s="17"/>
      <c r="BR778" s="17"/>
      <c r="BS778" s="17"/>
      <c r="BT778" s="17"/>
      <c r="BU778" s="17"/>
      <c r="BV778" s="17"/>
      <c r="BW778" s="17"/>
      <c r="BX778" s="17"/>
      <c r="BY778" s="17"/>
      <c r="BZ778" s="17"/>
      <c r="CA778" s="17"/>
      <c r="CB778" s="17"/>
      <c r="CC778" s="17"/>
      <c r="CD778" s="17"/>
    </row>
    <row r="779">
      <c r="A779" s="17"/>
      <c r="B779" s="17"/>
      <c r="C779" s="17"/>
      <c r="D779" s="301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32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  <c r="AT779" s="17"/>
      <c r="AU779" s="17"/>
      <c r="AV779" s="17"/>
      <c r="AW779" s="17"/>
      <c r="AX779" s="17"/>
      <c r="AY779" s="17"/>
      <c r="AZ779" s="17"/>
      <c r="BA779" s="17"/>
      <c r="BB779" s="17"/>
      <c r="BC779" s="17"/>
      <c r="BD779" s="17"/>
      <c r="BE779" s="17"/>
      <c r="BF779" s="17"/>
      <c r="BG779" s="17"/>
      <c r="BH779" s="17"/>
      <c r="BI779" s="17"/>
      <c r="BJ779" s="17"/>
      <c r="BK779" s="17"/>
      <c r="BL779" s="17"/>
      <c r="BM779" s="17"/>
      <c r="BN779" s="17"/>
      <c r="BO779" s="17"/>
      <c r="BP779" s="17"/>
      <c r="BQ779" s="17"/>
      <c r="BR779" s="17"/>
      <c r="BS779" s="17"/>
      <c r="BT779" s="17"/>
      <c r="BU779" s="17"/>
      <c r="BV779" s="17"/>
      <c r="BW779" s="17"/>
      <c r="BX779" s="17"/>
      <c r="BY779" s="17"/>
      <c r="BZ779" s="17"/>
      <c r="CA779" s="17"/>
      <c r="CB779" s="17"/>
      <c r="CC779" s="17"/>
      <c r="CD779" s="17"/>
    </row>
    <row r="780">
      <c r="A780" s="17"/>
      <c r="B780" s="17"/>
      <c r="C780" s="17"/>
      <c r="D780" s="301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32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  <c r="AT780" s="17"/>
      <c r="AU780" s="17"/>
      <c r="AV780" s="17"/>
      <c r="AW780" s="17"/>
      <c r="AX780" s="17"/>
      <c r="AY780" s="17"/>
      <c r="AZ780" s="17"/>
      <c r="BA780" s="17"/>
      <c r="BB780" s="17"/>
      <c r="BC780" s="17"/>
      <c r="BD780" s="17"/>
      <c r="BE780" s="17"/>
      <c r="BF780" s="17"/>
      <c r="BG780" s="17"/>
      <c r="BH780" s="17"/>
      <c r="BI780" s="17"/>
      <c r="BJ780" s="17"/>
      <c r="BK780" s="17"/>
      <c r="BL780" s="17"/>
      <c r="BM780" s="17"/>
      <c r="BN780" s="17"/>
      <c r="BO780" s="17"/>
      <c r="BP780" s="17"/>
      <c r="BQ780" s="17"/>
      <c r="BR780" s="17"/>
      <c r="BS780" s="17"/>
      <c r="BT780" s="17"/>
      <c r="BU780" s="17"/>
      <c r="BV780" s="17"/>
      <c r="BW780" s="17"/>
      <c r="BX780" s="17"/>
      <c r="BY780" s="17"/>
      <c r="BZ780" s="17"/>
      <c r="CA780" s="17"/>
      <c r="CB780" s="17"/>
      <c r="CC780" s="17"/>
      <c r="CD780" s="17"/>
    </row>
    <row r="781">
      <c r="A781" s="17"/>
      <c r="B781" s="17"/>
      <c r="C781" s="17"/>
      <c r="D781" s="301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32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  <c r="AT781" s="17"/>
      <c r="AU781" s="17"/>
      <c r="AV781" s="17"/>
      <c r="AW781" s="17"/>
      <c r="AX781" s="17"/>
      <c r="AY781" s="17"/>
      <c r="AZ781" s="17"/>
      <c r="BA781" s="17"/>
      <c r="BB781" s="17"/>
      <c r="BC781" s="17"/>
      <c r="BD781" s="17"/>
      <c r="BE781" s="17"/>
      <c r="BF781" s="17"/>
      <c r="BG781" s="17"/>
      <c r="BH781" s="17"/>
      <c r="BI781" s="17"/>
      <c r="BJ781" s="17"/>
      <c r="BK781" s="17"/>
      <c r="BL781" s="17"/>
      <c r="BM781" s="17"/>
      <c r="BN781" s="17"/>
      <c r="BO781" s="17"/>
      <c r="BP781" s="17"/>
      <c r="BQ781" s="17"/>
      <c r="BR781" s="17"/>
      <c r="BS781" s="17"/>
      <c r="BT781" s="17"/>
      <c r="BU781" s="17"/>
      <c r="BV781" s="17"/>
      <c r="BW781" s="17"/>
      <c r="BX781" s="17"/>
      <c r="BY781" s="17"/>
      <c r="BZ781" s="17"/>
      <c r="CA781" s="17"/>
      <c r="CB781" s="17"/>
      <c r="CC781" s="17"/>
      <c r="CD781" s="17"/>
    </row>
    <row r="782">
      <c r="A782" s="17"/>
      <c r="B782" s="17"/>
      <c r="C782" s="17"/>
      <c r="D782" s="301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32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  <c r="AT782" s="17"/>
      <c r="AU782" s="17"/>
      <c r="AV782" s="17"/>
      <c r="AW782" s="17"/>
      <c r="AX782" s="17"/>
      <c r="AY782" s="17"/>
      <c r="AZ782" s="17"/>
      <c r="BA782" s="17"/>
      <c r="BB782" s="17"/>
      <c r="BC782" s="17"/>
      <c r="BD782" s="17"/>
      <c r="BE782" s="17"/>
      <c r="BF782" s="17"/>
      <c r="BG782" s="17"/>
      <c r="BH782" s="17"/>
      <c r="BI782" s="17"/>
      <c r="BJ782" s="17"/>
      <c r="BK782" s="17"/>
      <c r="BL782" s="17"/>
      <c r="BM782" s="17"/>
      <c r="BN782" s="17"/>
      <c r="BO782" s="17"/>
      <c r="BP782" s="17"/>
      <c r="BQ782" s="17"/>
      <c r="BR782" s="17"/>
      <c r="BS782" s="17"/>
      <c r="BT782" s="17"/>
      <c r="BU782" s="17"/>
      <c r="BV782" s="17"/>
      <c r="BW782" s="17"/>
      <c r="BX782" s="17"/>
      <c r="BY782" s="17"/>
      <c r="BZ782" s="17"/>
      <c r="CA782" s="17"/>
      <c r="CB782" s="17"/>
      <c r="CC782" s="17"/>
      <c r="CD782" s="17"/>
    </row>
    <row r="783">
      <c r="A783" s="17"/>
      <c r="B783" s="17"/>
      <c r="C783" s="17"/>
      <c r="D783" s="301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32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  <c r="AT783" s="17"/>
      <c r="AU783" s="17"/>
      <c r="AV783" s="17"/>
      <c r="AW783" s="17"/>
      <c r="AX783" s="17"/>
      <c r="AY783" s="17"/>
      <c r="AZ783" s="17"/>
      <c r="BA783" s="17"/>
      <c r="BB783" s="17"/>
      <c r="BC783" s="17"/>
      <c r="BD783" s="17"/>
      <c r="BE783" s="17"/>
      <c r="BF783" s="17"/>
      <c r="BG783" s="17"/>
      <c r="BH783" s="17"/>
      <c r="BI783" s="17"/>
      <c r="BJ783" s="17"/>
      <c r="BK783" s="17"/>
      <c r="BL783" s="17"/>
      <c r="BM783" s="17"/>
      <c r="BN783" s="17"/>
      <c r="BO783" s="17"/>
      <c r="BP783" s="17"/>
      <c r="BQ783" s="17"/>
      <c r="BR783" s="17"/>
      <c r="BS783" s="17"/>
      <c r="BT783" s="17"/>
      <c r="BU783" s="17"/>
      <c r="BV783" s="17"/>
      <c r="BW783" s="17"/>
      <c r="BX783" s="17"/>
      <c r="BY783" s="17"/>
      <c r="BZ783" s="17"/>
      <c r="CA783" s="17"/>
      <c r="CB783" s="17"/>
      <c r="CC783" s="17"/>
      <c r="CD783" s="17"/>
    </row>
    <row r="784">
      <c r="A784" s="17"/>
      <c r="B784" s="17"/>
      <c r="C784" s="17"/>
      <c r="D784" s="301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32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  <c r="AT784" s="17"/>
      <c r="AU784" s="17"/>
      <c r="AV784" s="17"/>
      <c r="AW784" s="17"/>
      <c r="AX784" s="17"/>
      <c r="AY784" s="17"/>
      <c r="AZ784" s="17"/>
      <c r="BA784" s="17"/>
      <c r="BB784" s="17"/>
      <c r="BC784" s="17"/>
      <c r="BD784" s="17"/>
      <c r="BE784" s="17"/>
      <c r="BF784" s="17"/>
      <c r="BG784" s="17"/>
      <c r="BH784" s="17"/>
      <c r="BI784" s="17"/>
      <c r="BJ784" s="17"/>
      <c r="BK784" s="17"/>
      <c r="BL784" s="17"/>
      <c r="BM784" s="17"/>
      <c r="BN784" s="17"/>
      <c r="BO784" s="17"/>
      <c r="BP784" s="17"/>
      <c r="BQ784" s="17"/>
      <c r="BR784" s="17"/>
      <c r="BS784" s="17"/>
      <c r="BT784" s="17"/>
      <c r="BU784" s="17"/>
      <c r="BV784" s="17"/>
      <c r="BW784" s="17"/>
      <c r="BX784" s="17"/>
      <c r="BY784" s="17"/>
      <c r="BZ784" s="17"/>
      <c r="CA784" s="17"/>
      <c r="CB784" s="17"/>
      <c r="CC784" s="17"/>
      <c r="CD784" s="17"/>
    </row>
    <row r="785">
      <c r="A785" s="17"/>
      <c r="B785" s="17"/>
      <c r="C785" s="17"/>
      <c r="D785" s="301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32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  <c r="AT785" s="17"/>
      <c r="AU785" s="17"/>
      <c r="AV785" s="17"/>
      <c r="AW785" s="17"/>
      <c r="AX785" s="17"/>
      <c r="AY785" s="17"/>
      <c r="AZ785" s="17"/>
      <c r="BA785" s="17"/>
      <c r="BB785" s="17"/>
      <c r="BC785" s="17"/>
      <c r="BD785" s="17"/>
      <c r="BE785" s="17"/>
      <c r="BF785" s="17"/>
      <c r="BG785" s="17"/>
      <c r="BH785" s="17"/>
      <c r="BI785" s="17"/>
      <c r="BJ785" s="17"/>
      <c r="BK785" s="17"/>
      <c r="BL785" s="17"/>
      <c r="BM785" s="17"/>
      <c r="BN785" s="17"/>
      <c r="BO785" s="17"/>
      <c r="BP785" s="17"/>
      <c r="BQ785" s="17"/>
      <c r="BR785" s="17"/>
      <c r="BS785" s="17"/>
      <c r="BT785" s="17"/>
      <c r="BU785" s="17"/>
      <c r="BV785" s="17"/>
      <c r="BW785" s="17"/>
      <c r="BX785" s="17"/>
      <c r="BY785" s="17"/>
      <c r="BZ785" s="17"/>
      <c r="CA785" s="17"/>
      <c r="CB785" s="17"/>
      <c r="CC785" s="17"/>
      <c r="CD785" s="17"/>
    </row>
    <row r="786">
      <c r="A786" s="17"/>
      <c r="B786" s="17"/>
      <c r="C786" s="17"/>
      <c r="D786" s="301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32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  <c r="AT786" s="17"/>
      <c r="AU786" s="17"/>
      <c r="AV786" s="17"/>
      <c r="AW786" s="17"/>
      <c r="AX786" s="17"/>
      <c r="AY786" s="17"/>
      <c r="AZ786" s="17"/>
      <c r="BA786" s="17"/>
      <c r="BB786" s="17"/>
      <c r="BC786" s="17"/>
      <c r="BD786" s="17"/>
      <c r="BE786" s="17"/>
      <c r="BF786" s="17"/>
      <c r="BG786" s="17"/>
      <c r="BH786" s="17"/>
      <c r="BI786" s="17"/>
      <c r="BJ786" s="17"/>
      <c r="BK786" s="17"/>
      <c r="BL786" s="17"/>
      <c r="BM786" s="17"/>
      <c r="BN786" s="17"/>
      <c r="BO786" s="17"/>
      <c r="BP786" s="17"/>
      <c r="BQ786" s="17"/>
      <c r="BR786" s="17"/>
      <c r="BS786" s="17"/>
      <c r="BT786" s="17"/>
      <c r="BU786" s="17"/>
      <c r="BV786" s="17"/>
      <c r="BW786" s="17"/>
      <c r="BX786" s="17"/>
      <c r="BY786" s="17"/>
      <c r="BZ786" s="17"/>
      <c r="CA786" s="17"/>
      <c r="CB786" s="17"/>
      <c r="CC786" s="17"/>
      <c r="CD786" s="17"/>
    </row>
    <row r="787">
      <c r="A787" s="17"/>
      <c r="B787" s="17"/>
      <c r="C787" s="17"/>
      <c r="D787" s="301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32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  <c r="AT787" s="17"/>
      <c r="AU787" s="17"/>
      <c r="AV787" s="17"/>
      <c r="AW787" s="17"/>
      <c r="AX787" s="17"/>
      <c r="AY787" s="17"/>
      <c r="AZ787" s="17"/>
      <c r="BA787" s="17"/>
      <c r="BB787" s="17"/>
      <c r="BC787" s="17"/>
      <c r="BD787" s="17"/>
      <c r="BE787" s="17"/>
      <c r="BF787" s="17"/>
      <c r="BG787" s="17"/>
      <c r="BH787" s="17"/>
      <c r="BI787" s="17"/>
      <c r="BJ787" s="17"/>
      <c r="BK787" s="17"/>
      <c r="BL787" s="17"/>
      <c r="BM787" s="17"/>
      <c r="BN787" s="17"/>
      <c r="BO787" s="17"/>
      <c r="BP787" s="17"/>
      <c r="BQ787" s="17"/>
      <c r="BR787" s="17"/>
      <c r="BS787" s="17"/>
      <c r="BT787" s="17"/>
      <c r="BU787" s="17"/>
      <c r="BV787" s="17"/>
      <c r="BW787" s="17"/>
      <c r="BX787" s="17"/>
      <c r="BY787" s="17"/>
      <c r="BZ787" s="17"/>
      <c r="CA787" s="17"/>
      <c r="CB787" s="17"/>
      <c r="CC787" s="17"/>
      <c r="CD787" s="17"/>
    </row>
    <row r="788">
      <c r="A788" s="17"/>
      <c r="B788" s="17"/>
      <c r="C788" s="17"/>
      <c r="D788" s="301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32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  <c r="AT788" s="17"/>
      <c r="AU788" s="17"/>
      <c r="AV788" s="17"/>
      <c r="AW788" s="17"/>
      <c r="AX788" s="17"/>
      <c r="AY788" s="17"/>
      <c r="AZ788" s="17"/>
      <c r="BA788" s="17"/>
      <c r="BB788" s="17"/>
      <c r="BC788" s="17"/>
      <c r="BD788" s="17"/>
      <c r="BE788" s="17"/>
      <c r="BF788" s="17"/>
      <c r="BG788" s="17"/>
      <c r="BH788" s="17"/>
      <c r="BI788" s="17"/>
      <c r="BJ788" s="17"/>
      <c r="BK788" s="17"/>
      <c r="BL788" s="17"/>
      <c r="BM788" s="17"/>
      <c r="BN788" s="17"/>
      <c r="BO788" s="17"/>
      <c r="BP788" s="17"/>
      <c r="BQ788" s="17"/>
      <c r="BR788" s="17"/>
      <c r="BS788" s="17"/>
      <c r="BT788" s="17"/>
      <c r="BU788" s="17"/>
      <c r="BV788" s="17"/>
      <c r="BW788" s="17"/>
      <c r="BX788" s="17"/>
      <c r="BY788" s="17"/>
      <c r="BZ788" s="17"/>
      <c r="CA788" s="17"/>
      <c r="CB788" s="17"/>
      <c r="CC788" s="17"/>
      <c r="CD788" s="17"/>
    </row>
    <row r="789">
      <c r="A789" s="17"/>
      <c r="B789" s="17"/>
      <c r="C789" s="17"/>
      <c r="D789" s="301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32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  <c r="AT789" s="17"/>
      <c r="AU789" s="17"/>
      <c r="AV789" s="17"/>
      <c r="AW789" s="17"/>
      <c r="AX789" s="17"/>
      <c r="AY789" s="17"/>
      <c r="AZ789" s="17"/>
      <c r="BA789" s="17"/>
      <c r="BB789" s="17"/>
      <c r="BC789" s="17"/>
      <c r="BD789" s="17"/>
      <c r="BE789" s="17"/>
      <c r="BF789" s="17"/>
      <c r="BG789" s="17"/>
      <c r="BH789" s="17"/>
      <c r="BI789" s="17"/>
      <c r="BJ789" s="17"/>
      <c r="BK789" s="17"/>
      <c r="BL789" s="17"/>
      <c r="BM789" s="17"/>
      <c r="BN789" s="17"/>
      <c r="BO789" s="17"/>
      <c r="BP789" s="17"/>
      <c r="BQ789" s="17"/>
      <c r="BR789" s="17"/>
      <c r="BS789" s="17"/>
      <c r="BT789" s="17"/>
      <c r="BU789" s="17"/>
      <c r="BV789" s="17"/>
      <c r="BW789" s="17"/>
      <c r="BX789" s="17"/>
      <c r="BY789" s="17"/>
      <c r="BZ789" s="17"/>
      <c r="CA789" s="17"/>
      <c r="CB789" s="17"/>
      <c r="CC789" s="17"/>
      <c r="CD789" s="17"/>
    </row>
    <row r="790">
      <c r="A790" s="17"/>
      <c r="B790" s="17"/>
      <c r="C790" s="17"/>
      <c r="D790" s="301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32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  <c r="AT790" s="17"/>
      <c r="AU790" s="17"/>
      <c r="AV790" s="17"/>
      <c r="AW790" s="17"/>
      <c r="AX790" s="17"/>
      <c r="AY790" s="17"/>
      <c r="AZ790" s="17"/>
      <c r="BA790" s="17"/>
      <c r="BB790" s="17"/>
      <c r="BC790" s="17"/>
      <c r="BD790" s="17"/>
      <c r="BE790" s="17"/>
      <c r="BF790" s="17"/>
      <c r="BG790" s="17"/>
      <c r="BH790" s="17"/>
      <c r="BI790" s="17"/>
      <c r="BJ790" s="17"/>
      <c r="BK790" s="17"/>
      <c r="BL790" s="17"/>
      <c r="BM790" s="17"/>
      <c r="BN790" s="17"/>
      <c r="BO790" s="17"/>
      <c r="BP790" s="17"/>
      <c r="BQ790" s="17"/>
      <c r="BR790" s="17"/>
      <c r="BS790" s="17"/>
      <c r="BT790" s="17"/>
      <c r="BU790" s="17"/>
      <c r="BV790" s="17"/>
      <c r="BW790" s="17"/>
      <c r="BX790" s="17"/>
      <c r="BY790" s="17"/>
      <c r="BZ790" s="17"/>
      <c r="CA790" s="17"/>
      <c r="CB790" s="17"/>
      <c r="CC790" s="17"/>
      <c r="CD790" s="17"/>
    </row>
    <row r="791">
      <c r="A791" s="17"/>
      <c r="B791" s="17"/>
      <c r="C791" s="17"/>
      <c r="D791" s="301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32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  <c r="AT791" s="17"/>
      <c r="AU791" s="17"/>
      <c r="AV791" s="17"/>
      <c r="AW791" s="17"/>
      <c r="AX791" s="17"/>
      <c r="AY791" s="17"/>
      <c r="AZ791" s="17"/>
      <c r="BA791" s="17"/>
      <c r="BB791" s="17"/>
      <c r="BC791" s="17"/>
      <c r="BD791" s="17"/>
      <c r="BE791" s="17"/>
      <c r="BF791" s="17"/>
      <c r="BG791" s="17"/>
      <c r="BH791" s="17"/>
      <c r="BI791" s="17"/>
      <c r="BJ791" s="17"/>
      <c r="BK791" s="17"/>
      <c r="BL791" s="17"/>
      <c r="BM791" s="17"/>
      <c r="BN791" s="17"/>
      <c r="BO791" s="17"/>
      <c r="BP791" s="17"/>
      <c r="BQ791" s="17"/>
      <c r="BR791" s="17"/>
      <c r="BS791" s="17"/>
      <c r="BT791" s="17"/>
      <c r="BU791" s="17"/>
      <c r="BV791" s="17"/>
      <c r="BW791" s="17"/>
      <c r="BX791" s="17"/>
      <c r="BY791" s="17"/>
      <c r="BZ791" s="17"/>
      <c r="CA791" s="17"/>
      <c r="CB791" s="17"/>
      <c r="CC791" s="17"/>
      <c r="CD791" s="17"/>
    </row>
    <row r="792">
      <c r="A792" s="17"/>
      <c r="B792" s="17"/>
      <c r="C792" s="17"/>
      <c r="D792" s="301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32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  <c r="AT792" s="17"/>
      <c r="AU792" s="17"/>
      <c r="AV792" s="17"/>
      <c r="AW792" s="17"/>
      <c r="AX792" s="17"/>
      <c r="AY792" s="17"/>
      <c r="AZ792" s="17"/>
      <c r="BA792" s="17"/>
      <c r="BB792" s="17"/>
      <c r="BC792" s="17"/>
      <c r="BD792" s="17"/>
      <c r="BE792" s="17"/>
      <c r="BF792" s="17"/>
      <c r="BG792" s="17"/>
      <c r="BH792" s="17"/>
      <c r="BI792" s="17"/>
      <c r="BJ792" s="17"/>
      <c r="BK792" s="17"/>
      <c r="BL792" s="17"/>
      <c r="BM792" s="17"/>
      <c r="BN792" s="17"/>
      <c r="BO792" s="17"/>
      <c r="BP792" s="17"/>
      <c r="BQ792" s="17"/>
      <c r="BR792" s="17"/>
      <c r="BS792" s="17"/>
      <c r="BT792" s="17"/>
      <c r="BU792" s="17"/>
      <c r="BV792" s="17"/>
      <c r="BW792" s="17"/>
      <c r="BX792" s="17"/>
      <c r="BY792" s="17"/>
      <c r="BZ792" s="17"/>
      <c r="CA792" s="17"/>
      <c r="CB792" s="17"/>
      <c r="CC792" s="17"/>
      <c r="CD792" s="17"/>
    </row>
    <row r="793">
      <c r="A793" s="17"/>
      <c r="B793" s="17"/>
      <c r="C793" s="17"/>
      <c r="D793" s="301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32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  <c r="AT793" s="17"/>
      <c r="AU793" s="17"/>
      <c r="AV793" s="17"/>
      <c r="AW793" s="17"/>
      <c r="AX793" s="17"/>
      <c r="AY793" s="17"/>
      <c r="AZ793" s="17"/>
      <c r="BA793" s="17"/>
      <c r="BB793" s="17"/>
      <c r="BC793" s="17"/>
      <c r="BD793" s="17"/>
      <c r="BE793" s="17"/>
      <c r="BF793" s="17"/>
      <c r="BG793" s="17"/>
      <c r="BH793" s="17"/>
      <c r="BI793" s="17"/>
      <c r="BJ793" s="17"/>
      <c r="BK793" s="17"/>
      <c r="BL793" s="17"/>
      <c r="BM793" s="17"/>
      <c r="BN793" s="17"/>
      <c r="BO793" s="17"/>
      <c r="BP793" s="17"/>
      <c r="BQ793" s="17"/>
      <c r="BR793" s="17"/>
      <c r="BS793" s="17"/>
      <c r="BT793" s="17"/>
      <c r="BU793" s="17"/>
      <c r="BV793" s="17"/>
      <c r="BW793" s="17"/>
      <c r="BX793" s="17"/>
      <c r="BY793" s="17"/>
      <c r="BZ793" s="17"/>
      <c r="CA793" s="17"/>
      <c r="CB793" s="17"/>
      <c r="CC793" s="17"/>
      <c r="CD793" s="17"/>
    </row>
    <row r="794">
      <c r="A794" s="17"/>
      <c r="B794" s="17"/>
      <c r="C794" s="17"/>
      <c r="D794" s="301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32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  <c r="AT794" s="17"/>
      <c r="AU794" s="17"/>
      <c r="AV794" s="17"/>
      <c r="AW794" s="17"/>
      <c r="AX794" s="17"/>
      <c r="AY794" s="17"/>
      <c r="AZ794" s="17"/>
      <c r="BA794" s="17"/>
      <c r="BB794" s="17"/>
      <c r="BC794" s="17"/>
      <c r="BD794" s="17"/>
      <c r="BE794" s="17"/>
      <c r="BF794" s="17"/>
      <c r="BG794" s="17"/>
      <c r="BH794" s="17"/>
      <c r="BI794" s="17"/>
      <c r="BJ794" s="17"/>
      <c r="BK794" s="17"/>
      <c r="BL794" s="17"/>
      <c r="BM794" s="17"/>
      <c r="BN794" s="17"/>
      <c r="BO794" s="17"/>
      <c r="BP794" s="17"/>
      <c r="BQ794" s="17"/>
      <c r="BR794" s="17"/>
      <c r="BS794" s="17"/>
      <c r="BT794" s="17"/>
      <c r="BU794" s="17"/>
      <c r="BV794" s="17"/>
      <c r="BW794" s="17"/>
      <c r="BX794" s="17"/>
      <c r="BY794" s="17"/>
      <c r="BZ794" s="17"/>
      <c r="CA794" s="17"/>
      <c r="CB794" s="17"/>
      <c r="CC794" s="17"/>
      <c r="CD794" s="17"/>
    </row>
    <row r="795">
      <c r="A795" s="17"/>
      <c r="B795" s="17"/>
      <c r="C795" s="17"/>
      <c r="D795" s="301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32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  <c r="AT795" s="17"/>
      <c r="AU795" s="17"/>
      <c r="AV795" s="17"/>
      <c r="AW795" s="17"/>
      <c r="AX795" s="17"/>
      <c r="AY795" s="17"/>
      <c r="AZ795" s="17"/>
      <c r="BA795" s="17"/>
      <c r="BB795" s="17"/>
      <c r="BC795" s="17"/>
      <c r="BD795" s="17"/>
      <c r="BE795" s="17"/>
      <c r="BF795" s="17"/>
      <c r="BG795" s="17"/>
      <c r="BH795" s="17"/>
      <c r="BI795" s="17"/>
      <c r="BJ795" s="17"/>
      <c r="BK795" s="17"/>
      <c r="BL795" s="17"/>
      <c r="BM795" s="17"/>
      <c r="BN795" s="17"/>
      <c r="BO795" s="17"/>
      <c r="BP795" s="17"/>
      <c r="BQ795" s="17"/>
      <c r="BR795" s="17"/>
      <c r="BS795" s="17"/>
      <c r="BT795" s="17"/>
      <c r="BU795" s="17"/>
      <c r="BV795" s="17"/>
      <c r="BW795" s="17"/>
      <c r="BX795" s="17"/>
      <c r="BY795" s="17"/>
      <c r="BZ795" s="17"/>
      <c r="CA795" s="17"/>
      <c r="CB795" s="17"/>
      <c r="CC795" s="17"/>
      <c r="CD795" s="17"/>
    </row>
    <row r="796">
      <c r="A796" s="17"/>
      <c r="B796" s="17"/>
      <c r="C796" s="17"/>
      <c r="D796" s="301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32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  <c r="AT796" s="17"/>
      <c r="AU796" s="17"/>
      <c r="AV796" s="17"/>
      <c r="AW796" s="17"/>
      <c r="AX796" s="17"/>
      <c r="AY796" s="17"/>
      <c r="AZ796" s="17"/>
      <c r="BA796" s="17"/>
      <c r="BB796" s="17"/>
      <c r="BC796" s="17"/>
      <c r="BD796" s="17"/>
      <c r="BE796" s="17"/>
      <c r="BF796" s="17"/>
      <c r="BG796" s="17"/>
      <c r="BH796" s="17"/>
      <c r="BI796" s="17"/>
      <c r="BJ796" s="17"/>
      <c r="BK796" s="17"/>
      <c r="BL796" s="17"/>
      <c r="BM796" s="17"/>
      <c r="BN796" s="17"/>
      <c r="BO796" s="17"/>
      <c r="BP796" s="17"/>
      <c r="BQ796" s="17"/>
      <c r="BR796" s="17"/>
      <c r="BS796" s="17"/>
      <c r="BT796" s="17"/>
      <c r="BU796" s="17"/>
      <c r="BV796" s="17"/>
      <c r="BW796" s="17"/>
      <c r="BX796" s="17"/>
      <c r="BY796" s="17"/>
      <c r="BZ796" s="17"/>
      <c r="CA796" s="17"/>
      <c r="CB796" s="17"/>
      <c r="CC796" s="17"/>
      <c r="CD796" s="17"/>
    </row>
    <row r="797">
      <c r="A797" s="17"/>
      <c r="B797" s="17"/>
      <c r="C797" s="17"/>
      <c r="D797" s="301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32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  <c r="AT797" s="17"/>
      <c r="AU797" s="17"/>
      <c r="AV797" s="17"/>
      <c r="AW797" s="17"/>
      <c r="AX797" s="17"/>
      <c r="AY797" s="17"/>
      <c r="AZ797" s="17"/>
      <c r="BA797" s="17"/>
      <c r="BB797" s="17"/>
      <c r="BC797" s="17"/>
      <c r="BD797" s="17"/>
      <c r="BE797" s="17"/>
      <c r="BF797" s="17"/>
      <c r="BG797" s="17"/>
      <c r="BH797" s="17"/>
      <c r="BI797" s="17"/>
      <c r="BJ797" s="17"/>
      <c r="BK797" s="17"/>
      <c r="BL797" s="17"/>
      <c r="BM797" s="17"/>
      <c r="BN797" s="17"/>
      <c r="BO797" s="17"/>
      <c r="BP797" s="17"/>
      <c r="BQ797" s="17"/>
      <c r="BR797" s="17"/>
      <c r="BS797" s="17"/>
      <c r="BT797" s="17"/>
      <c r="BU797" s="17"/>
      <c r="BV797" s="17"/>
      <c r="BW797" s="17"/>
      <c r="BX797" s="17"/>
      <c r="BY797" s="17"/>
      <c r="BZ797" s="17"/>
      <c r="CA797" s="17"/>
      <c r="CB797" s="17"/>
      <c r="CC797" s="17"/>
      <c r="CD797" s="17"/>
    </row>
    <row r="798">
      <c r="A798" s="17"/>
      <c r="B798" s="17"/>
      <c r="C798" s="17"/>
      <c r="D798" s="301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32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  <c r="AT798" s="17"/>
      <c r="AU798" s="17"/>
      <c r="AV798" s="17"/>
      <c r="AW798" s="17"/>
      <c r="AX798" s="17"/>
      <c r="AY798" s="17"/>
      <c r="AZ798" s="17"/>
      <c r="BA798" s="17"/>
      <c r="BB798" s="17"/>
      <c r="BC798" s="17"/>
      <c r="BD798" s="17"/>
      <c r="BE798" s="17"/>
      <c r="BF798" s="17"/>
      <c r="BG798" s="17"/>
      <c r="BH798" s="17"/>
      <c r="BI798" s="17"/>
      <c r="BJ798" s="17"/>
      <c r="BK798" s="17"/>
      <c r="BL798" s="17"/>
      <c r="BM798" s="17"/>
      <c r="BN798" s="17"/>
      <c r="BO798" s="17"/>
      <c r="BP798" s="17"/>
      <c r="BQ798" s="17"/>
      <c r="BR798" s="17"/>
      <c r="BS798" s="17"/>
      <c r="BT798" s="17"/>
      <c r="BU798" s="17"/>
      <c r="BV798" s="17"/>
      <c r="BW798" s="17"/>
      <c r="BX798" s="17"/>
      <c r="BY798" s="17"/>
      <c r="BZ798" s="17"/>
      <c r="CA798" s="17"/>
      <c r="CB798" s="17"/>
      <c r="CC798" s="17"/>
      <c r="CD798" s="17"/>
    </row>
    <row r="799">
      <c r="A799" s="17"/>
      <c r="B799" s="17"/>
      <c r="C799" s="17"/>
      <c r="D799" s="301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32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  <c r="AT799" s="17"/>
      <c r="AU799" s="17"/>
      <c r="AV799" s="17"/>
      <c r="AW799" s="17"/>
      <c r="AX799" s="17"/>
      <c r="AY799" s="17"/>
      <c r="AZ799" s="17"/>
      <c r="BA799" s="17"/>
      <c r="BB799" s="17"/>
      <c r="BC799" s="17"/>
      <c r="BD799" s="17"/>
      <c r="BE799" s="17"/>
      <c r="BF799" s="17"/>
      <c r="BG799" s="17"/>
      <c r="BH799" s="17"/>
      <c r="BI799" s="17"/>
      <c r="BJ799" s="17"/>
      <c r="BK799" s="17"/>
      <c r="BL799" s="17"/>
      <c r="BM799" s="17"/>
      <c r="BN799" s="17"/>
      <c r="BO799" s="17"/>
      <c r="BP799" s="17"/>
      <c r="BQ799" s="17"/>
      <c r="BR799" s="17"/>
      <c r="BS799" s="17"/>
      <c r="BT799" s="17"/>
      <c r="BU799" s="17"/>
      <c r="BV799" s="17"/>
      <c r="BW799" s="17"/>
      <c r="BX799" s="17"/>
      <c r="BY799" s="17"/>
      <c r="BZ799" s="17"/>
      <c r="CA799" s="17"/>
      <c r="CB799" s="17"/>
      <c r="CC799" s="17"/>
      <c r="CD799" s="17"/>
    </row>
    <row r="800">
      <c r="A800" s="17"/>
      <c r="B800" s="17"/>
      <c r="C800" s="17"/>
      <c r="D800" s="301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32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  <c r="AT800" s="17"/>
      <c r="AU800" s="17"/>
      <c r="AV800" s="17"/>
      <c r="AW800" s="17"/>
      <c r="AX800" s="17"/>
      <c r="AY800" s="17"/>
      <c r="AZ800" s="17"/>
      <c r="BA800" s="17"/>
      <c r="BB800" s="17"/>
      <c r="BC800" s="17"/>
      <c r="BD800" s="17"/>
      <c r="BE800" s="17"/>
      <c r="BF800" s="17"/>
      <c r="BG800" s="17"/>
      <c r="BH800" s="17"/>
      <c r="BI800" s="17"/>
      <c r="BJ800" s="17"/>
      <c r="BK800" s="17"/>
      <c r="BL800" s="17"/>
      <c r="BM800" s="17"/>
      <c r="BN800" s="17"/>
      <c r="BO800" s="17"/>
      <c r="BP800" s="17"/>
      <c r="BQ800" s="17"/>
      <c r="BR800" s="17"/>
      <c r="BS800" s="17"/>
      <c r="BT800" s="17"/>
      <c r="BU800" s="17"/>
      <c r="BV800" s="17"/>
      <c r="BW800" s="17"/>
      <c r="BX800" s="17"/>
      <c r="BY800" s="17"/>
      <c r="BZ800" s="17"/>
      <c r="CA800" s="17"/>
      <c r="CB800" s="17"/>
      <c r="CC800" s="17"/>
      <c r="CD800" s="17"/>
    </row>
    <row r="801">
      <c r="A801" s="17"/>
      <c r="B801" s="17"/>
      <c r="C801" s="17"/>
      <c r="D801" s="301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32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  <c r="AT801" s="17"/>
      <c r="AU801" s="17"/>
      <c r="AV801" s="17"/>
      <c r="AW801" s="17"/>
      <c r="AX801" s="17"/>
      <c r="AY801" s="17"/>
      <c r="AZ801" s="17"/>
      <c r="BA801" s="17"/>
      <c r="BB801" s="17"/>
      <c r="BC801" s="17"/>
      <c r="BD801" s="17"/>
      <c r="BE801" s="17"/>
      <c r="BF801" s="17"/>
      <c r="BG801" s="17"/>
      <c r="BH801" s="17"/>
      <c r="BI801" s="17"/>
      <c r="BJ801" s="17"/>
      <c r="BK801" s="17"/>
      <c r="BL801" s="17"/>
      <c r="BM801" s="17"/>
      <c r="BN801" s="17"/>
      <c r="BO801" s="17"/>
      <c r="BP801" s="17"/>
      <c r="BQ801" s="17"/>
      <c r="BR801" s="17"/>
      <c r="BS801" s="17"/>
      <c r="BT801" s="17"/>
      <c r="BU801" s="17"/>
      <c r="BV801" s="17"/>
      <c r="BW801" s="17"/>
      <c r="BX801" s="17"/>
      <c r="BY801" s="17"/>
      <c r="BZ801" s="17"/>
      <c r="CA801" s="17"/>
      <c r="CB801" s="17"/>
      <c r="CC801" s="17"/>
      <c r="CD801" s="17"/>
    </row>
    <row r="802">
      <c r="A802" s="17"/>
      <c r="B802" s="17"/>
      <c r="C802" s="17"/>
      <c r="D802" s="301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32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  <c r="AT802" s="17"/>
      <c r="AU802" s="17"/>
      <c r="AV802" s="17"/>
      <c r="AW802" s="17"/>
      <c r="AX802" s="17"/>
      <c r="AY802" s="17"/>
      <c r="AZ802" s="17"/>
      <c r="BA802" s="17"/>
      <c r="BB802" s="17"/>
      <c r="BC802" s="17"/>
      <c r="BD802" s="17"/>
      <c r="BE802" s="17"/>
      <c r="BF802" s="17"/>
      <c r="BG802" s="17"/>
      <c r="BH802" s="17"/>
      <c r="BI802" s="17"/>
      <c r="BJ802" s="17"/>
      <c r="BK802" s="17"/>
      <c r="BL802" s="17"/>
      <c r="BM802" s="17"/>
      <c r="BN802" s="17"/>
      <c r="BO802" s="17"/>
      <c r="BP802" s="17"/>
      <c r="BQ802" s="17"/>
      <c r="BR802" s="17"/>
      <c r="BS802" s="17"/>
      <c r="BT802" s="17"/>
      <c r="BU802" s="17"/>
      <c r="BV802" s="17"/>
      <c r="BW802" s="17"/>
      <c r="BX802" s="17"/>
      <c r="BY802" s="17"/>
      <c r="BZ802" s="17"/>
      <c r="CA802" s="17"/>
      <c r="CB802" s="17"/>
      <c r="CC802" s="17"/>
      <c r="CD802" s="17"/>
    </row>
    <row r="803">
      <c r="A803" s="17"/>
      <c r="B803" s="17"/>
      <c r="C803" s="17"/>
      <c r="D803" s="301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32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  <c r="AT803" s="17"/>
      <c r="AU803" s="17"/>
      <c r="AV803" s="17"/>
      <c r="AW803" s="17"/>
      <c r="AX803" s="17"/>
      <c r="AY803" s="17"/>
      <c r="AZ803" s="17"/>
      <c r="BA803" s="17"/>
      <c r="BB803" s="17"/>
      <c r="BC803" s="17"/>
      <c r="BD803" s="17"/>
      <c r="BE803" s="17"/>
      <c r="BF803" s="17"/>
      <c r="BG803" s="17"/>
      <c r="BH803" s="17"/>
      <c r="BI803" s="17"/>
      <c r="BJ803" s="17"/>
      <c r="BK803" s="17"/>
      <c r="BL803" s="17"/>
      <c r="BM803" s="17"/>
      <c r="BN803" s="17"/>
      <c r="BO803" s="17"/>
      <c r="BP803" s="17"/>
      <c r="BQ803" s="17"/>
      <c r="BR803" s="17"/>
      <c r="BS803" s="17"/>
      <c r="BT803" s="17"/>
      <c r="BU803" s="17"/>
      <c r="BV803" s="17"/>
      <c r="BW803" s="17"/>
      <c r="BX803" s="17"/>
      <c r="BY803" s="17"/>
      <c r="BZ803" s="17"/>
      <c r="CA803" s="17"/>
      <c r="CB803" s="17"/>
      <c r="CC803" s="17"/>
      <c r="CD803" s="17"/>
    </row>
    <row r="804">
      <c r="A804" s="17"/>
      <c r="B804" s="17"/>
      <c r="C804" s="17"/>
      <c r="D804" s="301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32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  <c r="AT804" s="17"/>
      <c r="AU804" s="17"/>
      <c r="AV804" s="17"/>
      <c r="AW804" s="17"/>
      <c r="AX804" s="17"/>
      <c r="AY804" s="17"/>
      <c r="AZ804" s="17"/>
      <c r="BA804" s="17"/>
      <c r="BB804" s="17"/>
      <c r="BC804" s="17"/>
      <c r="BD804" s="17"/>
      <c r="BE804" s="17"/>
      <c r="BF804" s="17"/>
      <c r="BG804" s="17"/>
      <c r="BH804" s="17"/>
      <c r="BI804" s="17"/>
      <c r="BJ804" s="17"/>
      <c r="BK804" s="17"/>
      <c r="BL804" s="17"/>
      <c r="BM804" s="17"/>
      <c r="BN804" s="17"/>
      <c r="BO804" s="17"/>
      <c r="BP804" s="17"/>
      <c r="BQ804" s="17"/>
      <c r="BR804" s="17"/>
      <c r="BS804" s="17"/>
      <c r="BT804" s="17"/>
      <c r="BU804" s="17"/>
      <c r="BV804" s="17"/>
      <c r="BW804" s="17"/>
      <c r="BX804" s="17"/>
      <c r="BY804" s="17"/>
      <c r="BZ804" s="17"/>
      <c r="CA804" s="17"/>
      <c r="CB804" s="17"/>
      <c r="CC804" s="17"/>
      <c r="CD804" s="17"/>
    </row>
    <row r="805">
      <c r="A805" s="17"/>
      <c r="B805" s="17"/>
      <c r="C805" s="17"/>
      <c r="D805" s="301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32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  <c r="AT805" s="17"/>
      <c r="AU805" s="17"/>
      <c r="AV805" s="17"/>
      <c r="AW805" s="17"/>
      <c r="AX805" s="17"/>
      <c r="AY805" s="17"/>
      <c r="AZ805" s="17"/>
      <c r="BA805" s="17"/>
      <c r="BB805" s="17"/>
      <c r="BC805" s="17"/>
      <c r="BD805" s="17"/>
      <c r="BE805" s="17"/>
      <c r="BF805" s="17"/>
      <c r="BG805" s="17"/>
      <c r="BH805" s="17"/>
      <c r="BI805" s="17"/>
      <c r="BJ805" s="17"/>
      <c r="BK805" s="17"/>
      <c r="BL805" s="17"/>
      <c r="BM805" s="17"/>
      <c r="BN805" s="17"/>
      <c r="BO805" s="17"/>
      <c r="BP805" s="17"/>
      <c r="BQ805" s="17"/>
      <c r="BR805" s="17"/>
      <c r="BS805" s="17"/>
      <c r="BT805" s="17"/>
      <c r="BU805" s="17"/>
      <c r="BV805" s="17"/>
      <c r="BW805" s="17"/>
      <c r="BX805" s="17"/>
      <c r="BY805" s="17"/>
      <c r="BZ805" s="17"/>
      <c r="CA805" s="17"/>
      <c r="CB805" s="17"/>
      <c r="CC805" s="17"/>
      <c r="CD805" s="17"/>
    </row>
    <row r="806">
      <c r="A806" s="17"/>
      <c r="B806" s="17"/>
      <c r="C806" s="17"/>
      <c r="D806" s="301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32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  <c r="AT806" s="17"/>
      <c r="AU806" s="17"/>
      <c r="AV806" s="17"/>
      <c r="AW806" s="17"/>
      <c r="AX806" s="17"/>
      <c r="AY806" s="17"/>
      <c r="AZ806" s="17"/>
      <c r="BA806" s="17"/>
      <c r="BB806" s="17"/>
      <c r="BC806" s="17"/>
      <c r="BD806" s="17"/>
      <c r="BE806" s="17"/>
      <c r="BF806" s="17"/>
      <c r="BG806" s="17"/>
      <c r="BH806" s="17"/>
      <c r="BI806" s="17"/>
      <c r="BJ806" s="17"/>
      <c r="BK806" s="17"/>
      <c r="BL806" s="17"/>
      <c r="BM806" s="17"/>
      <c r="BN806" s="17"/>
      <c r="BO806" s="17"/>
      <c r="BP806" s="17"/>
      <c r="BQ806" s="17"/>
      <c r="BR806" s="17"/>
      <c r="BS806" s="17"/>
      <c r="BT806" s="17"/>
      <c r="BU806" s="17"/>
      <c r="BV806" s="17"/>
      <c r="BW806" s="17"/>
      <c r="BX806" s="17"/>
      <c r="BY806" s="17"/>
      <c r="BZ806" s="17"/>
      <c r="CA806" s="17"/>
      <c r="CB806" s="17"/>
      <c r="CC806" s="17"/>
      <c r="CD806" s="17"/>
    </row>
    <row r="807">
      <c r="A807" s="17"/>
      <c r="B807" s="17"/>
      <c r="C807" s="17"/>
      <c r="D807" s="301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32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  <c r="AT807" s="17"/>
      <c r="AU807" s="17"/>
      <c r="AV807" s="17"/>
      <c r="AW807" s="17"/>
      <c r="AX807" s="17"/>
      <c r="AY807" s="17"/>
      <c r="AZ807" s="17"/>
      <c r="BA807" s="17"/>
      <c r="BB807" s="17"/>
      <c r="BC807" s="17"/>
      <c r="BD807" s="17"/>
      <c r="BE807" s="17"/>
      <c r="BF807" s="17"/>
      <c r="BG807" s="17"/>
      <c r="BH807" s="17"/>
      <c r="BI807" s="17"/>
      <c r="BJ807" s="17"/>
      <c r="BK807" s="17"/>
      <c r="BL807" s="17"/>
      <c r="BM807" s="17"/>
      <c r="BN807" s="17"/>
      <c r="BO807" s="17"/>
      <c r="BP807" s="17"/>
      <c r="BQ807" s="17"/>
      <c r="BR807" s="17"/>
      <c r="BS807" s="17"/>
      <c r="BT807" s="17"/>
      <c r="BU807" s="17"/>
      <c r="BV807" s="17"/>
      <c r="BW807" s="17"/>
      <c r="BX807" s="17"/>
      <c r="BY807" s="17"/>
      <c r="BZ807" s="17"/>
      <c r="CA807" s="17"/>
      <c r="CB807" s="17"/>
      <c r="CC807" s="17"/>
      <c r="CD807" s="17"/>
    </row>
    <row r="808">
      <c r="A808" s="17"/>
      <c r="B808" s="17"/>
      <c r="C808" s="17"/>
      <c r="D808" s="301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32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  <c r="AT808" s="17"/>
      <c r="AU808" s="17"/>
      <c r="AV808" s="17"/>
      <c r="AW808" s="17"/>
      <c r="AX808" s="17"/>
      <c r="AY808" s="17"/>
      <c r="AZ808" s="17"/>
      <c r="BA808" s="17"/>
      <c r="BB808" s="17"/>
      <c r="BC808" s="17"/>
      <c r="BD808" s="17"/>
      <c r="BE808" s="17"/>
      <c r="BF808" s="17"/>
      <c r="BG808" s="17"/>
      <c r="BH808" s="17"/>
      <c r="BI808" s="17"/>
      <c r="BJ808" s="17"/>
      <c r="BK808" s="17"/>
      <c r="BL808" s="17"/>
      <c r="BM808" s="17"/>
      <c r="BN808" s="17"/>
      <c r="BO808" s="17"/>
      <c r="BP808" s="17"/>
      <c r="BQ808" s="17"/>
      <c r="BR808" s="17"/>
      <c r="BS808" s="17"/>
      <c r="BT808" s="17"/>
      <c r="BU808" s="17"/>
      <c r="BV808" s="17"/>
      <c r="BW808" s="17"/>
      <c r="BX808" s="17"/>
      <c r="BY808" s="17"/>
      <c r="BZ808" s="17"/>
      <c r="CA808" s="17"/>
      <c r="CB808" s="17"/>
      <c r="CC808" s="17"/>
      <c r="CD808" s="17"/>
    </row>
    <row r="809">
      <c r="A809" s="17"/>
      <c r="B809" s="17"/>
      <c r="C809" s="17"/>
      <c r="D809" s="301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32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  <c r="AT809" s="17"/>
      <c r="AU809" s="17"/>
      <c r="AV809" s="17"/>
      <c r="AW809" s="17"/>
      <c r="AX809" s="17"/>
      <c r="AY809" s="17"/>
      <c r="AZ809" s="17"/>
      <c r="BA809" s="17"/>
      <c r="BB809" s="17"/>
      <c r="BC809" s="17"/>
      <c r="BD809" s="17"/>
      <c r="BE809" s="17"/>
      <c r="BF809" s="17"/>
      <c r="BG809" s="17"/>
      <c r="BH809" s="17"/>
      <c r="BI809" s="17"/>
      <c r="BJ809" s="17"/>
      <c r="BK809" s="17"/>
      <c r="BL809" s="17"/>
      <c r="BM809" s="17"/>
      <c r="BN809" s="17"/>
      <c r="BO809" s="17"/>
      <c r="BP809" s="17"/>
      <c r="BQ809" s="17"/>
      <c r="BR809" s="17"/>
      <c r="BS809" s="17"/>
      <c r="BT809" s="17"/>
      <c r="BU809" s="17"/>
      <c r="BV809" s="17"/>
      <c r="BW809" s="17"/>
      <c r="BX809" s="17"/>
      <c r="BY809" s="17"/>
      <c r="BZ809" s="17"/>
      <c r="CA809" s="17"/>
      <c r="CB809" s="17"/>
      <c r="CC809" s="17"/>
      <c r="CD809" s="17"/>
    </row>
    <row r="810">
      <c r="A810" s="17"/>
      <c r="B810" s="17"/>
      <c r="C810" s="17"/>
      <c r="D810" s="301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32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  <c r="AT810" s="17"/>
      <c r="AU810" s="17"/>
      <c r="AV810" s="17"/>
      <c r="AW810" s="17"/>
      <c r="AX810" s="17"/>
      <c r="AY810" s="17"/>
      <c r="AZ810" s="17"/>
      <c r="BA810" s="17"/>
      <c r="BB810" s="17"/>
      <c r="BC810" s="17"/>
      <c r="BD810" s="17"/>
      <c r="BE810" s="17"/>
      <c r="BF810" s="17"/>
      <c r="BG810" s="17"/>
      <c r="BH810" s="17"/>
      <c r="BI810" s="17"/>
      <c r="BJ810" s="17"/>
      <c r="BK810" s="17"/>
      <c r="BL810" s="17"/>
      <c r="BM810" s="17"/>
      <c r="BN810" s="17"/>
      <c r="BO810" s="17"/>
      <c r="BP810" s="17"/>
      <c r="BQ810" s="17"/>
      <c r="BR810" s="17"/>
      <c r="BS810" s="17"/>
      <c r="BT810" s="17"/>
      <c r="BU810" s="17"/>
      <c r="BV810" s="17"/>
      <c r="BW810" s="17"/>
      <c r="BX810" s="17"/>
      <c r="BY810" s="17"/>
      <c r="BZ810" s="17"/>
      <c r="CA810" s="17"/>
      <c r="CB810" s="17"/>
      <c r="CC810" s="17"/>
      <c r="CD810" s="17"/>
    </row>
    <row r="811">
      <c r="A811" s="17"/>
      <c r="B811" s="17"/>
      <c r="C811" s="17"/>
      <c r="D811" s="301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32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  <c r="AT811" s="17"/>
      <c r="AU811" s="17"/>
      <c r="AV811" s="17"/>
      <c r="AW811" s="17"/>
      <c r="AX811" s="17"/>
      <c r="AY811" s="17"/>
      <c r="AZ811" s="17"/>
      <c r="BA811" s="17"/>
      <c r="BB811" s="17"/>
      <c r="BC811" s="17"/>
      <c r="BD811" s="17"/>
      <c r="BE811" s="17"/>
      <c r="BF811" s="17"/>
      <c r="BG811" s="17"/>
      <c r="BH811" s="17"/>
      <c r="BI811" s="17"/>
      <c r="BJ811" s="17"/>
      <c r="BK811" s="17"/>
      <c r="BL811" s="17"/>
      <c r="BM811" s="17"/>
      <c r="BN811" s="17"/>
      <c r="BO811" s="17"/>
      <c r="BP811" s="17"/>
      <c r="BQ811" s="17"/>
      <c r="BR811" s="17"/>
      <c r="BS811" s="17"/>
      <c r="BT811" s="17"/>
      <c r="BU811" s="17"/>
      <c r="BV811" s="17"/>
      <c r="BW811" s="17"/>
      <c r="BX811" s="17"/>
      <c r="BY811" s="17"/>
      <c r="BZ811" s="17"/>
      <c r="CA811" s="17"/>
      <c r="CB811" s="17"/>
      <c r="CC811" s="17"/>
      <c r="CD811" s="17"/>
    </row>
    <row r="812">
      <c r="A812" s="17"/>
      <c r="B812" s="17"/>
      <c r="C812" s="17"/>
      <c r="D812" s="301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32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  <c r="AT812" s="17"/>
      <c r="AU812" s="17"/>
      <c r="AV812" s="17"/>
      <c r="AW812" s="17"/>
      <c r="AX812" s="17"/>
      <c r="AY812" s="17"/>
      <c r="AZ812" s="17"/>
      <c r="BA812" s="17"/>
      <c r="BB812" s="17"/>
      <c r="BC812" s="17"/>
      <c r="BD812" s="17"/>
      <c r="BE812" s="17"/>
      <c r="BF812" s="17"/>
      <c r="BG812" s="17"/>
      <c r="BH812" s="17"/>
      <c r="BI812" s="17"/>
      <c r="BJ812" s="17"/>
      <c r="BK812" s="17"/>
      <c r="BL812" s="17"/>
      <c r="BM812" s="17"/>
      <c r="BN812" s="17"/>
      <c r="BO812" s="17"/>
      <c r="BP812" s="17"/>
      <c r="BQ812" s="17"/>
      <c r="BR812" s="17"/>
      <c r="BS812" s="17"/>
      <c r="BT812" s="17"/>
      <c r="BU812" s="17"/>
      <c r="BV812" s="17"/>
      <c r="BW812" s="17"/>
      <c r="BX812" s="17"/>
      <c r="BY812" s="17"/>
      <c r="BZ812" s="17"/>
      <c r="CA812" s="17"/>
      <c r="CB812" s="17"/>
      <c r="CC812" s="17"/>
      <c r="CD812" s="17"/>
    </row>
    <row r="813">
      <c r="A813" s="17"/>
      <c r="B813" s="17"/>
      <c r="C813" s="17"/>
      <c r="D813" s="301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32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  <c r="AT813" s="17"/>
      <c r="AU813" s="17"/>
      <c r="AV813" s="17"/>
      <c r="AW813" s="17"/>
      <c r="AX813" s="17"/>
      <c r="AY813" s="17"/>
      <c r="AZ813" s="17"/>
      <c r="BA813" s="17"/>
      <c r="BB813" s="17"/>
      <c r="BC813" s="17"/>
      <c r="BD813" s="17"/>
      <c r="BE813" s="17"/>
      <c r="BF813" s="17"/>
      <c r="BG813" s="17"/>
      <c r="BH813" s="17"/>
      <c r="BI813" s="17"/>
      <c r="BJ813" s="17"/>
      <c r="BK813" s="17"/>
      <c r="BL813" s="17"/>
      <c r="BM813" s="17"/>
      <c r="BN813" s="17"/>
      <c r="BO813" s="17"/>
      <c r="BP813" s="17"/>
      <c r="BQ813" s="17"/>
      <c r="BR813" s="17"/>
      <c r="BS813" s="17"/>
      <c r="BT813" s="17"/>
      <c r="BU813" s="17"/>
      <c r="BV813" s="17"/>
      <c r="BW813" s="17"/>
      <c r="BX813" s="17"/>
      <c r="BY813" s="17"/>
      <c r="BZ813" s="17"/>
      <c r="CA813" s="17"/>
      <c r="CB813" s="17"/>
      <c r="CC813" s="17"/>
      <c r="CD813" s="17"/>
    </row>
    <row r="814">
      <c r="A814" s="17"/>
      <c r="B814" s="17"/>
      <c r="C814" s="17"/>
      <c r="D814" s="301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32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  <c r="AT814" s="17"/>
      <c r="AU814" s="17"/>
      <c r="AV814" s="17"/>
      <c r="AW814" s="17"/>
      <c r="AX814" s="17"/>
      <c r="AY814" s="17"/>
      <c r="AZ814" s="17"/>
      <c r="BA814" s="17"/>
      <c r="BB814" s="17"/>
      <c r="BC814" s="17"/>
      <c r="BD814" s="17"/>
      <c r="BE814" s="17"/>
      <c r="BF814" s="17"/>
      <c r="BG814" s="17"/>
      <c r="BH814" s="17"/>
      <c r="BI814" s="17"/>
      <c r="BJ814" s="17"/>
      <c r="BK814" s="17"/>
      <c r="BL814" s="17"/>
      <c r="BM814" s="17"/>
      <c r="BN814" s="17"/>
      <c r="BO814" s="17"/>
      <c r="BP814" s="17"/>
      <c r="BQ814" s="17"/>
      <c r="BR814" s="17"/>
      <c r="BS814" s="17"/>
      <c r="BT814" s="17"/>
      <c r="BU814" s="17"/>
      <c r="BV814" s="17"/>
      <c r="BW814" s="17"/>
      <c r="BX814" s="17"/>
      <c r="BY814" s="17"/>
      <c r="BZ814" s="17"/>
      <c r="CA814" s="17"/>
      <c r="CB814" s="17"/>
      <c r="CC814" s="17"/>
      <c r="CD814" s="17"/>
    </row>
    <row r="815">
      <c r="A815" s="17"/>
      <c r="B815" s="17"/>
      <c r="C815" s="17"/>
      <c r="D815" s="301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32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  <c r="AT815" s="17"/>
      <c r="AU815" s="17"/>
      <c r="AV815" s="17"/>
      <c r="AW815" s="17"/>
      <c r="AX815" s="17"/>
      <c r="AY815" s="17"/>
      <c r="AZ815" s="17"/>
      <c r="BA815" s="17"/>
      <c r="BB815" s="17"/>
      <c r="BC815" s="17"/>
      <c r="BD815" s="17"/>
      <c r="BE815" s="17"/>
      <c r="BF815" s="17"/>
      <c r="BG815" s="17"/>
      <c r="BH815" s="17"/>
      <c r="BI815" s="17"/>
      <c r="BJ815" s="17"/>
      <c r="BK815" s="17"/>
      <c r="BL815" s="17"/>
      <c r="BM815" s="17"/>
      <c r="BN815" s="17"/>
      <c r="BO815" s="17"/>
      <c r="BP815" s="17"/>
      <c r="BQ815" s="17"/>
      <c r="BR815" s="17"/>
      <c r="BS815" s="17"/>
      <c r="BT815" s="17"/>
      <c r="BU815" s="17"/>
      <c r="BV815" s="17"/>
      <c r="BW815" s="17"/>
      <c r="BX815" s="17"/>
      <c r="BY815" s="17"/>
      <c r="BZ815" s="17"/>
      <c r="CA815" s="17"/>
      <c r="CB815" s="17"/>
      <c r="CC815" s="17"/>
      <c r="CD815" s="17"/>
    </row>
    <row r="816">
      <c r="A816" s="17"/>
      <c r="B816" s="17"/>
      <c r="C816" s="17"/>
      <c r="D816" s="301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32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  <c r="AT816" s="17"/>
      <c r="AU816" s="17"/>
      <c r="AV816" s="17"/>
      <c r="AW816" s="17"/>
      <c r="AX816" s="17"/>
      <c r="AY816" s="17"/>
      <c r="AZ816" s="17"/>
      <c r="BA816" s="17"/>
      <c r="BB816" s="17"/>
      <c r="BC816" s="17"/>
      <c r="BD816" s="17"/>
      <c r="BE816" s="17"/>
      <c r="BF816" s="17"/>
      <c r="BG816" s="17"/>
      <c r="BH816" s="17"/>
      <c r="BI816" s="17"/>
      <c r="BJ816" s="17"/>
      <c r="BK816" s="17"/>
      <c r="BL816" s="17"/>
      <c r="BM816" s="17"/>
      <c r="BN816" s="17"/>
      <c r="BO816" s="17"/>
      <c r="BP816" s="17"/>
      <c r="BQ816" s="17"/>
      <c r="BR816" s="17"/>
      <c r="BS816" s="17"/>
      <c r="BT816" s="17"/>
      <c r="BU816" s="17"/>
      <c r="BV816" s="17"/>
      <c r="BW816" s="17"/>
      <c r="BX816" s="17"/>
      <c r="BY816" s="17"/>
      <c r="BZ816" s="17"/>
      <c r="CA816" s="17"/>
      <c r="CB816" s="17"/>
      <c r="CC816" s="17"/>
      <c r="CD816" s="17"/>
    </row>
    <row r="817">
      <c r="A817" s="17"/>
      <c r="B817" s="17"/>
      <c r="C817" s="17"/>
      <c r="D817" s="301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32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  <c r="AT817" s="17"/>
      <c r="AU817" s="17"/>
      <c r="AV817" s="17"/>
      <c r="AW817" s="17"/>
      <c r="AX817" s="17"/>
      <c r="AY817" s="17"/>
      <c r="AZ817" s="17"/>
      <c r="BA817" s="17"/>
      <c r="BB817" s="17"/>
      <c r="BC817" s="17"/>
      <c r="BD817" s="17"/>
      <c r="BE817" s="17"/>
      <c r="BF817" s="17"/>
      <c r="BG817" s="17"/>
      <c r="BH817" s="17"/>
      <c r="BI817" s="17"/>
      <c r="BJ817" s="17"/>
      <c r="BK817" s="17"/>
      <c r="BL817" s="17"/>
      <c r="BM817" s="17"/>
      <c r="BN817" s="17"/>
      <c r="BO817" s="17"/>
      <c r="BP817" s="17"/>
      <c r="BQ817" s="17"/>
      <c r="BR817" s="17"/>
      <c r="BS817" s="17"/>
      <c r="BT817" s="17"/>
      <c r="BU817" s="17"/>
      <c r="BV817" s="17"/>
      <c r="BW817" s="17"/>
      <c r="BX817" s="17"/>
      <c r="BY817" s="17"/>
      <c r="BZ817" s="17"/>
      <c r="CA817" s="17"/>
      <c r="CB817" s="17"/>
      <c r="CC817" s="17"/>
      <c r="CD817" s="17"/>
    </row>
    <row r="818">
      <c r="A818" s="17"/>
      <c r="B818" s="17"/>
      <c r="C818" s="17"/>
      <c r="D818" s="301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32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  <c r="AT818" s="17"/>
      <c r="AU818" s="17"/>
      <c r="AV818" s="17"/>
      <c r="AW818" s="17"/>
      <c r="AX818" s="17"/>
      <c r="AY818" s="17"/>
      <c r="AZ818" s="17"/>
      <c r="BA818" s="17"/>
      <c r="BB818" s="17"/>
      <c r="BC818" s="17"/>
      <c r="BD818" s="17"/>
      <c r="BE818" s="17"/>
      <c r="BF818" s="17"/>
      <c r="BG818" s="17"/>
      <c r="BH818" s="17"/>
      <c r="BI818" s="17"/>
      <c r="BJ818" s="17"/>
      <c r="BK818" s="17"/>
      <c r="BL818" s="17"/>
      <c r="BM818" s="17"/>
      <c r="BN818" s="17"/>
      <c r="BO818" s="17"/>
      <c r="BP818" s="17"/>
      <c r="BQ818" s="17"/>
      <c r="BR818" s="17"/>
      <c r="BS818" s="17"/>
      <c r="BT818" s="17"/>
      <c r="BU818" s="17"/>
      <c r="BV818" s="17"/>
      <c r="BW818" s="17"/>
      <c r="BX818" s="17"/>
      <c r="BY818" s="17"/>
      <c r="BZ818" s="17"/>
      <c r="CA818" s="17"/>
      <c r="CB818" s="17"/>
      <c r="CC818" s="17"/>
      <c r="CD818" s="17"/>
    </row>
    <row r="819">
      <c r="A819" s="17"/>
      <c r="B819" s="17"/>
      <c r="C819" s="17"/>
      <c r="D819" s="301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32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  <c r="AT819" s="17"/>
      <c r="AU819" s="17"/>
      <c r="AV819" s="17"/>
      <c r="AW819" s="17"/>
      <c r="AX819" s="17"/>
      <c r="AY819" s="17"/>
      <c r="AZ819" s="17"/>
      <c r="BA819" s="17"/>
      <c r="BB819" s="17"/>
      <c r="BC819" s="17"/>
      <c r="BD819" s="17"/>
      <c r="BE819" s="17"/>
      <c r="BF819" s="17"/>
      <c r="BG819" s="17"/>
      <c r="BH819" s="17"/>
      <c r="BI819" s="17"/>
      <c r="BJ819" s="17"/>
      <c r="BK819" s="17"/>
      <c r="BL819" s="17"/>
      <c r="BM819" s="17"/>
      <c r="BN819" s="17"/>
      <c r="BO819" s="17"/>
      <c r="BP819" s="17"/>
      <c r="BQ819" s="17"/>
      <c r="BR819" s="17"/>
      <c r="BS819" s="17"/>
      <c r="BT819" s="17"/>
      <c r="BU819" s="17"/>
      <c r="BV819" s="17"/>
      <c r="BW819" s="17"/>
      <c r="BX819" s="17"/>
      <c r="BY819" s="17"/>
      <c r="BZ819" s="17"/>
      <c r="CA819" s="17"/>
      <c r="CB819" s="17"/>
      <c r="CC819" s="17"/>
      <c r="CD819" s="17"/>
    </row>
    <row r="820">
      <c r="A820" s="17"/>
      <c r="B820" s="17"/>
      <c r="C820" s="17"/>
      <c r="D820" s="301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32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  <c r="AT820" s="17"/>
      <c r="AU820" s="17"/>
      <c r="AV820" s="17"/>
      <c r="AW820" s="17"/>
      <c r="AX820" s="17"/>
      <c r="AY820" s="17"/>
      <c r="AZ820" s="17"/>
      <c r="BA820" s="17"/>
      <c r="BB820" s="17"/>
      <c r="BC820" s="17"/>
      <c r="BD820" s="17"/>
      <c r="BE820" s="17"/>
      <c r="BF820" s="17"/>
      <c r="BG820" s="17"/>
      <c r="BH820" s="17"/>
      <c r="BI820" s="17"/>
      <c r="BJ820" s="17"/>
      <c r="BK820" s="17"/>
      <c r="BL820" s="17"/>
      <c r="BM820" s="17"/>
      <c r="BN820" s="17"/>
      <c r="BO820" s="17"/>
      <c r="BP820" s="17"/>
      <c r="BQ820" s="17"/>
      <c r="BR820" s="17"/>
      <c r="BS820" s="17"/>
      <c r="BT820" s="17"/>
      <c r="BU820" s="17"/>
      <c r="BV820" s="17"/>
      <c r="BW820" s="17"/>
      <c r="BX820" s="17"/>
      <c r="BY820" s="17"/>
      <c r="BZ820" s="17"/>
      <c r="CA820" s="17"/>
      <c r="CB820" s="17"/>
      <c r="CC820" s="17"/>
      <c r="CD820" s="17"/>
    </row>
    <row r="821">
      <c r="A821" s="17"/>
      <c r="B821" s="17"/>
      <c r="C821" s="17"/>
      <c r="D821" s="301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32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  <c r="AT821" s="17"/>
      <c r="AU821" s="17"/>
      <c r="AV821" s="17"/>
      <c r="AW821" s="17"/>
      <c r="AX821" s="17"/>
      <c r="AY821" s="17"/>
      <c r="AZ821" s="17"/>
      <c r="BA821" s="17"/>
      <c r="BB821" s="17"/>
      <c r="BC821" s="17"/>
      <c r="BD821" s="17"/>
      <c r="BE821" s="17"/>
      <c r="BF821" s="17"/>
      <c r="BG821" s="17"/>
      <c r="BH821" s="17"/>
      <c r="BI821" s="17"/>
      <c r="BJ821" s="17"/>
      <c r="BK821" s="17"/>
      <c r="BL821" s="17"/>
      <c r="BM821" s="17"/>
      <c r="BN821" s="17"/>
      <c r="BO821" s="17"/>
      <c r="BP821" s="17"/>
      <c r="BQ821" s="17"/>
      <c r="BR821" s="17"/>
      <c r="BS821" s="17"/>
      <c r="BT821" s="17"/>
      <c r="BU821" s="17"/>
      <c r="BV821" s="17"/>
      <c r="BW821" s="17"/>
      <c r="BX821" s="17"/>
      <c r="BY821" s="17"/>
      <c r="BZ821" s="17"/>
      <c r="CA821" s="17"/>
      <c r="CB821" s="17"/>
      <c r="CC821" s="17"/>
      <c r="CD821" s="17"/>
    </row>
    <row r="822">
      <c r="A822" s="17"/>
      <c r="B822" s="17"/>
      <c r="C822" s="17"/>
      <c r="D822" s="301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32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  <c r="AT822" s="17"/>
      <c r="AU822" s="17"/>
      <c r="AV822" s="17"/>
      <c r="AW822" s="17"/>
      <c r="AX822" s="17"/>
      <c r="AY822" s="17"/>
      <c r="AZ822" s="17"/>
      <c r="BA822" s="17"/>
      <c r="BB822" s="17"/>
      <c r="BC822" s="17"/>
      <c r="BD822" s="17"/>
      <c r="BE822" s="17"/>
      <c r="BF822" s="17"/>
      <c r="BG822" s="17"/>
      <c r="BH822" s="17"/>
      <c r="BI822" s="17"/>
      <c r="BJ822" s="17"/>
      <c r="BK822" s="17"/>
      <c r="BL822" s="17"/>
      <c r="BM822" s="17"/>
      <c r="BN822" s="17"/>
      <c r="BO822" s="17"/>
      <c r="BP822" s="17"/>
      <c r="BQ822" s="17"/>
      <c r="BR822" s="17"/>
      <c r="BS822" s="17"/>
      <c r="BT822" s="17"/>
      <c r="BU822" s="17"/>
      <c r="BV822" s="17"/>
      <c r="BW822" s="17"/>
      <c r="BX822" s="17"/>
      <c r="BY822" s="17"/>
      <c r="BZ822" s="17"/>
      <c r="CA822" s="17"/>
      <c r="CB822" s="17"/>
      <c r="CC822" s="17"/>
      <c r="CD822" s="17"/>
    </row>
    <row r="823">
      <c r="A823" s="17"/>
      <c r="B823" s="17"/>
      <c r="C823" s="17"/>
      <c r="D823" s="301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32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  <c r="AT823" s="17"/>
      <c r="AU823" s="17"/>
      <c r="AV823" s="17"/>
      <c r="AW823" s="17"/>
      <c r="AX823" s="17"/>
      <c r="AY823" s="17"/>
      <c r="AZ823" s="17"/>
      <c r="BA823" s="17"/>
      <c r="BB823" s="17"/>
      <c r="BC823" s="17"/>
      <c r="BD823" s="17"/>
      <c r="BE823" s="17"/>
      <c r="BF823" s="17"/>
      <c r="BG823" s="17"/>
      <c r="BH823" s="17"/>
      <c r="BI823" s="17"/>
      <c r="BJ823" s="17"/>
      <c r="BK823" s="17"/>
      <c r="BL823" s="17"/>
      <c r="BM823" s="17"/>
      <c r="BN823" s="17"/>
      <c r="BO823" s="17"/>
      <c r="BP823" s="17"/>
      <c r="BQ823" s="17"/>
      <c r="BR823" s="17"/>
      <c r="BS823" s="17"/>
      <c r="BT823" s="17"/>
      <c r="BU823" s="17"/>
      <c r="BV823" s="17"/>
      <c r="BW823" s="17"/>
      <c r="BX823" s="17"/>
      <c r="BY823" s="17"/>
      <c r="BZ823" s="17"/>
      <c r="CA823" s="17"/>
      <c r="CB823" s="17"/>
      <c r="CC823" s="17"/>
      <c r="CD823" s="17"/>
    </row>
    <row r="824">
      <c r="A824" s="17"/>
      <c r="B824" s="17"/>
      <c r="C824" s="17"/>
      <c r="D824" s="301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32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  <c r="AT824" s="17"/>
      <c r="AU824" s="17"/>
      <c r="AV824" s="17"/>
      <c r="AW824" s="17"/>
      <c r="AX824" s="17"/>
      <c r="AY824" s="17"/>
      <c r="AZ824" s="17"/>
      <c r="BA824" s="17"/>
      <c r="BB824" s="17"/>
      <c r="BC824" s="17"/>
      <c r="BD824" s="17"/>
      <c r="BE824" s="17"/>
      <c r="BF824" s="17"/>
      <c r="BG824" s="17"/>
      <c r="BH824" s="17"/>
      <c r="BI824" s="17"/>
      <c r="BJ824" s="17"/>
      <c r="BK824" s="17"/>
      <c r="BL824" s="17"/>
      <c r="BM824" s="17"/>
      <c r="BN824" s="17"/>
      <c r="BO824" s="17"/>
      <c r="BP824" s="17"/>
      <c r="BQ824" s="17"/>
      <c r="BR824" s="17"/>
      <c r="BS824" s="17"/>
      <c r="BT824" s="17"/>
      <c r="BU824" s="17"/>
      <c r="BV824" s="17"/>
      <c r="BW824" s="17"/>
      <c r="BX824" s="17"/>
      <c r="BY824" s="17"/>
      <c r="BZ824" s="17"/>
      <c r="CA824" s="17"/>
      <c r="CB824" s="17"/>
      <c r="CC824" s="17"/>
      <c r="CD824" s="17"/>
    </row>
    <row r="825">
      <c r="A825" s="17"/>
      <c r="B825" s="17"/>
      <c r="C825" s="17"/>
      <c r="D825" s="301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32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  <c r="AT825" s="17"/>
      <c r="AU825" s="17"/>
      <c r="AV825" s="17"/>
      <c r="AW825" s="17"/>
      <c r="AX825" s="17"/>
      <c r="AY825" s="17"/>
      <c r="AZ825" s="17"/>
      <c r="BA825" s="17"/>
      <c r="BB825" s="17"/>
      <c r="BC825" s="17"/>
      <c r="BD825" s="17"/>
      <c r="BE825" s="17"/>
      <c r="BF825" s="17"/>
      <c r="BG825" s="17"/>
      <c r="BH825" s="17"/>
      <c r="BI825" s="17"/>
      <c r="BJ825" s="17"/>
      <c r="BK825" s="17"/>
      <c r="BL825" s="17"/>
      <c r="BM825" s="17"/>
      <c r="BN825" s="17"/>
      <c r="BO825" s="17"/>
      <c r="BP825" s="17"/>
      <c r="BQ825" s="17"/>
      <c r="BR825" s="17"/>
      <c r="BS825" s="17"/>
      <c r="BT825" s="17"/>
      <c r="BU825" s="17"/>
      <c r="BV825" s="17"/>
      <c r="BW825" s="17"/>
      <c r="BX825" s="17"/>
      <c r="BY825" s="17"/>
      <c r="BZ825" s="17"/>
      <c r="CA825" s="17"/>
      <c r="CB825" s="17"/>
      <c r="CC825" s="17"/>
      <c r="CD825" s="17"/>
    </row>
    <row r="826">
      <c r="A826" s="17"/>
      <c r="B826" s="17"/>
      <c r="C826" s="17"/>
      <c r="D826" s="301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32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  <c r="AT826" s="17"/>
      <c r="AU826" s="17"/>
      <c r="AV826" s="17"/>
      <c r="AW826" s="17"/>
      <c r="AX826" s="17"/>
      <c r="AY826" s="17"/>
      <c r="AZ826" s="17"/>
      <c r="BA826" s="17"/>
      <c r="BB826" s="17"/>
      <c r="BC826" s="17"/>
      <c r="BD826" s="17"/>
      <c r="BE826" s="17"/>
      <c r="BF826" s="17"/>
      <c r="BG826" s="17"/>
      <c r="BH826" s="17"/>
      <c r="BI826" s="17"/>
      <c r="BJ826" s="17"/>
      <c r="BK826" s="17"/>
      <c r="BL826" s="17"/>
      <c r="BM826" s="17"/>
      <c r="BN826" s="17"/>
      <c r="BO826" s="17"/>
      <c r="BP826" s="17"/>
      <c r="BQ826" s="17"/>
      <c r="BR826" s="17"/>
      <c r="BS826" s="17"/>
      <c r="BT826" s="17"/>
      <c r="BU826" s="17"/>
      <c r="BV826" s="17"/>
      <c r="BW826" s="17"/>
      <c r="BX826" s="17"/>
      <c r="BY826" s="17"/>
      <c r="BZ826" s="17"/>
      <c r="CA826" s="17"/>
      <c r="CB826" s="17"/>
      <c r="CC826" s="17"/>
      <c r="CD826" s="17"/>
    </row>
    <row r="827">
      <c r="A827" s="17"/>
      <c r="B827" s="17"/>
      <c r="C827" s="17"/>
      <c r="D827" s="301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32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  <c r="AT827" s="17"/>
      <c r="AU827" s="17"/>
      <c r="AV827" s="17"/>
      <c r="AW827" s="17"/>
      <c r="AX827" s="17"/>
      <c r="AY827" s="17"/>
      <c r="AZ827" s="17"/>
      <c r="BA827" s="17"/>
      <c r="BB827" s="17"/>
      <c r="BC827" s="17"/>
      <c r="BD827" s="17"/>
      <c r="BE827" s="17"/>
      <c r="BF827" s="17"/>
      <c r="BG827" s="17"/>
      <c r="BH827" s="17"/>
      <c r="BI827" s="17"/>
      <c r="BJ827" s="17"/>
      <c r="BK827" s="17"/>
      <c r="BL827" s="17"/>
      <c r="BM827" s="17"/>
      <c r="BN827" s="17"/>
      <c r="BO827" s="17"/>
      <c r="BP827" s="17"/>
      <c r="BQ827" s="17"/>
      <c r="BR827" s="17"/>
      <c r="BS827" s="17"/>
      <c r="BT827" s="17"/>
      <c r="BU827" s="17"/>
      <c r="BV827" s="17"/>
      <c r="BW827" s="17"/>
      <c r="BX827" s="17"/>
      <c r="BY827" s="17"/>
      <c r="BZ827" s="17"/>
      <c r="CA827" s="17"/>
      <c r="CB827" s="17"/>
      <c r="CC827" s="17"/>
      <c r="CD827" s="17"/>
    </row>
    <row r="828">
      <c r="A828" s="17"/>
      <c r="B828" s="17"/>
      <c r="C828" s="17"/>
      <c r="D828" s="301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32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  <c r="AT828" s="17"/>
      <c r="AU828" s="17"/>
      <c r="AV828" s="17"/>
      <c r="AW828" s="17"/>
      <c r="AX828" s="17"/>
      <c r="AY828" s="17"/>
      <c r="AZ828" s="17"/>
      <c r="BA828" s="17"/>
      <c r="BB828" s="17"/>
      <c r="BC828" s="17"/>
      <c r="BD828" s="17"/>
      <c r="BE828" s="17"/>
      <c r="BF828" s="17"/>
      <c r="BG828" s="17"/>
      <c r="BH828" s="17"/>
      <c r="BI828" s="17"/>
      <c r="BJ828" s="17"/>
      <c r="BK828" s="17"/>
      <c r="BL828" s="17"/>
      <c r="BM828" s="17"/>
      <c r="BN828" s="17"/>
      <c r="BO828" s="17"/>
      <c r="BP828" s="17"/>
      <c r="BQ828" s="17"/>
      <c r="BR828" s="17"/>
      <c r="BS828" s="17"/>
      <c r="BT828" s="17"/>
      <c r="BU828" s="17"/>
      <c r="BV828" s="17"/>
      <c r="BW828" s="17"/>
      <c r="BX828" s="17"/>
      <c r="BY828" s="17"/>
      <c r="BZ828" s="17"/>
      <c r="CA828" s="17"/>
      <c r="CB828" s="17"/>
      <c r="CC828" s="17"/>
      <c r="CD828" s="17"/>
    </row>
    <row r="829">
      <c r="A829" s="17"/>
      <c r="B829" s="17"/>
      <c r="C829" s="17"/>
      <c r="D829" s="301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32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  <c r="AT829" s="17"/>
      <c r="AU829" s="17"/>
      <c r="AV829" s="17"/>
      <c r="AW829" s="17"/>
      <c r="AX829" s="17"/>
      <c r="AY829" s="17"/>
      <c r="AZ829" s="17"/>
      <c r="BA829" s="17"/>
      <c r="BB829" s="17"/>
      <c r="BC829" s="17"/>
      <c r="BD829" s="17"/>
      <c r="BE829" s="17"/>
      <c r="BF829" s="17"/>
      <c r="BG829" s="17"/>
      <c r="BH829" s="17"/>
      <c r="BI829" s="17"/>
      <c r="BJ829" s="17"/>
      <c r="BK829" s="17"/>
      <c r="BL829" s="17"/>
      <c r="BM829" s="17"/>
      <c r="BN829" s="17"/>
      <c r="BO829" s="17"/>
      <c r="BP829" s="17"/>
      <c r="BQ829" s="17"/>
      <c r="BR829" s="17"/>
      <c r="BS829" s="17"/>
      <c r="BT829" s="17"/>
      <c r="BU829" s="17"/>
      <c r="BV829" s="17"/>
      <c r="BW829" s="17"/>
      <c r="BX829" s="17"/>
      <c r="BY829" s="17"/>
      <c r="BZ829" s="17"/>
      <c r="CA829" s="17"/>
      <c r="CB829" s="17"/>
      <c r="CC829" s="17"/>
      <c r="CD829" s="17"/>
    </row>
    <row r="830">
      <c r="A830" s="17"/>
      <c r="B830" s="17"/>
      <c r="C830" s="17"/>
      <c r="D830" s="301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32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  <c r="AT830" s="17"/>
      <c r="AU830" s="17"/>
      <c r="AV830" s="17"/>
      <c r="AW830" s="17"/>
      <c r="AX830" s="17"/>
      <c r="AY830" s="17"/>
      <c r="AZ830" s="17"/>
      <c r="BA830" s="17"/>
      <c r="BB830" s="17"/>
      <c r="BC830" s="17"/>
      <c r="BD830" s="17"/>
      <c r="BE830" s="17"/>
      <c r="BF830" s="17"/>
      <c r="BG830" s="17"/>
      <c r="BH830" s="17"/>
      <c r="BI830" s="17"/>
      <c r="BJ830" s="17"/>
      <c r="BK830" s="17"/>
      <c r="BL830" s="17"/>
      <c r="BM830" s="17"/>
      <c r="BN830" s="17"/>
      <c r="BO830" s="17"/>
      <c r="BP830" s="17"/>
      <c r="BQ830" s="17"/>
      <c r="BR830" s="17"/>
      <c r="BS830" s="17"/>
      <c r="BT830" s="17"/>
      <c r="BU830" s="17"/>
      <c r="BV830" s="17"/>
      <c r="BW830" s="17"/>
      <c r="BX830" s="17"/>
      <c r="BY830" s="17"/>
      <c r="BZ830" s="17"/>
      <c r="CA830" s="17"/>
      <c r="CB830" s="17"/>
      <c r="CC830" s="17"/>
      <c r="CD830" s="17"/>
    </row>
    <row r="831">
      <c r="A831" s="17"/>
      <c r="B831" s="17"/>
      <c r="C831" s="17"/>
      <c r="D831" s="301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32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  <c r="AT831" s="17"/>
      <c r="AU831" s="17"/>
      <c r="AV831" s="17"/>
      <c r="AW831" s="17"/>
      <c r="AX831" s="17"/>
      <c r="AY831" s="17"/>
      <c r="AZ831" s="17"/>
      <c r="BA831" s="17"/>
      <c r="BB831" s="17"/>
      <c r="BC831" s="17"/>
      <c r="BD831" s="17"/>
      <c r="BE831" s="17"/>
      <c r="BF831" s="17"/>
      <c r="BG831" s="17"/>
      <c r="BH831" s="17"/>
      <c r="BI831" s="17"/>
      <c r="BJ831" s="17"/>
      <c r="BK831" s="17"/>
      <c r="BL831" s="17"/>
      <c r="BM831" s="17"/>
      <c r="BN831" s="17"/>
      <c r="BO831" s="17"/>
      <c r="BP831" s="17"/>
      <c r="BQ831" s="17"/>
      <c r="BR831" s="17"/>
      <c r="BS831" s="17"/>
      <c r="BT831" s="17"/>
      <c r="BU831" s="17"/>
      <c r="BV831" s="17"/>
      <c r="BW831" s="17"/>
      <c r="BX831" s="17"/>
      <c r="BY831" s="17"/>
      <c r="BZ831" s="17"/>
      <c r="CA831" s="17"/>
      <c r="CB831" s="17"/>
      <c r="CC831" s="17"/>
      <c r="CD831" s="17"/>
    </row>
    <row r="832">
      <c r="A832" s="17"/>
      <c r="B832" s="17"/>
      <c r="C832" s="17"/>
      <c r="D832" s="301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32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  <c r="AT832" s="17"/>
      <c r="AU832" s="17"/>
      <c r="AV832" s="17"/>
      <c r="AW832" s="17"/>
      <c r="AX832" s="17"/>
      <c r="AY832" s="17"/>
      <c r="AZ832" s="17"/>
      <c r="BA832" s="17"/>
      <c r="BB832" s="17"/>
      <c r="BC832" s="17"/>
      <c r="BD832" s="17"/>
      <c r="BE832" s="17"/>
      <c r="BF832" s="17"/>
      <c r="BG832" s="17"/>
      <c r="BH832" s="17"/>
      <c r="BI832" s="17"/>
      <c r="BJ832" s="17"/>
      <c r="BK832" s="17"/>
      <c r="BL832" s="17"/>
      <c r="BM832" s="17"/>
      <c r="BN832" s="17"/>
      <c r="BO832" s="17"/>
      <c r="BP832" s="17"/>
      <c r="BQ832" s="17"/>
      <c r="BR832" s="17"/>
      <c r="BS832" s="17"/>
      <c r="BT832" s="17"/>
      <c r="BU832" s="17"/>
      <c r="BV832" s="17"/>
      <c r="BW832" s="17"/>
      <c r="BX832" s="17"/>
      <c r="BY832" s="17"/>
      <c r="BZ832" s="17"/>
      <c r="CA832" s="17"/>
      <c r="CB832" s="17"/>
      <c r="CC832" s="17"/>
      <c r="CD832" s="17"/>
    </row>
    <row r="833">
      <c r="A833" s="17"/>
      <c r="B833" s="17"/>
      <c r="C833" s="17"/>
      <c r="D833" s="301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32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  <c r="AT833" s="17"/>
      <c r="AU833" s="17"/>
      <c r="AV833" s="17"/>
      <c r="AW833" s="17"/>
      <c r="AX833" s="17"/>
      <c r="AY833" s="17"/>
      <c r="AZ833" s="17"/>
      <c r="BA833" s="17"/>
      <c r="BB833" s="17"/>
      <c r="BC833" s="17"/>
      <c r="BD833" s="17"/>
      <c r="BE833" s="17"/>
      <c r="BF833" s="17"/>
      <c r="BG833" s="17"/>
      <c r="BH833" s="17"/>
      <c r="BI833" s="17"/>
      <c r="BJ833" s="17"/>
      <c r="BK833" s="17"/>
      <c r="BL833" s="17"/>
      <c r="BM833" s="17"/>
      <c r="BN833" s="17"/>
      <c r="BO833" s="17"/>
      <c r="BP833" s="17"/>
      <c r="BQ833" s="17"/>
      <c r="BR833" s="17"/>
      <c r="BS833" s="17"/>
      <c r="BT833" s="17"/>
      <c r="BU833" s="17"/>
      <c r="BV833" s="17"/>
      <c r="BW833" s="17"/>
      <c r="BX833" s="17"/>
      <c r="BY833" s="17"/>
      <c r="BZ833" s="17"/>
      <c r="CA833" s="17"/>
      <c r="CB833" s="17"/>
      <c r="CC833" s="17"/>
      <c r="CD833" s="17"/>
    </row>
    <row r="834">
      <c r="A834" s="17"/>
      <c r="B834" s="17"/>
      <c r="C834" s="17"/>
      <c r="D834" s="301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32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  <c r="AT834" s="17"/>
      <c r="AU834" s="17"/>
      <c r="AV834" s="17"/>
      <c r="AW834" s="17"/>
      <c r="AX834" s="17"/>
      <c r="AY834" s="17"/>
      <c r="AZ834" s="17"/>
      <c r="BA834" s="17"/>
      <c r="BB834" s="17"/>
      <c r="BC834" s="17"/>
      <c r="BD834" s="17"/>
      <c r="BE834" s="17"/>
      <c r="BF834" s="17"/>
      <c r="BG834" s="17"/>
      <c r="BH834" s="17"/>
      <c r="BI834" s="17"/>
      <c r="BJ834" s="17"/>
      <c r="BK834" s="17"/>
      <c r="BL834" s="17"/>
      <c r="BM834" s="17"/>
      <c r="BN834" s="17"/>
      <c r="BO834" s="17"/>
      <c r="BP834" s="17"/>
      <c r="BQ834" s="17"/>
      <c r="BR834" s="17"/>
      <c r="BS834" s="17"/>
      <c r="BT834" s="17"/>
      <c r="BU834" s="17"/>
      <c r="BV834" s="17"/>
      <c r="BW834" s="17"/>
      <c r="BX834" s="17"/>
      <c r="BY834" s="17"/>
      <c r="BZ834" s="17"/>
      <c r="CA834" s="17"/>
      <c r="CB834" s="17"/>
      <c r="CC834" s="17"/>
      <c r="CD834" s="17"/>
    </row>
    <row r="835">
      <c r="A835" s="17"/>
      <c r="B835" s="17"/>
      <c r="C835" s="17"/>
      <c r="D835" s="301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32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  <c r="AT835" s="17"/>
      <c r="AU835" s="17"/>
      <c r="AV835" s="17"/>
      <c r="AW835" s="17"/>
      <c r="AX835" s="17"/>
      <c r="AY835" s="17"/>
      <c r="AZ835" s="17"/>
      <c r="BA835" s="17"/>
      <c r="BB835" s="17"/>
      <c r="BC835" s="17"/>
      <c r="BD835" s="17"/>
      <c r="BE835" s="17"/>
      <c r="BF835" s="17"/>
      <c r="BG835" s="17"/>
      <c r="BH835" s="17"/>
      <c r="BI835" s="17"/>
      <c r="BJ835" s="17"/>
      <c r="BK835" s="17"/>
      <c r="BL835" s="17"/>
      <c r="BM835" s="17"/>
      <c r="BN835" s="17"/>
      <c r="BO835" s="17"/>
      <c r="BP835" s="17"/>
      <c r="BQ835" s="17"/>
      <c r="BR835" s="17"/>
      <c r="BS835" s="17"/>
      <c r="BT835" s="17"/>
      <c r="BU835" s="17"/>
      <c r="BV835" s="17"/>
      <c r="BW835" s="17"/>
      <c r="BX835" s="17"/>
      <c r="BY835" s="17"/>
      <c r="BZ835" s="17"/>
      <c r="CA835" s="17"/>
      <c r="CB835" s="17"/>
      <c r="CC835" s="17"/>
      <c r="CD835" s="17"/>
    </row>
    <row r="836">
      <c r="A836" s="17"/>
      <c r="B836" s="17"/>
      <c r="C836" s="17"/>
      <c r="D836" s="301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32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  <c r="AT836" s="17"/>
      <c r="AU836" s="17"/>
      <c r="AV836" s="17"/>
      <c r="AW836" s="17"/>
      <c r="AX836" s="17"/>
      <c r="AY836" s="17"/>
      <c r="AZ836" s="17"/>
      <c r="BA836" s="17"/>
      <c r="BB836" s="17"/>
      <c r="BC836" s="17"/>
      <c r="BD836" s="17"/>
      <c r="BE836" s="17"/>
      <c r="BF836" s="17"/>
      <c r="BG836" s="17"/>
      <c r="BH836" s="17"/>
      <c r="BI836" s="17"/>
      <c r="BJ836" s="17"/>
      <c r="BK836" s="17"/>
      <c r="BL836" s="17"/>
      <c r="BM836" s="17"/>
      <c r="BN836" s="17"/>
      <c r="BO836" s="17"/>
      <c r="BP836" s="17"/>
      <c r="BQ836" s="17"/>
      <c r="BR836" s="17"/>
      <c r="BS836" s="17"/>
      <c r="BT836" s="17"/>
      <c r="BU836" s="17"/>
      <c r="BV836" s="17"/>
      <c r="BW836" s="17"/>
      <c r="BX836" s="17"/>
      <c r="BY836" s="17"/>
      <c r="BZ836" s="17"/>
      <c r="CA836" s="17"/>
      <c r="CB836" s="17"/>
      <c r="CC836" s="17"/>
      <c r="CD836" s="17"/>
    </row>
    <row r="837">
      <c r="A837" s="17"/>
      <c r="B837" s="17"/>
      <c r="C837" s="17"/>
      <c r="D837" s="301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32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  <c r="AT837" s="17"/>
      <c r="AU837" s="17"/>
      <c r="AV837" s="17"/>
      <c r="AW837" s="17"/>
      <c r="AX837" s="17"/>
      <c r="AY837" s="17"/>
      <c r="AZ837" s="17"/>
      <c r="BA837" s="17"/>
      <c r="BB837" s="17"/>
      <c r="BC837" s="17"/>
      <c r="BD837" s="17"/>
      <c r="BE837" s="17"/>
      <c r="BF837" s="17"/>
      <c r="BG837" s="17"/>
      <c r="BH837" s="17"/>
      <c r="BI837" s="17"/>
      <c r="BJ837" s="17"/>
      <c r="BK837" s="17"/>
      <c r="BL837" s="17"/>
      <c r="BM837" s="17"/>
      <c r="BN837" s="17"/>
      <c r="BO837" s="17"/>
      <c r="BP837" s="17"/>
      <c r="BQ837" s="17"/>
      <c r="BR837" s="17"/>
      <c r="BS837" s="17"/>
      <c r="BT837" s="17"/>
      <c r="BU837" s="17"/>
      <c r="BV837" s="17"/>
      <c r="BW837" s="17"/>
      <c r="BX837" s="17"/>
      <c r="BY837" s="17"/>
      <c r="BZ837" s="17"/>
      <c r="CA837" s="17"/>
      <c r="CB837" s="17"/>
      <c r="CC837" s="17"/>
      <c r="CD837" s="17"/>
    </row>
    <row r="838">
      <c r="A838" s="17"/>
      <c r="B838" s="17"/>
      <c r="C838" s="17"/>
      <c r="D838" s="301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32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  <c r="AT838" s="17"/>
      <c r="AU838" s="17"/>
      <c r="AV838" s="17"/>
      <c r="AW838" s="17"/>
      <c r="AX838" s="17"/>
      <c r="AY838" s="17"/>
      <c r="AZ838" s="17"/>
      <c r="BA838" s="17"/>
      <c r="BB838" s="17"/>
      <c r="BC838" s="17"/>
      <c r="BD838" s="17"/>
      <c r="BE838" s="17"/>
      <c r="BF838" s="17"/>
      <c r="BG838" s="17"/>
      <c r="BH838" s="17"/>
      <c r="BI838" s="17"/>
      <c r="BJ838" s="17"/>
      <c r="BK838" s="17"/>
      <c r="BL838" s="17"/>
      <c r="BM838" s="17"/>
      <c r="BN838" s="17"/>
      <c r="BO838" s="17"/>
      <c r="BP838" s="17"/>
      <c r="BQ838" s="17"/>
      <c r="BR838" s="17"/>
      <c r="BS838" s="17"/>
      <c r="BT838" s="17"/>
      <c r="BU838" s="17"/>
      <c r="BV838" s="17"/>
      <c r="BW838" s="17"/>
      <c r="BX838" s="17"/>
      <c r="BY838" s="17"/>
      <c r="BZ838" s="17"/>
      <c r="CA838" s="17"/>
      <c r="CB838" s="17"/>
      <c r="CC838" s="17"/>
      <c r="CD838" s="17"/>
    </row>
    <row r="839">
      <c r="A839" s="17"/>
      <c r="B839" s="17"/>
      <c r="C839" s="17"/>
      <c r="D839" s="301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32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  <c r="AT839" s="17"/>
      <c r="AU839" s="17"/>
      <c r="AV839" s="17"/>
      <c r="AW839" s="17"/>
      <c r="AX839" s="17"/>
      <c r="AY839" s="17"/>
      <c r="AZ839" s="17"/>
      <c r="BA839" s="17"/>
      <c r="BB839" s="17"/>
      <c r="BC839" s="17"/>
      <c r="BD839" s="17"/>
      <c r="BE839" s="17"/>
      <c r="BF839" s="17"/>
      <c r="BG839" s="17"/>
      <c r="BH839" s="17"/>
      <c r="BI839" s="17"/>
      <c r="BJ839" s="17"/>
      <c r="BK839" s="17"/>
      <c r="BL839" s="17"/>
      <c r="BM839" s="17"/>
      <c r="BN839" s="17"/>
      <c r="BO839" s="17"/>
      <c r="BP839" s="17"/>
      <c r="BQ839" s="17"/>
      <c r="BR839" s="17"/>
      <c r="BS839" s="17"/>
      <c r="BT839" s="17"/>
      <c r="BU839" s="17"/>
      <c r="BV839" s="17"/>
      <c r="BW839" s="17"/>
      <c r="BX839" s="17"/>
      <c r="BY839" s="17"/>
      <c r="BZ839" s="17"/>
      <c r="CA839" s="17"/>
      <c r="CB839" s="17"/>
      <c r="CC839" s="17"/>
      <c r="CD839" s="17"/>
    </row>
    <row r="840">
      <c r="A840" s="17"/>
      <c r="B840" s="17"/>
      <c r="C840" s="17"/>
      <c r="D840" s="301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32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  <c r="AT840" s="17"/>
      <c r="AU840" s="17"/>
      <c r="AV840" s="17"/>
      <c r="AW840" s="17"/>
      <c r="AX840" s="17"/>
      <c r="AY840" s="17"/>
      <c r="AZ840" s="17"/>
      <c r="BA840" s="17"/>
      <c r="BB840" s="17"/>
      <c r="BC840" s="17"/>
      <c r="BD840" s="17"/>
      <c r="BE840" s="17"/>
      <c r="BF840" s="17"/>
      <c r="BG840" s="17"/>
      <c r="BH840" s="17"/>
      <c r="BI840" s="17"/>
      <c r="BJ840" s="17"/>
      <c r="BK840" s="17"/>
      <c r="BL840" s="17"/>
      <c r="BM840" s="17"/>
      <c r="BN840" s="17"/>
      <c r="BO840" s="17"/>
      <c r="BP840" s="17"/>
      <c r="BQ840" s="17"/>
      <c r="BR840" s="17"/>
      <c r="BS840" s="17"/>
      <c r="BT840" s="17"/>
      <c r="BU840" s="17"/>
      <c r="BV840" s="17"/>
      <c r="BW840" s="17"/>
      <c r="BX840" s="17"/>
      <c r="BY840" s="17"/>
      <c r="BZ840" s="17"/>
      <c r="CA840" s="17"/>
      <c r="CB840" s="17"/>
      <c r="CC840" s="17"/>
      <c r="CD840" s="17"/>
    </row>
    <row r="841">
      <c r="A841" s="17"/>
      <c r="B841" s="17"/>
      <c r="C841" s="17"/>
      <c r="D841" s="301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32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  <c r="AT841" s="17"/>
      <c r="AU841" s="17"/>
      <c r="AV841" s="17"/>
      <c r="AW841" s="17"/>
      <c r="AX841" s="17"/>
      <c r="AY841" s="17"/>
      <c r="AZ841" s="17"/>
      <c r="BA841" s="17"/>
      <c r="BB841" s="17"/>
      <c r="BC841" s="17"/>
      <c r="BD841" s="17"/>
      <c r="BE841" s="17"/>
      <c r="BF841" s="17"/>
      <c r="BG841" s="17"/>
      <c r="BH841" s="17"/>
      <c r="BI841" s="17"/>
      <c r="BJ841" s="17"/>
      <c r="BK841" s="17"/>
      <c r="BL841" s="17"/>
      <c r="BM841" s="17"/>
      <c r="BN841" s="17"/>
      <c r="BO841" s="17"/>
      <c r="BP841" s="17"/>
      <c r="BQ841" s="17"/>
      <c r="BR841" s="17"/>
      <c r="BS841" s="17"/>
      <c r="BT841" s="17"/>
      <c r="BU841" s="17"/>
      <c r="BV841" s="17"/>
      <c r="BW841" s="17"/>
      <c r="BX841" s="17"/>
      <c r="BY841" s="17"/>
      <c r="BZ841" s="17"/>
      <c r="CA841" s="17"/>
      <c r="CB841" s="17"/>
      <c r="CC841" s="17"/>
      <c r="CD841" s="17"/>
    </row>
    <row r="842">
      <c r="A842" s="17"/>
      <c r="B842" s="17"/>
      <c r="C842" s="17"/>
      <c r="D842" s="301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32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  <c r="AT842" s="17"/>
      <c r="AU842" s="17"/>
      <c r="AV842" s="17"/>
      <c r="AW842" s="17"/>
      <c r="AX842" s="17"/>
      <c r="AY842" s="17"/>
      <c r="AZ842" s="17"/>
      <c r="BA842" s="17"/>
      <c r="BB842" s="17"/>
      <c r="BC842" s="17"/>
      <c r="BD842" s="17"/>
      <c r="BE842" s="17"/>
      <c r="BF842" s="17"/>
      <c r="BG842" s="17"/>
      <c r="BH842" s="17"/>
      <c r="BI842" s="17"/>
      <c r="BJ842" s="17"/>
      <c r="BK842" s="17"/>
      <c r="BL842" s="17"/>
      <c r="BM842" s="17"/>
      <c r="BN842" s="17"/>
      <c r="BO842" s="17"/>
      <c r="BP842" s="17"/>
      <c r="BQ842" s="17"/>
      <c r="BR842" s="17"/>
      <c r="BS842" s="17"/>
      <c r="BT842" s="17"/>
      <c r="BU842" s="17"/>
      <c r="BV842" s="17"/>
      <c r="BW842" s="17"/>
      <c r="BX842" s="17"/>
      <c r="BY842" s="17"/>
      <c r="BZ842" s="17"/>
      <c r="CA842" s="17"/>
      <c r="CB842" s="17"/>
      <c r="CC842" s="17"/>
      <c r="CD842" s="17"/>
    </row>
    <row r="843">
      <c r="A843" s="17"/>
      <c r="B843" s="17"/>
      <c r="C843" s="17"/>
      <c r="D843" s="301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32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  <c r="AT843" s="17"/>
      <c r="AU843" s="17"/>
      <c r="AV843" s="17"/>
      <c r="AW843" s="17"/>
      <c r="AX843" s="17"/>
      <c r="AY843" s="17"/>
      <c r="AZ843" s="17"/>
      <c r="BA843" s="17"/>
      <c r="BB843" s="17"/>
      <c r="BC843" s="17"/>
      <c r="BD843" s="17"/>
      <c r="BE843" s="17"/>
      <c r="BF843" s="17"/>
      <c r="BG843" s="17"/>
      <c r="BH843" s="17"/>
      <c r="BI843" s="17"/>
      <c r="BJ843" s="17"/>
      <c r="BK843" s="17"/>
      <c r="BL843" s="17"/>
      <c r="BM843" s="17"/>
      <c r="BN843" s="17"/>
      <c r="BO843" s="17"/>
      <c r="BP843" s="17"/>
      <c r="BQ843" s="17"/>
      <c r="BR843" s="17"/>
      <c r="BS843" s="17"/>
      <c r="BT843" s="17"/>
      <c r="BU843" s="17"/>
      <c r="BV843" s="17"/>
      <c r="BW843" s="17"/>
      <c r="BX843" s="17"/>
      <c r="BY843" s="17"/>
      <c r="BZ843" s="17"/>
      <c r="CA843" s="17"/>
      <c r="CB843" s="17"/>
      <c r="CC843" s="17"/>
      <c r="CD843" s="17"/>
    </row>
    <row r="844">
      <c r="A844" s="17"/>
      <c r="B844" s="17"/>
      <c r="C844" s="17"/>
      <c r="D844" s="301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32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  <c r="AT844" s="17"/>
      <c r="AU844" s="17"/>
      <c r="AV844" s="17"/>
      <c r="AW844" s="17"/>
      <c r="AX844" s="17"/>
      <c r="AY844" s="17"/>
      <c r="AZ844" s="17"/>
      <c r="BA844" s="17"/>
      <c r="BB844" s="17"/>
      <c r="BC844" s="17"/>
      <c r="BD844" s="17"/>
      <c r="BE844" s="17"/>
      <c r="BF844" s="17"/>
      <c r="BG844" s="17"/>
      <c r="BH844" s="17"/>
      <c r="BI844" s="17"/>
      <c r="BJ844" s="17"/>
      <c r="BK844" s="17"/>
      <c r="BL844" s="17"/>
      <c r="BM844" s="17"/>
      <c r="BN844" s="17"/>
      <c r="BO844" s="17"/>
      <c r="BP844" s="17"/>
      <c r="BQ844" s="17"/>
      <c r="BR844" s="17"/>
      <c r="BS844" s="17"/>
      <c r="BT844" s="17"/>
      <c r="BU844" s="17"/>
      <c r="BV844" s="17"/>
      <c r="BW844" s="17"/>
      <c r="BX844" s="17"/>
      <c r="BY844" s="17"/>
      <c r="BZ844" s="17"/>
      <c r="CA844" s="17"/>
      <c r="CB844" s="17"/>
      <c r="CC844" s="17"/>
      <c r="CD844" s="17"/>
    </row>
    <row r="845">
      <c r="A845" s="17"/>
      <c r="B845" s="17"/>
      <c r="C845" s="17"/>
      <c r="D845" s="301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32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  <c r="AT845" s="17"/>
      <c r="AU845" s="17"/>
      <c r="AV845" s="17"/>
      <c r="AW845" s="17"/>
      <c r="AX845" s="17"/>
      <c r="AY845" s="17"/>
      <c r="AZ845" s="17"/>
      <c r="BA845" s="17"/>
      <c r="BB845" s="17"/>
      <c r="BC845" s="17"/>
      <c r="BD845" s="17"/>
      <c r="BE845" s="17"/>
      <c r="BF845" s="17"/>
      <c r="BG845" s="17"/>
      <c r="BH845" s="17"/>
      <c r="BI845" s="17"/>
      <c r="BJ845" s="17"/>
      <c r="BK845" s="17"/>
      <c r="BL845" s="17"/>
      <c r="BM845" s="17"/>
      <c r="BN845" s="17"/>
      <c r="BO845" s="17"/>
      <c r="BP845" s="17"/>
      <c r="BQ845" s="17"/>
      <c r="BR845" s="17"/>
      <c r="BS845" s="17"/>
      <c r="BT845" s="17"/>
      <c r="BU845" s="17"/>
      <c r="BV845" s="17"/>
      <c r="BW845" s="17"/>
      <c r="BX845" s="17"/>
      <c r="BY845" s="17"/>
      <c r="BZ845" s="17"/>
      <c r="CA845" s="17"/>
      <c r="CB845" s="17"/>
      <c r="CC845" s="17"/>
      <c r="CD845" s="17"/>
    </row>
    <row r="846">
      <c r="A846" s="17"/>
      <c r="B846" s="17"/>
      <c r="C846" s="17"/>
      <c r="D846" s="301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32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  <c r="AT846" s="17"/>
      <c r="AU846" s="17"/>
      <c r="AV846" s="17"/>
      <c r="AW846" s="17"/>
      <c r="AX846" s="17"/>
      <c r="AY846" s="17"/>
      <c r="AZ846" s="17"/>
      <c r="BA846" s="17"/>
      <c r="BB846" s="17"/>
      <c r="BC846" s="17"/>
      <c r="BD846" s="17"/>
      <c r="BE846" s="17"/>
      <c r="BF846" s="17"/>
      <c r="BG846" s="17"/>
      <c r="BH846" s="17"/>
      <c r="BI846" s="17"/>
      <c r="BJ846" s="17"/>
      <c r="BK846" s="17"/>
      <c r="BL846" s="17"/>
      <c r="BM846" s="17"/>
      <c r="BN846" s="17"/>
      <c r="BO846" s="17"/>
      <c r="BP846" s="17"/>
      <c r="BQ846" s="17"/>
      <c r="BR846" s="17"/>
      <c r="BS846" s="17"/>
      <c r="BT846" s="17"/>
      <c r="BU846" s="17"/>
      <c r="BV846" s="17"/>
      <c r="BW846" s="17"/>
      <c r="BX846" s="17"/>
      <c r="BY846" s="17"/>
      <c r="BZ846" s="17"/>
      <c r="CA846" s="17"/>
      <c r="CB846" s="17"/>
      <c r="CC846" s="17"/>
      <c r="CD846" s="17"/>
    </row>
    <row r="847">
      <c r="A847" s="17"/>
      <c r="B847" s="17"/>
      <c r="C847" s="17"/>
      <c r="D847" s="301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32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  <c r="AT847" s="17"/>
      <c r="AU847" s="17"/>
      <c r="AV847" s="17"/>
      <c r="AW847" s="17"/>
      <c r="AX847" s="17"/>
      <c r="AY847" s="17"/>
      <c r="AZ847" s="17"/>
      <c r="BA847" s="17"/>
      <c r="BB847" s="17"/>
      <c r="BC847" s="17"/>
      <c r="BD847" s="17"/>
      <c r="BE847" s="17"/>
      <c r="BF847" s="17"/>
      <c r="BG847" s="17"/>
      <c r="BH847" s="17"/>
      <c r="BI847" s="17"/>
      <c r="BJ847" s="17"/>
      <c r="BK847" s="17"/>
      <c r="BL847" s="17"/>
      <c r="BM847" s="17"/>
      <c r="BN847" s="17"/>
      <c r="BO847" s="17"/>
      <c r="BP847" s="17"/>
      <c r="BQ847" s="17"/>
      <c r="BR847" s="17"/>
      <c r="BS847" s="17"/>
      <c r="BT847" s="17"/>
      <c r="BU847" s="17"/>
      <c r="BV847" s="17"/>
      <c r="BW847" s="17"/>
      <c r="BX847" s="17"/>
      <c r="BY847" s="17"/>
      <c r="BZ847" s="17"/>
      <c r="CA847" s="17"/>
      <c r="CB847" s="17"/>
      <c r="CC847" s="17"/>
      <c r="CD847" s="17"/>
    </row>
    <row r="848">
      <c r="A848" s="17"/>
      <c r="B848" s="17"/>
      <c r="C848" s="17"/>
      <c r="D848" s="301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32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  <c r="AT848" s="17"/>
      <c r="AU848" s="17"/>
      <c r="AV848" s="17"/>
      <c r="AW848" s="17"/>
      <c r="AX848" s="17"/>
      <c r="AY848" s="17"/>
      <c r="AZ848" s="17"/>
      <c r="BA848" s="17"/>
      <c r="BB848" s="17"/>
      <c r="BC848" s="17"/>
      <c r="BD848" s="17"/>
      <c r="BE848" s="17"/>
      <c r="BF848" s="17"/>
      <c r="BG848" s="17"/>
      <c r="BH848" s="17"/>
      <c r="BI848" s="17"/>
      <c r="BJ848" s="17"/>
      <c r="BK848" s="17"/>
      <c r="BL848" s="17"/>
      <c r="BM848" s="17"/>
      <c r="BN848" s="17"/>
      <c r="BO848" s="17"/>
      <c r="BP848" s="17"/>
      <c r="BQ848" s="17"/>
      <c r="BR848" s="17"/>
      <c r="BS848" s="17"/>
      <c r="BT848" s="17"/>
      <c r="BU848" s="17"/>
      <c r="BV848" s="17"/>
      <c r="BW848" s="17"/>
      <c r="BX848" s="17"/>
      <c r="BY848" s="17"/>
      <c r="BZ848" s="17"/>
      <c r="CA848" s="17"/>
      <c r="CB848" s="17"/>
      <c r="CC848" s="17"/>
      <c r="CD848" s="17"/>
    </row>
    <row r="849">
      <c r="A849" s="17"/>
      <c r="B849" s="17"/>
      <c r="C849" s="17"/>
      <c r="D849" s="301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32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  <c r="AT849" s="17"/>
      <c r="AU849" s="17"/>
      <c r="AV849" s="17"/>
      <c r="AW849" s="17"/>
      <c r="AX849" s="17"/>
      <c r="AY849" s="17"/>
      <c r="AZ849" s="17"/>
      <c r="BA849" s="17"/>
      <c r="BB849" s="17"/>
      <c r="BC849" s="17"/>
      <c r="BD849" s="17"/>
      <c r="BE849" s="17"/>
      <c r="BF849" s="17"/>
      <c r="BG849" s="17"/>
      <c r="BH849" s="17"/>
      <c r="BI849" s="17"/>
      <c r="BJ849" s="17"/>
      <c r="BK849" s="17"/>
      <c r="BL849" s="17"/>
      <c r="BM849" s="17"/>
      <c r="BN849" s="17"/>
      <c r="BO849" s="17"/>
      <c r="BP849" s="17"/>
      <c r="BQ849" s="17"/>
      <c r="BR849" s="17"/>
      <c r="BS849" s="17"/>
      <c r="BT849" s="17"/>
      <c r="BU849" s="17"/>
      <c r="BV849" s="17"/>
      <c r="BW849" s="17"/>
      <c r="BX849" s="17"/>
      <c r="BY849" s="17"/>
      <c r="BZ849" s="17"/>
      <c r="CA849" s="17"/>
      <c r="CB849" s="17"/>
      <c r="CC849" s="17"/>
      <c r="CD849" s="17"/>
    </row>
    <row r="850">
      <c r="A850" s="17"/>
      <c r="B850" s="17"/>
      <c r="C850" s="17"/>
      <c r="D850" s="301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32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  <c r="AT850" s="17"/>
      <c r="AU850" s="17"/>
      <c r="AV850" s="17"/>
      <c r="AW850" s="17"/>
      <c r="AX850" s="17"/>
      <c r="AY850" s="17"/>
      <c r="AZ850" s="17"/>
      <c r="BA850" s="17"/>
      <c r="BB850" s="17"/>
      <c r="BC850" s="17"/>
      <c r="BD850" s="17"/>
      <c r="BE850" s="17"/>
      <c r="BF850" s="17"/>
      <c r="BG850" s="17"/>
      <c r="BH850" s="17"/>
      <c r="BI850" s="17"/>
      <c r="BJ850" s="17"/>
      <c r="BK850" s="17"/>
      <c r="BL850" s="17"/>
      <c r="BM850" s="17"/>
      <c r="BN850" s="17"/>
      <c r="BO850" s="17"/>
      <c r="BP850" s="17"/>
      <c r="BQ850" s="17"/>
      <c r="BR850" s="17"/>
      <c r="BS850" s="17"/>
      <c r="BT850" s="17"/>
      <c r="BU850" s="17"/>
      <c r="BV850" s="17"/>
      <c r="BW850" s="17"/>
      <c r="BX850" s="17"/>
      <c r="BY850" s="17"/>
      <c r="BZ850" s="17"/>
      <c r="CA850" s="17"/>
      <c r="CB850" s="17"/>
      <c r="CC850" s="17"/>
      <c r="CD850" s="17"/>
    </row>
    <row r="851">
      <c r="A851" s="17"/>
      <c r="B851" s="17"/>
      <c r="C851" s="17"/>
      <c r="D851" s="301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32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  <c r="AT851" s="17"/>
      <c r="AU851" s="17"/>
      <c r="AV851" s="17"/>
      <c r="AW851" s="17"/>
      <c r="AX851" s="17"/>
      <c r="AY851" s="17"/>
      <c r="AZ851" s="17"/>
      <c r="BA851" s="17"/>
      <c r="BB851" s="17"/>
      <c r="BC851" s="17"/>
      <c r="BD851" s="17"/>
      <c r="BE851" s="17"/>
      <c r="BF851" s="17"/>
      <c r="BG851" s="17"/>
      <c r="BH851" s="17"/>
      <c r="BI851" s="17"/>
      <c r="BJ851" s="17"/>
      <c r="BK851" s="17"/>
      <c r="BL851" s="17"/>
      <c r="BM851" s="17"/>
      <c r="BN851" s="17"/>
      <c r="BO851" s="17"/>
      <c r="BP851" s="17"/>
      <c r="BQ851" s="17"/>
      <c r="BR851" s="17"/>
      <c r="BS851" s="17"/>
      <c r="BT851" s="17"/>
      <c r="BU851" s="17"/>
      <c r="BV851" s="17"/>
      <c r="BW851" s="17"/>
      <c r="BX851" s="17"/>
      <c r="BY851" s="17"/>
      <c r="BZ851" s="17"/>
      <c r="CA851" s="17"/>
      <c r="CB851" s="17"/>
      <c r="CC851" s="17"/>
      <c r="CD851" s="17"/>
    </row>
    <row r="852">
      <c r="A852" s="17"/>
      <c r="B852" s="17"/>
      <c r="C852" s="17"/>
      <c r="D852" s="301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32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  <c r="AT852" s="17"/>
      <c r="AU852" s="17"/>
      <c r="AV852" s="17"/>
      <c r="AW852" s="17"/>
      <c r="AX852" s="17"/>
      <c r="AY852" s="17"/>
      <c r="AZ852" s="17"/>
      <c r="BA852" s="17"/>
      <c r="BB852" s="17"/>
      <c r="BC852" s="17"/>
      <c r="BD852" s="17"/>
      <c r="BE852" s="17"/>
      <c r="BF852" s="17"/>
      <c r="BG852" s="17"/>
      <c r="BH852" s="17"/>
      <c r="BI852" s="17"/>
      <c r="BJ852" s="17"/>
      <c r="BK852" s="17"/>
      <c r="BL852" s="17"/>
      <c r="BM852" s="17"/>
      <c r="BN852" s="17"/>
      <c r="BO852" s="17"/>
      <c r="BP852" s="17"/>
      <c r="BQ852" s="17"/>
      <c r="BR852" s="17"/>
      <c r="BS852" s="17"/>
      <c r="BT852" s="17"/>
      <c r="BU852" s="17"/>
      <c r="BV852" s="17"/>
      <c r="BW852" s="17"/>
      <c r="BX852" s="17"/>
      <c r="BY852" s="17"/>
      <c r="BZ852" s="17"/>
      <c r="CA852" s="17"/>
      <c r="CB852" s="17"/>
      <c r="CC852" s="17"/>
      <c r="CD852" s="17"/>
    </row>
    <row r="853">
      <c r="A853" s="17"/>
      <c r="B853" s="17"/>
      <c r="C853" s="17"/>
      <c r="D853" s="301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32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  <c r="AT853" s="17"/>
      <c r="AU853" s="17"/>
      <c r="AV853" s="17"/>
      <c r="AW853" s="17"/>
      <c r="AX853" s="17"/>
      <c r="AY853" s="17"/>
      <c r="AZ853" s="17"/>
      <c r="BA853" s="17"/>
      <c r="BB853" s="17"/>
      <c r="BC853" s="17"/>
      <c r="BD853" s="17"/>
      <c r="BE853" s="17"/>
      <c r="BF853" s="17"/>
      <c r="BG853" s="17"/>
      <c r="BH853" s="17"/>
      <c r="BI853" s="17"/>
      <c r="BJ853" s="17"/>
      <c r="BK853" s="17"/>
      <c r="BL853" s="17"/>
      <c r="BM853" s="17"/>
      <c r="BN853" s="17"/>
      <c r="BO853" s="17"/>
      <c r="BP853" s="17"/>
      <c r="BQ853" s="17"/>
      <c r="BR853" s="17"/>
      <c r="BS853" s="17"/>
      <c r="BT853" s="17"/>
      <c r="BU853" s="17"/>
      <c r="BV853" s="17"/>
      <c r="BW853" s="17"/>
      <c r="BX853" s="17"/>
      <c r="BY853" s="17"/>
      <c r="BZ853" s="17"/>
      <c r="CA853" s="17"/>
      <c r="CB853" s="17"/>
      <c r="CC853" s="17"/>
      <c r="CD853" s="17"/>
    </row>
    <row r="854">
      <c r="A854" s="17"/>
      <c r="B854" s="17"/>
      <c r="C854" s="17"/>
      <c r="D854" s="301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32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  <c r="AT854" s="17"/>
      <c r="AU854" s="17"/>
      <c r="AV854" s="17"/>
      <c r="AW854" s="17"/>
      <c r="AX854" s="17"/>
      <c r="AY854" s="17"/>
      <c r="AZ854" s="17"/>
      <c r="BA854" s="17"/>
      <c r="BB854" s="17"/>
      <c r="BC854" s="17"/>
      <c r="BD854" s="17"/>
      <c r="BE854" s="17"/>
      <c r="BF854" s="17"/>
      <c r="BG854" s="17"/>
      <c r="BH854" s="17"/>
      <c r="BI854" s="17"/>
      <c r="BJ854" s="17"/>
      <c r="BK854" s="17"/>
      <c r="BL854" s="17"/>
      <c r="BM854" s="17"/>
      <c r="BN854" s="17"/>
      <c r="BO854" s="17"/>
      <c r="BP854" s="17"/>
      <c r="BQ854" s="17"/>
      <c r="BR854" s="17"/>
      <c r="BS854" s="17"/>
      <c r="BT854" s="17"/>
      <c r="BU854" s="17"/>
      <c r="BV854" s="17"/>
      <c r="BW854" s="17"/>
      <c r="BX854" s="17"/>
      <c r="BY854" s="17"/>
      <c r="BZ854" s="17"/>
      <c r="CA854" s="17"/>
      <c r="CB854" s="17"/>
      <c r="CC854" s="17"/>
      <c r="CD854" s="17"/>
    </row>
    <row r="855">
      <c r="A855" s="17"/>
      <c r="B855" s="17"/>
      <c r="C855" s="17"/>
      <c r="D855" s="301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32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  <c r="AT855" s="17"/>
      <c r="AU855" s="17"/>
      <c r="AV855" s="17"/>
      <c r="AW855" s="17"/>
      <c r="AX855" s="17"/>
      <c r="AY855" s="17"/>
      <c r="AZ855" s="17"/>
      <c r="BA855" s="17"/>
      <c r="BB855" s="17"/>
      <c r="BC855" s="17"/>
      <c r="BD855" s="17"/>
      <c r="BE855" s="17"/>
      <c r="BF855" s="17"/>
      <c r="BG855" s="17"/>
      <c r="BH855" s="17"/>
      <c r="BI855" s="17"/>
      <c r="BJ855" s="17"/>
      <c r="BK855" s="17"/>
      <c r="BL855" s="17"/>
      <c r="BM855" s="17"/>
      <c r="BN855" s="17"/>
      <c r="BO855" s="17"/>
      <c r="BP855" s="17"/>
      <c r="BQ855" s="17"/>
      <c r="BR855" s="17"/>
      <c r="BS855" s="17"/>
      <c r="BT855" s="17"/>
      <c r="BU855" s="17"/>
      <c r="BV855" s="17"/>
      <c r="BW855" s="17"/>
      <c r="BX855" s="17"/>
      <c r="BY855" s="17"/>
      <c r="BZ855" s="17"/>
      <c r="CA855" s="17"/>
      <c r="CB855" s="17"/>
      <c r="CC855" s="17"/>
      <c r="CD855" s="17"/>
    </row>
    <row r="856">
      <c r="A856" s="17"/>
      <c r="B856" s="17"/>
      <c r="C856" s="17"/>
      <c r="D856" s="301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32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  <c r="AT856" s="17"/>
      <c r="AU856" s="17"/>
      <c r="AV856" s="17"/>
      <c r="AW856" s="17"/>
      <c r="AX856" s="17"/>
      <c r="AY856" s="17"/>
      <c r="AZ856" s="17"/>
      <c r="BA856" s="17"/>
      <c r="BB856" s="17"/>
      <c r="BC856" s="17"/>
      <c r="BD856" s="17"/>
      <c r="BE856" s="17"/>
      <c r="BF856" s="17"/>
      <c r="BG856" s="17"/>
      <c r="BH856" s="17"/>
      <c r="BI856" s="17"/>
      <c r="BJ856" s="17"/>
      <c r="BK856" s="17"/>
      <c r="BL856" s="17"/>
      <c r="BM856" s="17"/>
      <c r="BN856" s="17"/>
      <c r="BO856" s="17"/>
      <c r="BP856" s="17"/>
      <c r="BQ856" s="17"/>
      <c r="BR856" s="17"/>
      <c r="BS856" s="17"/>
      <c r="BT856" s="17"/>
      <c r="BU856" s="17"/>
      <c r="BV856" s="17"/>
      <c r="BW856" s="17"/>
      <c r="BX856" s="17"/>
      <c r="BY856" s="17"/>
      <c r="BZ856" s="17"/>
      <c r="CA856" s="17"/>
      <c r="CB856" s="17"/>
      <c r="CC856" s="17"/>
      <c r="CD856" s="17"/>
    </row>
    <row r="857">
      <c r="A857" s="17"/>
      <c r="B857" s="17"/>
      <c r="C857" s="17"/>
      <c r="D857" s="301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32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  <c r="AT857" s="17"/>
      <c r="AU857" s="17"/>
      <c r="AV857" s="17"/>
      <c r="AW857" s="17"/>
      <c r="AX857" s="17"/>
      <c r="AY857" s="17"/>
      <c r="AZ857" s="17"/>
      <c r="BA857" s="17"/>
      <c r="BB857" s="17"/>
      <c r="BC857" s="17"/>
      <c r="BD857" s="17"/>
      <c r="BE857" s="17"/>
      <c r="BF857" s="17"/>
      <c r="BG857" s="17"/>
      <c r="BH857" s="17"/>
      <c r="BI857" s="17"/>
      <c r="BJ857" s="17"/>
      <c r="BK857" s="17"/>
      <c r="BL857" s="17"/>
      <c r="BM857" s="17"/>
      <c r="BN857" s="17"/>
      <c r="BO857" s="17"/>
      <c r="BP857" s="17"/>
      <c r="BQ857" s="17"/>
      <c r="BR857" s="17"/>
      <c r="BS857" s="17"/>
      <c r="BT857" s="17"/>
      <c r="BU857" s="17"/>
      <c r="BV857" s="17"/>
      <c r="BW857" s="17"/>
      <c r="BX857" s="17"/>
      <c r="BY857" s="17"/>
      <c r="BZ857" s="17"/>
      <c r="CA857" s="17"/>
      <c r="CB857" s="17"/>
      <c r="CC857" s="17"/>
      <c r="CD857" s="17"/>
    </row>
    <row r="858">
      <c r="A858" s="17"/>
      <c r="B858" s="17"/>
      <c r="C858" s="17"/>
      <c r="D858" s="301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32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  <c r="AT858" s="17"/>
      <c r="AU858" s="17"/>
      <c r="AV858" s="17"/>
      <c r="AW858" s="17"/>
      <c r="AX858" s="17"/>
      <c r="AY858" s="17"/>
      <c r="AZ858" s="17"/>
      <c r="BA858" s="17"/>
      <c r="BB858" s="17"/>
      <c r="BC858" s="17"/>
      <c r="BD858" s="17"/>
      <c r="BE858" s="17"/>
      <c r="BF858" s="17"/>
      <c r="BG858" s="17"/>
      <c r="BH858" s="17"/>
      <c r="BI858" s="17"/>
      <c r="BJ858" s="17"/>
      <c r="BK858" s="17"/>
      <c r="BL858" s="17"/>
      <c r="BM858" s="17"/>
      <c r="BN858" s="17"/>
      <c r="BO858" s="17"/>
      <c r="BP858" s="17"/>
      <c r="BQ858" s="17"/>
      <c r="BR858" s="17"/>
      <c r="BS858" s="17"/>
      <c r="BT858" s="17"/>
      <c r="BU858" s="17"/>
      <c r="BV858" s="17"/>
      <c r="BW858" s="17"/>
      <c r="BX858" s="17"/>
      <c r="BY858" s="17"/>
      <c r="BZ858" s="17"/>
      <c r="CA858" s="17"/>
      <c r="CB858" s="17"/>
      <c r="CC858" s="17"/>
      <c r="CD858" s="17"/>
    </row>
    <row r="859">
      <c r="A859" s="17"/>
      <c r="B859" s="17"/>
      <c r="C859" s="17"/>
      <c r="D859" s="301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32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  <c r="AT859" s="17"/>
      <c r="AU859" s="17"/>
      <c r="AV859" s="17"/>
      <c r="AW859" s="17"/>
      <c r="AX859" s="17"/>
      <c r="AY859" s="17"/>
      <c r="AZ859" s="17"/>
      <c r="BA859" s="17"/>
      <c r="BB859" s="17"/>
      <c r="BC859" s="17"/>
      <c r="BD859" s="17"/>
      <c r="BE859" s="17"/>
      <c r="BF859" s="17"/>
      <c r="BG859" s="17"/>
      <c r="BH859" s="17"/>
      <c r="BI859" s="17"/>
      <c r="BJ859" s="17"/>
      <c r="BK859" s="17"/>
      <c r="BL859" s="17"/>
      <c r="BM859" s="17"/>
      <c r="BN859" s="17"/>
      <c r="BO859" s="17"/>
      <c r="BP859" s="17"/>
      <c r="BQ859" s="17"/>
      <c r="BR859" s="17"/>
      <c r="BS859" s="17"/>
      <c r="BT859" s="17"/>
      <c r="BU859" s="17"/>
      <c r="BV859" s="17"/>
      <c r="BW859" s="17"/>
      <c r="BX859" s="17"/>
      <c r="BY859" s="17"/>
      <c r="BZ859" s="17"/>
      <c r="CA859" s="17"/>
      <c r="CB859" s="17"/>
      <c r="CC859" s="17"/>
      <c r="CD859" s="17"/>
    </row>
    <row r="860">
      <c r="A860" s="17"/>
      <c r="B860" s="17"/>
      <c r="C860" s="17"/>
      <c r="D860" s="301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32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  <c r="AT860" s="17"/>
      <c r="AU860" s="17"/>
      <c r="AV860" s="17"/>
      <c r="AW860" s="17"/>
      <c r="AX860" s="17"/>
      <c r="AY860" s="17"/>
      <c r="AZ860" s="17"/>
      <c r="BA860" s="17"/>
      <c r="BB860" s="17"/>
      <c r="BC860" s="17"/>
      <c r="BD860" s="17"/>
      <c r="BE860" s="17"/>
      <c r="BF860" s="17"/>
      <c r="BG860" s="17"/>
      <c r="BH860" s="17"/>
      <c r="BI860" s="17"/>
      <c r="BJ860" s="17"/>
      <c r="BK860" s="17"/>
      <c r="BL860" s="17"/>
      <c r="BM860" s="17"/>
      <c r="BN860" s="17"/>
      <c r="BO860" s="17"/>
      <c r="BP860" s="17"/>
      <c r="BQ860" s="17"/>
      <c r="BR860" s="17"/>
      <c r="BS860" s="17"/>
      <c r="BT860" s="17"/>
      <c r="BU860" s="17"/>
      <c r="BV860" s="17"/>
      <c r="BW860" s="17"/>
      <c r="BX860" s="17"/>
      <c r="BY860" s="17"/>
      <c r="BZ860" s="17"/>
      <c r="CA860" s="17"/>
      <c r="CB860" s="17"/>
      <c r="CC860" s="17"/>
      <c r="CD860" s="17"/>
    </row>
    <row r="861">
      <c r="A861" s="17"/>
      <c r="B861" s="17"/>
      <c r="C861" s="17"/>
      <c r="D861" s="301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32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  <c r="AT861" s="17"/>
      <c r="AU861" s="17"/>
      <c r="AV861" s="17"/>
      <c r="AW861" s="17"/>
      <c r="AX861" s="17"/>
      <c r="AY861" s="17"/>
      <c r="AZ861" s="17"/>
      <c r="BA861" s="17"/>
      <c r="BB861" s="17"/>
      <c r="BC861" s="17"/>
      <c r="BD861" s="17"/>
      <c r="BE861" s="17"/>
      <c r="BF861" s="17"/>
      <c r="BG861" s="17"/>
      <c r="BH861" s="17"/>
      <c r="BI861" s="17"/>
      <c r="BJ861" s="17"/>
      <c r="BK861" s="17"/>
      <c r="BL861" s="17"/>
      <c r="BM861" s="17"/>
      <c r="BN861" s="17"/>
      <c r="BO861" s="17"/>
      <c r="BP861" s="17"/>
      <c r="BQ861" s="17"/>
      <c r="BR861" s="17"/>
      <c r="BS861" s="17"/>
      <c r="BT861" s="17"/>
      <c r="BU861" s="17"/>
      <c r="BV861" s="17"/>
      <c r="BW861" s="17"/>
      <c r="BX861" s="17"/>
      <c r="BY861" s="17"/>
      <c r="BZ861" s="17"/>
      <c r="CA861" s="17"/>
      <c r="CB861" s="17"/>
      <c r="CC861" s="17"/>
      <c r="CD861" s="17"/>
    </row>
    <row r="862">
      <c r="A862" s="17"/>
      <c r="B862" s="17"/>
      <c r="C862" s="17"/>
      <c r="D862" s="301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32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  <c r="AT862" s="17"/>
      <c r="AU862" s="17"/>
      <c r="AV862" s="17"/>
      <c r="AW862" s="17"/>
      <c r="AX862" s="17"/>
      <c r="AY862" s="17"/>
      <c r="AZ862" s="17"/>
      <c r="BA862" s="17"/>
      <c r="BB862" s="17"/>
      <c r="BC862" s="17"/>
      <c r="BD862" s="17"/>
      <c r="BE862" s="17"/>
      <c r="BF862" s="17"/>
      <c r="BG862" s="17"/>
      <c r="BH862" s="17"/>
      <c r="BI862" s="17"/>
      <c r="BJ862" s="17"/>
      <c r="BK862" s="17"/>
      <c r="BL862" s="17"/>
      <c r="BM862" s="17"/>
      <c r="BN862" s="17"/>
      <c r="BO862" s="17"/>
      <c r="BP862" s="17"/>
      <c r="BQ862" s="17"/>
      <c r="BR862" s="17"/>
      <c r="BS862" s="17"/>
      <c r="BT862" s="17"/>
      <c r="BU862" s="17"/>
      <c r="BV862" s="17"/>
      <c r="BW862" s="17"/>
      <c r="BX862" s="17"/>
      <c r="BY862" s="17"/>
      <c r="BZ862" s="17"/>
      <c r="CA862" s="17"/>
      <c r="CB862" s="17"/>
      <c r="CC862" s="17"/>
      <c r="CD862" s="17"/>
    </row>
    <row r="863">
      <c r="A863" s="17"/>
      <c r="B863" s="17"/>
      <c r="C863" s="17"/>
      <c r="D863" s="301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32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  <c r="AT863" s="17"/>
      <c r="AU863" s="17"/>
      <c r="AV863" s="17"/>
      <c r="AW863" s="17"/>
      <c r="AX863" s="17"/>
      <c r="AY863" s="17"/>
      <c r="AZ863" s="17"/>
      <c r="BA863" s="17"/>
      <c r="BB863" s="17"/>
      <c r="BC863" s="17"/>
      <c r="BD863" s="17"/>
      <c r="BE863" s="17"/>
      <c r="BF863" s="17"/>
      <c r="BG863" s="17"/>
      <c r="BH863" s="17"/>
      <c r="BI863" s="17"/>
      <c r="BJ863" s="17"/>
      <c r="BK863" s="17"/>
      <c r="BL863" s="17"/>
      <c r="BM863" s="17"/>
      <c r="BN863" s="17"/>
      <c r="BO863" s="17"/>
      <c r="BP863" s="17"/>
      <c r="BQ863" s="17"/>
      <c r="BR863" s="17"/>
      <c r="BS863" s="17"/>
      <c r="BT863" s="17"/>
      <c r="BU863" s="17"/>
      <c r="BV863" s="17"/>
      <c r="BW863" s="17"/>
      <c r="BX863" s="17"/>
      <c r="BY863" s="17"/>
      <c r="BZ863" s="17"/>
      <c r="CA863" s="17"/>
      <c r="CB863" s="17"/>
      <c r="CC863" s="17"/>
      <c r="CD863" s="17"/>
    </row>
    <row r="864">
      <c r="A864" s="17"/>
      <c r="B864" s="17"/>
      <c r="C864" s="17"/>
      <c r="D864" s="301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32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  <c r="AT864" s="17"/>
      <c r="AU864" s="17"/>
      <c r="AV864" s="17"/>
      <c r="AW864" s="17"/>
      <c r="AX864" s="17"/>
      <c r="AY864" s="17"/>
      <c r="AZ864" s="17"/>
      <c r="BA864" s="17"/>
      <c r="BB864" s="17"/>
      <c r="BC864" s="17"/>
      <c r="BD864" s="17"/>
      <c r="BE864" s="17"/>
      <c r="BF864" s="17"/>
      <c r="BG864" s="17"/>
      <c r="BH864" s="17"/>
      <c r="BI864" s="17"/>
      <c r="BJ864" s="17"/>
      <c r="BK864" s="17"/>
      <c r="BL864" s="17"/>
      <c r="BM864" s="17"/>
      <c r="BN864" s="17"/>
      <c r="BO864" s="17"/>
      <c r="BP864" s="17"/>
      <c r="BQ864" s="17"/>
      <c r="BR864" s="17"/>
      <c r="BS864" s="17"/>
      <c r="BT864" s="17"/>
      <c r="BU864" s="17"/>
      <c r="BV864" s="17"/>
      <c r="BW864" s="17"/>
      <c r="BX864" s="17"/>
      <c r="BY864" s="17"/>
      <c r="BZ864" s="17"/>
      <c r="CA864" s="17"/>
      <c r="CB864" s="17"/>
      <c r="CC864" s="17"/>
      <c r="CD864" s="17"/>
    </row>
    <row r="865">
      <c r="A865" s="17"/>
      <c r="B865" s="17"/>
      <c r="C865" s="17"/>
      <c r="D865" s="301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32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  <c r="AT865" s="17"/>
      <c r="AU865" s="17"/>
      <c r="AV865" s="17"/>
      <c r="AW865" s="17"/>
      <c r="AX865" s="17"/>
      <c r="AY865" s="17"/>
      <c r="AZ865" s="17"/>
      <c r="BA865" s="17"/>
      <c r="BB865" s="17"/>
      <c r="BC865" s="17"/>
      <c r="BD865" s="17"/>
      <c r="BE865" s="17"/>
      <c r="BF865" s="17"/>
      <c r="BG865" s="17"/>
      <c r="BH865" s="17"/>
      <c r="BI865" s="17"/>
      <c r="BJ865" s="17"/>
      <c r="BK865" s="17"/>
      <c r="BL865" s="17"/>
      <c r="BM865" s="17"/>
      <c r="BN865" s="17"/>
      <c r="BO865" s="17"/>
      <c r="BP865" s="17"/>
      <c r="BQ865" s="17"/>
      <c r="BR865" s="17"/>
      <c r="BS865" s="17"/>
      <c r="BT865" s="17"/>
      <c r="BU865" s="17"/>
      <c r="BV865" s="17"/>
      <c r="BW865" s="17"/>
      <c r="BX865" s="17"/>
      <c r="BY865" s="17"/>
      <c r="BZ865" s="17"/>
      <c r="CA865" s="17"/>
      <c r="CB865" s="17"/>
      <c r="CC865" s="17"/>
      <c r="CD865" s="17"/>
    </row>
    <row r="866">
      <c r="A866" s="17"/>
      <c r="B866" s="17"/>
      <c r="C866" s="17"/>
      <c r="D866" s="301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32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  <c r="AT866" s="17"/>
      <c r="AU866" s="17"/>
      <c r="AV866" s="17"/>
      <c r="AW866" s="17"/>
      <c r="AX866" s="17"/>
      <c r="AY866" s="17"/>
      <c r="AZ866" s="17"/>
      <c r="BA866" s="17"/>
      <c r="BB866" s="17"/>
      <c r="BC866" s="17"/>
      <c r="BD866" s="17"/>
      <c r="BE866" s="17"/>
      <c r="BF866" s="17"/>
      <c r="BG866" s="17"/>
      <c r="BH866" s="17"/>
      <c r="BI866" s="17"/>
      <c r="BJ866" s="17"/>
      <c r="BK866" s="17"/>
      <c r="BL866" s="17"/>
      <c r="BM866" s="17"/>
      <c r="BN866" s="17"/>
      <c r="BO866" s="17"/>
      <c r="BP866" s="17"/>
      <c r="BQ866" s="17"/>
      <c r="BR866" s="17"/>
      <c r="BS866" s="17"/>
      <c r="BT866" s="17"/>
      <c r="BU866" s="17"/>
      <c r="BV866" s="17"/>
      <c r="BW866" s="17"/>
      <c r="BX866" s="17"/>
      <c r="BY866" s="17"/>
      <c r="BZ866" s="17"/>
      <c r="CA866" s="17"/>
      <c r="CB866" s="17"/>
      <c r="CC866" s="17"/>
      <c r="CD866" s="17"/>
    </row>
    <row r="867">
      <c r="A867" s="17"/>
      <c r="B867" s="17"/>
      <c r="C867" s="17"/>
      <c r="D867" s="301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32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  <c r="AT867" s="17"/>
      <c r="AU867" s="17"/>
      <c r="AV867" s="17"/>
      <c r="AW867" s="17"/>
      <c r="AX867" s="17"/>
      <c r="AY867" s="17"/>
      <c r="AZ867" s="17"/>
      <c r="BA867" s="17"/>
      <c r="BB867" s="17"/>
      <c r="BC867" s="17"/>
      <c r="BD867" s="17"/>
      <c r="BE867" s="17"/>
      <c r="BF867" s="17"/>
      <c r="BG867" s="17"/>
      <c r="BH867" s="17"/>
      <c r="BI867" s="17"/>
      <c r="BJ867" s="17"/>
      <c r="BK867" s="17"/>
      <c r="BL867" s="17"/>
      <c r="BM867" s="17"/>
      <c r="BN867" s="17"/>
      <c r="BO867" s="17"/>
      <c r="BP867" s="17"/>
      <c r="BQ867" s="17"/>
      <c r="BR867" s="17"/>
      <c r="BS867" s="17"/>
      <c r="BT867" s="17"/>
      <c r="BU867" s="17"/>
      <c r="BV867" s="17"/>
      <c r="BW867" s="17"/>
      <c r="BX867" s="17"/>
      <c r="BY867" s="17"/>
      <c r="BZ867" s="17"/>
      <c r="CA867" s="17"/>
      <c r="CB867" s="17"/>
      <c r="CC867" s="17"/>
      <c r="CD867" s="17"/>
    </row>
    <row r="868">
      <c r="A868" s="17"/>
      <c r="B868" s="17"/>
      <c r="C868" s="17"/>
      <c r="D868" s="301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32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  <c r="AT868" s="17"/>
      <c r="AU868" s="17"/>
      <c r="AV868" s="17"/>
      <c r="AW868" s="17"/>
      <c r="AX868" s="17"/>
      <c r="AY868" s="17"/>
      <c r="AZ868" s="17"/>
      <c r="BA868" s="17"/>
      <c r="BB868" s="17"/>
      <c r="BC868" s="17"/>
      <c r="BD868" s="17"/>
      <c r="BE868" s="17"/>
      <c r="BF868" s="17"/>
      <c r="BG868" s="17"/>
      <c r="BH868" s="17"/>
      <c r="BI868" s="17"/>
      <c r="BJ868" s="17"/>
      <c r="BK868" s="17"/>
      <c r="BL868" s="17"/>
      <c r="BM868" s="17"/>
      <c r="BN868" s="17"/>
      <c r="BO868" s="17"/>
      <c r="BP868" s="17"/>
      <c r="BQ868" s="17"/>
      <c r="BR868" s="17"/>
      <c r="BS868" s="17"/>
      <c r="BT868" s="17"/>
      <c r="BU868" s="17"/>
      <c r="BV868" s="17"/>
      <c r="BW868" s="17"/>
      <c r="BX868" s="17"/>
      <c r="BY868" s="17"/>
      <c r="BZ868" s="17"/>
      <c r="CA868" s="17"/>
      <c r="CB868" s="17"/>
      <c r="CC868" s="17"/>
      <c r="CD868" s="17"/>
    </row>
    <row r="869">
      <c r="A869" s="17"/>
      <c r="B869" s="17"/>
      <c r="C869" s="17"/>
      <c r="D869" s="301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32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  <c r="AT869" s="17"/>
      <c r="AU869" s="17"/>
      <c r="AV869" s="17"/>
      <c r="AW869" s="17"/>
      <c r="AX869" s="17"/>
      <c r="AY869" s="17"/>
      <c r="AZ869" s="17"/>
      <c r="BA869" s="17"/>
      <c r="BB869" s="17"/>
      <c r="BC869" s="17"/>
      <c r="BD869" s="17"/>
      <c r="BE869" s="17"/>
      <c r="BF869" s="17"/>
      <c r="BG869" s="17"/>
      <c r="BH869" s="17"/>
      <c r="BI869" s="17"/>
      <c r="BJ869" s="17"/>
      <c r="BK869" s="17"/>
      <c r="BL869" s="17"/>
      <c r="BM869" s="17"/>
      <c r="BN869" s="17"/>
      <c r="BO869" s="17"/>
      <c r="BP869" s="17"/>
      <c r="BQ869" s="17"/>
      <c r="BR869" s="17"/>
      <c r="BS869" s="17"/>
      <c r="BT869" s="17"/>
      <c r="BU869" s="17"/>
      <c r="BV869" s="17"/>
      <c r="BW869" s="17"/>
      <c r="BX869" s="17"/>
      <c r="BY869" s="17"/>
      <c r="BZ869" s="17"/>
      <c r="CA869" s="17"/>
      <c r="CB869" s="17"/>
      <c r="CC869" s="17"/>
      <c r="CD869" s="17"/>
    </row>
    <row r="870">
      <c r="A870" s="17"/>
      <c r="B870" s="17"/>
      <c r="C870" s="17"/>
      <c r="D870" s="301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32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  <c r="AT870" s="17"/>
      <c r="AU870" s="17"/>
      <c r="AV870" s="17"/>
      <c r="AW870" s="17"/>
      <c r="AX870" s="17"/>
      <c r="AY870" s="17"/>
      <c r="AZ870" s="17"/>
      <c r="BA870" s="17"/>
      <c r="BB870" s="17"/>
      <c r="BC870" s="17"/>
      <c r="BD870" s="17"/>
      <c r="BE870" s="17"/>
      <c r="BF870" s="17"/>
      <c r="BG870" s="17"/>
      <c r="BH870" s="17"/>
      <c r="BI870" s="17"/>
      <c r="BJ870" s="17"/>
      <c r="BK870" s="17"/>
      <c r="BL870" s="17"/>
      <c r="BM870" s="17"/>
      <c r="BN870" s="17"/>
      <c r="BO870" s="17"/>
      <c r="BP870" s="17"/>
      <c r="BQ870" s="17"/>
      <c r="BR870" s="17"/>
      <c r="BS870" s="17"/>
      <c r="BT870" s="17"/>
      <c r="BU870" s="17"/>
      <c r="BV870" s="17"/>
      <c r="BW870" s="17"/>
      <c r="BX870" s="17"/>
      <c r="BY870" s="17"/>
      <c r="BZ870" s="17"/>
      <c r="CA870" s="17"/>
      <c r="CB870" s="17"/>
      <c r="CC870" s="17"/>
      <c r="CD870" s="17"/>
    </row>
    <row r="871">
      <c r="A871" s="17"/>
      <c r="B871" s="17"/>
      <c r="C871" s="17"/>
      <c r="D871" s="301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32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  <c r="AT871" s="17"/>
      <c r="AU871" s="17"/>
      <c r="AV871" s="17"/>
      <c r="AW871" s="17"/>
      <c r="AX871" s="17"/>
      <c r="AY871" s="17"/>
      <c r="AZ871" s="17"/>
      <c r="BA871" s="17"/>
      <c r="BB871" s="17"/>
      <c r="BC871" s="17"/>
      <c r="BD871" s="17"/>
      <c r="BE871" s="17"/>
      <c r="BF871" s="17"/>
      <c r="BG871" s="17"/>
      <c r="BH871" s="17"/>
      <c r="BI871" s="17"/>
      <c r="BJ871" s="17"/>
      <c r="BK871" s="17"/>
      <c r="BL871" s="17"/>
      <c r="BM871" s="17"/>
      <c r="BN871" s="17"/>
      <c r="BO871" s="17"/>
      <c r="BP871" s="17"/>
      <c r="BQ871" s="17"/>
      <c r="BR871" s="17"/>
      <c r="BS871" s="17"/>
      <c r="BT871" s="17"/>
      <c r="BU871" s="17"/>
      <c r="BV871" s="17"/>
      <c r="BW871" s="17"/>
      <c r="BX871" s="17"/>
      <c r="BY871" s="17"/>
      <c r="BZ871" s="17"/>
      <c r="CA871" s="17"/>
      <c r="CB871" s="17"/>
      <c r="CC871" s="17"/>
      <c r="CD871" s="17"/>
    </row>
    <row r="872">
      <c r="A872" s="17"/>
      <c r="B872" s="17"/>
      <c r="C872" s="17"/>
      <c r="D872" s="301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32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  <c r="AT872" s="17"/>
      <c r="AU872" s="17"/>
      <c r="AV872" s="17"/>
      <c r="AW872" s="17"/>
      <c r="AX872" s="17"/>
      <c r="AY872" s="17"/>
      <c r="AZ872" s="17"/>
      <c r="BA872" s="17"/>
      <c r="BB872" s="17"/>
      <c r="BC872" s="17"/>
      <c r="BD872" s="17"/>
      <c r="BE872" s="17"/>
      <c r="BF872" s="17"/>
      <c r="BG872" s="17"/>
      <c r="BH872" s="17"/>
      <c r="BI872" s="17"/>
      <c r="BJ872" s="17"/>
      <c r="BK872" s="17"/>
      <c r="BL872" s="17"/>
      <c r="BM872" s="17"/>
      <c r="BN872" s="17"/>
      <c r="BO872" s="17"/>
      <c r="BP872" s="17"/>
      <c r="BQ872" s="17"/>
      <c r="BR872" s="17"/>
      <c r="BS872" s="17"/>
      <c r="BT872" s="17"/>
      <c r="BU872" s="17"/>
      <c r="BV872" s="17"/>
      <c r="BW872" s="17"/>
      <c r="BX872" s="17"/>
      <c r="BY872" s="17"/>
      <c r="BZ872" s="17"/>
      <c r="CA872" s="17"/>
      <c r="CB872" s="17"/>
      <c r="CC872" s="17"/>
      <c r="CD872" s="17"/>
    </row>
    <row r="873">
      <c r="A873" s="17"/>
      <c r="B873" s="17"/>
      <c r="C873" s="17"/>
      <c r="D873" s="301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32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  <c r="AT873" s="17"/>
      <c r="AU873" s="17"/>
      <c r="AV873" s="17"/>
      <c r="AW873" s="17"/>
      <c r="AX873" s="17"/>
      <c r="AY873" s="17"/>
      <c r="AZ873" s="17"/>
      <c r="BA873" s="17"/>
      <c r="BB873" s="17"/>
      <c r="BC873" s="17"/>
      <c r="BD873" s="17"/>
      <c r="BE873" s="17"/>
      <c r="BF873" s="17"/>
      <c r="BG873" s="17"/>
      <c r="BH873" s="17"/>
      <c r="BI873" s="17"/>
      <c r="BJ873" s="17"/>
      <c r="BK873" s="17"/>
      <c r="BL873" s="17"/>
      <c r="BM873" s="17"/>
      <c r="BN873" s="17"/>
      <c r="BO873" s="17"/>
      <c r="BP873" s="17"/>
      <c r="BQ873" s="17"/>
      <c r="BR873" s="17"/>
      <c r="BS873" s="17"/>
      <c r="BT873" s="17"/>
      <c r="BU873" s="17"/>
      <c r="BV873" s="17"/>
      <c r="BW873" s="17"/>
      <c r="BX873" s="17"/>
      <c r="BY873" s="17"/>
      <c r="BZ873" s="17"/>
      <c r="CA873" s="17"/>
      <c r="CB873" s="17"/>
      <c r="CC873" s="17"/>
      <c r="CD873" s="17"/>
    </row>
    <row r="874">
      <c r="A874" s="17"/>
      <c r="B874" s="17"/>
      <c r="C874" s="17"/>
      <c r="D874" s="301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32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  <c r="AT874" s="17"/>
      <c r="AU874" s="17"/>
      <c r="AV874" s="17"/>
      <c r="AW874" s="17"/>
      <c r="AX874" s="17"/>
      <c r="AY874" s="17"/>
      <c r="AZ874" s="17"/>
      <c r="BA874" s="17"/>
      <c r="BB874" s="17"/>
      <c r="BC874" s="17"/>
      <c r="BD874" s="17"/>
      <c r="BE874" s="17"/>
      <c r="BF874" s="17"/>
      <c r="BG874" s="17"/>
      <c r="BH874" s="17"/>
      <c r="BI874" s="17"/>
      <c r="BJ874" s="17"/>
      <c r="BK874" s="17"/>
      <c r="BL874" s="17"/>
      <c r="BM874" s="17"/>
      <c r="BN874" s="17"/>
      <c r="BO874" s="17"/>
      <c r="BP874" s="17"/>
      <c r="BQ874" s="17"/>
      <c r="BR874" s="17"/>
      <c r="BS874" s="17"/>
      <c r="BT874" s="17"/>
      <c r="BU874" s="17"/>
      <c r="BV874" s="17"/>
      <c r="BW874" s="17"/>
      <c r="BX874" s="17"/>
      <c r="BY874" s="17"/>
      <c r="BZ874" s="17"/>
      <c r="CA874" s="17"/>
      <c r="CB874" s="17"/>
      <c r="CC874" s="17"/>
      <c r="CD874" s="17"/>
    </row>
    <row r="875">
      <c r="A875" s="17"/>
      <c r="B875" s="17"/>
      <c r="C875" s="17"/>
      <c r="D875" s="301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32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  <c r="AT875" s="17"/>
      <c r="AU875" s="17"/>
      <c r="AV875" s="17"/>
      <c r="AW875" s="17"/>
      <c r="AX875" s="17"/>
      <c r="AY875" s="17"/>
      <c r="AZ875" s="17"/>
      <c r="BA875" s="17"/>
      <c r="BB875" s="17"/>
      <c r="BC875" s="17"/>
      <c r="BD875" s="17"/>
      <c r="BE875" s="17"/>
      <c r="BF875" s="17"/>
      <c r="BG875" s="17"/>
      <c r="BH875" s="17"/>
      <c r="BI875" s="17"/>
      <c r="BJ875" s="17"/>
      <c r="BK875" s="17"/>
      <c r="BL875" s="17"/>
      <c r="BM875" s="17"/>
      <c r="BN875" s="17"/>
      <c r="BO875" s="17"/>
      <c r="BP875" s="17"/>
      <c r="BQ875" s="17"/>
      <c r="BR875" s="17"/>
      <c r="BS875" s="17"/>
      <c r="BT875" s="17"/>
      <c r="BU875" s="17"/>
      <c r="BV875" s="17"/>
      <c r="BW875" s="17"/>
      <c r="BX875" s="17"/>
      <c r="BY875" s="17"/>
      <c r="BZ875" s="17"/>
      <c r="CA875" s="17"/>
      <c r="CB875" s="17"/>
      <c r="CC875" s="17"/>
      <c r="CD875" s="17"/>
    </row>
    <row r="876">
      <c r="A876" s="17"/>
      <c r="B876" s="17"/>
      <c r="C876" s="17"/>
      <c r="D876" s="301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32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  <c r="AT876" s="17"/>
      <c r="AU876" s="17"/>
      <c r="AV876" s="17"/>
      <c r="AW876" s="17"/>
      <c r="AX876" s="17"/>
      <c r="AY876" s="17"/>
      <c r="AZ876" s="17"/>
      <c r="BA876" s="17"/>
      <c r="BB876" s="17"/>
      <c r="BC876" s="17"/>
      <c r="BD876" s="17"/>
      <c r="BE876" s="17"/>
      <c r="BF876" s="17"/>
      <c r="BG876" s="17"/>
      <c r="BH876" s="17"/>
      <c r="BI876" s="17"/>
      <c r="BJ876" s="17"/>
      <c r="BK876" s="17"/>
      <c r="BL876" s="17"/>
      <c r="BM876" s="17"/>
      <c r="BN876" s="17"/>
      <c r="BO876" s="17"/>
      <c r="BP876" s="17"/>
      <c r="BQ876" s="17"/>
      <c r="BR876" s="17"/>
      <c r="BS876" s="17"/>
      <c r="BT876" s="17"/>
      <c r="BU876" s="17"/>
      <c r="BV876" s="17"/>
      <c r="BW876" s="17"/>
      <c r="BX876" s="17"/>
      <c r="BY876" s="17"/>
      <c r="BZ876" s="17"/>
      <c r="CA876" s="17"/>
      <c r="CB876" s="17"/>
      <c r="CC876" s="17"/>
      <c r="CD876" s="17"/>
    </row>
    <row r="877">
      <c r="A877" s="17"/>
      <c r="B877" s="17"/>
      <c r="C877" s="17"/>
      <c r="D877" s="301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32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  <c r="AT877" s="17"/>
      <c r="AU877" s="17"/>
      <c r="AV877" s="17"/>
      <c r="AW877" s="17"/>
      <c r="AX877" s="17"/>
      <c r="AY877" s="17"/>
      <c r="AZ877" s="17"/>
      <c r="BA877" s="17"/>
      <c r="BB877" s="17"/>
      <c r="BC877" s="17"/>
      <c r="BD877" s="17"/>
      <c r="BE877" s="17"/>
      <c r="BF877" s="17"/>
      <c r="BG877" s="17"/>
      <c r="BH877" s="17"/>
      <c r="BI877" s="17"/>
      <c r="BJ877" s="17"/>
      <c r="BK877" s="17"/>
      <c r="BL877" s="17"/>
      <c r="BM877" s="17"/>
      <c r="BN877" s="17"/>
      <c r="BO877" s="17"/>
      <c r="BP877" s="17"/>
      <c r="BQ877" s="17"/>
      <c r="BR877" s="17"/>
      <c r="BS877" s="17"/>
      <c r="BT877" s="17"/>
      <c r="BU877" s="17"/>
      <c r="BV877" s="17"/>
      <c r="BW877" s="17"/>
      <c r="BX877" s="17"/>
      <c r="BY877" s="17"/>
      <c r="BZ877" s="17"/>
      <c r="CA877" s="17"/>
      <c r="CB877" s="17"/>
      <c r="CC877" s="17"/>
      <c r="CD877" s="17"/>
    </row>
    <row r="878">
      <c r="A878" s="17"/>
      <c r="B878" s="17"/>
      <c r="C878" s="17"/>
      <c r="D878" s="301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32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  <c r="AT878" s="17"/>
      <c r="AU878" s="17"/>
      <c r="AV878" s="17"/>
      <c r="AW878" s="17"/>
      <c r="AX878" s="17"/>
      <c r="AY878" s="17"/>
      <c r="AZ878" s="17"/>
      <c r="BA878" s="17"/>
      <c r="BB878" s="17"/>
      <c r="BC878" s="17"/>
      <c r="BD878" s="17"/>
      <c r="BE878" s="17"/>
      <c r="BF878" s="17"/>
      <c r="BG878" s="17"/>
      <c r="BH878" s="17"/>
      <c r="BI878" s="17"/>
      <c r="BJ878" s="17"/>
      <c r="BK878" s="17"/>
      <c r="BL878" s="17"/>
      <c r="BM878" s="17"/>
      <c r="BN878" s="17"/>
      <c r="BO878" s="17"/>
      <c r="BP878" s="17"/>
      <c r="BQ878" s="17"/>
      <c r="BR878" s="17"/>
      <c r="BS878" s="17"/>
      <c r="BT878" s="17"/>
      <c r="BU878" s="17"/>
      <c r="BV878" s="17"/>
      <c r="BW878" s="17"/>
      <c r="BX878" s="17"/>
      <c r="BY878" s="17"/>
      <c r="BZ878" s="17"/>
      <c r="CA878" s="17"/>
      <c r="CB878" s="17"/>
      <c r="CC878" s="17"/>
      <c r="CD878" s="17"/>
    </row>
    <row r="879">
      <c r="A879" s="17"/>
      <c r="B879" s="17"/>
      <c r="C879" s="17"/>
      <c r="D879" s="301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32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  <c r="AT879" s="17"/>
      <c r="AU879" s="17"/>
      <c r="AV879" s="17"/>
      <c r="AW879" s="17"/>
      <c r="AX879" s="17"/>
      <c r="AY879" s="17"/>
      <c r="AZ879" s="17"/>
      <c r="BA879" s="17"/>
      <c r="BB879" s="17"/>
      <c r="BC879" s="17"/>
      <c r="BD879" s="17"/>
      <c r="BE879" s="17"/>
      <c r="BF879" s="17"/>
      <c r="BG879" s="17"/>
      <c r="BH879" s="17"/>
      <c r="BI879" s="17"/>
      <c r="BJ879" s="17"/>
      <c r="BK879" s="17"/>
      <c r="BL879" s="17"/>
      <c r="BM879" s="17"/>
      <c r="BN879" s="17"/>
      <c r="BO879" s="17"/>
      <c r="BP879" s="17"/>
      <c r="BQ879" s="17"/>
      <c r="BR879" s="17"/>
      <c r="BS879" s="17"/>
      <c r="BT879" s="17"/>
      <c r="BU879" s="17"/>
      <c r="BV879" s="17"/>
      <c r="BW879" s="17"/>
      <c r="BX879" s="17"/>
      <c r="BY879" s="17"/>
      <c r="BZ879" s="17"/>
      <c r="CA879" s="17"/>
      <c r="CB879" s="17"/>
      <c r="CC879" s="17"/>
      <c r="CD879" s="17"/>
    </row>
    <row r="880">
      <c r="A880" s="17"/>
      <c r="B880" s="17"/>
      <c r="C880" s="17"/>
      <c r="D880" s="301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32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  <c r="AT880" s="17"/>
      <c r="AU880" s="17"/>
      <c r="AV880" s="17"/>
      <c r="AW880" s="17"/>
      <c r="AX880" s="17"/>
      <c r="AY880" s="17"/>
      <c r="AZ880" s="17"/>
      <c r="BA880" s="17"/>
      <c r="BB880" s="17"/>
      <c r="BC880" s="17"/>
      <c r="BD880" s="17"/>
      <c r="BE880" s="17"/>
      <c r="BF880" s="17"/>
      <c r="BG880" s="17"/>
      <c r="BH880" s="17"/>
      <c r="BI880" s="17"/>
      <c r="BJ880" s="17"/>
      <c r="BK880" s="17"/>
      <c r="BL880" s="17"/>
      <c r="BM880" s="17"/>
      <c r="BN880" s="17"/>
      <c r="BO880" s="17"/>
      <c r="BP880" s="17"/>
      <c r="BQ880" s="17"/>
      <c r="BR880" s="17"/>
      <c r="BS880" s="17"/>
      <c r="BT880" s="17"/>
      <c r="BU880" s="17"/>
      <c r="BV880" s="17"/>
      <c r="BW880" s="17"/>
      <c r="BX880" s="17"/>
      <c r="BY880" s="17"/>
      <c r="BZ880" s="17"/>
      <c r="CA880" s="17"/>
      <c r="CB880" s="17"/>
      <c r="CC880" s="17"/>
      <c r="CD880" s="17"/>
    </row>
    <row r="881">
      <c r="A881" s="17"/>
      <c r="B881" s="17"/>
      <c r="C881" s="17"/>
      <c r="D881" s="301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32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  <c r="AT881" s="17"/>
      <c r="AU881" s="17"/>
      <c r="AV881" s="17"/>
      <c r="AW881" s="17"/>
      <c r="AX881" s="17"/>
      <c r="AY881" s="17"/>
      <c r="AZ881" s="17"/>
      <c r="BA881" s="17"/>
      <c r="BB881" s="17"/>
      <c r="BC881" s="17"/>
      <c r="BD881" s="17"/>
      <c r="BE881" s="17"/>
      <c r="BF881" s="17"/>
      <c r="BG881" s="17"/>
      <c r="BH881" s="17"/>
      <c r="BI881" s="17"/>
      <c r="BJ881" s="17"/>
      <c r="BK881" s="17"/>
      <c r="BL881" s="17"/>
      <c r="BM881" s="17"/>
      <c r="BN881" s="17"/>
      <c r="BO881" s="17"/>
      <c r="BP881" s="17"/>
      <c r="BQ881" s="17"/>
      <c r="BR881" s="17"/>
      <c r="BS881" s="17"/>
      <c r="BT881" s="17"/>
      <c r="BU881" s="17"/>
      <c r="BV881" s="17"/>
      <c r="BW881" s="17"/>
      <c r="BX881" s="17"/>
      <c r="BY881" s="17"/>
      <c r="BZ881" s="17"/>
      <c r="CA881" s="17"/>
      <c r="CB881" s="17"/>
      <c r="CC881" s="17"/>
      <c r="CD881" s="17"/>
    </row>
    <row r="882">
      <c r="A882" s="17"/>
      <c r="B882" s="17"/>
      <c r="C882" s="17"/>
      <c r="D882" s="301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32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  <c r="AT882" s="17"/>
      <c r="AU882" s="17"/>
      <c r="AV882" s="17"/>
      <c r="AW882" s="17"/>
      <c r="AX882" s="17"/>
      <c r="AY882" s="17"/>
      <c r="AZ882" s="17"/>
      <c r="BA882" s="17"/>
      <c r="BB882" s="17"/>
      <c r="BC882" s="17"/>
      <c r="BD882" s="17"/>
      <c r="BE882" s="17"/>
      <c r="BF882" s="17"/>
      <c r="BG882" s="17"/>
      <c r="BH882" s="17"/>
      <c r="BI882" s="17"/>
      <c r="BJ882" s="17"/>
      <c r="BK882" s="17"/>
      <c r="BL882" s="17"/>
      <c r="BM882" s="17"/>
      <c r="BN882" s="17"/>
      <c r="BO882" s="17"/>
      <c r="BP882" s="17"/>
      <c r="BQ882" s="17"/>
      <c r="BR882" s="17"/>
      <c r="BS882" s="17"/>
      <c r="BT882" s="17"/>
      <c r="BU882" s="17"/>
      <c r="BV882" s="17"/>
      <c r="BW882" s="17"/>
      <c r="BX882" s="17"/>
      <c r="BY882" s="17"/>
      <c r="BZ882" s="17"/>
      <c r="CA882" s="17"/>
      <c r="CB882" s="17"/>
      <c r="CC882" s="17"/>
      <c r="CD882" s="17"/>
    </row>
    <row r="883">
      <c r="A883" s="17"/>
      <c r="B883" s="17"/>
      <c r="C883" s="17"/>
      <c r="D883" s="301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32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  <c r="AT883" s="17"/>
      <c r="AU883" s="17"/>
      <c r="AV883" s="17"/>
      <c r="AW883" s="17"/>
      <c r="AX883" s="17"/>
      <c r="AY883" s="17"/>
      <c r="AZ883" s="17"/>
      <c r="BA883" s="17"/>
      <c r="BB883" s="17"/>
      <c r="BC883" s="17"/>
      <c r="BD883" s="17"/>
      <c r="BE883" s="17"/>
      <c r="BF883" s="17"/>
      <c r="BG883" s="17"/>
      <c r="BH883" s="17"/>
      <c r="BI883" s="17"/>
      <c r="BJ883" s="17"/>
      <c r="BK883" s="17"/>
      <c r="BL883" s="17"/>
      <c r="BM883" s="17"/>
      <c r="BN883" s="17"/>
      <c r="BO883" s="17"/>
      <c r="BP883" s="17"/>
      <c r="BQ883" s="17"/>
      <c r="BR883" s="17"/>
      <c r="BS883" s="17"/>
      <c r="BT883" s="17"/>
      <c r="BU883" s="17"/>
      <c r="BV883" s="17"/>
      <c r="BW883" s="17"/>
      <c r="BX883" s="17"/>
      <c r="BY883" s="17"/>
      <c r="BZ883" s="17"/>
      <c r="CA883" s="17"/>
      <c r="CB883" s="17"/>
      <c r="CC883" s="17"/>
      <c r="CD883" s="17"/>
    </row>
    <row r="884">
      <c r="A884" s="17"/>
      <c r="B884" s="17"/>
      <c r="C884" s="17"/>
      <c r="D884" s="301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32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  <c r="AT884" s="17"/>
      <c r="AU884" s="17"/>
      <c r="AV884" s="17"/>
      <c r="AW884" s="17"/>
      <c r="AX884" s="17"/>
      <c r="AY884" s="17"/>
      <c r="AZ884" s="17"/>
      <c r="BA884" s="17"/>
      <c r="BB884" s="17"/>
      <c r="BC884" s="17"/>
      <c r="BD884" s="17"/>
      <c r="BE884" s="17"/>
      <c r="BF884" s="17"/>
      <c r="BG884" s="17"/>
      <c r="BH884" s="17"/>
      <c r="BI884" s="17"/>
      <c r="BJ884" s="17"/>
      <c r="BK884" s="17"/>
      <c r="BL884" s="17"/>
      <c r="BM884" s="17"/>
      <c r="BN884" s="17"/>
      <c r="BO884" s="17"/>
      <c r="BP884" s="17"/>
      <c r="BQ884" s="17"/>
      <c r="BR884" s="17"/>
      <c r="BS884" s="17"/>
      <c r="BT884" s="17"/>
      <c r="BU884" s="17"/>
      <c r="BV884" s="17"/>
      <c r="BW884" s="17"/>
      <c r="BX884" s="17"/>
      <c r="BY884" s="17"/>
      <c r="BZ884" s="17"/>
      <c r="CA884" s="17"/>
      <c r="CB884" s="17"/>
      <c r="CC884" s="17"/>
      <c r="CD884" s="17"/>
    </row>
    <row r="885">
      <c r="A885" s="17"/>
      <c r="B885" s="17"/>
      <c r="C885" s="17"/>
      <c r="D885" s="301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32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  <c r="AT885" s="17"/>
      <c r="AU885" s="17"/>
      <c r="AV885" s="17"/>
      <c r="AW885" s="17"/>
      <c r="AX885" s="17"/>
      <c r="AY885" s="17"/>
      <c r="AZ885" s="17"/>
      <c r="BA885" s="17"/>
      <c r="BB885" s="17"/>
      <c r="BC885" s="17"/>
      <c r="BD885" s="17"/>
      <c r="BE885" s="17"/>
      <c r="BF885" s="17"/>
      <c r="BG885" s="17"/>
      <c r="BH885" s="17"/>
      <c r="BI885" s="17"/>
      <c r="BJ885" s="17"/>
      <c r="BK885" s="17"/>
      <c r="BL885" s="17"/>
      <c r="BM885" s="17"/>
      <c r="BN885" s="17"/>
      <c r="BO885" s="17"/>
      <c r="BP885" s="17"/>
      <c r="BQ885" s="17"/>
      <c r="BR885" s="17"/>
      <c r="BS885" s="17"/>
      <c r="BT885" s="17"/>
      <c r="BU885" s="17"/>
      <c r="BV885" s="17"/>
      <c r="BW885" s="17"/>
      <c r="BX885" s="17"/>
      <c r="BY885" s="17"/>
      <c r="BZ885" s="17"/>
      <c r="CA885" s="17"/>
      <c r="CB885" s="17"/>
      <c r="CC885" s="17"/>
      <c r="CD885" s="17"/>
    </row>
    <row r="886">
      <c r="A886" s="17"/>
      <c r="B886" s="17"/>
      <c r="C886" s="17"/>
      <c r="D886" s="301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32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  <c r="AT886" s="17"/>
      <c r="AU886" s="17"/>
      <c r="AV886" s="17"/>
      <c r="AW886" s="17"/>
      <c r="AX886" s="17"/>
      <c r="AY886" s="17"/>
      <c r="AZ886" s="17"/>
      <c r="BA886" s="17"/>
      <c r="BB886" s="17"/>
      <c r="BC886" s="17"/>
      <c r="BD886" s="17"/>
      <c r="BE886" s="17"/>
      <c r="BF886" s="17"/>
      <c r="BG886" s="17"/>
      <c r="BH886" s="17"/>
      <c r="BI886" s="17"/>
      <c r="BJ886" s="17"/>
      <c r="BK886" s="17"/>
      <c r="BL886" s="17"/>
      <c r="BM886" s="17"/>
      <c r="BN886" s="17"/>
      <c r="BO886" s="17"/>
      <c r="BP886" s="17"/>
      <c r="BQ886" s="17"/>
      <c r="BR886" s="17"/>
      <c r="BS886" s="17"/>
      <c r="BT886" s="17"/>
      <c r="BU886" s="17"/>
      <c r="BV886" s="17"/>
      <c r="BW886" s="17"/>
      <c r="BX886" s="17"/>
      <c r="BY886" s="17"/>
      <c r="BZ886" s="17"/>
      <c r="CA886" s="17"/>
      <c r="CB886" s="17"/>
      <c r="CC886" s="17"/>
      <c r="CD886" s="17"/>
    </row>
    <row r="887">
      <c r="A887" s="17"/>
      <c r="B887" s="17"/>
      <c r="C887" s="17"/>
      <c r="D887" s="301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32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  <c r="AT887" s="17"/>
      <c r="AU887" s="17"/>
      <c r="AV887" s="17"/>
      <c r="AW887" s="17"/>
      <c r="AX887" s="17"/>
      <c r="AY887" s="17"/>
      <c r="AZ887" s="17"/>
      <c r="BA887" s="17"/>
      <c r="BB887" s="17"/>
      <c r="BC887" s="17"/>
      <c r="BD887" s="17"/>
      <c r="BE887" s="17"/>
      <c r="BF887" s="17"/>
      <c r="BG887" s="17"/>
      <c r="BH887" s="17"/>
      <c r="BI887" s="17"/>
      <c r="BJ887" s="17"/>
      <c r="BK887" s="17"/>
      <c r="BL887" s="17"/>
      <c r="BM887" s="17"/>
      <c r="BN887" s="17"/>
      <c r="BO887" s="17"/>
      <c r="BP887" s="17"/>
      <c r="BQ887" s="17"/>
      <c r="BR887" s="17"/>
      <c r="BS887" s="17"/>
      <c r="BT887" s="17"/>
      <c r="BU887" s="17"/>
      <c r="BV887" s="17"/>
      <c r="BW887" s="17"/>
      <c r="BX887" s="17"/>
      <c r="BY887" s="17"/>
      <c r="BZ887" s="17"/>
      <c r="CA887" s="17"/>
      <c r="CB887" s="17"/>
      <c r="CC887" s="17"/>
      <c r="CD887" s="17"/>
    </row>
    <row r="888">
      <c r="A888" s="17"/>
      <c r="B888" s="17"/>
      <c r="C888" s="17"/>
      <c r="D888" s="301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32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  <c r="AT888" s="17"/>
      <c r="AU888" s="17"/>
      <c r="AV888" s="17"/>
      <c r="AW888" s="17"/>
      <c r="AX888" s="17"/>
      <c r="AY888" s="17"/>
      <c r="AZ888" s="17"/>
      <c r="BA888" s="17"/>
      <c r="BB888" s="17"/>
      <c r="BC888" s="17"/>
      <c r="BD888" s="17"/>
      <c r="BE888" s="17"/>
      <c r="BF888" s="17"/>
      <c r="BG888" s="17"/>
      <c r="BH888" s="17"/>
      <c r="BI888" s="17"/>
      <c r="BJ888" s="17"/>
      <c r="BK888" s="17"/>
      <c r="BL888" s="17"/>
      <c r="BM888" s="17"/>
      <c r="BN888" s="17"/>
      <c r="BO888" s="17"/>
      <c r="BP888" s="17"/>
      <c r="BQ888" s="17"/>
      <c r="BR888" s="17"/>
      <c r="BS888" s="17"/>
      <c r="BT888" s="17"/>
      <c r="BU888" s="17"/>
      <c r="BV888" s="17"/>
      <c r="BW888" s="17"/>
      <c r="BX888" s="17"/>
      <c r="BY888" s="17"/>
      <c r="BZ888" s="17"/>
      <c r="CA888" s="17"/>
      <c r="CB888" s="17"/>
      <c r="CC888" s="17"/>
      <c r="CD888" s="17"/>
    </row>
    <row r="889">
      <c r="A889" s="17"/>
      <c r="B889" s="17"/>
      <c r="C889" s="17"/>
      <c r="D889" s="301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32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  <c r="AT889" s="17"/>
      <c r="AU889" s="17"/>
      <c r="AV889" s="17"/>
      <c r="AW889" s="17"/>
      <c r="AX889" s="17"/>
      <c r="AY889" s="17"/>
      <c r="AZ889" s="17"/>
      <c r="BA889" s="17"/>
      <c r="BB889" s="17"/>
      <c r="BC889" s="17"/>
      <c r="BD889" s="17"/>
      <c r="BE889" s="17"/>
      <c r="BF889" s="17"/>
      <c r="BG889" s="17"/>
      <c r="BH889" s="17"/>
      <c r="BI889" s="17"/>
      <c r="BJ889" s="17"/>
      <c r="BK889" s="17"/>
      <c r="BL889" s="17"/>
      <c r="BM889" s="17"/>
      <c r="BN889" s="17"/>
      <c r="BO889" s="17"/>
      <c r="BP889" s="17"/>
      <c r="BQ889" s="17"/>
      <c r="BR889" s="17"/>
      <c r="BS889" s="17"/>
      <c r="BT889" s="17"/>
      <c r="BU889" s="17"/>
      <c r="BV889" s="17"/>
      <c r="BW889" s="17"/>
      <c r="BX889" s="17"/>
      <c r="BY889" s="17"/>
      <c r="BZ889" s="17"/>
      <c r="CA889" s="17"/>
      <c r="CB889" s="17"/>
      <c r="CC889" s="17"/>
      <c r="CD889" s="17"/>
    </row>
    <row r="890">
      <c r="A890" s="17"/>
      <c r="B890" s="17"/>
      <c r="C890" s="17"/>
      <c r="D890" s="301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32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  <c r="AT890" s="17"/>
      <c r="AU890" s="17"/>
      <c r="AV890" s="17"/>
      <c r="AW890" s="17"/>
      <c r="AX890" s="17"/>
      <c r="AY890" s="17"/>
      <c r="AZ890" s="17"/>
      <c r="BA890" s="17"/>
      <c r="BB890" s="17"/>
      <c r="BC890" s="17"/>
      <c r="BD890" s="17"/>
      <c r="BE890" s="17"/>
      <c r="BF890" s="17"/>
      <c r="BG890" s="17"/>
      <c r="BH890" s="17"/>
      <c r="BI890" s="17"/>
      <c r="BJ890" s="17"/>
      <c r="BK890" s="17"/>
      <c r="BL890" s="17"/>
      <c r="BM890" s="17"/>
      <c r="BN890" s="17"/>
      <c r="BO890" s="17"/>
      <c r="BP890" s="17"/>
      <c r="BQ890" s="17"/>
      <c r="BR890" s="17"/>
      <c r="BS890" s="17"/>
      <c r="BT890" s="17"/>
      <c r="BU890" s="17"/>
      <c r="BV890" s="17"/>
      <c r="BW890" s="17"/>
      <c r="BX890" s="17"/>
      <c r="BY890" s="17"/>
      <c r="BZ890" s="17"/>
      <c r="CA890" s="17"/>
      <c r="CB890" s="17"/>
      <c r="CC890" s="17"/>
      <c r="CD890" s="17"/>
    </row>
    <row r="891">
      <c r="A891" s="17"/>
      <c r="B891" s="17"/>
      <c r="C891" s="17"/>
      <c r="D891" s="301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32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  <c r="AT891" s="17"/>
      <c r="AU891" s="17"/>
      <c r="AV891" s="17"/>
      <c r="AW891" s="17"/>
      <c r="AX891" s="17"/>
      <c r="AY891" s="17"/>
      <c r="AZ891" s="17"/>
      <c r="BA891" s="17"/>
      <c r="BB891" s="17"/>
      <c r="BC891" s="17"/>
      <c r="BD891" s="17"/>
      <c r="BE891" s="17"/>
      <c r="BF891" s="17"/>
      <c r="BG891" s="17"/>
      <c r="BH891" s="17"/>
      <c r="BI891" s="17"/>
      <c r="BJ891" s="17"/>
      <c r="BK891" s="17"/>
      <c r="BL891" s="17"/>
      <c r="BM891" s="17"/>
      <c r="BN891" s="17"/>
      <c r="BO891" s="17"/>
      <c r="BP891" s="17"/>
      <c r="BQ891" s="17"/>
      <c r="BR891" s="17"/>
      <c r="BS891" s="17"/>
      <c r="BT891" s="17"/>
      <c r="BU891" s="17"/>
      <c r="BV891" s="17"/>
      <c r="BW891" s="17"/>
      <c r="BX891" s="17"/>
      <c r="BY891" s="17"/>
      <c r="BZ891" s="17"/>
      <c r="CA891" s="17"/>
      <c r="CB891" s="17"/>
      <c r="CC891" s="17"/>
      <c r="CD891" s="17"/>
    </row>
    <row r="892">
      <c r="A892" s="17"/>
      <c r="B892" s="17"/>
      <c r="C892" s="17"/>
      <c r="D892" s="301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32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  <c r="AT892" s="17"/>
      <c r="AU892" s="17"/>
      <c r="AV892" s="17"/>
      <c r="AW892" s="17"/>
      <c r="AX892" s="17"/>
      <c r="AY892" s="17"/>
      <c r="AZ892" s="17"/>
      <c r="BA892" s="17"/>
      <c r="BB892" s="17"/>
      <c r="BC892" s="17"/>
      <c r="BD892" s="17"/>
      <c r="BE892" s="17"/>
      <c r="BF892" s="17"/>
      <c r="BG892" s="17"/>
      <c r="BH892" s="17"/>
      <c r="BI892" s="17"/>
      <c r="BJ892" s="17"/>
      <c r="BK892" s="17"/>
      <c r="BL892" s="17"/>
      <c r="BM892" s="17"/>
      <c r="BN892" s="17"/>
      <c r="BO892" s="17"/>
      <c r="BP892" s="17"/>
      <c r="BQ892" s="17"/>
      <c r="BR892" s="17"/>
      <c r="BS892" s="17"/>
      <c r="BT892" s="17"/>
      <c r="BU892" s="17"/>
      <c r="BV892" s="17"/>
      <c r="BW892" s="17"/>
      <c r="BX892" s="17"/>
      <c r="BY892" s="17"/>
      <c r="BZ892" s="17"/>
      <c r="CA892" s="17"/>
      <c r="CB892" s="17"/>
      <c r="CC892" s="17"/>
      <c r="CD892" s="17"/>
    </row>
    <row r="893">
      <c r="A893" s="17"/>
      <c r="B893" s="17"/>
      <c r="C893" s="17"/>
      <c r="D893" s="301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32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  <c r="AT893" s="17"/>
      <c r="AU893" s="17"/>
      <c r="AV893" s="17"/>
      <c r="AW893" s="17"/>
      <c r="AX893" s="17"/>
      <c r="AY893" s="17"/>
      <c r="AZ893" s="17"/>
      <c r="BA893" s="17"/>
      <c r="BB893" s="17"/>
      <c r="BC893" s="17"/>
      <c r="BD893" s="17"/>
      <c r="BE893" s="17"/>
      <c r="BF893" s="17"/>
      <c r="BG893" s="17"/>
      <c r="BH893" s="17"/>
      <c r="BI893" s="17"/>
      <c r="BJ893" s="17"/>
      <c r="BK893" s="17"/>
      <c r="BL893" s="17"/>
      <c r="BM893" s="17"/>
      <c r="BN893" s="17"/>
      <c r="BO893" s="17"/>
      <c r="BP893" s="17"/>
      <c r="BQ893" s="17"/>
      <c r="BR893" s="17"/>
      <c r="BS893" s="17"/>
      <c r="BT893" s="17"/>
      <c r="BU893" s="17"/>
      <c r="BV893" s="17"/>
      <c r="BW893" s="17"/>
      <c r="BX893" s="17"/>
      <c r="BY893" s="17"/>
      <c r="BZ893" s="17"/>
      <c r="CA893" s="17"/>
      <c r="CB893" s="17"/>
      <c r="CC893" s="17"/>
      <c r="CD893" s="17"/>
    </row>
    <row r="894">
      <c r="A894" s="17"/>
      <c r="B894" s="17"/>
      <c r="C894" s="17"/>
      <c r="D894" s="301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32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  <c r="AT894" s="17"/>
      <c r="AU894" s="17"/>
      <c r="AV894" s="17"/>
      <c r="AW894" s="17"/>
      <c r="AX894" s="17"/>
      <c r="AY894" s="17"/>
      <c r="AZ894" s="17"/>
      <c r="BA894" s="17"/>
      <c r="BB894" s="17"/>
      <c r="BC894" s="17"/>
      <c r="BD894" s="17"/>
      <c r="BE894" s="17"/>
      <c r="BF894" s="17"/>
      <c r="BG894" s="17"/>
      <c r="BH894" s="17"/>
      <c r="BI894" s="17"/>
      <c r="BJ894" s="17"/>
      <c r="BK894" s="17"/>
      <c r="BL894" s="17"/>
      <c r="BM894" s="17"/>
      <c r="BN894" s="17"/>
      <c r="BO894" s="17"/>
      <c r="BP894" s="17"/>
      <c r="BQ894" s="17"/>
      <c r="BR894" s="17"/>
      <c r="BS894" s="17"/>
      <c r="BT894" s="17"/>
      <c r="BU894" s="17"/>
      <c r="BV894" s="17"/>
      <c r="BW894" s="17"/>
      <c r="BX894" s="17"/>
      <c r="BY894" s="17"/>
      <c r="BZ894" s="17"/>
      <c r="CA894" s="17"/>
      <c r="CB894" s="17"/>
      <c r="CC894" s="17"/>
      <c r="CD894" s="17"/>
    </row>
    <row r="895">
      <c r="A895" s="17"/>
      <c r="B895" s="17"/>
      <c r="C895" s="17"/>
      <c r="D895" s="301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32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  <c r="AT895" s="17"/>
      <c r="AU895" s="17"/>
      <c r="AV895" s="17"/>
      <c r="AW895" s="17"/>
      <c r="AX895" s="17"/>
      <c r="AY895" s="17"/>
      <c r="AZ895" s="17"/>
      <c r="BA895" s="17"/>
      <c r="BB895" s="17"/>
      <c r="BC895" s="17"/>
      <c r="BD895" s="17"/>
      <c r="BE895" s="17"/>
      <c r="BF895" s="17"/>
      <c r="BG895" s="17"/>
      <c r="BH895" s="17"/>
      <c r="BI895" s="17"/>
      <c r="BJ895" s="17"/>
      <c r="BK895" s="17"/>
      <c r="BL895" s="17"/>
      <c r="BM895" s="17"/>
      <c r="BN895" s="17"/>
      <c r="BO895" s="17"/>
      <c r="BP895" s="17"/>
      <c r="BQ895" s="17"/>
      <c r="BR895" s="17"/>
      <c r="BS895" s="17"/>
      <c r="BT895" s="17"/>
      <c r="BU895" s="17"/>
      <c r="BV895" s="17"/>
      <c r="BW895" s="17"/>
      <c r="BX895" s="17"/>
      <c r="BY895" s="17"/>
      <c r="BZ895" s="17"/>
      <c r="CA895" s="17"/>
      <c r="CB895" s="17"/>
      <c r="CC895" s="17"/>
      <c r="CD895" s="17"/>
    </row>
    <row r="896">
      <c r="A896" s="17"/>
      <c r="B896" s="17"/>
      <c r="C896" s="17"/>
      <c r="D896" s="301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32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  <c r="AT896" s="17"/>
      <c r="AU896" s="17"/>
      <c r="AV896" s="17"/>
      <c r="AW896" s="17"/>
      <c r="AX896" s="17"/>
      <c r="AY896" s="17"/>
      <c r="AZ896" s="17"/>
      <c r="BA896" s="17"/>
      <c r="BB896" s="17"/>
      <c r="BC896" s="17"/>
      <c r="BD896" s="17"/>
      <c r="BE896" s="17"/>
      <c r="BF896" s="17"/>
      <c r="BG896" s="17"/>
      <c r="BH896" s="17"/>
      <c r="BI896" s="17"/>
      <c r="BJ896" s="17"/>
      <c r="BK896" s="17"/>
      <c r="BL896" s="17"/>
      <c r="BM896" s="17"/>
      <c r="BN896" s="17"/>
      <c r="BO896" s="17"/>
      <c r="BP896" s="17"/>
      <c r="BQ896" s="17"/>
      <c r="BR896" s="17"/>
      <c r="BS896" s="17"/>
      <c r="BT896" s="17"/>
      <c r="BU896" s="17"/>
      <c r="BV896" s="17"/>
      <c r="BW896" s="17"/>
      <c r="BX896" s="17"/>
      <c r="BY896" s="17"/>
      <c r="BZ896" s="17"/>
      <c r="CA896" s="17"/>
      <c r="CB896" s="17"/>
      <c r="CC896" s="17"/>
      <c r="CD896" s="17"/>
    </row>
    <row r="897">
      <c r="A897" s="17"/>
      <c r="B897" s="17"/>
      <c r="C897" s="17"/>
      <c r="D897" s="301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32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  <c r="AT897" s="17"/>
      <c r="AU897" s="17"/>
      <c r="AV897" s="17"/>
      <c r="AW897" s="17"/>
      <c r="AX897" s="17"/>
      <c r="AY897" s="17"/>
      <c r="AZ897" s="17"/>
      <c r="BA897" s="17"/>
      <c r="BB897" s="17"/>
      <c r="BC897" s="17"/>
      <c r="BD897" s="17"/>
      <c r="BE897" s="17"/>
      <c r="BF897" s="17"/>
      <c r="BG897" s="17"/>
      <c r="BH897" s="17"/>
      <c r="BI897" s="17"/>
      <c r="BJ897" s="17"/>
      <c r="BK897" s="17"/>
      <c r="BL897" s="17"/>
      <c r="BM897" s="17"/>
      <c r="BN897" s="17"/>
      <c r="BO897" s="17"/>
      <c r="BP897" s="17"/>
      <c r="BQ897" s="17"/>
      <c r="BR897" s="17"/>
      <c r="BS897" s="17"/>
      <c r="BT897" s="17"/>
      <c r="BU897" s="17"/>
      <c r="BV897" s="17"/>
      <c r="BW897" s="17"/>
      <c r="BX897" s="17"/>
      <c r="BY897" s="17"/>
      <c r="BZ897" s="17"/>
      <c r="CA897" s="17"/>
      <c r="CB897" s="17"/>
      <c r="CC897" s="17"/>
      <c r="CD897" s="17"/>
    </row>
    <row r="898">
      <c r="A898" s="17"/>
      <c r="B898" s="17"/>
      <c r="C898" s="17"/>
      <c r="D898" s="301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32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  <c r="AT898" s="17"/>
      <c r="AU898" s="17"/>
      <c r="AV898" s="17"/>
      <c r="AW898" s="17"/>
      <c r="AX898" s="17"/>
      <c r="AY898" s="17"/>
      <c r="AZ898" s="17"/>
      <c r="BA898" s="17"/>
      <c r="BB898" s="17"/>
      <c r="BC898" s="17"/>
      <c r="BD898" s="17"/>
      <c r="BE898" s="17"/>
      <c r="BF898" s="17"/>
      <c r="BG898" s="17"/>
      <c r="BH898" s="17"/>
      <c r="BI898" s="17"/>
      <c r="BJ898" s="17"/>
      <c r="BK898" s="17"/>
      <c r="BL898" s="17"/>
      <c r="BM898" s="17"/>
      <c r="BN898" s="17"/>
      <c r="BO898" s="17"/>
      <c r="BP898" s="17"/>
      <c r="BQ898" s="17"/>
      <c r="BR898" s="17"/>
      <c r="BS898" s="17"/>
      <c r="BT898" s="17"/>
      <c r="BU898" s="17"/>
      <c r="BV898" s="17"/>
      <c r="BW898" s="17"/>
      <c r="BX898" s="17"/>
      <c r="BY898" s="17"/>
      <c r="BZ898" s="17"/>
      <c r="CA898" s="17"/>
      <c r="CB898" s="17"/>
      <c r="CC898" s="17"/>
      <c r="CD898" s="17"/>
    </row>
    <row r="899">
      <c r="A899" s="17"/>
      <c r="B899" s="17"/>
      <c r="C899" s="17"/>
      <c r="D899" s="301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32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  <c r="AT899" s="17"/>
      <c r="AU899" s="17"/>
      <c r="AV899" s="17"/>
      <c r="AW899" s="17"/>
      <c r="AX899" s="17"/>
      <c r="AY899" s="17"/>
      <c r="AZ899" s="17"/>
      <c r="BA899" s="17"/>
      <c r="BB899" s="17"/>
      <c r="BC899" s="17"/>
      <c r="BD899" s="17"/>
      <c r="BE899" s="17"/>
      <c r="BF899" s="17"/>
      <c r="BG899" s="17"/>
      <c r="BH899" s="17"/>
      <c r="BI899" s="17"/>
      <c r="BJ899" s="17"/>
      <c r="BK899" s="17"/>
      <c r="BL899" s="17"/>
      <c r="BM899" s="17"/>
      <c r="BN899" s="17"/>
      <c r="BO899" s="17"/>
      <c r="BP899" s="17"/>
      <c r="BQ899" s="17"/>
      <c r="BR899" s="17"/>
      <c r="BS899" s="17"/>
      <c r="BT899" s="17"/>
      <c r="BU899" s="17"/>
      <c r="BV899" s="17"/>
      <c r="BW899" s="17"/>
      <c r="BX899" s="17"/>
      <c r="BY899" s="17"/>
      <c r="BZ899" s="17"/>
      <c r="CA899" s="17"/>
      <c r="CB899" s="17"/>
      <c r="CC899" s="17"/>
      <c r="CD899" s="17"/>
    </row>
    <row r="900">
      <c r="A900" s="17"/>
      <c r="B900" s="17"/>
      <c r="C900" s="17"/>
      <c r="D900" s="301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32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  <c r="AT900" s="17"/>
      <c r="AU900" s="17"/>
      <c r="AV900" s="17"/>
      <c r="AW900" s="17"/>
      <c r="AX900" s="17"/>
      <c r="AY900" s="17"/>
      <c r="AZ900" s="17"/>
      <c r="BA900" s="17"/>
      <c r="BB900" s="17"/>
      <c r="BC900" s="17"/>
      <c r="BD900" s="17"/>
      <c r="BE900" s="17"/>
      <c r="BF900" s="17"/>
      <c r="BG900" s="17"/>
      <c r="BH900" s="17"/>
      <c r="BI900" s="17"/>
      <c r="BJ900" s="17"/>
      <c r="BK900" s="17"/>
      <c r="BL900" s="17"/>
      <c r="BM900" s="17"/>
      <c r="BN900" s="17"/>
      <c r="BO900" s="17"/>
      <c r="BP900" s="17"/>
      <c r="BQ900" s="17"/>
      <c r="BR900" s="17"/>
      <c r="BS900" s="17"/>
      <c r="BT900" s="17"/>
      <c r="BU900" s="17"/>
      <c r="BV900" s="17"/>
      <c r="BW900" s="17"/>
      <c r="BX900" s="17"/>
      <c r="BY900" s="17"/>
      <c r="BZ900" s="17"/>
      <c r="CA900" s="17"/>
      <c r="CB900" s="17"/>
      <c r="CC900" s="17"/>
      <c r="CD900" s="17"/>
    </row>
    <row r="901">
      <c r="A901" s="17"/>
      <c r="B901" s="17"/>
      <c r="C901" s="17"/>
      <c r="D901" s="301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32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  <c r="AT901" s="17"/>
      <c r="AU901" s="17"/>
      <c r="AV901" s="17"/>
      <c r="AW901" s="17"/>
      <c r="AX901" s="17"/>
      <c r="AY901" s="17"/>
      <c r="AZ901" s="17"/>
      <c r="BA901" s="17"/>
      <c r="BB901" s="17"/>
      <c r="BC901" s="17"/>
      <c r="BD901" s="17"/>
      <c r="BE901" s="17"/>
      <c r="BF901" s="17"/>
      <c r="BG901" s="17"/>
      <c r="BH901" s="17"/>
      <c r="BI901" s="17"/>
      <c r="BJ901" s="17"/>
      <c r="BK901" s="17"/>
      <c r="BL901" s="17"/>
      <c r="BM901" s="17"/>
      <c r="BN901" s="17"/>
      <c r="BO901" s="17"/>
      <c r="BP901" s="17"/>
      <c r="BQ901" s="17"/>
      <c r="BR901" s="17"/>
      <c r="BS901" s="17"/>
      <c r="BT901" s="17"/>
      <c r="BU901" s="17"/>
      <c r="BV901" s="17"/>
      <c r="BW901" s="17"/>
      <c r="BX901" s="17"/>
      <c r="BY901" s="17"/>
      <c r="BZ901" s="17"/>
      <c r="CA901" s="17"/>
      <c r="CB901" s="17"/>
      <c r="CC901" s="17"/>
      <c r="CD901" s="17"/>
    </row>
    <row r="902">
      <c r="A902" s="17"/>
      <c r="B902" s="17"/>
      <c r="C902" s="17"/>
      <c r="D902" s="301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32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  <c r="AT902" s="17"/>
      <c r="AU902" s="17"/>
      <c r="AV902" s="17"/>
      <c r="AW902" s="17"/>
      <c r="AX902" s="17"/>
      <c r="AY902" s="17"/>
      <c r="AZ902" s="17"/>
      <c r="BA902" s="17"/>
      <c r="BB902" s="17"/>
      <c r="BC902" s="17"/>
      <c r="BD902" s="17"/>
      <c r="BE902" s="17"/>
      <c r="BF902" s="17"/>
      <c r="BG902" s="17"/>
      <c r="BH902" s="17"/>
      <c r="BI902" s="17"/>
      <c r="BJ902" s="17"/>
      <c r="BK902" s="17"/>
      <c r="BL902" s="17"/>
      <c r="BM902" s="17"/>
      <c r="BN902" s="17"/>
      <c r="BO902" s="17"/>
      <c r="BP902" s="17"/>
      <c r="BQ902" s="17"/>
      <c r="BR902" s="17"/>
      <c r="BS902" s="17"/>
      <c r="BT902" s="17"/>
      <c r="BU902" s="17"/>
      <c r="BV902" s="17"/>
      <c r="BW902" s="17"/>
      <c r="BX902" s="17"/>
      <c r="BY902" s="17"/>
      <c r="BZ902" s="17"/>
      <c r="CA902" s="17"/>
      <c r="CB902" s="17"/>
      <c r="CC902" s="17"/>
      <c r="CD902" s="17"/>
    </row>
    <row r="903">
      <c r="A903" s="17"/>
      <c r="B903" s="17"/>
      <c r="C903" s="17"/>
      <c r="D903" s="301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32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  <c r="AT903" s="17"/>
      <c r="AU903" s="17"/>
      <c r="AV903" s="17"/>
      <c r="AW903" s="17"/>
      <c r="AX903" s="17"/>
      <c r="AY903" s="17"/>
      <c r="AZ903" s="17"/>
      <c r="BA903" s="17"/>
      <c r="BB903" s="17"/>
      <c r="BC903" s="17"/>
      <c r="BD903" s="17"/>
      <c r="BE903" s="17"/>
      <c r="BF903" s="17"/>
      <c r="BG903" s="17"/>
      <c r="BH903" s="17"/>
      <c r="BI903" s="17"/>
      <c r="BJ903" s="17"/>
      <c r="BK903" s="17"/>
      <c r="BL903" s="17"/>
      <c r="BM903" s="17"/>
      <c r="BN903" s="17"/>
      <c r="BO903" s="17"/>
      <c r="BP903" s="17"/>
      <c r="BQ903" s="17"/>
      <c r="BR903" s="17"/>
      <c r="BS903" s="17"/>
      <c r="BT903" s="17"/>
      <c r="BU903" s="17"/>
      <c r="BV903" s="17"/>
      <c r="BW903" s="17"/>
      <c r="BX903" s="17"/>
      <c r="BY903" s="17"/>
      <c r="BZ903" s="17"/>
      <c r="CA903" s="17"/>
      <c r="CB903" s="17"/>
      <c r="CC903" s="17"/>
      <c r="CD903" s="17"/>
    </row>
    <row r="904">
      <c r="A904" s="17"/>
      <c r="B904" s="17"/>
      <c r="C904" s="17"/>
      <c r="D904" s="301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32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  <c r="AT904" s="17"/>
      <c r="AU904" s="17"/>
      <c r="AV904" s="17"/>
      <c r="AW904" s="17"/>
      <c r="AX904" s="17"/>
      <c r="AY904" s="17"/>
      <c r="AZ904" s="17"/>
      <c r="BA904" s="17"/>
      <c r="BB904" s="17"/>
      <c r="BC904" s="17"/>
      <c r="BD904" s="17"/>
      <c r="BE904" s="17"/>
      <c r="BF904" s="17"/>
      <c r="BG904" s="17"/>
      <c r="BH904" s="17"/>
      <c r="BI904" s="17"/>
      <c r="BJ904" s="17"/>
      <c r="BK904" s="17"/>
      <c r="BL904" s="17"/>
      <c r="BM904" s="17"/>
      <c r="BN904" s="17"/>
      <c r="BO904" s="17"/>
      <c r="BP904" s="17"/>
      <c r="BQ904" s="17"/>
      <c r="BR904" s="17"/>
      <c r="BS904" s="17"/>
      <c r="BT904" s="17"/>
      <c r="BU904" s="17"/>
      <c r="BV904" s="17"/>
      <c r="BW904" s="17"/>
      <c r="BX904" s="17"/>
      <c r="BY904" s="17"/>
      <c r="BZ904" s="17"/>
      <c r="CA904" s="17"/>
      <c r="CB904" s="17"/>
      <c r="CC904" s="17"/>
      <c r="CD904" s="17"/>
    </row>
    <row r="905">
      <c r="A905" s="17"/>
      <c r="B905" s="17"/>
      <c r="C905" s="17"/>
      <c r="D905" s="301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32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  <c r="AT905" s="17"/>
      <c r="AU905" s="17"/>
      <c r="AV905" s="17"/>
      <c r="AW905" s="17"/>
      <c r="AX905" s="17"/>
      <c r="AY905" s="17"/>
      <c r="AZ905" s="17"/>
      <c r="BA905" s="17"/>
      <c r="BB905" s="17"/>
      <c r="BC905" s="17"/>
      <c r="BD905" s="17"/>
      <c r="BE905" s="17"/>
      <c r="BF905" s="17"/>
      <c r="BG905" s="17"/>
      <c r="BH905" s="17"/>
      <c r="BI905" s="17"/>
      <c r="BJ905" s="17"/>
      <c r="BK905" s="17"/>
      <c r="BL905" s="17"/>
      <c r="BM905" s="17"/>
      <c r="BN905" s="17"/>
      <c r="BO905" s="17"/>
      <c r="BP905" s="17"/>
      <c r="BQ905" s="17"/>
      <c r="BR905" s="17"/>
      <c r="BS905" s="17"/>
      <c r="BT905" s="17"/>
      <c r="BU905" s="17"/>
      <c r="BV905" s="17"/>
      <c r="BW905" s="17"/>
      <c r="BX905" s="17"/>
      <c r="BY905" s="17"/>
      <c r="BZ905" s="17"/>
      <c r="CA905" s="17"/>
      <c r="CB905" s="17"/>
      <c r="CC905" s="17"/>
      <c r="CD905" s="17"/>
    </row>
    <row r="906">
      <c r="A906" s="17"/>
      <c r="B906" s="17"/>
      <c r="C906" s="17"/>
      <c r="D906" s="301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32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  <c r="AT906" s="17"/>
      <c r="AU906" s="17"/>
      <c r="AV906" s="17"/>
      <c r="AW906" s="17"/>
      <c r="AX906" s="17"/>
      <c r="AY906" s="17"/>
      <c r="AZ906" s="17"/>
      <c r="BA906" s="17"/>
      <c r="BB906" s="17"/>
      <c r="BC906" s="17"/>
      <c r="BD906" s="17"/>
      <c r="BE906" s="17"/>
      <c r="BF906" s="17"/>
      <c r="BG906" s="17"/>
      <c r="BH906" s="17"/>
      <c r="BI906" s="17"/>
      <c r="BJ906" s="17"/>
      <c r="BK906" s="17"/>
      <c r="BL906" s="17"/>
      <c r="BM906" s="17"/>
      <c r="BN906" s="17"/>
      <c r="BO906" s="17"/>
      <c r="BP906" s="17"/>
      <c r="BQ906" s="17"/>
      <c r="BR906" s="17"/>
      <c r="BS906" s="17"/>
      <c r="BT906" s="17"/>
      <c r="BU906" s="17"/>
      <c r="BV906" s="17"/>
      <c r="BW906" s="17"/>
      <c r="BX906" s="17"/>
      <c r="BY906" s="17"/>
      <c r="BZ906" s="17"/>
      <c r="CA906" s="17"/>
      <c r="CB906" s="17"/>
      <c r="CC906" s="17"/>
      <c r="CD906" s="17"/>
    </row>
    <row r="907">
      <c r="A907" s="17"/>
      <c r="B907" s="17"/>
      <c r="C907" s="17"/>
      <c r="D907" s="301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32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  <c r="AT907" s="17"/>
      <c r="AU907" s="17"/>
      <c r="AV907" s="17"/>
      <c r="AW907" s="17"/>
      <c r="AX907" s="17"/>
      <c r="AY907" s="17"/>
      <c r="AZ907" s="17"/>
      <c r="BA907" s="17"/>
      <c r="BB907" s="17"/>
      <c r="BC907" s="17"/>
      <c r="BD907" s="17"/>
      <c r="BE907" s="17"/>
      <c r="BF907" s="17"/>
      <c r="BG907" s="17"/>
      <c r="BH907" s="17"/>
      <c r="BI907" s="17"/>
      <c r="BJ907" s="17"/>
      <c r="BK907" s="17"/>
      <c r="BL907" s="17"/>
      <c r="BM907" s="17"/>
      <c r="BN907" s="17"/>
      <c r="BO907" s="17"/>
      <c r="BP907" s="17"/>
      <c r="BQ907" s="17"/>
      <c r="BR907" s="17"/>
      <c r="BS907" s="17"/>
      <c r="BT907" s="17"/>
      <c r="BU907" s="17"/>
      <c r="BV907" s="17"/>
      <c r="BW907" s="17"/>
      <c r="BX907" s="17"/>
      <c r="BY907" s="17"/>
      <c r="BZ907" s="17"/>
      <c r="CA907" s="17"/>
      <c r="CB907" s="17"/>
      <c r="CC907" s="17"/>
      <c r="CD907" s="17"/>
    </row>
    <row r="908">
      <c r="A908" s="17"/>
      <c r="B908" s="17"/>
      <c r="C908" s="17"/>
      <c r="D908" s="301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32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  <c r="AT908" s="17"/>
      <c r="AU908" s="17"/>
      <c r="AV908" s="17"/>
      <c r="AW908" s="17"/>
      <c r="AX908" s="17"/>
      <c r="AY908" s="17"/>
      <c r="AZ908" s="17"/>
      <c r="BA908" s="17"/>
      <c r="BB908" s="17"/>
      <c r="BC908" s="17"/>
      <c r="BD908" s="17"/>
      <c r="BE908" s="17"/>
      <c r="BF908" s="17"/>
      <c r="BG908" s="17"/>
      <c r="BH908" s="17"/>
      <c r="BI908" s="17"/>
      <c r="BJ908" s="17"/>
      <c r="BK908" s="17"/>
      <c r="BL908" s="17"/>
      <c r="BM908" s="17"/>
      <c r="BN908" s="17"/>
      <c r="BO908" s="17"/>
      <c r="BP908" s="17"/>
      <c r="BQ908" s="17"/>
      <c r="BR908" s="17"/>
      <c r="BS908" s="17"/>
      <c r="BT908" s="17"/>
      <c r="BU908" s="17"/>
      <c r="BV908" s="17"/>
      <c r="BW908" s="17"/>
      <c r="BX908" s="17"/>
      <c r="BY908" s="17"/>
      <c r="BZ908" s="17"/>
      <c r="CA908" s="17"/>
      <c r="CB908" s="17"/>
      <c r="CC908" s="17"/>
      <c r="CD908" s="17"/>
    </row>
    <row r="909">
      <c r="A909" s="17"/>
      <c r="B909" s="17"/>
      <c r="C909" s="17"/>
      <c r="D909" s="301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32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  <c r="AT909" s="17"/>
      <c r="AU909" s="17"/>
      <c r="AV909" s="17"/>
      <c r="AW909" s="17"/>
      <c r="AX909" s="17"/>
      <c r="AY909" s="17"/>
      <c r="AZ909" s="17"/>
      <c r="BA909" s="17"/>
      <c r="BB909" s="17"/>
      <c r="BC909" s="17"/>
      <c r="BD909" s="17"/>
      <c r="BE909" s="17"/>
      <c r="BF909" s="17"/>
      <c r="BG909" s="17"/>
      <c r="BH909" s="17"/>
      <c r="BI909" s="17"/>
      <c r="BJ909" s="17"/>
      <c r="BK909" s="17"/>
      <c r="BL909" s="17"/>
      <c r="BM909" s="17"/>
      <c r="BN909" s="17"/>
      <c r="BO909" s="17"/>
      <c r="BP909" s="17"/>
      <c r="BQ909" s="17"/>
      <c r="BR909" s="17"/>
      <c r="BS909" s="17"/>
      <c r="BT909" s="17"/>
      <c r="BU909" s="17"/>
      <c r="BV909" s="17"/>
      <c r="BW909" s="17"/>
      <c r="BX909" s="17"/>
      <c r="BY909" s="17"/>
      <c r="BZ909" s="17"/>
      <c r="CA909" s="17"/>
      <c r="CB909" s="17"/>
      <c r="CC909" s="17"/>
      <c r="CD909" s="17"/>
    </row>
    <row r="910">
      <c r="A910" s="17"/>
      <c r="B910" s="17"/>
      <c r="C910" s="17"/>
      <c r="D910" s="301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32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  <c r="AT910" s="17"/>
      <c r="AU910" s="17"/>
      <c r="AV910" s="17"/>
      <c r="AW910" s="17"/>
      <c r="AX910" s="17"/>
      <c r="AY910" s="17"/>
      <c r="AZ910" s="17"/>
      <c r="BA910" s="17"/>
      <c r="BB910" s="17"/>
      <c r="BC910" s="17"/>
      <c r="BD910" s="17"/>
      <c r="BE910" s="17"/>
      <c r="BF910" s="17"/>
      <c r="BG910" s="17"/>
      <c r="BH910" s="17"/>
      <c r="BI910" s="17"/>
      <c r="BJ910" s="17"/>
      <c r="BK910" s="17"/>
      <c r="BL910" s="17"/>
      <c r="BM910" s="17"/>
      <c r="BN910" s="17"/>
      <c r="BO910" s="17"/>
      <c r="BP910" s="17"/>
      <c r="BQ910" s="17"/>
      <c r="BR910" s="17"/>
      <c r="BS910" s="17"/>
      <c r="BT910" s="17"/>
      <c r="BU910" s="17"/>
      <c r="BV910" s="17"/>
      <c r="BW910" s="17"/>
      <c r="BX910" s="17"/>
      <c r="BY910" s="17"/>
      <c r="BZ910" s="17"/>
      <c r="CA910" s="17"/>
      <c r="CB910" s="17"/>
      <c r="CC910" s="17"/>
      <c r="CD910" s="17"/>
    </row>
    <row r="911">
      <c r="A911" s="17"/>
      <c r="B911" s="17"/>
      <c r="C911" s="17"/>
      <c r="D911" s="301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32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  <c r="AT911" s="17"/>
      <c r="AU911" s="17"/>
      <c r="AV911" s="17"/>
      <c r="AW911" s="17"/>
      <c r="AX911" s="17"/>
      <c r="AY911" s="17"/>
      <c r="AZ911" s="17"/>
      <c r="BA911" s="17"/>
      <c r="BB911" s="17"/>
      <c r="BC911" s="17"/>
      <c r="BD911" s="17"/>
      <c r="BE911" s="17"/>
      <c r="BF911" s="17"/>
      <c r="BG911" s="17"/>
      <c r="BH911" s="17"/>
      <c r="BI911" s="17"/>
      <c r="BJ911" s="17"/>
      <c r="BK911" s="17"/>
      <c r="BL911" s="17"/>
      <c r="BM911" s="17"/>
      <c r="BN911" s="17"/>
      <c r="BO911" s="17"/>
      <c r="BP911" s="17"/>
      <c r="BQ911" s="17"/>
      <c r="BR911" s="17"/>
      <c r="BS911" s="17"/>
      <c r="BT911" s="17"/>
      <c r="BU911" s="17"/>
      <c r="BV911" s="17"/>
      <c r="BW911" s="17"/>
      <c r="BX911" s="17"/>
      <c r="BY911" s="17"/>
      <c r="BZ911" s="17"/>
      <c r="CA911" s="17"/>
      <c r="CB911" s="17"/>
      <c r="CC911" s="17"/>
      <c r="CD911" s="17"/>
    </row>
    <row r="912">
      <c r="A912" s="17"/>
      <c r="B912" s="17"/>
      <c r="C912" s="17"/>
      <c r="D912" s="301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32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  <c r="AT912" s="17"/>
      <c r="AU912" s="17"/>
      <c r="AV912" s="17"/>
      <c r="AW912" s="17"/>
      <c r="AX912" s="17"/>
      <c r="AY912" s="17"/>
      <c r="AZ912" s="17"/>
      <c r="BA912" s="17"/>
      <c r="BB912" s="17"/>
      <c r="BC912" s="17"/>
      <c r="BD912" s="17"/>
      <c r="BE912" s="17"/>
      <c r="BF912" s="17"/>
      <c r="BG912" s="17"/>
      <c r="BH912" s="17"/>
      <c r="BI912" s="17"/>
      <c r="BJ912" s="17"/>
      <c r="BK912" s="17"/>
      <c r="BL912" s="17"/>
      <c r="BM912" s="17"/>
      <c r="BN912" s="17"/>
      <c r="BO912" s="17"/>
      <c r="BP912" s="17"/>
      <c r="BQ912" s="17"/>
      <c r="BR912" s="17"/>
      <c r="BS912" s="17"/>
      <c r="BT912" s="17"/>
      <c r="BU912" s="17"/>
      <c r="BV912" s="17"/>
      <c r="BW912" s="17"/>
      <c r="BX912" s="17"/>
      <c r="BY912" s="17"/>
      <c r="BZ912" s="17"/>
      <c r="CA912" s="17"/>
      <c r="CB912" s="17"/>
      <c r="CC912" s="17"/>
      <c r="CD912" s="17"/>
    </row>
    <row r="913">
      <c r="A913" s="17"/>
      <c r="B913" s="17"/>
      <c r="C913" s="17"/>
      <c r="D913" s="301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32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  <c r="AT913" s="17"/>
      <c r="AU913" s="17"/>
      <c r="AV913" s="17"/>
      <c r="AW913" s="17"/>
      <c r="AX913" s="17"/>
      <c r="AY913" s="17"/>
      <c r="AZ913" s="17"/>
      <c r="BA913" s="17"/>
      <c r="BB913" s="17"/>
      <c r="BC913" s="17"/>
      <c r="BD913" s="17"/>
      <c r="BE913" s="17"/>
      <c r="BF913" s="17"/>
      <c r="BG913" s="17"/>
      <c r="BH913" s="17"/>
      <c r="BI913" s="17"/>
      <c r="BJ913" s="17"/>
      <c r="BK913" s="17"/>
      <c r="BL913" s="17"/>
      <c r="BM913" s="17"/>
      <c r="BN913" s="17"/>
      <c r="BO913" s="17"/>
      <c r="BP913" s="17"/>
      <c r="BQ913" s="17"/>
      <c r="BR913" s="17"/>
      <c r="BS913" s="17"/>
      <c r="BT913" s="17"/>
      <c r="BU913" s="17"/>
      <c r="BV913" s="17"/>
      <c r="BW913" s="17"/>
      <c r="BX913" s="17"/>
      <c r="BY913" s="17"/>
      <c r="BZ913" s="17"/>
      <c r="CA913" s="17"/>
      <c r="CB913" s="17"/>
      <c r="CC913" s="17"/>
      <c r="CD913" s="17"/>
    </row>
    <row r="914">
      <c r="A914" s="17"/>
      <c r="B914" s="17"/>
      <c r="C914" s="17"/>
      <c r="D914" s="301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32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  <c r="AT914" s="17"/>
      <c r="AU914" s="17"/>
      <c r="AV914" s="17"/>
      <c r="AW914" s="17"/>
      <c r="AX914" s="17"/>
      <c r="AY914" s="17"/>
      <c r="AZ914" s="17"/>
      <c r="BA914" s="17"/>
      <c r="BB914" s="17"/>
      <c r="BC914" s="17"/>
      <c r="BD914" s="17"/>
      <c r="BE914" s="17"/>
      <c r="BF914" s="17"/>
      <c r="BG914" s="17"/>
      <c r="BH914" s="17"/>
      <c r="BI914" s="17"/>
      <c r="BJ914" s="17"/>
      <c r="BK914" s="17"/>
      <c r="BL914" s="17"/>
      <c r="BM914" s="17"/>
      <c r="BN914" s="17"/>
      <c r="BO914" s="17"/>
      <c r="BP914" s="17"/>
      <c r="BQ914" s="17"/>
      <c r="BR914" s="17"/>
      <c r="BS914" s="17"/>
      <c r="BT914" s="17"/>
      <c r="BU914" s="17"/>
      <c r="BV914" s="17"/>
      <c r="BW914" s="17"/>
      <c r="BX914" s="17"/>
      <c r="BY914" s="17"/>
      <c r="BZ914" s="17"/>
      <c r="CA914" s="17"/>
      <c r="CB914" s="17"/>
      <c r="CC914" s="17"/>
      <c r="CD914" s="17"/>
    </row>
    <row r="915">
      <c r="A915" s="17"/>
      <c r="B915" s="17"/>
      <c r="C915" s="17"/>
      <c r="D915" s="301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32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  <c r="AT915" s="17"/>
      <c r="AU915" s="17"/>
      <c r="AV915" s="17"/>
      <c r="AW915" s="17"/>
      <c r="AX915" s="17"/>
      <c r="AY915" s="17"/>
      <c r="AZ915" s="17"/>
      <c r="BA915" s="17"/>
      <c r="BB915" s="17"/>
      <c r="BC915" s="17"/>
      <c r="BD915" s="17"/>
      <c r="BE915" s="17"/>
      <c r="BF915" s="17"/>
      <c r="BG915" s="17"/>
      <c r="BH915" s="17"/>
      <c r="BI915" s="17"/>
      <c r="BJ915" s="17"/>
      <c r="BK915" s="17"/>
      <c r="BL915" s="17"/>
      <c r="BM915" s="17"/>
      <c r="BN915" s="17"/>
      <c r="BO915" s="17"/>
      <c r="BP915" s="17"/>
      <c r="BQ915" s="17"/>
      <c r="BR915" s="17"/>
      <c r="BS915" s="17"/>
      <c r="BT915" s="17"/>
      <c r="BU915" s="17"/>
      <c r="BV915" s="17"/>
      <c r="BW915" s="17"/>
      <c r="BX915" s="17"/>
      <c r="BY915" s="17"/>
      <c r="BZ915" s="17"/>
      <c r="CA915" s="17"/>
      <c r="CB915" s="17"/>
      <c r="CC915" s="17"/>
      <c r="CD915" s="17"/>
    </row>
    <row r="916">
      <c r="A916" s="17"/>
      <c r="B916" s="17"/>
      <c r="C916" s="17"/>
      <c r="D916" s="301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32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  <c r="AT916" s="17"/>
      <c r="AU916" s="17"/>
      <c r="AV916" s="17"/>
      <c r="AW916" s="17"/>
      <c r="AX916" s="17"/>
      <c r="AY916" s="17"/>
      <c r="AZ916" s="17"/>
      <c r="BA916" s="17"/>
      <c r="BB916" s="17"/>
      <c r="BC916" s="17"/>
      <c r="BD916" s="17"/>
      <c r="BE916" s="17"/>
      <c r="BF916" s="17"/>
      <c r="BG916" s="17"/>
      <c r="BH916" s="17"/>
      <c r="BI916" s="17"/>
      <c r="BJ916" s="17"/>
      <c r="BK916" s="17"/>
      <c r="BL916" s="17"/>
      <c r="BM916" s="17"/>
      <c r="BN916" s="17"/>
      <c r="BO916" s="17"/>
      <c r="BP916" s="17"/>
      <c r="BQ916" s="17"/>
      <c r="BR916" s="17"/>
      <c r="BS916" s="17"/>
      <c r="BT916" s="17"/>
      <c r="BU916" s="17"/>
      <c r="BV916" s="17"/>
      <c r="BW916" s="17"/>
      <c r="BX916" s="17"/>
      <c r="BY916" s="17"/>
      <c r="BZ916" s="17"/>
      <c r="CA916" s="17"/>
      <c r="CB916" s="17"/>
      <c r="CC916" s="17"/>
      <c r="CD916" s="17"/>
    </row>
    <row r="917">
      <c r="A917" s="17"/>
      <c r="B917" s="17"/>
      <c r="C917" s="17"/>
      <c r="D917" s="301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32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  <c r="AT917" s="17"/>
      <c r="AU917" s="17"/>
      <c r="AV917" s="17"/>
      <c r="AW917" s="17"/>
      <c r="AX917" s="17"/>
      <c r="AY917" s="17"/>
      <c r="AZ917" s="17"/>
      <c r="BA917" s="17"/>
      <c r="BB917" s="17"/>
      <c r="BC917" s="17"/>
      <c r="BD917" s="17"/>
      <c r="BE917" s="17"/>
      <c r="BF917" s="17"/>
      <c r="BG917" s="17"/>
      <c r="BH917" s="17"/>
      <c r="BI917" s="17"/>
      <c r="BJ917" s="17"/>
      <c r="BK917" s="17"/>
      <c r="BL917" s="17"/>
      <c r="BM917" s="17"/>
      <c r="BN917" s="17"/>
      <c r="BO917" s="17"/>
      <c r="BP917" s="17"/>
      <c r="BQ917" s="17"/>
      <c r="BR917" s="17"/>
      <c r="BS917" s="17"/>
      <c r="BT917" s="17"/>
      <c r="BU917" s="17"/>
      <c r="BV917" s="17"/>
      <c r="BW917" s="17"/>
      <c r="BX917" s="17"/>
      <c r="BY917" s="17"/>
      <c r="BZ917" s="17"/>
      <c r="CA917" s="17"/>
      <c r="CB917" s="17"/>
      <c r="CC917" s="17"/>
      <c r="CD917" s="17"/>
    </row>
    <row r="918">
      <c r="A918" s="17"/>
      <c r="B918" s="17"/>
      <c r="C918" s="17"/>
      <c r="D918" s="301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32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  <c r="AT918" s="17"/>
      <c r="AU918" s="17"/>
      <c r="AV918" s="17"/>
      <c r="AW918" s="17"/>
      <c r="AX918" s="17"/>
      <c r="AY918" s="17"/>
      <c r="AZ918" s="17"/>
      <c r="BA918" s="17"/>
      <c r="BB918" s="17"/>
      <c r="BC918" s="17"/>
      <c r="BD918" s="17"/>
      <c r="BE918" s="17"/>
      <c r="BF918" s="17"/>
      <c r="BG918" s="17"/>
      <c r="BH918" s="17"/>
      <c r="BI918" s="17"/>
      <c r="BJ918" s="17"/>
      <c r="BK918" s="17"/>
      <c r="BL918" s="17"/>
      <c r="BM918" s="17"/>
      <c r="BN918" s="17"/>
      <c r="BO918" s="17"/>
      <c r="BP918" s="17"/>
      <c r="BQ918" s="17"/>
      <c r="BR918" s="17"/>
      <c r="BS918" s="17"/>
      <c r="BT918" s="17"/>
      <c r="BU918" s="17"/>
      <c r="BV918" s="17"/>
      <c r="BW918" s="17"/>
      <c r="BX918" s="17"/>
      <c r="BY918" s="17"/>
      <c r="BZ918" s="17"/>
      <c r="CA918" s="17"/>
      <c r="CB918" s="17"/>
      <c r="CC918" s="17"/>
      <c r="CD918" s="17"/>
    </row>
    <row r="919">
      <c r="A919" s="17"/>
      <c r="B919" s="17"/>
      <c r="C919" s="17"/>
      <c r="D919" s="301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32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  <c r="AT919" s="17"/>
      <c r="AU919" s="17"/>
      <c r="AV919" s="17"/>
      <c r="AW919" s="17"/>
      <c r="AX919" s="17"/>
      <c r="AY919" s="17"/>
      <c r="AZ919" s="17"/>
      <c r="BA919" s="17"/>
      <c r="BB919" s="17"/>
      <c r="BC919" s="17"/>
      <c r="BD919" s="17"/>
      <c r="BE919" s="17"/>
      <c r="BF919" s="17"/>
      <c r="BG919" s="17"/>
      <c r="BH919" s="17"/>
      <c r="BI919" s="17"/>
      <c r="BJ919" s="17"/>
      <c r="BK919" s="17"/>
      <c r="BL919" s="17"/>
      <c r="BM919" s="17"/>
      <c r="BN919" s="17"/>
      <c r="BO919" s="17"/>
      <c r="BP919" s="17"/>
      <c r="BQ919" s="17"/>
      <c r="BR919" s="17"/>
      <c r="BS919" s="17"/>
      <c r="BT919" s="17"/>
      <c r="BU919" s="17"/>
      <c r="BV919" s="17"/>
      <c r="BW919" s="17"/>
      <c r="BX919" s="17"/>
      <c r="BY919" s="17"/>
      <c r="BZ919" s="17"/>
      <c r="CA919" s="17"/>
      <c r="CB919" s="17"/>
      <c r="CC919" s="17"/>
      <c r="CD919" s="17"/>
    </row>
    <row r="920">
      <c r="A920" s="17"/>
      <c r="B920" s="17"/>
      <c r="C920" s="17"/>
      <c r="D920" s="301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32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  <c r="AT920" s="17"/>
      <c r="AU920" s="17"/>
      <c r="AV920" s="17"/>
      <c r="AW920" s="17"/>
      <c r="AX920" s="17"/>
      <c r="AY920" s="17"/>
      <c r="AZ920" s="17"/>
      <c r="BA920" s="17"/>
      <c r="BB920" s="17"/>
      <c r="BC920" s="17"/>
      <c r="BD920" s="17"/>
      <c r="BE920" s="17"/>
      <c r="BF920" s="17"/>
      <c r="BG920" s="17"/>
      <c r="BH920" s="17"/>
      <c r="BI920" s="17"/>
      <c r="BJ920" s="17"/>
      <c r="BK920" s="17"/>
      <c r="BL920" s="17"/>
      <c r="BM920" s="17"/>
      <c r="BN920" s="17"/>
      <c r="BO920" s="17"/>
      <c r="BP920" s="17"/>
      <c r="BQ920" s="17"/>
      <c r="BR920" s="17"/>
      <c r="BS920" s="17"/>
      <c r="BT920" s="17"/>
      <c r="BU920" s="17"/>
      <c r="BV920" s="17"/>
      <c r="BW920" s="17"/>
      <c r="BX920" s="17"/>
      <c r="BY920" s="17"/>
      <c r="BZ920" s="17"/>
      <c r="CA920" s="17"/>
      <c r="CB920" s="17"/>
      <c r="CC920" s="17"/>
      <c r="CD920" s="17"/>
    </row>
    <row r="921">
      <c r="A921" s="17"/>
      <c r="B921" s="17"/>
      <c r="C921" s="17"/>
      <c r="D921" s="301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32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  <c r="AT921" s="17"/>
      <c r="AU921" s="17"/>
      <c r="AV921" s="17"/>
      <c r="AW921" s="17"/>
      <c r="AX921" s="17"/>
      <c r="AY921" s="17"/>
      <c r="AZ921" s="17"/>
      <c r="BA921" s="17"/>
      <c r="BB921" s="17"/>
      <c r="BC921" s="17"/>
      <c r="BD921" s="17"/>
      <c r="BE921" s="17"/>
      <c r="BF921" s="17"/>
      <c r="BG921" s="17"/>
      <c r="BH921" s="17"/>
      <c r="BI921" s="17"/>
      <c r="BJ921" s="17"/>
      <c r="BK921" s="17"/>
      <c r="BL921" s="17"/>
      <c r="BM921" s="17"/>
      <c r="BN921" s="17"/>
      <c r="BO921" s="17"/>
      <c r="BP921" s="17"/>
      <c r="BQ921" s="17"/>
      <c r="BR921" s="17"/>
      <c r="BS921" s="17"/>
      <c r="BT921" s="17"/>
      <c r="BU921" s="17"/>
      <c r="BV921" s="17"/>
      <c r="BW921" s="17"/>
      <c r="BX921" s="17"/>
      <c r="BY921" s="17"/>
      <c r="BZ921" s="17"/>
      <c r="CA921" s="17"/>
      <c r="CB921" s="17"/>
      <c r="CC921" s="17"/>
      <c r="CD921" s="17"/>
    </row>
    <row r="922">
      <c r="A922" s="17"/>
      <c r="B922" s="17"/>
      <c r="C922" s="17"/>
      <c r="D922" s="301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32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  <c r="AT922" s="17"/>
      <c r="AU922" s="17"/>
      <c r="AV922" s="17"/>
      <c r="AW922" s="17"/>
      <c r="AX922" s="17"/>
      <c r="AY922" s="17"/>
      <c r="AZ922" s="17"/>
      <c r="BA922" s="17"/>
      <c r="BB922" s="17"/>
      <c r="BC922" s="17"/>
      <c r="BD922" s="17"/>
      <c r="BE922" s="17"/>
      <c r="BF922" s="17"/>
      <c r="BG922" s="17"/>
      <c r="BH922" s="17"/>
      <c r="BI922" s="17"/>
      <c r="BJ922" s="17"/>
      <c r="BK922" s="17"/>
      <c r="BL922" s="17"/>
      <c r="BM922" s="17"/>
      <c r="BN922" s="17"/>
      <c r="BO922" s="17"/>
      <c r="BP922" s="17"/>
      <c r="BQ922" s="17"/>
      <c r="BR922" s="17"/>
      <c r="BS922" s="17"/>
      <c r="BT922" s="17"/>
      <c r="BU922" s="17"/>
      <c r="BV922" s="17"/>
      <c r="BW922" s="17"/>
      <c r="BX922" s="17"/>
      <c r="BY922" s="17"/>
      <c r="BZ922" s="17"/>
      <c r="CA922" s="17"/>
      <c r="CB922" s="17"/>
      <c r="CC922" s="17"/>
      <c r="CD922" s="17"/>
    </row>
    <row r="923">
      <c r="A923" s="17"/>
      <c r="B923" s="17"/>
      <c r="C923" s="17"/>
      <c r="D923" s="301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32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  <c r="AT923" s="17"/>
      <c r="AU923" s="17"/>
      <c r="AV923" s="17"/>
      <c r="AW923" s="17"/>
      <c r="AX923" s="17"/>
      <c r="AY923" s="17"/>
      <c r="AZ923" s="17"/>
      <c r="BA923" s="17"/>
      <c r="BB923" s="17"/>
      <c r="BC923" s="17"/>
      <c r="BD923" s="17"/>
      <c r="BE923" s="17"/>
      <c r="BF923" s="17"/>
      <c r="BG923" s="17"/>
      <c r="BH923" s="17"/>
      <c r="BI923" s="17"/>
      <c r="BJ923" s="17"/>
      <c r="BK923" s="17"/>
      <c r="BL923" s="17"/>
      <c r="BM923" s="17"/>
      <c r="BN923" s="17"/>
      <c r="BO923" s="17"/>
      <c r="BP923" s="17"/>
      <c r="BQ923" s="17"/>
      <c r="BR923" s="17"/>
      <c r="BS923" s="17"/>
      <c r="BT923" s="17"/>
      <c r="BU923" s="17"/>
      <c r="BV923" s="17"/>
      <c r="BW923" s="17"/>
      <c r="BX923" s="17"/>
      <c r="BY923" s="17"/>
      <c r="BZ923" s="17"/>
      <c r="CA923" s="17"/>
      <c r="CB923" s="17"/>
      <c r="CC923" s="17"/>
      <c r="CD923" s="17"/>
    </row>
    <row r="924">
      <c r="A924" s="17"/>
      <c r="B924" s="17"/>
      <c r="C924" s="17"/>
      <c r="D924" s="301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32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  <c r="AT924" s="17"/>
      <c r="AU924" s="17"/>
      <c r="AV924" s="17"/>
      <c r="AW924" s="17"/>
      <c r="AX924" s="17"/>
      <c r="AY924" s="17"/>
      <c r="AZ924" s="17"/>
      <c r="BA924" s="17"/>
      <c r="BB924" s="17"/>
      <c r="BC924" s="17"/>
      <c r="BD924" s="17"/>
      <c r="BE924" s="17"/>
      <c r="BF924" s="17"/>
      <c r="BG924" s="17"/>
      <c r="BH924" s="17"/>
      <c r="BI924" s="17"/>
      <c r="BJ924" s="17"/>
      <c r="BK924" s="17"/>
      <c r="BL924" s="17"/>
      <c r="BM924" s="17"/>
      <c r="BN924" s="17"/>
      <c r="BO924" s="17"/>
      <c r="BP924" s="17"/>
      <c r="BQ924" s="17"/>
      <c r="BR924" s="17"/>
      <c r="BS924" s="17"/>
      <c r="BT924" s="17"/>
      <c r="BU924" s="17"/>
      <c r="BV924" s="17"/>
      <c r="BW924" s="17"/>
      <c r="BX924" s="17"/>
      <c r="BY924" s="17"/>
      <c r="BZ924" s="17"/>
      <c r="CA924" s="17"/>
      <c r="CB924" s="17"/>
      <c r="CC924" s="17"/>
      <c r="CD924" s="17"/>
    </row>
    <row r="925">
      <c r="A925" s="17"/>
      <c r="B925" s="17"/>
      <c r="C925" s="17"/>
      <c r="D925" s="301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32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  <c r="AT925" s="17"/>
      <c r="AU925" s="17"/>
      <c r="AV925" s="17"/>
      <c r="AW925" s="17"/>
      <c r="AX925" s="17"/>
      <c r="AY925" s="17"/>
      <c r="AZ925" s="17"/>
      <c r="BA925" s="17"/>
      <c r="BB925" s="17"/>
      <c r="BC925" s="17"/>
      <c r="BD925" s="17"/>
      <c r="BE925" s="17"/>
      <c r="BF925" s="17"/>
      <c r="BG925" s="17"/>
      <c r="BH925" s="17"/>
      <c r="BI925" s="17"/>
      <c r="BJ925" s="17"/>
      <c r="BK925" s="17"/>
      <c r="BL925" s="17"/>
      <c r="BM925" s="17"/>
      <c r="BN925" s="17"/>
      <c r="BO925" s="17"/>
      <c r="BP925" s="17"/>
      <c r="BQ925" s="17"/>
      <c r="BR925" s="17"/>
      <c r="BS925" s="17"/>
      <c r="BT925" s="17"/>
      <c r="BU925" s="17"/>
      <c r="BV925" s="17"/>
      <c r="BW925" s="17"/>
      <c r="BX925" s="17"/>
      <c r="BY925" s="17"/>
      <c r="BZ925" s="17"/>
      <c r="CA925" s="17"/>
      <c r="CB925" s="17"/>
      <c r="CC925" s="17"/>
      <c r="CD925" s="17"/>
    </row>
    <row r="926">
      <c r="A926" s="17"/>
      <c r="B926" s="17"/>
      <c r="C926" s="17"/>
      <c r="D926" s="301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32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  <c r="AT926" s="17"/>
      <c r="AU926" s="17"/>
      <c r="AV926" s="17"/>
      <c r="AW926" s="17"/>
      <c r="AX926" s="17"/>
      <c r="AY926" s="17"/>
      <c r="AZ926" s="17"/>
      <c r="BA926" s="17"/>
      <c r="BB926" s="17"/>
      <c r="BC926" s="17"/>
      <c r="BD926" s="17"/>
      <c r="BE926" s="17"/>
      <c r="BF926" s="17"/>
      <c r="BG926" s="17"/>
      <c r="BH926" s="17"/>
      <c r="BI926" s="17"/>
      <c r="BJ926" s="17"/>
      <c r="BK926" s="17"/>
      <c r="BL926" s="17"/>
      <c r="BM926" s="17"/>
      <c r="BN926" s="17"/>
      <c r="BO926" s="17"/>
      <c r="BP926" s="17"/>
      <c r="BQ926" s="17"/>
      <c r="BR926" s="17"/>
      <c r="BS926" s="17"/>
      <c r="BT926" s="17"/>
      <c r="BU926" s="17"/>
      <c r="BV926" s="17"/>
      <c r="BW926" s="17"/>
      <c r="BX926" s="17"/>
      <c r="BY926" s="17"/>
      <c r="BZ926" s="17"/>
      <c r="CA926" s="17"/>
      <c r="CB926" s="17"/>
      <c r="CC926" s="17"/>
      <c r="CD926" s="17"/>
    </row>
    <row r="927">
      <c r="A927" s="17"/>
      <c r="B927" s="17"/>
      <c r="C927" s="17"/>
      <c r="D927" s="301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32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  <c r="AT927" s="17"/>
      <c r="AU927" s="17"/>
      <c r="AV927" s="17"/>
      <c r="AW927" s="17"/>
      <c r="AX927" s="17"/>
      <c r="AY927" s="17"/>
      <c r="AZ927" s="17"/>
      <c r="BA927" s="17"/>
      <c r="BB927" s="17"/>
      <c r="BC927" s="17"/>
      <c r="BD927" s="17"/>
      <c r="BE927" s="17"/>
      <c r="BF927" s="17"/>
      <c r="BG927" s="17"/>
      <c r="BH927" s="17"/>
      <c r="BI927" s="17"/>
      <c r="BJ927" s="17"/>
      <c r="BK927" s="17"/>
      <c r="BL927" s="17"/>
      <c r="BM927" s="17"/>
      <c r="BN927" s="17"/>
      <c r="BO927" s="17"/>
      <c r="BP927" s="17"/>
      <c r="BQ927" s="17"/>
      <c r="BR927" s="17"/>
      <c r="BS927" s="17"/>
      <c r="BT927" s="17"/>
      <c r="BU927" s="17"/>
      <c r="BV927" s="17"/>
      <c r="BW927" s="17"/>
      <c r="BX927" s="17"/>
      <c r="BY927" s="17"/>
      <c r="BZ927" s="17"/>
      <c r="CA927" s="17"/>
      <c r="CB927" s="17"/>
      <c r="CC927" s="17"/>
      <c r="CD927" s="17"/>
    </row>
    <row r="928">
      <c r="A928" s="17"/>
      <c r="B928" s="17"/>
      <c r="C928" s="17"/>
      <c r="D928" s="301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32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  <c r="AT928" s="17"/>
      <c r="AU928" s="17"/>
      <c r="AV928" s="17"/>
      <c r="AW928" s="17"/>
      <c r="AX928" s="17"/>
      <c r="AY928" s="17"/>
      <c r="AZ928" s="17"/>
      <c r="BA928" s="17"/>
      <c r="BB928" s="17"/>
      <c r="BC928" s="17"/>
      <c r="BD928" s="17"/>
      <c r="BE928" s="17"/>
      <c r="BF928" s="17"/>
      <c r="BG928" s="17"/>
      <c r="BH928" s="17"/>
      <c r="BI928" s="17"/>
      <c r="BJ928" s="17"/>
      <c r="BK928" s="17"/>
      <c r="BL928" s="17"/>
      <c r="BM928" s="17"/>
      <c r="BN928" s="17"/>
      <c r="BO928" s="17"/>
      <c r="BP928" s="17"/>
      <c r="BQ928" s="17"/>
      <c r="BR928" s="17"/>
      <c r="BS928" s="17"/>
      <c r="BT928" s="17"/>
      <c r="BU928" s="17"/>
      <c r="BV928" s="17"/>
      <c r="BW928" s="17"/>
      <c r="BX928" s="17"/>
      <c r="BY928" s="17"/>
      <c r="BZ928" s="17"/>
      <c r="CA928" s="17"/>
      <c r="CB928" s="17"/>
      <c r="CC928" s="17"/>
      <c r="CD928" s="17"/>
    </row>
    <row r="929">
      <c r="A929" s="17"/>
      <c r="B929" s="17"/>
      <c r="C929" s="17"/>
      <c r="D929" s="301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32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  <c r="AT929" s="17"/>
      <c r="AU929" s="17"/>
      <c r="AV929" s="17"/>
      <c r="AW929" s="17"/>
      <c r="AX929" s="17"/>
      <c r="AY929" s="17"/>
      <c r="AZ929" s="17"/>
      <c r="BA929" s="17"/>
      <c r="BB929" s="17"/>
      <c r="BC929" s="17"/>
      <c r="BD929" s="17"/>
      <c r="BE929" s="17"/>
      <c r="BF929" s="17"/>
      <c r="BG929" s="17"/>
      <c r="BH929" s="17"/>
      <c r="BI929" s="17"/>
      <c r="BJ929" s="17"/>
      <c r="BK929" s="17"/>
      <c r="BL929" s="17"/>
      <c r="BM929" s="17"/>
      <c r="BN929" s="17"/>
      <c r="BO929" s="17"/>
      <c r="BP929" s="17"/>
      <c r="BQ929" s="17"/>
      <c r="BR929" s="17"/>
      <c r="BS929" s="17"/>
      <c r="BT929" s="17"/>
      <c r="BU929" s="17"/>
      <c r="BV929" s="17"/>
      <c r="BW929" s="17"/>
      <c r="BX929" s="17"/>
      <c r="BY929" s="17"/>
      <c r="BZ929" s="17"/>
      <c r="CA929" s="17"/>
      <c r="CB929" s="17"/>
      <c r="CC929" s="17"/>
      <c r="CD929" s="17"/>
    </row>
    <row r="930">
      <c r="A930" s="17"/>
      <c r="B930" s="17"/>
      <c r="C930" s="17"/>
      <c r="D930" s="301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32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  <c r="AT930" s="17"/>
      <c r="AU930" s="17"/>
      <c r="AV930" s="17"/>
      <c r="AW930" s="17"/>
      <c r="AX930" s="17"/>
      <c r="AY930" s="17"/>
      <c r="AZ930" s="17"/>
      <c r="BA930" s="17"/>
      <c r="BB930" s="17"/>
      <c r="BC930" s="17"/>
      <c r="BD930" s="17"/>
      <c r="BE930" s="17"/>
      <c r="BF930" s="17"/>
      <c r="BG930" s="17"/>
      <c r="BH930" s="17"/>
      <c r="BI930" s="17"/>
      <c r="BJ930" s="17"/>
      <c r="BK930" s="17"/>
      <c r="BL930" s="17"/>
      <c r="BM930" s="17"/>
      <c r="BN930" s="17"/>
      <c r="BO930" s="17"/>
      <c r="BP930" s="17"/>
      <c r="BQ930" s="17"/>
      <c r="BR930" s="17"/>
      <c r="BS930" s="17"/>
      <c r="BT930" s="17"/>
      <c r="BU930" s="17"/>
      <c r="BV930" s="17"/>
      <c r="BW930" s="17"/>
      <c r="BX930" s="17"/>
      <c r="BY930" s="17"/>
      <c r="BZ930" s="17"/>
      <c r="CA930" s="17"/>
      <c r="CB930" s="17"/>
      <c r="CC930" s="17"/>
      <c r="CD930" s="17"/>
    </row>
    <row r="931">
      <c r="A931" s="17"/>
      <c r="B931" s="17"/>
      <c r="C931" s="17"/>
      <c r="D931" s="301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32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  <c r="AT931" s="17"/>
      <c r="AU931" s="17"/>
      <c r="AV931" s="17"/>
      <c r="AW931" s="17"/>
      <c r="AX931" s="17"/>
      <c r="AY931" s="17"/>
      <c r="AZ931" s="17"/>
      <c r="BA931" s="17"/>
      <c r="BB931" s="17"/>
      <c r="BC931" s="17"/>
      <c r="BD931" s="17"/>
      <c r="BE931" s="17"/>
      <c r="BF931" s="17"/>
      <c r="BG931" s="17"/>
      <c r="BH931" s="17"/>
      <c r="BI931" s="17"/>
      <c r="BJ931" s="17"/>
      <c r="BK931" s="17"/>
      <c r="BL931" s="17"/>
      <c r="BM931" s="17"/>
      <c r="BN931" s="17"/>
      <c r="BO931" s="17"/>
      <c r="BP931" s="17"/>
      <c r="BQ931" s="17"/>
      <c r="BR931" s="17"/>
      <c r="BS931" s="17"/>
      <c r="BT931" s="17"/>
      <c r="BU931" s="17"/>
      <c r="BV931" s="17"/>
      <c r="BW931" s="17"/>
      <c r="BX931" s="17"/>
      <c r="BY931" s="17"/>
      <c r="BZ931" s="17"/>
      <c r="CA931" s="17"/>
      <c r="CB931" s="17"/>
      <c r="CC931" s="17"/>
      <c r="CD931" s="17"/>
    </row>
    <row r="932">
      <c r="A932" s="17"/>
      <c r="B932" s="17"/>
      <c r="C932" s="17"/>
      <c r="D932" s="301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32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  <c r="AT932" s="17"/>
      <c r="AU932" s="17"/>
      <c r="AV932" s="17"/>
      <c r="AW932" s="17"/>
      <c r="AX932" s="17"/>
      <c r="AY932" s="17"/>
      <c r="AZ932" s="17"/>
      <c r="BA932" s="17"/>
      <c r="BB932" s="17"/>
      <c r="BC932" s="17"/>
      <c r="BD932" s="17"/>
      <c r="BE932" s="17"/>
      <c r="BF932" s="17"/>
      <c r="BG932" s="17"/>
      <c r="BH932" s="17"/>
      <c r="BI932" s="17"/>
      <c r="BJ932" s="17"/>
      <c r="BK932" s="17"/>
      <c r="BL932" s="17"/>
      <c r="BM932" s="17"/>
      <c r="BN932" s="17"/>
      <c r="BO932" s="17"/>
      <c r="BP932" s="17"/>
      <c r="BQ932" s="17"/>
      <c r="BR932" s="17"/>
      <c r="BS932" s="17"/>
      <c r="BT932" s="17"/>
      <c r="BU932" s="17"/>
      <c r="BV932" s="17"/>
      <c r="BW932" s="17"/>
      <c r="BX932" s="17"/>
      <c r="BY932" s="17"/>
      <c r="BZ932" s="17"/>
      <c r="CA932" s="17"/>
      <c r="CB932" s="17"/>
      <c r="CC932" s="17"/>
      <c r="CD932" s="17"/>
    </row>
    <row r="933">
      <c r="A933" s="17"/>
      <c r="B933" s="17"/>
      <c r="C933" s="17"/>
      <c r="D933" s="301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32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  <c r="AT933" s="17"/>
      <c r="AU933" s="17"/>
      <c r="AV933" s="17"/>
      <c r="AW933" s="17"/>
      <c r="AX933" s="17"/>
      <c r="AY933" s="17"/>
      <c r="AZ933" s="17"/>
      <c r="BA933" s="17"/>
      <c r="BB933" s="17"/>
      <c r="BC933" s="17"/>
      <c r="BD933" s="17"/>
      <c r="BE933" s="17"/>
      <c r="BF933" s="17"/>
      <c r="BG933" s="17"/>
      <c r="BH933" s="17"/>
      <c r="BI933" s="17"/>
      <c r="BJ933" s="17"/>
      <c r="BK933" s="17"/>
      <c r="BL933" s="17"/>
      <c r="BM933" s="17"/>
      <c r="BN933" s="17"/>
      <c r="BO933" s="17"/>
      <c r="BP933" s="17"/>
      <c r="BQ933" s="17"/>
      <c r="BR933" s="17"/>
      <c r="BS933" s="17"/>
      <c r="BT933" s="17"/>
      <c r="BU933" s="17"/>
      <c r="BV933" s="17"/>
      <c r="BW933" s="17"/>
      <c r="BX933" s="17"/>
      <c r="BY933" s="17"/>
      <c r="BZ933" s="17"/>
      <c r="CA933" s="17"/>
      <c r="CB933" s="17"/>
      <c r="CC933" s="17"/>
      <c r="CD933" s="17"/>
    </row>
    <row r="934">
      <c r="A934" s="17"/>
      <c r="B934" s="17"/>
      <c r="C934" s="17"/>
      <c r="D934" s="301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32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  <c r="AT934" s="17"/>
      <c r="AU934" s="17"/>
      <c r="AV934" s="17"/>
      <c r="AW934" s="17"/>
      <c r="AX934" s="17"/>
      <c r="AY934" s="17"/>
      <c r="AZ934" s="17"/>
      <c r="BA934" s="17"/>
      <c r="BB934" s="17"/>
      <c r="BC934" s="17"/>
      <c r="BD934" s="17"/>
      <c r="BE934" s="17"/>
      <c r="BF934" s="17"/>
      <c r="BG934" s="17"/>
      <c r="BH934" s="17"/>
      <c r="BI934" s="17"/>
      <c r="BJ934" s="17"/>
      <c r="BK934" s="17"/>
      <c r="BL934" s="17"/>
      <c r="BM934" s="17"/>
      <c r="BN934" s="17"/>
      <c r="BO934" s="17"/>
      <c r="BP934" s="17"/>
      <c r="BQ934" s="17"/>
      <c r="BR934" s="17"/>
      <c r="BS934" s="17"/>
      <c r="BT934" s="17"/>
      <c r="BU934" s="17"/>
      <c r="BV934" s="17"/>
      <c r="BW934" s="17"/>
      <c r="BX934" s="17"/>
      <c r="BY934" s="17"/>
      <c r="BZ934" s="17"/>
      <c r="CA934" s="17"/>
      <c r="CB934" s="17"/>
      <c r="CC934" s="17"/>
      <c r="CD934" s="17"/>
    </row>
    <row r="935">
      <c r="A935" s="17"/>
      <c r="B935" s="17"/>
      <c r="C935" s="17"/>
      <c r="D935" s="301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32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  <c r="AT935" s="17"/>
      <c r="AU935" s="17"/>
      <c r="AV935" s="17"/>
      <c r="AW935" s="17"/>
      <c r="AX935" s="17"/>
      <c r="AY935" s="17"/>
      <c r="AZ935" s="17"/>
      <c r="BA935" s="17"/>
      <c r="BB935" s="17"/>
      <c r="BC935" s="17"/>
      <c r="BD935" s="17"/>
      <c r="BE935" s="17"/>
      <c r="BF935" s="17"/>
      <c r="BG935" s="17"/>
      <c r="BH935" s="17"/>
      <c r="BI935" s="17"/>
      <c r="BJ935" s="17"/>
      <c r="BK935" s="17"/>
      <c r="BL935" s="17"/>
      <c r="BM935" s="17"/>
      <c r="BN935" s="17"/>
      <c r="BO935" s="17"/>
      <c r="BP935" s="17"/>
      <c r="BQ935" s="17"/>
      <c r="BR935" s="17"/>
      <c r="BS935" s="17"/>
      <c r="BT935" s="17"/>
      <c r="BU935" s="17"/>
      <c r="BV935" s="17"/>
      <c r="BW935" s="17"/>
      <c r="BX935" s="17"/>
      <c r="BY935" s="17"/>
      <c r="BZ935" s="17"/>
      <c r="CA935" s="17"/>
      <c r="CB935" s="17"/>
      <c r="CC935" s="17"/>
      <c r="CD935" s="17"/>
    </row>
    <row r="936">
      <c r="A936" s="17"/>
      <c r="B936" s="17"/>
      <c r="C936" s="17"/>
      <c r="D936" s="301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32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  <c r="AT936" s="17"/>
      <c r="AU936" s="17"/>
      <c r="AV936" s="17"/>
      <c r="AW936" s="17"/>
      <c r="AX936" s="17"/>
      <c r="AY936" s="17"/>
      <c r="AZ936" s="17"/>
      <c r="BA936" s="17"/>
      <c r="BB936" s="17"/>
      <c r="BC936" s="17"/>
      <c r="BD936" s="17"/>
      <c r="BE936" s="17"/>
      <c r="BF936" s="17"/>
      <c r="BG936" s="17"/>
      <c r="BH936" s="17"/>
      <c r="BI936" s="17"/>
      <c r="BJ936" s="17"/>
      <c r="BK936" s="17"/>
      <c r="BL936" s="17"/>
      <c r="BM936" s="17"/>
      <c r="BN936" s="17"/>
      <c r="BO936" s="17"/>
      <c r="BP936" s="17"/>
      <c r="BQ936" s="17"/>
      <c r="BR936" s="17"/>
      <c r="BS936" s="17"/>
      <c r="BT936" s="17"/>
      <c r="BU936" s="17"/>
      <c r="BV936" s="17"/>
      <c r="BW936" s="17"/>
      <c r="BX936" s="17"/>
      <c r="BY936" s="17"/>
      <c r="BZ936" s="17"/>
      <c r="CA936" s="17"/>
      <c r="CB936" s="17"/>
      <c r="CC936" s="17"/>
      <c r="CD936" s="17"/>
    </row>
    <row r="937">
      <c r="A937" s="17"/>
      <c r="B937" s="17"/>
      <c r="C937" s="17"/>
      <c r="D937" s="301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32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  <c r="AT937" s="17"/>
      <c r="AU937" s="17"/>
      <c r="AV937" s="17"/>
      <c r="AW937" s="17"/>
      <c r="AX937" s="17"/>
      <c r="AY937" s="17"/>
      <c r="AZ937" s="17"/>
      <c r="BA937" s="17"/>
      <c r="BB937" s="17"/>
      <c r="BC937" s="17"/>
      <c r="BD937" s="17"/>
      <c r="BE937" s="17"/>
      <c r="BF937" s="17"/>
      <c r="BG937" s="17"/>
      <c r="BH937" s="17"/>
      <c r="BI937" s="17"/>
      <c r="BJ937" s="17"/>
      <c r="BK937" s="17"/>
      <c r="BL937" s="17"/>
      <c r="BM937" s="17"/>
      <c r="BN937" s="17"/>
      <c r="BO937" s="17"/>
      <c r="BP937" s="17"/>
      <c r="BQ937" s="17"/>
      <c r="BR937" s="17"/>
      <c r="BS937" s="17"/>
      <c r="BT937" s="17"/>
      <c r="BU937" s="17"/>
      <c r="BV937" s="17"/>
      <c r="BW937" s="17"/>
      <c r="BX937" s="17"/>
      <c r="BY937" s="17"/>
      <c r="BZ937" s="17"/>
      <c r="CA937" s="17"/>
      <c r="CB937" s="17"/>
      <c r="CC937" s="17"/>
      <c r="CD937" s="17"/>
    </row>
    <row r="938">
      <c r="A938" s="17"/>
      <c r="B938" s="17"/>
      <c r="C938" s="17"/>
      <c r="D938" s="301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32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  <c r="AT938" s="17"/>
      <c r="AU938" s="17"/>
      <c r="AV938" s="17"/>
      <c r="AW938" s="17"/>
      <c r="AX938" s="17"/>
      <c r="AY938" s="17"/>
      <c r="AZ938" s="17"/>
      <c r="BA938" s="17"/>
      <c r="BB938" s="17"/>
      <c r="BC938" s="17"/>
      <c r="BD938" s="17"/>
      <c r="BE938" s="17"/>
      <c r="BF938" s="17"/>
      <c r="BG938" s="17"/>
      <c r="BH938" s="17"/>
      <c r="BI938" s="17"/>
      <c r="BJ938" s="17"/>
      <c r="BK938" s="17"/>
      <c r="BL938" s="17"/>
      <c r="BM938" s="17"/>
      <c r="BN938" s="17"/>
      <c r="BO938" s="17"/>
      <c r="BP938" s="17"/>
      <c r="BQ938" s="17"/>
      <c r="BR938" s="17"/>
      <c r="BS938" s="17"/>
      <c r="BT938" s="17"/>
      <c r="BU938" s="17"/>
      <c r="BV938" s="17"/>
      <c r="BW938" s="17"/>
      <c r="BX938" s="17"/>
      <c r="BY938" s="17"/>
      <c r="BZ938" s="17"/>
      <c r="CA938" s="17"/>
      <c r="CB938" s="17"/>
      <c r="CC938" s="17"/>
      <c r="CD938" s="17"/>
    </row>
    <row r="939">
      <c r="A939" s="17"/>
      <c r="B939" s="17"/>
      <c r="C939" s="17"/>
      <c r="D939" s="301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32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  <c r="AT939" s="17"/>
      <c r="AU939" s="17"/>
      <c r="AV939" s="17"/>
      <c r="AW939" s="17"/>
      <c r="AX939" s="17"/>
      <c r="AY939" s="17"/>
      <c r="AZ939" s="17"/>
      <c r="BA939" s="17"/>
      <c r="BB939" s="17"/>
      <c r="BC939" s="17"/>
      <c r="BD939" s="17"/>
      <c r="BE939" s="17"/>
      <c r="BF939" s="17"/>
      <c r="BG939" s="17"/>
      <c r="BH939" s="17"/>
      <c r="BI939" s="17"/>
      <c r="BJ939" s="17"/>
      <c r="BK939" s="17"/>
      <c r="BL939" s="17"/>
      <c r="BM939" s="17"/>
      <c r="BN939" s="17"/>
      <c r="BO939" s="17"/>
      <c r="BP939" s="17"/>
      <c r="BQ939" s="17"/>
      <c r="BR939" s="17"/>
      <c r="BS939" s="17"/>
      <c r="BT939" s="17"/>
      <c r="BU939" s="17"/>
      <c r="BV939" s="17"/>
      <c r="BW939" s="17"/>
      <c r="BX939" s="17"/>
      <c r="BY939" s="17"/>
      <c r="BZ939" s="17"/>
      <c r="CA939" s="17"/>
      <c r="CB939" s="17"/>
      <c r="CC939" s="17"/>
      <c r="CD939" s="17"/>
    </row>
    <row r="940">
      <c r="A940" s="17"/>
      <c r="B940" s="17"/>
      <c r="C940" s="17"/>
      <c r="D940" s="301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32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  <c r="AT940" s="17"/>
      <c r="AU940" s="17"/>
      <c r="AV940" s="17"/>
      <c r="AW940" s="17"/>
      <c r="AX940" s="17"/>
      <c r="AY940" s="17"/>
      <c r="AZ940" s="17"/>
      <c r="BA940" s="17"/>
      <c r="BB940" s="17"/>
      <c r="BC940" s="17"/>
      <c r="BD940" s="17"/>
      <c r="BE940" s="17"/>
      <c r="BF940" s="17"/>
      <c r="BG940" s="17"/>
      <c r="BH940" s="17"/>
      <c r="BI940" s="17"/>
      <c r="BJ940" s="17"/>
      <c r="BK940" s="17"/>
      <c r="BL940" s="17"/>
      <c r="BM940" s="17"/>
      <c r="BN940" s="17"/>
      <c r="BO940" s="17"/>
      <c r="BP940" s="17"/>
      <c r="BQ940" s="17"/>
      <c r="BR940" s="17"/>
      <c r="BS940" s="17"/>
      <c r="BT940" s="17"/>
      <c r="BU940" s="17"/>
      <c r="BV940" s="17"/>
      <c r="BW940" s="17"/>
      <c r="BX940" s="17"/>
      <c r="BY940" s="17"/>
      <c r="BZ940" s="17"/>
      <c r="CA940" s="17"/>
      <c r="CB940" s="17"/>
      <c r="CC940" s="17"/>
      <c r="CD940" s="17"/>
    </row>
    <row r="941">
      <c r="A941" s="17"/>
      <c r="B941" s="17"/>
      <c r="C941" s="17"/>
      <c r="D941" s="301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32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  <c r="AT941" s="17"/>
      <c r="AU941" s="17"/>
      <c r="AV941" s="17"/>
      <c r="AW941" s="17"/>
      <c r="AX941" s="17"/>
      <c r="AY941" s="17"/>
      <c r="AZ941" s="17"/>
      <c r="BA941" s="17"/>
      <c r="BB941" s="17"/>
      <c r="BC941" s="17"/>
      <c r="BD941" s="17"/>
      <c r="BE941" s="17"/>
      <c r="BF941" s="17"/>
      <c r="BG941" s="17"/>
      <c r="BH941" s="17"/>
      <c r="BI941" s="17"/>
      <c r="BJ941" s="17"/>
      <c r="BK941" s="17"/>
      <c r="BL941" s="17"/>
      <c r="BM941" s="17"/>
      <c r="BN941" s="17"/>
      <c r="BO941" s="17"/>
      <c r="BP941" s="17"/>
      <c r="BQ941" s="17"/>
      <c r="BR941" s="17"/>
      <c r="BS941" s="17"/>
      <c r="BT941" s="17"/>
      <c r="BU941" s="17"/>
      <c r="BV941" s="17"/>
      <c r="BW941" s="17"/>
      <c r="BX941" s="17"/>
      <c r="BY941" s="17"/>
      <c r="BZ941" s="17"/>
      <c r="CA941" s="17"/>
      <c r="CB941" s="17"/>
      <c r="CC941" s="17"/>
      <c r="CD941" s="17"/>
    </row>
    <row r="942">
      <c r="A942" s="17"/>
      <c r="B942" s="17"/>
      <c r="C942" s="17"/>
      <c r="D942" s="301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32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  <c r="AT942" s="17"/>
      <c r="AU942" s="17"/>
      <c r="AV942" s="17"/>
      <c r="AW942" s="17"/>
      <c r="AX942" s="17"/>
      <c r="AY942" s="17"/>
      <c r="AZ942" s="17"/>
      <c r="BA942" s="17"/>
      <c r="BB942" s="17"/>
      <c r="BC942" s="17"/>
      <c r="BD942" s="17"/>
      <c r="BE942" s="17"/>
      <c r="BF942" s="17"/>
      <c r="BG942" s="17"/>
      <c r="BH942" s="17"/>
      <c r="BI942" s="17"/>
      <c r="BJ942" s="17"/>
      <c r="BK942" s="17"/>
      <c r="BL942" s="17"/>
      <c r="BM942" s="17"/>
      <c r="BN942" s="17"/>
      <c r="BO942" s="17"/>
      <c r="BP942" s="17"/>
      <c r="BQ942" s="17"/>
      <c r="BR942" s="17"/>
      <c r="BS942" s="17"/>
      <c r="BT942" s="17"/>
      <c r="BU942" s="17"/>
      <c r="BV942" s="17"/>
      <c r="BW942" s="17"/>
      <c r="BX942" s="17"/>
      <c r="BY942" s="17"/>
      <c r="BZ942" s="17"/>
      <c r="CA942" s="17"/>
      <c r="CB942" s="17"/>
      <c r="CC942" s="17"/>
      <c r="CD942" s="17"/>
    </row>
    <row r="943">
      <c r="A943" s="17"/>
      <c r="B943" s="17"/>
      <c r="C943" s="17"/>
      <c r="D943" s="301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32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  <c r="AT943" s="17"/>
      <c r="AU943" s="17"/>
      <c r="AV943" s="17"/>
      <c r="AW943" s="17"/>
      <c r="AX943" s="17"/>
      <c r="AY943" s="17"/>
      <c r="AZ943" s="17"/>
      <c r="BA943" s="17"/>
      <c r="BB943" s="17"/>
      <c r="BC943" s="17"/>
      <c r="BD943" s="17"/>
      <c r="BE943" s="17"/>
      <c r="BF943" s="17"/>
      <c r="BG943" s="17"/>
      <c r="BH943" s="17"/>
      <c r="BI943" s="17"/>
      <c r="BJ943" s="17"/>
      <c r="BK943" s="17"/>
      <c r="BL943" s="17"/>
      <c r="BM943" s="17"/>
      <c r="BN943" s="17"/>
      <c r="BO943" s="17"/>
      <c r="BP943" s="17"/>
      <c r="BQ943" s="17"/>
      <c r="BR943" s="17"/>
      <c r="BS943" s="17"/>
      <c r="BT943" s="17"/>
      <c r="BU943" s="17"/>
      <c r="BV943" s="17"/>
      <c r="BW943" s="17"/>
      <c r="BX943" s="17"/>
      <c r="BY943" s="17"/>
      <c r="BZ943" s="17"/>
      <c r="CA943" s="17"/>
      <c r="CB943" s="17"/>
      <c r="CC943" s="17"/>
      <c r="CD943" s="17"/>
    </row>
    <row r="944">
      <c r="A944" s="17"/>
      <c r="B944" s="17"/>
      <c r="C944" s="17"/>
      <c r="D944" s="301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32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  <c r="AT944" s="17"/>
      <c r="AU944" s="17"/>
      <c r="AV944" s="17"/>
      <c r="AW944" s="17"/>
      <c r="AX944" s="17"/>
      <c r="AY944" s="17"/>
      <c r="AZ944" s="17"/>
      <c r="BA944" s="17"/>
      <c r="BB944" s="17"/>
      <c r="BC944" s="17"/>
      <c r="BD944" s="17"/>
      <c r="BE944" s="17"/>
      <c r="BF944" s="17"/>
      <c r="BG944" s="17"/>
      <c r="BH944" s="17"/>
      <c r="BI944" s="17"/>
      <c r="BJ944" s="17"/>
      <c r="BK944" s="17"/>
      <c r="BL944" s="17"/>
      <c r="BM944" s="17"/>
      <c r="BN944" s="17"/>
      <c r="BO944" s="17"/>
      <c r="BP944" s="17"/>
      <c r="BQ944" s="17"/>
      <c r="BR944" s="17"/>
      <c r="BS944" s="17"/>
      <c r="BT944" s="17"/>
      <c r="BU944" s="17"/>
      <c r="BV944" s="17"/>
      <c r="BW944" s="17"/>
      <c r="BX944" s="17"/>
      <c r="BY944" s="17"/>
      <c r="BZ944" s="17"/>
      <c r="CA944" s="17"/>
      <c r="CB944" s="17"/>
      <c r="CC944" s="17"/>
      <c r="CD944" s="17"/>
    </row>
    <row r="945">
      <c r="A945" s="17"/>
      <c r="B945" s="17"/>
      <c r="C945" s="17"/>
      <c r="D945" s="301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32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  <c r="AT945" s="17"/>
      <c r="AU945" s="17"/>
      <c r="AV945" s="17"/>
      <c r="AW945" s="17"/>
      <c r="AX945" s="17"/>
      <c r="AY945" s="17"/>
      <c r="AZ945" s="17"/>
      <c r="BA945" s="17"/>
      <c r="BB945" s="17"/>
      <c r="BC945" s="17"/>
      <c r="BD945" s="17"/>
      <c r="BE945" s="17"/>
      <c r="BF945" s="17"/>
      <c r="BG945" s="17"/>
      <c r="BH945" s="17"/>
      <c r="BI945" s="17"/>
      <c r="BJ945" s="17"/>
      <c r="BK945" s="17"/>
      <c r="BL945" s="17"/>
      <c r="BM945" s="17"/>
      <c r="BN945" s="17"/>
      <c r="BO945" s="17"/>
      <c r="BP945" s="17"/>
      <c r="BQ945" s="17"/>
      <c r="BR945" s="17"/>
      <c r="BS945" s="17"/>
      <c r="BT945" s="17"/>
      <c r="BU945" s="17"/>
      <c r="BV945" s="17"/>
      <c r="BW945" s="17"/>
      <c r="BX945" s="17"/>
      <c r="BY945" s="17"/>
      <c r="BZ945" s="17"/>
      <c r="CA945" s="17"/>
      <c r="CB945" s="17"/>
      <c r="CC945" s="17"/>
      <c r="CD945" s="17"/>
    </row>
    <row r="946">
      <c r="A946" s="17"/>
      <c r="B946" s="17"/>
      <c r="C946" s="17"/>
      <c r="D946" s="301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32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  <c r="AT946" s="17"/>
      <c r="AU946" s="17"/>
      <c r="AV946" s="17"/>
      <c r="AW946" s="17"/>
      <c r="AX946" s="17"/>
      <c r="AY946" s="17"/>
      <c r="AZ946" s="17"/>
      <c r="BA946" s="17"/>
      <c r="BB946" s="17"/>
      <c r="BC946" s="17"/>
      <c r="BD946" s="17"/>
      <c r="BE946" s="17"/>
      <c r="BF946" s="17"/>
      <c r="BG946" s="17"/>
      <c r="BH946" s="17"/>
      <c r="BI946" s="17"/>
      <c r="BJ946" s="17"/>
      <c r="BK946" s="17"/>
      <c r="BL946" s="17"/>
      <c r="BM946" s="17"/>
      <c r="BN946" s="17"/>
      <c r="BO946" s="17"/>
      <c r="BP946" s="17"/>
      <c r="BQ946" s="17"/>
      <c r="BR946" s="17"/>
      <c r="BS946" s="17"/>
      <c r="BT946" s="17"/>
      <c r="BU946" s="17"/>
      <c r="BV946" s="17"/>
      <c r="BW946" s="17"/>
      <c r="BX946" s="17"/>
      <c r="BY946" s="17"/>
      <c r="BZ946" s="17"/>
      <c r="CA946" s="17"/>
      <c r="CB946" s="17"/>
      <c r="CC946" s="17"/>
      <c r="CD946" s="17"/>
    </row>
    <row r="947">
      <c r="A947" s="17"/>
      <c r="B947" s="17"/>
      <c r="C947" s="17"/>
      <c r="D947" s="301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32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  <c r="AT947" s="17"/>
      <c r="AU947" s="17"/>
      <c r="AV947" s="17"/>
      <c r="AW947" s="17"/>
      <c r="AX947" s="17"/>
      <c r="AY947" s="17"/>
      <c r="AZ947" s="17"/>
      <c r="BA947" s="17"/>
      <c r="BB947" s="17"/>
      <c r="BC947" s="17"/>
      <c r="BD947" s="17"/>
      <c r="BE947" s="17"/>
      <c r="BF947" s="17"/>
      <c r="BG947" s="17"/>
      <c r="BH947" s="17"/>
      <c r="BI947" s="17"/>
      <c r="BJ947" s="17"/>
      <c r="BK947" s="17"/>
      <c r="BL947" s="17"/>
      <c r="BM947" s="17"/>
      <c r="BN947" s="17"/>
      <c r="BO947" s="17"/>
      <c r="BP947" s="17"/>
      <c r="BQ947" s="17"/>
      <c r="BR947" s="17"/>
      <c r="BS947" s="17"/>
      <c r="BT947" s="17"/>
      <c r="BU947" s="17"/>
      <c r="BV947" s="17"/>
      <c r="BW947" s="17"/>
      <c r="BX947" s="17"/>
      <c r="BY947" s="17"/>
      <c r="BZ947" s="17"/>
      <c r="CA947" s="17"/>
      <c r="CB947" s="17"/>
      <c r="CC947" s="17"/>
      <c r="CD947" s="17"/>
    </row>
    <row r="948">
      <c r="A948" s="17"/>
      <c r="B948" s="17"/>
      <c r="C948" s="17"/>
      <c r="D948" s="301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32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  <c r="AT948" s="17"/>
      <c r="AU948" s="17"/>
      <c r="AV948" s="17"/>
      <c r="AW948" s="17"/>
      <c r="AX948" s="17"/>
      <c r="AY948" s="17"/>
      <c r="AZ948" s="17"/>
      <c r="BA948" s="17"/>
      <c r="BB948" s="17"/>
      <c r="BC948" s="17"/>
      <c r="BD948" s="17"/>
      <c r="BE948" s="17"/>
      <c r="BF948" s="17"/>
      <c r="BG948" s="17"/>
      <c r="BH948" s="17"/>
      <c r="BI948" s="17"/>
      <c r="BJ948" s="17"/>
      <c r="BK948" s="17"/>
      <c r="BL948" s="17"/>
      <c r="BM948" s="17"/>
      <c r="BN948" s="17"/>
      <c r="BO948" s="17"/>
      <c r="BP948" s="17"/>
      <c r="BQ948" s="17"/>
      <c r="BR948" s="17"/>
      <c r="BS948" s="17"/>
      <c r="BT948" s="17"/>
      <c r="BU948" s="17"/>
      <c r="BV948" s="17"/>
      <c r="BW948" s="17"/>
      <c r="BX948" s="17"/>
      <c r="BY948" s="17"/>
      <c r="BZ948" s="17"/>
      <c r="CA948" s="17"/>
      <c r="CB948" s="17"/>
      <c r="CC948" s="17"/>
      <c r="CD948" s="17"/>
    </row>
    <row r="949">
      <c r="A949" s="17"/>
      <c r="B949" s="17"/>
      <c r="C949" s="17"/>
      <c r="D949" s="301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32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  <c r="AT949" s="17"/>
      <c r="AU949" s="17"/>
      <c r="AV949" s="17"/>
      <c r="AW949" s="17"/>
      <c r="AX949" s="17"/>
      <c r="AY949" s="17"/>
      <c r="AZ949" s="17"/>
      <c r="BA949" s="17"/>
      <c r="BB949" s="17"/>
      <c r="BC949" s="17"/>
      <c r="BD949" s="17"/>
      <c r="BE949" s="17"/>
      <c r="BF949" s="17"/>
      <c r="BG949" s="17"/>
      <c r="BH949" s="17"/>
      <c r="BI949" s="17"/>
      <c r="BJ949" s="17"/>
      <c r="BK949" s="17"/>
      <c r="BL949" s="17"/>
      <c r="BM949" s="17"/>
      <c r="BN949" s="17"/>
      <c r="BO949" s="17"/>
      <c r="BP949" s="17"/>
      <c r="BQ949" s="17"/>
      <c r="BR949" s="17"/>
      <c r="BS949" s="17"/>
      <c r="BT949" s="17"/>
      <c r="BU949" s="17"/>
      <c r="BV949" s="17"/>
      <c r="BW949" s="17"/>
      <c r="BX949" s="17"/>
      <c r="BY949" s="17"/>
      <c r="BZ949" s="17"/>
      <c r="CA949" s="17"/>
      <c r="CB949" s="17"/>
      <c r="CC949" s="17"/>
      <c r="CD949" s="17"/>
    </row>
    <row r="950">
      <c r="A950" s="17"/>
      <c r="B950" s="17"/>
      <c r="C950" s="17"/>
      <c r="D950" s="301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32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  <c r="AT950" s="17"/>
      <c r="AU950" s="17"/>
      <c r="AV950" s="17"/>
      <c r="AW950" s="17"/>
      <c r="AX950" s="17"/>
      <c r="AY950" s="17"/>
      <c r="AZ950" s="17"/>
      <c r="BA950" s="17"/>
      <c r="BB950" s="17"/>
      <c r="BC950" s="17"/>
      <c r="BD950" s="17"/>
      <c r="BE950" s="17"/>
      <c r="BF950" s="17"/>
      <c r="BG950" s="17"/>
      <c r="BH950" s="17"/>
      <c r="BI950" s="17"/>
      <c r="BJ950" s="17"/>
      <c r="BK950" s="17"/>
      <c r="BL950" s="17"/>
      <c r="BM950" s="17"/>
      <c r="BN950" s="17"/>
      <c r="BO950" s="17"/>
      <c r="BP950" s="17"/>
      <c r="BQ950" s="17"/>
      <c r="BR950" s="17"/>
      <c r="BS950" s="17"/>
      <c r="BT950" s="17"/>
      <c r="BU950" s="17"/>
      <c r="BV950" s="17"/>
      <c r="BW950" s="17"/>
      <c r="BX950" s="17"/>
      <c r="BY950" s="17"/>
      <c r="BZ950" s="17"/>
      <c r="CA950" s="17"/>
      <c r="CB950" s="17"/>
      <c r="CC950" s="17"/>
      <c r="CD950" s="17"/>
    </row>
    <row r="951">
      <c r="A951" s="17"/>
      <c r="B951" s="17"/>
      <c r="C951" s="17"/>
      <c r="D951" s="301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32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  <c r="AT951" s="17"/>
      <c r="AU951" s="17"/>
      <c r="AV951" s="17"/>
      <c r="AW951" s="17"/>
      <c r="AX951" s="17"/>
      <c r="AY951" s="17"/>
      <c r="AZ951" s="17"/>
      <c r="BA951" s="17"/>
      <c r="BB951" s="17"/>
      <c r="BC951" s="17"/>
      <c r="BD951" s="17"/>
      <c r="BE951" s="17"/>
      <c r="BF951" s="17"/>
      <c r="BG951" s="17"/>
      <c r="BH951" s="17"/>
      <c r="BI951" s="17"/>
      <c r="BJ951" s="17"/>
      <c r="BK951" s="17"/>
      <c r="BL951" s="17"/>
      <c r="BM951" s="17"/>
      <c r="BN951" s="17"/>
      <c r="BO951" s="17"/>
      <c r="BP951" s="17"/>
      <c r="BQ951" s="17"/>
      <c r="BR951" s="17"/>
      <c r="BS951" s="17"/>
      <c r="BT951" s="17"/>
      <c r="BU951" s="17"/>
      <c r="BV951" s="17"/>
      <c r="BW951" s="17"/>
      <c r="BX951" s="17"/>
      <c r="BY951" s="17"/>
      <c r="BZ951" s="17"/>
      <c r="CA951" s="17"/>
      <c r="CB951" s="17"/>
      <c r="CC951" s="17"/>
      <c r="CD951" s="17"/>
    </row>
    <row r="952">
      <c r="A952" s="17"/>
      <c r="B952" s="17"/>
      <c r="C952" s="17"/>
      <c r="D952" s="301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32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  <c r="AT952" s="17"/>
      <c r="AU952" s="17"/>
      <c r="AV952" s="17"/>
      <c r="AW952" s="17"/>
      <c r="AX952" s="17"/>
      <c r="AY952" s="17"/>
      <c r="AZ952" s="17"/>
      <c r="BA952" s="17"/>
      <c r="BB952" s="17"/>
      <c r="BC952" s="17"/>
      <c r="BD952" s="17"/>
      <c r="BE952" s="17"/>
      <c r="BF952" s="17"/>
      <c r="BG952" s="17"/>
      <c r="BH952" s="17"/>
      <c r="BI952" s="17"/>
      <c r="BJ952" s="17"/>
      <c r="BK952" s="17"/>
      <c r="BL952" s="17"/>
      <c r="BM952" s="17"/>
      <c r="BN952" s="17"/>
      <c r="BO952" s="17"/>
      <c r="BP952" s="17"/>
      <c r="BQ952" s="17"/>
      <c r="BR952" s="17"/>
      <c r="BS952" s="17"/>
      <c r="BT952" s="17"/>
      <c r="BU952" s="17"/>
      <c r="BV952" s="17"/>
      <c r="BW952" s="17"/>
      <c r="BX952" s="17"/>
      <c r="BY952" s="17"/>
      <c r="BZ952" s="17"/>
      <c r="CA952" s="17"/>
      <c r="CB952" s="17"/>
      <c r="CC952" s="17"/>
      <c r="CD952" s="17"/>
    </row>
    <row r="953">
      <c r="A953" s="17"/>
      <c r="B953" s="17"/>
      <c r="C953" s="17"/>
      <c r="D953" s="301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32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  <c r="AT953" s="17"/>
      <c r="AU953" s="17"/>
      <c r="AV953" s="17"/>
      <c r="AW953" s="17"/>
      <c r="AX953" s="17"/>
      <c r="AY953" s="17"/>
      <c r="AZ953" s="17"/>
      <c r="BA953" s="17"/>
      <c r="BB953" s="17"/>
      <c r="BC953" s="17"/>
      <c r="BD953" s="17"/>
      <c r="BE953" s="17"/>
      <c r="BF953" s="17"/>
      <c r="BG953" s="17"/>
      <c r="BH953" s="17"/>
      <c r="BI953" s="17"/>
      <c r="BJ953" s="17"/>
      <c r="BK953" s="17"/>
      <c r="BL953" s="17"/>
      <c r="BM953" s="17"/>
      <c r="BN953" s="17"/>
      <c r="BO953" s="17"/>
      <c r="BP953" s="17"/>
      <c r="BQ953" s="17"/>
      <c r="BR953" s="17"/>
      <c r="BS953" s="17"/>
      <c r="BT953" s="17"/>
      <c r="BU953" s="17"/>
      <c r="BV953" s="17"/>
      <c r="BW953" s="17"/>
      <c r="BX953" s="17"/>
      <c r="BY953" s="17"/>
      <c r="BZ953" s="17"/>
      <c r="CA953" s="17"/>
      <c r="CB953" s="17"/>
      <c r="CC953" s="17"/>
      <c r="CD953" s="17"/>
    </row>
    <row r="954">
      <c r="A954" s="17"/>
      <c r="B954" s="17"/>
      <c r="C954" s="17"/>
      <c r="D954" s="301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32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  <c r="AT954" s="17"/>
      <c r="AU954" s="17"/>
      <c r="AV954" s="17"/>
      <c r="AW954" s="17"/>
      <c r="AX954" s="17"/>
      <c r="AY954" s="17"/>
      <c r="AZ954" s="17"/>
      <c r="BA954" s="17"/>
      <c r="BB954" s="17"/>
      <c r="BC954" s="17"/>
      <c r="BD954" s="17"/>
      <c r="BE954" s="17"/>
      <c r="BF954" s="17"/>
      <c r="BG954" s="17"/>
      <c r="BH954" s="17"/>
      <c r="BI954" s="17"/>
      <c r="BJ954" s="17"/>
      <c r="BK954" s="17"/>
      <c r="BL954" s="17"/>
      <c r="BM954" s="17"/>
      <c r="BN954" s="17"/>
      <c r="BO954" s="17"/>
      <c r="BP954" s="17"/>
      <c r="BQ954" s="17"/>
      <c r="BR954" s="17"/>
      <c r="BS954" s="17"/>
      <c r="BT954" s="17"/>
      <c r="BU954" s="17"/>
      <c r="BV954" s="17"/>
      <c r="BW954" s="17"/>
      <c r="BX954" s="17"/>
      <c r="BY954" s="17"/>
      <c r="BZ954" s="17"/>
      <c r="CA954" s="17"/>
      <c r="CB954" s="17"/>
      <c r="CC954" s="17"/>
      <c r="CD954" s="17"/>
    </row>
    <row r="955">
      <c r="A955" s="17"/>
      <c r="B955" s="17"/>
      <c r="C955" s="17"/>
      <c r="D955" s="301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32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  <c r="AT955" s="17"/>
      <c r="AU955" s="17"/>
      <c r="AV955" s="17"/>
      <c r="AW955" s="17"/>
      <c r="AX955" s="17"/>
      <c r="AY955" s="17"/>
      <c r="AZ955" s="17"/>
      <c r="BA955" s="17"/>
      <c r="BB955" s="17"/>
      <c r="BC955" s="17"/>
      <c r="BD955" s="17"/>
      <c r="BE955" s="17"/>
      <c r="BF955" s="17"/>
      <c r="BG955" s="17"/>
      <c r="BH955" s="17"/>
      <c r="BI955" s="17"/>
      <c r="BJ955" s="17"/>
      <c r="BK955" s="17"/>
      <c r="BL955" s="17"/>
      <c r="BM955" s="17"/>
      <c r="BN955" s="17"/>
      <c r="BO955" s="17"/>
      <c r="BP955" s="17"/>
      <c r="BQ955" s="17"/>
      <c r="BR955" s="17"/>
      <c r="BS955" s="17"/>
      <c r="BT955" s="17"/>
      <c r="BU955" s="17"/>
      <c r="BV955" s="17"/>
      <c r="BW955" s="17"/>
      <c r="BX955" s="17"/>
      <c r="BY955" s="17"/>
      <c r="BZ955" s="17"/>
      <c r="CA955" s="17"/>
      <c r="CB955" s="17"/>
      <c r="CC955" s="17"/>
      <c r="CD955" s="17"/>
    </row>
    <row r="956">
      <c r="A956" s="17"/>
      <c r="B956" s="17"/>
      <c r="C956" s="17"/>
      <c r="D956" s="301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32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  <c r="AT956" s="17"/>
      <c r="AU956" s="17"/>
      <c r="AV956" s="17"/>
      <c r="AW956" s="17"/>
      <c r="AX956" s="17"/>
      <c r="AY956" s="17"/>
      <c r="AZ956" s="17"/>
      <c r="BA956" s="17"/>
      <c r="BB956" s="17"/>
      <c r="BC956" s="17"/>
      <c r="BD956" s="17"/>
      <c r="BE956" s="17"/>
      <c r="BF956" s="17"/>
      <c r="BG956" s="17"/>
      <c r="BH956" s="17"/>
      <c r="BI956" s="17"/>
      <c r="BJ956" s="17"/>
      <c r="BK956" s="17"/>
      <c r="BL956" s="17"/>
      <c r="BM956" s="17"/>
      <c r="BN956" s="17"/>
      <c r="BO956" s="17"/>
      <c r="BP956" s="17"/>
      <c r="BQ956" s="17"/>
      <c r="BR956" s="17"/>
      <c r="BS956" s="17"/>
      <c r="BT956" s="17"/>
      <c r="BU956" s="17"/>
      <c r="BV956" s="17"/>
      <c r="BW956" s="17"/>
      <c r="BX956" s="17"/>
      <c r="BY956" s="17"/>
      <c r="BZ956" s="17"/>
      <c r="CA956" s="17"/>
      <c r="CB956" s="17"/>
      <c r="CC956" s="17"/>
      <c r="CD956" s="17"/>
    </row>
    <row r="957">
      <c r="A957" s="17"/>
      <c r="B957" s="17"/>
      <c r="C957" s="17"/>
      <c r="D957" s="301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32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  <c r="AT957" s="17"/>
      <c r="AU957" s="17"/>
      <c r="AV957" s="17"/>
      <c r="AW957" s="17"/>
      <c r="AX957" s="17"/>
      <c r="AY957" s="17"/>
      <c r="AZ957" s="17"/>
      <c r="BA957" s="17"/>
      <c r="BB957" s="17"/>
      <c r="BC957" s="17"/>
      <c r="BD957" s="17"/>
      <c r="BE957" s="17"/>
      <c r="BF957" s="17"/>
      <c r="BG957" s="17"/>
      <c r="BH957" s="17"/>
      <c r="BI957" s="17"/>
      <c r="BJ957" s="17"/>
      <c r="BK957" s="17"/>
      <c r="BL957" s="17"/>
      <c r="BM957" s="17"/>
      <c r="BN957" s="17"/>
      <c r="BO957" s="17"/>
      <c r="BP957" s="17"/>
      <c r="BQ957" s="17"/>
      <c r="BR957" s="17"/>
      <c r="BS957" s="17"/>
      <c r="BT957" s="17"/>
      <c r="BU957" s="17"/>
      <c r="BV957" s="17"/>
      <c r="BW957" s="17"/>
      <c r="BX957" s="17"/>
      <c r="BY957" s="17"/>
      <c r="BZ957" s="17"/>
      <c r="CA957" s="17"/>
      <c r="CB957" s="17"/>
      <c r="CC957" s="17"/>
      <c r="CD957" s="17"/>
    </row>
    <row r="958">
      <c r="A958" s="17"/>
      <c r="B958" s="17"/>
      <c r="C958" s="17"/>
      <c r="D958" s="301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32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  <c r="AT958" s="17"/>
      <c r="AU958" s="17"/>
      <c r="AV958" s="17"/>
      <c r="AW958" s="17"/>
      <c r="AX958" s="17"/>
      <c r="AY958" s="17"/>
      <c r="AZ958" s="17"/>
      <c r="BA958" s="17"/>
      <c r="BB958" s="17"/>
      <c r="BC958" s="17"/>
      <c r="BD958" s="17"/>
      <c r="BE958" s="17"/>
      <c r="BF958" s="17"/>
      <c r="BG958" s="17"/>
      <c r="BH958" s="17"/>
      <c r="BI958" s="17"/>
      <c r="BJ958" s="17"/>
      <c r="BK958" s="17"/>
      <c r="BL958" s="17"/>
      <c r="BM958" s="17"/>
      <c r="BN958" s="17"/>
      <c r="BO958" s="17"/>
      <c r="BP958" s="17"/>
      <c r="BQ958" s="17"/>
      <c r="BR958" s="17"/>
      <c r="BS958" s="17"/>
      <c r="BT958" s="17"/>
      <c r="BU958" s="17"/>
      <c r="BV958" s="17"/>
      <c r="BW958" s="17"/>
      <c r="BX958" s="17"/>
      <c r="BY958" s="17"/>
      <c r="BZ958" s="17"/>
      <c r="CA958" s="17"/>
      <c r="CB958" s="17"/>
      <c r="CC958" s="17"/>
      <c r="CD958" s="17"/>
    </row>
    <row r="959">
      <c r="A959" s="17"/>
      <c r="B959" s="17"/>
      <c r="C959" s="17"/>
      <c r="D959" s="301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32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  <c r="AT959" s="17"/>
      <c r="AU959" s="17"/>
      <c r="AV959" s="17"/>
      <c r="AW959" s="17"/>
      <c r="AX959" s="17"/>
      <c r="AY959" s="17"/>
      <c r="AZ959" s="17"/>
      <c r="BA959" s="17"/>
      <c r="BB959" s="17"/>
      <c r="BC959" s="17"/>
      <c r="BD959" s="17"/>
      <c r="BE959" s="17"/>
      <c r="BF959" s="17"/>
      <c r="BG959" s="17"/>
      <c r="BH959" s="17"/>
      <c r="BI959" s="17"/>
      <c r="BJ959" s="17"/>
      <c r="BK959" s="17"/>
      <c r="BL959" s="17"/>
      <c r="BM959" s="17"/>
      <c r="BN959" s="17"/>
      <c r="BO959" s="17"/>
      <c r="BP959" s="17"/>
      <c r="BQ959" s="17"/>
      <c r="BR959" s="17"/>
      <c r="BS959" s="17"/>
      <c r="BT959" s="17"/>
      <c r="BU959" s="17"/>
      <c r="BV959" s="17"/>
      <c r="BW959" s="17"/>
      <c r="BX959" s="17"/>
      <c r="BY959" s="17"/>
      <c r="BZ959" s="17"/>
      <c r="CA959" s="17"/>
      <c r="CB959" s="17"/>
      <c r="CC959" s="17"/>
      <c r="CD959" s="17"/>
    </row>
    <row r="960">
      <c r="A960" s="17"/>
      <c r="B960" s="17"/>
      <c r="C960" s="17"/>
      <c r="D960" s="301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32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  <c r="AT960" s="17"/>
      <c r="AU960" s="17"/>
      <c r="AV960" s="17"/>
      <c r="AW960" s="17"/>
      <c r="AX960" s="17"/>
      <c r="AY960" s="17"/>
      <c r="AZ960" s="17"/>
      <c r="BA960" s="17"/>
      <c r="BB960" s="17"/>
      <c r="BC960" s="17"/>
      <c r="BD960" s="17"/>
      <c r="BE960" s="17"/>
      <c r="BF960" s="17"/>
      <c r="BG960" s="17"/>
      <c r="BH960" s="17"/>
      <c r="BI960" s="17"/>
      <c r="BJ960" s="17"/>
      <c r="BK960" s="17"/>
      <c r="BL960" s="17"/>
      <c r="BM960" s="17"/>
      <c r="BN960" s="17"/>
      <c r="BO960" s="17"/>
      <c r="BP960" s="17"/>
      <c r="BQ960" s="17"/>
      <c r="BR960" s="17"/>
      <c r="BS960" s="17"/>
      <c r="BT960" s="17"/>
      <c r="BU960" s="17"/>
      <c r="BV960" s="17"/>
      <c r="BW960" s="17"/>
      <c r="BX960" s="17"/>
      <c r="BY960" s="17"/>
      <c r="BZ960" s="17"/>
      <c r="CA960" s="17"/>
      <c r="CB960" s="17"/>
      <c r="CC960" s="17"/>
      <c r="CD960" s="17"/>
    </row>
    <row r="961">
      <c r="A961" s="17"/>
      <c r="B961" s="17"/>
      <c r="C961" s="17"/>
      <c r="D961" s="301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32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  <c r="AT961" s="17"/>
      <c r="AU961" s="17"/>
      <c r="AV961" s="17"/>
      <c r="AW961" s="17"/>
      <c r="AX961" s="17"/>
      <c r="AY961" s="17"/>
      <c r="AZ961" s="17"/>
      <c r="BA961" s="17"/>
      <c r="BB961" s="17"/>
      <c r="BC961" s="17"/>
      <c r="BD961" s="17"/>
      <c r="BE961" s="17"/>
      <c r="BF961" s="17"/>
      <c r="BG961" s="17"/>
      <c r="BH961" s="17"/>
      <c r="BI961" s="17"/>
      <c r="BJ961" s="17"/>
      <c r="BK961" s="17"/>
      <c r="BL961" s="17"/>
      <c r="BM961" s="17"/>
      <c r="BN961" s="17"/>
      <c r="BO961" s="17"/>
      <c r="BP961" s="17"/>
      <c r="BQ961" s="17"/>
      <c r="BR961" s="17"/>
      <c r="BS961" s="17"/>
      <c r="BT961" s="17"/>
      <c r="BU961" s="17"/>
      <c r="BV961" s="17"/>
      <c r="BW961" s="17"/>
      <c r="BX961" s="17"/>
      <c r="BY961" s="17"/>
      <c r="BZ961" s="17"/>
      <c r="CA961" s="17"/>
      <c r="CB961" s="17"/>
      <c r="CC961" s="17"/>
      <c r="CD961" s="17"/>
    </row>
    <row r="962">
      <c r="A962" s="17"/>
      <c r="B962" s="17"/>
      <c r="C962" s="17"/>
      <c r="D962" s="301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32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  <c r="AT962" s="17"/>
      <c r="AU962" s="17"/>
      <c r="AV962" s="17"/>
      <c r="AW962" s="17"/>
      <c r="AX962" s="17"/>
      <c r="AY962" s="17"/>
      <c r="AZ962" s="17"/>
      <c r="BA962" s="17"/>
      <c r="BB962" s="17"/>
      <c r="BC962" s="17"/>
      <c r="BD962" s="17"/>
      <c r="BE962" s="17"/>
      <c r="BF962" s="17"/>
      <c r="BG962" s="17"/>
      <c r="BH962" s="17"/>
      <c r="BI962" s="17"/>
      <c r="BJ962" s="17"/>
      <c r="BK962" s="17"/>
      <c r="BL962" s="17"/>
      <c r="BM962" s="17"/>
      <c r="BN962" s="17"/>
      <c r="BO962" s="17"/>
      <c r="BP962" s="17"/>
      <c r="BQ962" s="17"/>
      <c r="BR962" s="17"/>
      <c r="BS962" s="17"/>
      <c r="BT962" s="17"/>
      <c r="BU962" s="17"/>
      <c r="BV962" s="17"/>
      <c r="BW962" s="17"/>
      <c r="BX962" s="17"/>
      <c r="BY962" s="17"/>
      <c r="BZ962" s="17"/>
      <c r="CA962" s="17"/>
      <c r="CB962" s="17"/>
      <c r="CC962" s="17"/>
      <c r="CD962" s="17"/>
    </row>
    <row r="963">
      <c r="A963" s="17"/>
      <c r="B963" s="17"/>
      <c r="C963" s="17"/>
      <c r="D963" s="301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32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  <c r="AT963" s="17"/>
      <c r="AU963" s="17"/>
      <c r="AV963" s="17"/>
      <c r="AW963" s="17"/>
      <c r="AX963" s="17"/>
      <c r="AY963" s="17"/>
      <c r="AZ963" s="17"/>
      <c r="BA963" s="17"/>
      <c r="BB963" s="17"/>
      <c r="BC963" s="17"/>
      <c r="BD963" s="17"/>
      <c r="BE963" s="17"/>
      <c r="BF963" s="17"/>
      <c r="BG963" s="17"/>
      <c r="BH963" s="17"/>
      <c r="BI963" s="17"/>
      <c r="BJ963" s="17"/>
      <c r="BK963" s="17"/>
      <c r="BL963" s="17"/>
      <c r="BM963" s="17"/>
      <c r="BN963" s="17"/>
      <c r="BO963" s="17"/>
      <c r="BP963" s="17"/>
      <c r="BQ963" s="17"/>
      <c r="BR963" s="17"/>
      <c r="BS963" s="17"/>
      <c r="BT963" s="17"/>
      <c r="BU963" s="17"/>
      <c r="BV963" s="17"/>
      <c r="BW963" s="17"/>
      <c r="BX963" s="17"/>
      <c r="BY963" s="17"/>
      <c r="BZ963" s="17"/>
      <c r="CA963" s="17"/>
      <c r="CB963" s="17"/>
      <c r="CC963" s="17"/>
      <c r="CD963" s="17"/>
    </row>
    <row r="964">
      <c r="A964" s="17"/>
      <c r="B964" s="17"/>
      <c r="C964" s="17"/>
      <c r="D964" s="301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32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  <c r="AT964" s="17"/>
      <c r="AU964" s="17"/>
      <c r="AV964" s="17"/>
      <c r="AW964" s="17"/>
      <c r="AX964" s="17"/>
      <c r="AY964" s="17"/>
      <c r="AZ964" s="17"/>
      <c r="BA964" s="17"/>
      <c r="BB964" s="17"/>
      <c r="BC964" s="17"/>
      <c r="BD964" s="17"/>
      <c r="BE964" s="17"/>
      <c r="BF964" s="17"/>
      <c r="BG964" s="17"/>
      <c r="BH964" s="17"/>
      <c r="BI964" s="17"/>
      <c r="BJ964" s="17"/>
      <c r="BK964" s="17"/>
      <c r="BL964" s="17"/>
      <c r="BM964" s="17"/>
      <c r="BN964" s="17"/>
      <c r="BO964" s="17"/>
      <c r="BP964" s="17"/>
      <c r="BQ964" s="17"/>
      <c r="BR964" s="17"/>
      <c r="BS964" s="17"/>
      <c r="BT964" s="17"/>
      <c r="BU964" s="17"/>
      <c r="BV964" s="17"/>
      <c r="BW964" s="17"/>
      <c r="BX964" s="17"/>
      <c r="BY964" s="17"/>
      <c r="BZ964" s="17"/>
      <c r="CA964" s="17"/>
      <c r="CB964" s="17"/>
      <c r="CC964" s="17"/>
      <c r="CD964" s="17"/>
    </row>
    <row r="965">
      <c r="A965" s="17"/>
      <c r="B965" s="17"/>
      <c r="C965" s="17"/>
      <c r="D965" s="301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32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  <c r="AT965" s="17"/>
      <c r="AU965" s="17"/>
      <c r="AV965" s="17"/>
      <c r="AW965" s="17"/>
      <c r="AX965" s="17"/>
      <c r="AY965" s="17"/>
      <c r="AZ965" s="17"/>
      <c r="BA965" s="17"/>
      <c r="BB965" s="17"/>
      <c r="BC965" s="17"/>
      <c r="BD965" s="17"/>
      <c r="BE965" s="17"/>
      <c r="BF965" s="17"/>
      <c r="BG965" s="17"/>
      <c r="BH965" s="17"/>
      <c r="BI965" s="17"/>
      <c r="BJ965" s="17"/>
      <c r="BK965" s="17"/>
      <c r="BL965" s="17"/>
      <c r="BM965" s="17"/>
      <c r="BN965" s="17"/>
      <c r="BO965" s="17"/>
      <c r="BP965" s="17"/>
      <c r="BQ965" s="17"/>
      <c r="BR965" s="17"/>
      <c r="BS965" s="17"/>
      <c r="BT965" s="17"/>
      <c r="BU965" s="17"/>
      <c r="BV965" s="17"/>
      <c r="BW965" s="17"/>
      <c r="BX965" s="17"/>
      <c r="BY965" s="17"/>
      <c r="BZ965" s="17"/>
      <c r="CA965" s="17"/>
      <c r="CB965" s="17"/>
      <c r="CC965" s="17"/>
      <c r="CD965" s="17"/>
    </row>
    <row r="966">
      <c r="A966" s="17"/>
      <c r="B966" s="17"/>
      <c r="C966" s="17"/>
      <c r="D966" s="301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32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  <c r="AT966" s="17"/>
      <c r="AU966" s="17"/>
      <c r="AV966" s="17"/>
      <c r="AW966" s="17"/>
      <c r="AX966" s="17"/>
      <c r="AY966" s="17"/>
      <c r="AZ966" s="17"/>
      <c r="BA966" s="17"/>
      <c r="BB966" s="17"/>
      <c r="BC966" s="17"/>
      <c r="BD966" s="17"/>
      <c r="BE966" s="17"/>
      <c r="BF966" s="17"/>
      <c r="BG966" s="17"/>
      <c r="BH966" s="17"/>
      <c r="BI966" s="17"/>
      <c r="BJ966" s="17"/>
      <c r="BK966" s="17"/>
      <c r="BL966" s="17"/>
      <c r="BM966" s="17"/>
      <c r="BN966" s="17"/>
      <c r="BO966" s="17"/>
      <c r="BP966" s="17"/>
      <c r="BQ966" s="17"/>
      <c r="BR966" s="17"/>
      <c r="BS966" s="17"/>
      <c r="BT966" s="17"/>
      <c r="BU966" s="17"/>
      <c r="BV966" s="17"/>
      <c r="BW966" s="17"/>
      <c r="BX966" s="17"/>
      <c r="BY966" s="17"/>
      <c r="BZ966" s="17"/>
      <c r="CA966" s="17"/>
      <c r="CB966" s="17"/>
      <c r="CC966" s="17"/>
      <c r="CD966" s="17"/>
    </row>
    <row r="967">
      <c r="A967" s="17"/>
      <c r="B967" s="17"/>
      <c r="C967" s="17"/>
      <c r="D967" s="301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32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  <c r="AT967" s="17"/>
      <c r="AU967" s="17"/>
      <c r="AV967" s="17"/>
      <c r="AW967" s="17"/>
      <c r="AX967" s="17"/>
      <c r="AY967" s="17"/>
      <c r="AZ967" s="17"/>
      <c r="BA967" s="17"/>
      <c r="BB967" s="17"/>
      <c r="BC967" s="17"/>
      <c r="BD967" s="17"/>
      <c r="BE967" s="17"/>
      <c r="BF967" s="17"/>
      <c r="BG967" s="17"/>
      <c r="BH967" s="17"/>
      <c r="BI967" s="17"/>
      <c r="BJ967" s="17"/>
      <c r="BK967" s="17"/>
      <c r="BL967" s="17"/>
      <c r="BM967" s="17"/>
      <c r="BN967" s="17"/>
      <c r="BO967" s="17"/>
      <c r="BP967" s="17"/>
      <c r="BQ967" s="17"/>
      <c r="BR967" s="17"/>
      <c r="BS967" s="17"/>
      <c r="BT967" s="17"/>
      <c r="BU967" s="17"/>
      <c r="BV967" s="17"/>
      <c r="BW967" s="17"/>
      <c r="BX967" s="17"/>
      <c r="BY967" s="17"/>
      <c r="BZ967" s="17"/>
      <c r="CA967" s="17"/>
      <c r="CB967" s="17"/>
      <c r="CC967" s="17"/>
      <c r="CD967" s="17"/>
    </row>
    <row r="968">
      <c r="A968" s="17"/>
      <c r="B968" s="17"/>
      <c r="C968" s="17"/>
      <c r="D968" s="301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32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  <c r="AT968" s="17"/>
      <c r="AU968" s="17"/>
      <c r="AV968" s="17"/>
      <c r="AW968" s="17"/>
      <c r="AX968" s="17"/>
      <c r="AY968" s="17"/>
      <c r="AZ968" s="17"/>
      <c r="BA968" s="17"/>
      <c r="BB968" s="17"/>
      <c r="BC968" s="17"/>
      <c r="BD968" s="17"/>
      <c r="BE968" s="17"/>
      <c r="BF968" s="17"/>
      <c r="BG968" s="17"/>
      <c r="BH968" s="17"/>
      <c r="BI968" s="17"/>
      <c r="BJ968" s="17"/>
      <c r="BK968" s="17"/>
      <c r="BL968" s="17"/>
      <c r="BM968" s="17"/>
      <c r="BN968" s="17"/>
      <c r="BO968" s="17"/>
      <c r="BP968" s="17"/>
      <c r="BQ968" s="17"/>
      <c r="BR968" s="17"/>
      <c r="BS968" s="17"/>
      <c r="BT968" s="17"/>
      <c r="BU968" s="17"/>
      <c r="BV968" s="17"/>
      <c r="BW968" s="17"/>
      <c r="BX968" s="17"/>
      <c r="BY968" s="17"/>
      <c r="BZ968" s="17"/>
      <c r="CA968" s="17"/>
      <c r="CB968" s="17"/>
      <c r="CC968" s="17"/>
      <c r="CD968" s="17"/>
    </row>
    <row r="969">
      <c r="A969" s="17"/>
      <c r="B969" s="17"/>
      <c r="C969" s="17"/>
      <c r="D969" s="301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32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  <c r="AT969" s="17"/>
      <c r="AU969" s="17"/>
      <c r="AV969" s="17"/>
      <c r="AW969" s="17"/>
      <c r="AX969" s="17"/>
      <c r="AY969" s="17"/>
      <c r="AZ969" s="17"/>
      <c r="BA969" s="17"/>
      <c r="BB969" s="17"/>
      <c r="BC969" s="17"/>
      <c r="BD969" s="17"/>
      <c r="BE969" s="17"/>
      <c r="BF969" s="17"/>
      <c r="BG969" s="17"/>
      <c r="BH969" s="17"/>
      <c r="BI969" s="17"/>
      <c r="BJ969" s="17"/>
      <c r="BK969" s="17"/>
      <c r="BL969" s="17"/>
      <c r="BM969" s="17"/>
      <c r="BN969" s="17"/>
      <c r="BO969" s="17"/>
      <c r="BP969" s="17"/>
      <c r="BQ969" s="17"/>
      <c r="BR969" s="17"/>
      <c r="BS969" s="17"/>
      <c r="BT969" s="17"/>
      <c r="BU969" s="17"/>
      <c r="BV969" s="17"/>
      <c r="BW969" s="17"/>
      <c r="BX969" s="17"/>
      <c r="BY969" s="17"/>
      <c r="BZ969" s="17"/>
      <c r="CA969" s="17"/>
      <c r="CB969" s="17"/>
      <c r="CC969" s="17"/>
      <c r="CD969" s="17"/>
    </row>
    <row r="970">
      <c r="A970" s="17"/>
      <c r="B970" s="17"/>
      <c r="C970" s="17"/>
      <c r="D970" s="301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32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  <c r="AT970" s="17"/>
      <c r="AU970" s="17"/>
      <c r="AV970" s="17"/>
      <c r="AW970" s="17"/>
      <c r="AX970" s="17"/>
      <c r="AY970" s="17"/>
      <c r="AZ970" s="17"/>
      <c r="BA970" s="17"/>
      <c r="BB970" s="17"/>
      <c r="BC970" s="17"/>
      <c r="BD970" s="17"/>
      <c r="BE970" s="17"/>
      <c r="BF970" s="17"/>
      <c r="BG970" s="17"/>
      <c r="BH970" s="17"/>
      <c r="BI970" s="17"/>
      <c r="BJ970" s="17"/>
      <c r="BK970" s="17"/>
      <c r="BL970" s="17"/>
      <c r="BM970" s="17"/>
      <c r="BN970" s="17"/>
      <c r="BO970" s="17"/>
      <c r="BP970" s="17"/>
      <c r="BQ970" s="17"/>
      <c r="BR970" s="17"/>
      <c r="BS970" s="17"/>
      <c r="BT970" s="17"/>
      <c r="BU970" s="17"/>
      <c r="BV970" s="17"/>
      <c r="BW970" s="17"/>
      <c r="BX970" s="17"/>
      <c r="BY970" s="17"/>
      <c r="BZ970" s="17"/>
      <c r="CA970" s="17"/>
      <c r="CB970" s="17"/>
      <c r="CC970" s="17"/>
      <c r="CD970" s="17"/>
    </row>
    <row r="971">
      <c r="A971" s="17"/>
      <c r="B971" s="17"/>
      <c r="C971" s="17"/>
      <c r="D971" s="301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32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  <c r="AT971" s="17"/>
      <c r="AU971" s="17"/>
      <c r="AV971" s="17"/>
      <c r="AW971" s="17"/>
      <c r="AX971" s="17"/>
      <c r="AY971" s="17"/>
      <c r="AZ971" s="17"/>
      <c r="BA971" s="17"/>
      <c r="BB971" s="17"/>
      <c r="BC971" s="17"/>
      <c r="BD971" s="17"/>
      <c r="BE971" s="17"/>
      <c r="BF971" s="17"/>
      <c r="BG971" s="17"/>
      <c r="BH971" s="17"/>
      <c r="BI971" s="17"/>
      <c r="BJ971" s="17"/>
      <c r="BK971" s="17"/>
      <c r="BL971" s="17"/>
      <c r="BM971" s="17"/>
      <c r="BN971" s="17"/>
      <c r="BO971" s="17"/>
      <c r="BP971" s="17"/>
      <c r="BQ971" s="17"/>
      <c r="BR971" s="17"/>
      <c r="BS971" s="17"/>
      <c r="BT971" s="17"/>
      <c r="BU971" s="17"/>
      <c r="BV971" s="17"/>
      <c r="BW971" s="17"/>
      <c r="BX971" s="17"/>
      <c r="BY971" s="17"/>
      <c r="BZ971" s="17"/>
      <c r="CA971" s="17"/>
      <c r="CB971" s="17"/>
      <c r="CC971" s="17"/>
      <c r="CD971" s="17"/>
    </row>
    <row r="972">
      <c r="A972" s="17"/>
      <c r="B972" s="17"/>
      <c r="C972" s="17"/>
      <c r="D972" s="301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32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  <c r="AT972" s="17"/>
      <c r="AU972" s="17"/>
      <c r="AV972" s="17"/>
      <c r="AW972" s="17"/>
      <c r="AX972" s="17"/>
      <c r="AY972" s="17"/>
      <c r="AZ972" s="17"/>
      <c r="BA972" s="17"/>
      <c r="BB972" s="17"/>
      <c r="BC972" s="17"/>
      <c r="BD972" s="17"/>
      <c r="BE972" s="17"/>
      <c r="BF972" s="17"/>
      <c r="BG972" s="17"/>
      <c r="BH972" s="17"/>
      <c r="BI972" s="17"/>
      <c r="BJ972" s="17"/>
      <c r="BK972" s="17"/>
      <c r="BL972" s="17"/>
      <c r="BM972" s="17"/>
      <c r="BN972" s="17"/>
      <c r="BO972" s="17"/>
      <c r="BP972" s="17"/>
      <c r="BQ972" s="17"/>
      <c r="BR972" s="17"/>
      <c r="BS972" s="17"/>
      <c r="BT972" s="17"/>
      <c r="BU972" s="17"/>
      <c r="BV972" s="17"/>
      <c r="BW972" s="17"/>
      <c r="BX972" s="17"/>
      <c r="BY972" s="17"/>
      <c r="BZ972" s="17"/>
      <c r="CA972" s="17"/>
      <c r="CB972" s="17"/>
      <c r="CC972" s="17"/>
      <c r="CD972" s="17"/>
    </row>
    <row r="973">
      <c r="A973" s="17"/>
      <c r="B973" s="17"/>
      <c r="C973" s="17"/>
      <c r="D973" s="301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32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  <c r="AT973" s="17"/>
      <c r="AU973" s="17"/>
      <c r="AV973" s="17"/>
      <c r="AW973" s="17"/>
      <c r="AX973" s="17"/>
      <c r="AY973" s="17"/>
      <c r="AZ973" s="17"/>
      <c r="BA973" s="17"/>
      <c r="BB973" s="17"/>
      <c r="BC973" s="17"/>
      <c r="BD973" s="17"/>
      <c r="BE973" s="17"/>
      <c r="BF973" s="17"/>
      <c r="BG973" s="17"/>
      <c r="BH973" s="17"/>
      <c r="BI973" s="17"/>
      <c r="BJ973" s="17"/>
      <c r="BK973" s="17"/>
      <c r="BL973" s="17"/>
      <c r="BM973" s="17"/>
      <c r="BN973" s="17"/>
      <c r="BO973" s="17"/>
      <c r="BP973" s="17"/>
      <c r="BQ973" s="17"/>
      <c r="BR973" s="17"/>
      <c r="BS973" s="17"/>
      <c r="BT973" s="17"/>
      <c r="BU973" s="17"/>
      <c r="BV973" s="17"/>
      <c r="BW973" s="17"/>
      <c r="BX973" s="17"/>
      <c r="BY973" s="17"/>
      <c r="BZ973" s="17"/>
      <c r="CA973" s="17"/>
      <c r="CB973" s="17"/>
      <c r="CC973" s="17"/>
      <c r="CD973" s="17"/>
    </row>
    <row r="974">
      <c r="A974" s="17"/>
      <c r="B974" s="17"/>
      <c r="C974" s="17"/>
      <c r="D974" s="301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32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  <c r="AT974" s="17"/>
      <c r="AU974" s="17"/>
      <c r="AV974" s="17"/>
      <c r="AW974" s="17"/>
      <c r="AX974" s="17"/>
      <c r="AY974" s="17"/>
      <c r="AZ974" s="17"/>
      <c r="BA974" s="17"/>
      <c r="BB974" s="17"/>
      <c r="BC974" s="17"/>
      <c r="BD974" s="17"/>
      <c r="BE974" s="17"/>
      <c r="BF974" s="17"/>
      <c r="BG974" s="17"/>
      <c r="BH974" s="17"/>
      <c r="BI974" s="17"/>
      <c r="BJ974" s="17"/>
      <c r="BK974" s="17"/>
      <c r="BL974" s="17"/>
      <c r="BM974" s="17"/>
      <c r="BN974" s="17"/>
      <c r="BO974" s="17"/>
      <c r="BP974" s="17"/>
      <c r="BQ974" s="17"/>
      <c r="BR974" s="17"/>
      <c r="BS974" s="17"/>
      <c r="BT974" s="17"/>
      <c r="BU974" s="17"/>
      <c r="BV974" s="17"/>
      <c r="BW974" s="17"/>
      <c r="BX974" s="17"/>
      <c r="BY974" s="17"/>
      <c r="BZ974" s="17"/>
      <c r="CA974" s="17"/>
      <c r="CB974" s="17"/>
      <c r="CC974" s="17"/>
      <c r="CD974" s="17"/>
    </row>
    <row r="975">
      <c r="A975" s="17"/>
      <c r="B975" s="17"/>
      <c r="C975" s="17"/>
      <c r="D975" s="301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32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  <c r="AT975" s="17"/>
      <c r="AU975" s="17"/>
      <c r="AV975" s="17"/>
      <c r="AW975" s="17"/>
      <c r="AX975" s="17"/>
      <c r="AY975" s="17"/>
      <c r="AZ975" s="17"/>
      <c r="BA975" s="17"/>
      <c r="BB975" s="17"/>
      <c r="BC975" s="17"/>
      <c r="BD975" s="17"/>
      <c r="BE975" s="17"/>
      <c r="BF975" s="17"/>
      <c r="BG975" s="17"/>
      <c r="BH975" s="17"/>
      <c r="BI975" s="17"/>
      <c r="BJ975" s="17"/>
      <c r="BK975" s="17"/>
      <c r="BL975" s="17"/>
      <c r="BM975" s="17"/>
      <c r="BN975" s="17"/>
      <c r="BO975" s="17"/>
      <c r="BP975" s="17"/>
      <c r="BQ975" s="17"/>
      <c r="BR975" s="17"/>
      <c r="BS975" s="17"/>
      <c r="BT975" s="17"/>
      <c r="BU975" s="17"/>
      <c r="BV975" s="17"/>
      <c r="BW975" s="17"/>
      <c r="BX975" s="17"/>
      <c r="BY975" s="17"/>
      <c r="BZ975" s="17"/>
      <c r="CA975" s="17"/>
      <c r="CB975" s="17"/>
      <c r="CC975" s="17"/>
      <c r="CD975" s="17"/>
    </row>
    <row r="976">
      <c r="A976" s="17"/>
      <c r="B976" s="17"/>
      <c r="C976" s="17"/>
      <c r="D976" s="301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32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  <c r="AT976" s="17"/>
      <c r="AU976" s="17"/>
      <c r="AV976" s="17"/>
      <c r="AW976" s="17"/>
      <c r="AX976" s="17"/>
      <c r="AY976" s="17"/>
      <c r="AZ976" s="17"/>
      <c r="BA976" s="17"/>
      <c r="BB976" s="17"/>
      <c r="BC976" s="17"/>
      <c r="BD976" s="17"/>
      <c r="BE976" s="17"/>
      <c r="BF976" s="17"/>
      <c r="BG976" s="17"/>
      <c r="BH976" s="17"/>
      <c r="BI976" s="17"/>
      <c r="BJ976" s="17"/>
      <c r="BK976" s="17"/>
      <c r="BL976" s="17"/>
      <c r="BM976" s="17"/>
      <c r="BN976" s="17"/>
      <c r="BO976" s="17"/>
      <c r="BP976" s="17"/>
      <c r="BQ976" s="17"/>
      <c r="BR976" s="17"/>
      <c r="BS976" s="17"/>
      <c r="BT976" s="17"/>
      <c r="BU976" s="17"/>
      <c r="BV976" s="17"/>
      <c r="BW976" s="17"/>
      <c r="BX976" s="17"/>
      <c r="BY976" s="17"/>
      <c r="BZ976" s="17"/>
      <c r="CA976" s="17"/>
      <c r="CB976" s="17"/>
      <c r="CC976" s="17"/>
      <c r="CD976" s="17"/>
    </row>
    <row r="977">
      <c r="A977" s="17"/>
      <c r="B977" s="17"/>
      <c r="C977" s="17"/>
      <c r="D977" s="301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32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  <c r="AT977" s="17"/>
      <c r="AU977" s="17"/>
      <c r="AV977" s="17"/>
      <c r="AW977" s="17"/>
      <c r="AX977" s="17"/>
      <c r="AY977" s="17"/>
      <c r="AZ977" s="17"/>
      <c r="BA977" s="17"/>
      <c r="BB977" s="17"/>
      <c r="BC977" s="17"/>
      <c r="BD977" s="17"/>
      <c r="BE977" s="17"/>
      <c r="BF977" s="17"/>
      <c r="BG977" s="17"/>
      <c r="BH977" s="17"/>
      <c r="BI977" s="17"/>
      <c r="BJ977" s="17"/>
      <c r="BK977" s="17"/>
      <c r="BL977" s="17"/>
      <c r="BM977" s="17"/>
      <c r="BN977" s="17"/>
      <c r="BO977" s="17"/>
      <c r="BP977" s="17"/>
      <c r="BQ977" s="17"/>
      <c r="BR977" s="17"/>
      <c r="BS977" s="17"/>
      <c r="BT977" s="17"/>
      <c r="BU977" s="17"/>
      <c r="BV977" s="17"/>
      <c r="BW977" s="17"/>
      <c r="BX977" s="17"/>
      <c r="BY977" s="17"/>
      <c r="BZ977" s="17"/>
      <c r="CA977" s="17"/>
      <c r="CB977" s="17"/>
      <c r="CC977" s="17"/>
      <c r="CD977" s="17"/>
    </row>
    <row r="978">
      <c r="A978" s="17"/>
      <c r="B978" s="17"/>
      <c r="C978" s="17"/>
      <c r="D978" s="301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32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  <c r="AT978" s="17"/>
      <c r="AU978" s="17"/>
      <c r="AV978" s="17"/>
      <c r="AW978" s="17"/>
      <c r="AX978" s="17"/>
      <c r="AY978" s="17"/>
      <c r="AZ978" s="17"/>
      <c r="BA978" s="17"/>
      <c r="BB978" s="17"/>
      <c r="BC978" s="17"/>
      <c r="BD978" s="17"/>
      <c r="BE978" s="17"/>
      <c r="BF978" s="17"/>
      <c r="BG978" s="17"/>
      <c r="BH978" s="17"/>
      <c r="BI978" s="17"/>
      <c r="BJ978" s="17"/>
      <c r="BK978" s="17"/>
      <c r="BL978" s="17"/>
      <c r="BM978" s="17"/>
      <c r="BN978" s="17"/>
      <c r="BO978" s="17"/>
      <c r="BP978" s="17"/>
      <c r="BQ978" s="17"/>
      <c r="BR978" s="17"/>
      <c r="BS978" s="17"/>
      <c r="BT978" s="17"/>
      <c r="BU978" s="17"/>
      <c r="BV978" s="17"/>
      <c r="BW978" s="17"/>
      <c r="BX978" s="17"/>
      <c r="BY978" s="17"/>
      <c r="BZ978" s="17"/>
      <c r="CA978" s="17"/>
      <c r="CB978" s="17"/>
      <c r="CC978" s="17"/>
      <c r="CD978" s="17"/>
    </row>
    <row r="979">
      <c r="A979" s="17"/>
      <c r="B979" s="17"/>
      <c r="C979" s="17"/>
      <c r="D979" s="301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32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  <c r="AT979" s="17"/>
      <c r="AU979" s="17"/>
      <c r="AV979" s="17"/>
      <c r="AW979" s="17"/>
      <c r="AX979" s="17"/>
      <c r="AY979" s="17"/>
      <c r="AZ979" s="17"/>
      <c r="BA979" s="17"/>
      <c r="BB979" s="17"/>
      <c r="BC979" s="17"/>
      <c r="BD979" s="17"/>
      <c r="BE979" s="17"/>
      <c r="BF979" s="17"/>
      <c r="BG979" s="17"/>
      <c r="BH979" s="17"/>
      <c r="BI979" s="17"/>
      <c r="BJ979" s="17"/>
      <c r="BK979" s="17"/>
      <c r="BL979" s="17"/>
      <c r="BM979" s="17"/>
      <c r="BN979" s="17"/>
      <c r="BO979" s="17"/>
      <c r="BP979" s="17"/>
      <c r="BQ979" s="17"/>
      <c r="BR979" s="17"/>
      <c r="BS979" s="17"/>
      <c r="BT979" s="17"/>
      <c r="BU979" s="17"/>
      <c r="BV979" s="17"/>
      <c r="BW979" s="17"/>
      <c r="BX979" s="17"/>
      <c r="BY979" s="17"/>
      <c r="BZ979" s="17"/>
      <c r="CA979" s="17"/>
      <c r="CB979" s="17"/>
      <c r="CC979" s="17"/>
      <c r="CD979" s="17"/>
    </row>
    <row r="980">
      <c r="A980" s="17"/>
      <c r="B980" s="17"/>
      <c r="C980" s="17"/>
      <c r="D980" s="301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32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  <c r="AT980" s="17"/>
      <c r="AU980" s="17"/>
      <c r="AV980" s="17"/>
      <c r="AW980" s="17"/>
      <c r="AX980" s="17"/>
      <c r="AY980" s="17"/>
      <c r="AZ980" s="17"/>
      <c r="BA980" s="17"/>
      <c r="BB980" s="17"/>
      <c r="BC980" s="17"/>
      <c r="BD980" s="17"/>
      <c r="BE980" s="17"/>
      <c r="BF980" s="17"/>
      <c r="BG980" s="17"/>
      <c r="BH980" s="17"/>
      <c r="BI980" s="17"/>
      <c r="BJ980" s="17"/>
      <c r="BK980" s="17"/>
      <c r="BL980" s="17"/>
      <c r="BM980" s="17"/>
      <c r="BN980" s="17"/>
      <c r="BO980" s="17"/>
      <c r="BP980" s="17"/>
      <c r="BQ980" s="17"/>
      <c r="BR980" s="17"/>
      <c r="BS980" s="17"/>
      <c r="BT980" s="17"/>
      <c r="BU980" s="17"/>
      <c r="BV980" s="17"/>
      <c r="BW980" s="17"/>
      <c r="BX980" s="17"/>
      <c r="BY980" s="17"/>
      <c r="BZ980" s="17"/>
      <c r="CA980" s="17"/>
      <c r="CB980" s="17"/>
      <c r="CC980" s="17"/>
      <c r="CD980" s="17"/>
    </row>
    <row r="981">
      <c r="A981" s="17"/>
      <c r="B981" s="17"/>
      <c r="C981" s="17"/>
      <c r="D981" s="301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32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  <c r="AT981" s="17"/>
      <c r="AU981" s="17"/>
      <c r="AV981" s="17"/>
      <c r="AW981" s="17"/>
      <c r="AX981" s="17"/>
      <c r="AY981" s="17"/>
      <c r="AZ981" s="17"/>
      <c r="BA981" s="17"/>
      <c r="BB981" s="17"/>
      <c r="BC981" s="17"/>
      <c r="BD981" s="17"/>
      <c r="BE981" s="17"/>
      <c r="BF981" s="17"/>
      <c r="BG981" s="17"/>
      <c r="BH981" s="17"/>
      <c r="BI981" s="17"/>
      <c r="BJ981" s="17"/>
      <c r="BK981" s="17"/>
      <c r="BL981" s="17"/>
      <c r="BM981" s="17"/>
      <c r="BN981" s="17"/>
      <c r="BO981" s="17"/>
      <c r="BP981" s="17"/>
      <c r="BQ981" s="17"/>
      <c r="BR981" s="17"/>
      <c r="BS981" s="17"/>
      <c r="BT981" s="17"/>
      <c r="BU981" s="17"/>
      <c r="BV981" s="17"/>
      <c r="BW981" s="17"/>
      <c r="BX981" s="17"/>
      <c r="BY981" s="17"/>
      <c r="BZ981" s="17"/>
      <c r="CA981" s="17"/>
      <c r="CB981" s="17"/>
      <c r="CC981" s="17"/>
      <c r="CD981" s="17"/>
    </row>
    <row r="982">
      <c r="A982" s="17"/>
      <c r="B982" s="17"/>
      <c r="C982" s="17"/>
      <c r="D982" s="301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32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  <c r="AT982" s="17"/>
      <c r="AU982" s="17"/>
      <c r="AV982" s="17"/>
      <c r="AW982" s="17"/>
      <c r="AX982" s="17"/>
      <c r="AY982" s="17"/>
      <c r="AZ982" s="17"/>
      <c r="BA982" s="17"/>
      <c r="BB982" s="17"/>
      <c r="BC982" s="17"/>
      <c r="BD982" s="17"/>
      <c r="BE982" s="17"/>
      <c r="BF982" s="17"/>
      <c r="BG982" s="17"/>
      <c r="BH982" s="17"/>
      <c r="BI982" s="17"/>
      <c r="BJ982" s="17"/>
      <c r="BK982" s="17"/>
      <c r="BL982" s="17"/>
      <c r="BM982" s="17"/>
      <c r="BN982" s="17"/>
      <c r="BO982" s="17"/>
      <c r="BP982" s="17"/>
      <c r="BQ982" s="17"/>
      <c r="BR982" s="17"/>
      <c r="BS982" s="17"/>
      <c r="BT982" s="17"/>
      <c r="BU982" s="17"/>
      <c r="BV982" s="17"/>
      <c r="BW982" s="17"/>
      <c r="BX982" s="17"/>
      <c r="BY982" s="17"/>
      <c r="BZ982" s="17"/>
      <c r="CA982" s="17"/>
      <c r="CB982" s="17"/>
      <c r="CC982" s="17"/>
      <c r="CD982" s="17"/>
    </row>
    <row r="983">
      <c r="A983" s="17"/>
      <c r="B983" s="17"/>
      <c r="C983" s="17"/>
      <c r="D983" s="301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32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  <c r="AT983" s="17"/>
      <c r="AU983" s="17"/>
      <c r="AV983" s="17"/>
      <c r="AW983" s="17"/>
      <c r="AX983" s="17"/>
      <c r="AY983" s="17"/>
      <c r="AZ983" s="17"/>
      <c r="BA983" s="17"/>
      <c r="BB983" s="17"/>
      <c r="BC983" s="17"/>
      <c r="BD983" s="17"/>
      <c r="BE983" s="17"/>
      <c r="BF983" s="17"/>
      <c r="BG983" s="17"/>
      <c r="BH983" s="17"/>
      <c r="BI983" s="17"/>
      <c r="BJ983" s="17"/>
      <c r="BK983" s="17"/>
      <c r="BL983" s="17"/>
      <c r="BM983" s="17"/>
      <c r="BN983" s="17"/>
      <c r="BO983" s="17"/>
      <c r="BP983" s="17"/>
      <c r="BQ983" s="17"/>
      <c r="BR983" s="17"/>
      <c r="BS983" s="17"/>
      <c r="BT983" s="17"/>
      <c r="BU983" s="17"/>
      <c r="BV983" s="17"/>
      <c r="BW983" s="17"/>
      <c r="BX983" s="17"/>
      <c r="BY983" s="17"/>
      <c r="BZ983" s="17"/>
      <c r="CA983" s="17"/>
      <c r="CB983" s="17"/>
      <c r="CC983" s="17"/>
      <c r="CD983" s="17"/>
    </row>
    <row r="984">
      <c r="A984" s="17"/>
      <c r="B984" s="17"/>
      <c r="C984" s="17"/>
      <c r="D984" s="301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32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  <c r="AT984" s="17"/>
      <c r="AU984" s="17"/>
      <c r="AV984" s="17"/>
      <c r="AW984" s="17"/>
      <c r="AX984" s="17"/>
      <c r="AY984" s="17"/>
      <c r="AZ984" s="17"/>
      <c r="BA984" s="17"/>
      <c r="BB984" s="17"/>
      <c r="BC984" s="17"/>
      <c r="BD984" s="17"/>
      <c r="BE984" s="17"/>
      <c r="BF984" s="17"/>
      <c r="BG984" s="17"/>
      <c r="BH984" s="17"/>
      <c r="BI984" s="17"/>
      <c r="BJ984" s="17"/>
      <c r="BK984" s="17"/>
      <c r="BL984" s="17"/>
      <c r="BM984" s="17"/>
      <c r="BN984" s="17"/>
      <c r="BO984" s="17"/>
      <c r="BP984" s="17"/>
      <c r="BQ984" s="17"/>
      <c r="BR984" s="17"/>
      <c r="BS984" s="17"/>
      <c r="BT984" s="17"/>
      <c r="BU984" s="17"/>
      <c r="BV984" s="17"/>
      <c r="BW984" s="17"/>
      <c r="BX984" s="17"/>
      <c r="BY984" s="17"/>
      <c r="BZ984" s="17"/>
      <c r="CA984" s="17"/>
      <c r="CB984" s="17"/>
      <c r="CC984" s="17"/>
      <c r="CD984" s="17"/>
    </row>
    <row r="985">
      <c r="A985" s="17"/>
      <c r="B985" s="17"/>
      <c r="C985" s="17"/>
      <c r="D985" s="301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32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  <c r="AT985" s="17"/>
      <c r="AU985" s="17"/>
      <c r="AV985" s="17"/>
      <c r="AW985" s="17"/>
      <c r="AX985" s="17"/>
      <c r="AY985" s="17"/>
      <c r="AZ985" s="17"/>
      <c r="BA985" s="17"/>
      <c r="BB985" s="17"/>
      <c r="BC985" s="17"/>
      <c r="BD985" s="17"/>
      <c r="BE985" s="17"/>
      <c r="BF985" s="17"/>
      <c r="BG985" s="17"/>
      <c r="BH985" s="17"/>
      <c r="BI985" s="17"/>
      <c r="BJ985" s="17"/>
      <c r="BK985" s="17"/>
      <c r="BL985" s="17"/>
      <c r="BM985" s="17"/>
      <c r="BN985" s="17"/>
      <c r="BO985" s="17"/>
      <c r="BP985" s="17"/>
      <c r="BQ985" s="17"/>
      <c r="BR985" s="17"/>
      <c r="BS985" s="17"/>
      <c r="BT985" s="17"/>
      <c r="BU985" s="17"/>
      <c r="BV985" s="17"/>
      <c r="BW985" s="17"/>
      <c r="BX985" s="17"/>
      <c r="BY985" s="17"/>
      <c r="BZ985" s="17"/>
      <c r="CA985" s="17"/>
      <c r="CB985" s="17"/>
      <c r="CC985" s="17"/>
      <c r="CD985" s="17"/>
    </row>
    <row r="986">
      <c r="A986" s="17"/>
      <c r="B986" s="17"/>
      <c r="C986" s="17"/>
      <c r="D986" s="301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32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  <c r="AT986" s="17"/>
      <c r="AU986" s="17"/>
      <c r="AV986" s="17"/>
      <c r="AW986" s="17"/>
      <c r="AX986" s="17"/>
      <c r="AY986" s="17"/>
      <c r="AZ986" s="17"/>
      <c r="BA986" s="17"/>
      <c r="BB986" s="17"/>
      <c r="BC986" s="17"/>
      <c r="BD986" s="17"/>
      <c r="BE986" s="17"/>
      <c r="BF986" s="17"/>
      <c r="BG986" s="17"/>
      <c r="BH986" s="17"/>
      <c r="BI986" s="17"/>
      <c r="BJ986" s="17"/>
      <c r="BK986" s="17"/>
      <c r="BL986" s="17"/>
      <c r="BM986" s="17"/>
      <c r="BN986" s="17"/>
      <c r="BO986" s="17"/>
      <c r="BP986" s="17"/>
      <c r="BQ986" s="17"/>
      <c r="BR986" s="17"/>
      <c r="BS986" s="17"/>
      <c r="BT986" s="17"/>
      <c r="BU986" s="17"/>
      <c r="BV986" s="17"/>
      <c r="BW986" s="17"/>
      <c r="BX986" s="17"/>
      <c r="BY986" s="17"/>
      <c r="BZ986" s="17"/>
      <c r="CA986" s="17"/>
      <c r="CB986" s="17"/>
      <c r="CC986" s="17"/>
      <c r="CD986" s="17"/>
    </row>
    <row r="987">
      <c r="A987" s="17"/>
      <c r="B987" s="17"/>
      <c r="C987" s="17"/>
      <c r="D987" s="301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32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  <c r="AT987" s="17"/>
      <c r="AU987" s="17"/>
      <c r="AV987" s="17"/>
      <c r="AW987" s="17"/>
      <c r="AX987" s="17"/>
      <c r="AY987" s="17"/>
      <c r="AZ987" s="17"/>
      <c r="BA987" s="17"/>
      <c r="BB987" s="17"/>
      <c r="BC987" s="17"/>
      <c r="BD987" s="17"/>
      <c r="BE987" s="17"/>
      <c r="BF987" s="17"/>
      <c r="BG987" s="17"/>
      <c r="BH987" s="17"/>
      <c r="BI987" s="17"/>
      <c r="BJ987" s="17"/>
      <c r="BK987" s="17"/>
      <c r="BL987" s="17"/>
      <c r="BM987" s="17"/>
      <c r="BN987" s="17"/>
      <c r="BO987" s="17"/>
      <c r="BP987" s="17"/>
      <c r="BQ987" s="17"/>
      <c r="BR987" s="17"/>
      <c r="BS987" s="17"/>
      <c r="BT987" s="17"/>
      <c r="BU987" s="17"/>
      <c r="BV987" s="17"/>
      <c r="BW987" s="17"/>
      <c r="BX987" s="17"/>
      <c r="BY987" s="17"/>
      <c r="BZ987" s="17"/>
      <c r="CA987" s="17"/>
      <c r="CB987" s="17"/>
      <c r="CC987" s="17"/>
      <c r="CD987" s="17"/>
    </row>
    <row r="988">
      <c r="A988" s="17"/>
      <c r="B988" s="17"/>
      <c r="C988" s="17"/>
      <c r="D988" s="301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32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  <c r="AT988" s="17"/>
      <c r="AU988" s="17"/>
      <c r="AV988" s="17"/>
      <c r="AW988" s="17"/>
      <c r="AX988" s="17"/>
      <c r="AY988" s="17"/>
      <c r="AZ988" s="17"/>
      <c r="BA988" s="17"/>
      <c r="BB988" s="17"/>
      <c r="BC988" s="17"/>
      <c r="BD988" s="17"/>
      <c r="BE988" s="17"/>
      <c r="BF988" s="17"/>
      <c r="BG988" s="17"/>
      <c r="BH988" s="17"/>
      <c r="BI988" s="17"/>
      <c r="BJ988" s="17"/>
      <c r="BK988" s="17"/>
      <c r="BL988" s="17"/>
      <c r="BM988" s="17"/>
      <c r="BN988" s="17"/>
      <c r="BO988" s="17"/>
      <c r="BP988" s="17"/>
      <c r="BQ988" s="17"/>
      <c r="BR988" s="17"/>
      <c r="BS988" s="17"/>
      <c r="BT988" s="17"/>
      <c r="BU988" s="17"/>
      <c r="BV988" s="17"/>
      <c r="BW988" s="17"/>
      <c r="BX988" s="17"/>
      <c r="BY988" s="17"/>
      <c r="BZ988" s="17"/>
      <c r="CA988" s="17"/>
      <c r="CB988" s="17"/>
      <c r="CC988" s="17"/>
      <c r="CD988" s="17"/>
    </row>
    <row r="989">
      <c r="A989" s="17"/>
      <c r="B989" s="17"/>
      <c r="C989" s="17"/>
      <c r="D989" s="301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32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  <c r="AT989" s="17"/>
      <c r="AU989" s="17"/>
      <c r="AV989" s="17"/>
      <c r="AW989" s="17"/>
      <c r="AX989" s="17"/>
      <c r="AY989" s="17"/>
      <c r="AZ989" s="17"/>
      <c r="BA989" s="17"/>
      <c r="BB989" s="17"/>
      <c r="BC989" s="17"/>
      <c r="BD989" s="17"/>
      <c r="BE989" s="17"/>
      <c r="BF989" s="17"/>
      <c r="BG989" s="17"/>
      <c r="BH989" s="17"/>
      <c r="BI989" s="17"/>
      <c r="BJ989" s="17"/>
      <c r="BK989" s="17"/>
      <c r="BL989" s="17"/>
      <c r="BM989" s="17"/>
      <c r="BN989" s="17"/>
      <c r="BO989" s="17"/>
      <c r="BP989" s="17"/>
      <c r="BQ989" s="17"/>
      <c r="BR989" s="17"/>
      <c r="BS989" s="17"/>
      <c r="BT989" s="17"/>
      <c r="BU989" s="17"/>
      <c r="BV989" s="17"/>
      <c r="BW989" s="17"/>
      <c r="BX989" s="17"/>
      <c r="BY989" s="17"/>
      <c r="BZ989" s="17"/>
      <c r="CA989" s="17"/>
      <c r="CB989" s="17"/>
      <c r="CC989" s="17"/>
      <c r="CD989" s="17"/>
    </row>
    <row r="990">
      <c r="A990" s="17"/>
      <c r="B990" s="17"/>
      <c r="C990" s="17"/>
      <c r="D990" s="301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32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  <c r="AT990" s="17"/>
      <c r="AU990" s="17"/>
      <c r="AV990" s="17"/>
      <c r="AW990" s="17"/>
      <c r="AX990" s="17"/>
      <c r="AY990" s="17"/>
      <c r="AZ990" s="17"/>
      <c r="BA990" s="17"/>
      <c r="BB990" s="17"/>
      <c r="BC990" s="17"/>
      <c r="BD990" s="17"/>
      <c r="BE990" s="17"/>
      <c r="BF990" s="17"/>
      <c r="BG990" s="17"/>
      <c r="BH990" s="17"/>
      <c r="BI990" s="17"/>
      <c r="BJ990" s="17"/>
      <c r="BK990" s="17"/>
      <c r="BL990" s="17"/>
      <c r="BM990" s="17"/>
      <c r="BN990" s="17"/>
      <c r="BO990" s="17"/>
      <c r="BP990" s="17"/>
      <c r="BQ990" s="17"/>
      <c r="BR990" s="17"/>
      <c r="BS990" s="17"/>
      <c r="BT990" s="17"/>
      <c r="BU990" s="17"/>
      <c r="BV990" s="17"/>
      <c r="BW990" s="17"/>
      <c r="BX990" s="17"/>
      <c r="BY990" s="17"/>
      <c r="BZ990" s="17"/>
      <c r="CA990" s="17"/>
      <c r="CB990" s="17"/>
      <c r="CC990" s="17"/>
      <c r="CD990" s="17"/>
    </row>
    <row r="991">
      <c r="A991" s="17"/>
      <c r="B991" s="17"/>
      <c r="C991" s="17"/>
      <c r="D991" s="301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32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  <c r="AT991" s="17"/>
      <c r="AU991" s="17"/>
      <c r="AV991" s="17"/>
      <c r="AW991" s="17"/>
      <c r="AX991" s="17"/>
      <c r="AY991" s="17"/>
      <c r="AZ991" s="17"/>
      <c r="BA991" s="17"/>
      <c r="BB991" s="17"/>
      <c r="BC991" s="17"/>
      <c r="BD991" s="17"/>
      <c r="BE991" s="17"/>
      <c r="BF991" s="17"/>
      <c r="BG991" s="17"/>
      <c r="BH991" s="17"/>
      <c r="BI991" s="17"/>
      <c r="BJ991" s="17"/>
      <c r="BK991" s="17"/>
      <c r="BL991" s="17"/>
      <c r="BM991" s="17"/>
      <c r="BN991" s="17"/>
      <c r="BO991" s="17"/>
      <c r="BP991" s="17"/>
      <c r="BQ991" s="17"/>
      <c r="BR991" s="17"/>
      <c r="BS991" s="17"/>
      <c r="BT991" s="17"/>
      <c r="BU991" s="17"/>
      <c r="BV991" s="17"/>
      <c r="BW991" s="17"/>
      <c r="BX991" s="17"/>
      <c r="BY991" s="17"/>
      <c r="BZ991" s="17"/>
      <c r="CA991" s="17"/>
      <c r="CB991" s="17"/>
      <c r="CC991" s="17"/>
      <c r="CD991" s="17"/>
    </row>
    <row r="992">
      <c r="A992" s="17"/>
      <c r="B992" s="17"/>
      <c r="C992" s="17"/>
      <c r="D992" s="301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32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  <c r="AT992" s="17"/>
      <c r="AU992" s="17"/>
      <c r="AV992" s="17"/>
      <c r="AW992" s="17"/>
      <c r="AX992" s="17"/>
      <c r="AY992" s="17"/>
      <c r="AZ992" s="17"/>
      <c r="BA992" s="17"/>
      <c r="BB992" s="17"/>
      <c r="BC992" s="17"/>
      <c r="BD992" s="17"/>
      <c r="BE992" s="17"/>
      <c r="BF992" s="17"/>
      <c r="BG992" s="17"/>
      <c r="BH992" s="17"/>
      <c r="BI992" s="17"/>
      <c r="BJ992" s="17"/>
      <c r="BK992" s="17"/>
      <c r="BL992" s="17"/>
      <c r="BM992" s="17"/>
      <c r="BN992" s="17"/>
      <c r="BO992" s="17"/>
      <c r="BP992" s="17"/>
      <c r="BQ992" s="17"/>
      <c r="BR992" s="17"/>
      <c r="BS992" s="17"/>
      <c r="BT992" s="17"/>
      <c r="BU992" s="17"/>
      <c r="BV992" s="17"/>
      <c r="BW992" s="17"/>
      <c r="BX992" s="17"/>
      <c r="BY992" s="17"/>
      <c r="BZ992" s="17"/>
      <c r="CA992" s="17"/>
      <c r="CB992" s="17"/>
      <c r="CC992" s="17"/>
      <c r="CD992" s="17"/>
    </row>
    <row r="993">
      <c r="A993" s="17"/>
      <c r="B993" s="17"/>
      <c r="C993" s="17"/>
      <c r="D993" s="301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32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  <c r="AT993" s="17"/>
      <c r="AU993" s="17"/>
      <c r="AV993" s="17"/>
      <c r="AW993" s="17"/>
      <c r="AX993" s="17"/>
      <c r="AY993" s="17"/>
      <c r="AZ993" s="17"/>
      <c r="BA993" s="17"/>
      <c r="BB993" s="17"/>
      <c r="BC993" s="17"/>
      <c r="BD993" s="17"/>
      <c r="BE993" s="17"/>
      <c r="BF993" s="17"/>
      <c r="BG993" s="17"/>
      <c r="BH993" s="17"/>
      <c r="BI993" s="17"/>
      <c r="BJ993" s="17"/>
      <c r="BK993" s="17"/>
      <c r="BL993" s="17"/>
      <c r="BM993" s="17"/>
      <c r="BN993" s="17"/>
      <c r="BO993" s="17"/>
      <c r="BP993" s="17"/>
      <c r="BQ993" s="17"/>
      <c r="BR993" s="17"/>
      <c r="BS993" s="17"/>
      <c r="BT993" s="17"/>
      <c r="BU993" s="17"/>
      <c r="BV993" s="17"/>
      <c r="BW993" s="17"/>
      <c r="BX993" s="17"/>
      <c r="BY993" s="17"/>
      <c r="BZ993" s="17"/>
      <c r="CA993" s="17"/>
      <c r="CB993" s="17"/>
      <c r="CC993" s="17"/>
      <c r="CD993" s="17"/>
    </row>
    <row r="994">
      <c r="A994" s="17"/>
      <c r="B994" s="17"/>
      <c r="C994" s="17"/>
      <c r="D994" s="301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32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  <c r="AT994" s="17"/>
      <c r="AU994" s="17"/>
      <c r="AV994" s="17"/>
      <c r="AW994" s="17"/>
      <c r="AX994" s="17"/>
      <c r="AY994" s="17"/>
      <c r="AZ994" s="17"/>
      <c r="BA994" s="17"/>
      <c r="BB994" s="17"/>
      <c r="BC994" s="17"/>
      <c r="BD994" s="17"/>
      <c r="BE994" s="17"/>
      <c r="BF994" s="17"/>
      <c r="BG994" s="17"/>
      <c r="BH994" s="17"/>
      <c r="BI994" s="17"/>
      <c r="BJ994" s="17"/>
      <c r="BK994" s="17"/>
      <c r="BL994" s="17"/>
      <c r="BM994" s="17"/>
      <c r="BN994" s="17"/>
      <c r="BO994" s="17"/>
      <c r="BP994" s="17"/>
      <c r="BQ994" s="17"/>
      <c r="BR994" s="17"/>
      <c r="BS994" s="17"/>
      <c r="BT994" s="17"/>
      <c r="BU994" s="17"/>
      <c r="BV994" s="17"/>
      <c r="BW994" s="17"/>
      <c r="BX994" s="17"/>
      <c r="BY994" s="17"/>
      <c r="BZ994" s="17"/>
      <c r="CA994" s="17"/>
      <c r="CB994" s="17"/>
      <c r="CC994" s="17"/>
      <c r="CD994" s="17"/>
    </row>
    <row r="995">
      <c r="A995" s="17"/>
      <c r="B995" s="17"/>
      <c r="C995" s="17"/>
      <c r="D995" s="301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32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  <c r="AT995" s="17"/>
      <c r="AU995" s="17"/>
      <c r="AV995" s="17"/>
      <c r="AW995" s="17"/>
      <c r="AX995" s="17"/>
      <c r="AY995" s="17"/>
      <c r="AZ995" s="17"/>
      <c r="BA995" s="17"/>
      <c r="BB995" s="17"/>
      <c r="BC995" s="17"/>
      <c r="BD995" s="17"/>
      <c r="BE995" s="17"/>
      <c r="BF995" s="17"/>
      <c r="BG995" s="17"/>
      <c r="BH995" s="17"/>
      <c r="BI995" s="17"/>
      <c r="BJ995" s="17"/>
      <c r="BK995" s="17"/>
      <c r="BL995" s="17"/>
      <c r="BM995" s="17"/>
      <c r="BN995" s="17"/>
      <c r="BO995" s="17"/>
      <c r="BP995" s="17"/>
      <c r="BQ995" s="17"/>
      <c r="BR995" s="17"/>
      <c r="BS995" s="17"/>
      <c r="BT995" s="17"/>
      <c r="BU995" s="17"/>
      <c r="BV995" s="17"/>
      <c r="BW995" s="17"/>
      <c r="BX995" s="17"/>
      <c r="BY995" s="17"/>
      <c r="BZ995" s="17"/>
      <c r="CA995" s="17"/>
      <c r="CB995" s="17"/>
      <c r="CC995" s="17"/>
      <c r="CD995" s="17"/>
    </row>
    <row r="996">
      <c r="A996" s="17"/>
      <c r="B996" s="17"/>
      <c r="C996" s="17"/>
      <c r="D996" s="301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32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  <c r="AT996" s="17"/>
      <c r="AU996" s="17"/>
      <c r="AV996" s="17"/>
      <c r="AW996" s="17"/>
      <c r="AX996" s="17"/>
      <c r="AY996" s="17"/>
      <c r="AZ996" s="17"/>
      <c r="BA996" s="17"/>
      <c r="BB996" s="17"/>
      <c r="BC996" s="17"/>
      <c r="BD996" s="17"/>
      <c r="BE996" s="17"/>
      <c r="BF996" s="17"/>
      <c r="BG996" s="17"/>
      <c r="BH996" s="17"/>
      <c r="BI996" s="17"/>
      <c r="BJ996" s="17"/>
      <c r="BK996" s="17"/>
      <c r="BL996" s="17"/>
      <c r="BM996" s="17"/>
      <c r="BN996" s="17"/>
      <c r="BO996" s="17"/>
      <c r="BP996" s="17"/>
      <c r="BQ996" s="17"/>
      <c r="BR996" s="17"/>
      <c r="BS996" s="17"/>
      <c r="BT996" s="17"/>
      <c r="BU996" s="17"/>
      <c r="BV996" s="17"/>
      <c r="BW996" s="17"/>
      <c r="BX996" s="17"/>
      <c r="BY996" s="17"/>
      <c r="BZ996" s="17"/>
      <c r="CA996" s="17"/>
      <c r="CB996" s="17"/>
      <c r="CC996" s="17"/>
      <c r="CD996" s="17"/>
    </row>
    <row r="997">
      <c r="A997" s="17"/>
      <c r="B997" s="17"/>
      <c r="C997" s="17"/>
      <c r="D997" s="301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32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  <c r="AT997" s="17"/>
      <c r="AU997" s="17"/>
      <c r="AV997" s="17"/>
      <c r="AW997" s="17"/>
      <c r="AX997" s="17"/>
      <c r="AY997" s="17"/>
      <c r="AZ997" s="17"/>
      <c r="BA997" s="17"/>
      <c r="BB997" s="17"/>
      <c r="BC997" s="17"/>
      <c r="BD997" s="17"/>
      <c r="BE997" s="17"/>
      <c r="BF997" s="17"/>
      <c r="BG997" s="17"/>
      <c r="BH997" s="17"/>
      <c r="BI997" s="17"/>
      <c r="BJ997" s="17"/>
      <c r="BK997" s="17"/>
      <c r="BL997" s="17"/>
      <c r="BM997" s="17"/>
      <c r="BN997" s="17"/>
      <c r="BO997" s="17"/>
      <c r="BP997" s="17"/>
      <c r="BQ997" s="17"/>
      <c r="BR997" s="17"/>
      <c r="BS997" s="17"/>
      <c r="BT997" s="17"/>
      <c r="BU997" s="17"/>
      <c r="BV997" s="17"/>
      <c r="BW997" s="17"/>
      <c r="BX997" s="17"/>
      <c r="BY997" s="17"/>
      <c r="BZ997" s="17"/>
      <c r="CA997" s="17"/>
      <c r="CB997" s="17"/>
      <c r="CC997" s="17"/>
      <c r="CD997" s="17"/>
    </row>
    <row r="998">
      <c r="A998" s="17"/>
      <c r="B998" s="17"/>
      <c r="C998" s="17"/>
      <c r="D998" s="301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32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  <c r="AT998" s="17"/>
      <c r="AU998" s="17"/>
      <c r="AV998" s="17"/>
      <c r="AW998" s="17"/>
      <c r="AX998" s="17"/>
      <c r="AY998" s="17"/>
      <c r="AZ998" s="17"/>
      <c r="BA998" s="17"/>
      <c r="BB998" s="17"/>
      <c r="BC998" s="17"/>
      <c r="BD998" s="17"/>
      <c r="BE998" s="17"/>
      <c r="BF998" s="17"/>
      <c r="BG998" s="17"/>
      <c r="BH998" s="17"/>
      <c r="BI998" s="17"/>
      <c r="BJ998" s="17"/>
      <c r="BK998" s="17"/>
      <c r="BL998" s="17"/>
      <c r="BM998" s="17"/>
      <c r="BN998" s="17"/>
      <c r="BO998" s="17"/>
      <c r="BP998" s="17"/>
      <c r="BQ998" s="17"/>
      <c r="BR998" s="17"/>
      <c r="BS998" s="17"/>
      <c r="BT998" s="17"/>
      <c r="BU998" s="17"/>
      <c r="BV998" s="17"/>
      <c r="BW998" s="17"/>
      <c r="BX998" s="17"/>
      <c r="BY998" s="17"/>
      <c r="BZ998" s="17"/>
      <c r="CA998" s="17"/>
      <c r="CB998" s="17"/>
      <c r="CC998" s="17"/>
      <c r="CD998" s="17"/>
    </row>
    <row r="999">
      <c r="A999" s="17"/>
      <c r="B999" s="17"/>
      <c r="C999" s="17"/>
      <c r="D999" s="301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32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  <c r="AT999" s="17"/>
      <c r="AU999" s="17"/>
      <c r="AV999" s="17"/>
      <c r="AW999" s="17"/>
      <c r="AX999" s="17"/>
      <c r="AY999" s="17"/>
      <c r="AZ999" s="17"/>
      <c r="BA999" s="17"/>
      <c r="BB999" s="17"/>
      <c r="BC999" s="17"/>
      <c r="BD999" s="17"/>
      <c r="BE999" s="17"/>
      <c r="BF999" s="17"/>
      <c r="BG999" s="17"/>
      <c r="BH999" s="17"/>
      <c r="BI999" s="17"/>
      <c r="BJ999" s="17"/>
      <c r="BK999" s="17"/>
      <c r="BL999" s="17"/>
      <c r="BM999" s="17"/>
      <c r="BN999" s="17"/>
      <c r="BO999" s="17"/>
      <c r="BP999" s="17"/>
      <c r="BQ999" s="17"/>
      <c r="BR999" s="17"/>
      <c r="BS999" s="17"/>
      <c r="BT999" s="17"/>
      <c r="BU999" s="17"/>
      <c r="BV999" s="17"/>
      <c r="BW999" s="17"/>
      <c r="BX999" s="17"/>
      <c r="BY999" s="17"/>
      <c r="BZ999" s="17"/>
      <c r="CA999" s="17"/>
      <c r="CB999" s="17"/>
      <c r="CC999" s="17"/>
      <c r="CD999" s="17"/>
    </row>
    <row r="1000">
      <c r="A1000" s="17"/>
      <c r="B1000" s="17"/>
      <c r="C1000" s="17"/>
      <c r="D1000" s="301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32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  <c r="AT1000" s="17"/>
      <c r="AU1000" s="17"/>
      <c r="AV1000" s="17"/>
      <c r="AW1000" s="17"/>
      <c r="AX1000" s="17"/>
      <c r="AY1000" s="17"/>
      <c r="AZ1000" s="17"/>
      <c r="BA1000" s="17"/>
      <c r="BB1000" s="17"/>
      <c r="BC1000" s="17"/>
      <c r="BD1000" s="17"/>
      <c r="BE1000" s="17"/>
      <c r="BF1000" s="17"/>
      <c r="BG1000" s="17"/>
      <c r="BH1000" s="17"/>
      <c r="BI1000" s="17"/>
      <c r="BJ1000" s="17"/>
      <c r="BK1000" s="17"/>
      <c r="BL1000" s="17"/>
      <c r="BM1000" s="17"/>
      <c r="BN1000" s="17"/>
      <c r="BO1000" s="17"/>
      <c r="BP1000" s="17"/>
      <c r="BQ1000" s="17"/>
      <c r="BR1000" s="17"/>
      <c r="BS1000" s="17"/>
      <c r="BT1000" s="17"/>
      <c r="BU1000" s="17"/>
      <c r="BV1000" s="17"/>
      <c r="BW1000" s="17"/>
      <c r="BX1000" s="17"/>
      <c r="BY1000" s="17"/>
      <c r="BZ1000" s="17"/>
      <c r="CA1000" s="17"/>
      <c r="CB1000" s="17"/>
      <c r="CC1000" s="17"/>
      <c r="CD1000" s="17"/>
    </row>
    <row r="1001">
      <c r="A1001" s="17"/>
      <c r="B1001" s="17"/>
      <c r="C1001" s="17"/>
      <c r="D1001" s="301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327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  <c r="AT1001" s="17"/>
      <c r="AU1001" s="17"/>
      <c r="AV1001" s="17"/>
      <c r="AW1001" s="17"/>
      <c r="AX1001" s="17"/>
      <c r="AY1001" s="17"/>
      <c r="AZ1001" s="17"/>
      <c r="BA1001" s="17"/>
      <c r="BB1001" s="17"/>
      <c r="BC1001" s="17"/>
      <c r="BD1001" s="17"/>
      <c r="BE1001" s="17"/>
      <c r="BF1001" s="17"/>
      <c r="BG1001" s="17"/>
      <c r="BH1001" s="17"/>
      <c r="BI1001" s="17"/>
      <c r="BJ1001" s="17"/>
      <c r="BK1001" s="17"/>
      <c r="BL1001" s="17"/>
      <c r="BM1001" s="17"/>
      <c r="BN1001" s="17"/>
      <c r="BO1001" s="17"/>
      <c r="BP1001" s="17"/>
      <c r="BQ1001" s="17"/>
      <c r="BR1001" s="17"/>
      <c r="BS1001" s="17"/>
      <c r="BT1001" s="17"/>
      <c r="BU1001" s="17"/>
      <c r="BV1001" s="17"/>
      <c r="BW1001" s="17"/>
      <c r="BX1001" s="17"/>
      <c r="BY1001" s="17"/>
      <c r="BZ1001" s="17"/>
      <c r="CA1001" s="17"/>
      <c r="CB1001" s="17"/>
      <c r="CC1001" s="17"/>
      <c r="CD1001" s="17"/>
    </row>
    <row r="1002">
      <c r="A1002" s="17"/>
      <c r="B1002" s="17"/>
      <c r="C1002" s="17"/>
      <c r="D1002" s="301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327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  <c r="AT1002" s="17"/>
      <c r="AU1002" s="17"/>
      <c r="AV1002" s="17"/>
      <c r="AW1002" s="17"/>
      <c r="AX1002" s="17"/>
      <c r="AY1002" s="17"/>
      <c r="AZ1002" s="17"/>
      <c r="BA1002" s="17"/>
      <c r="BB1002" s="17"/>
      <c r="BC1002" s="17"/>
      <c r="BD1002" s="17"/>
      <c r="BE1002" s="17"/>
      <c r="BF1002" s="17"/>
      <c r="BG1002" s="17"/>
      <c r="BH1002" s="17"/>
      <c r="BI1002" s="17"/>
      <c r="BJ1002" s="17"/>
      <c r="BK1002" s="17"/>
      <c r="BL1002" s="17"/>
      <c r="BM1002" s="17"/>
      <c r="BN1002" s="17"/>
      <c r="BO1002" s="17"/>
      <c r="BP1002" s="17"/>
      <c r="BQ1002" s="17"/>
      <c r="BR1002" s="17"/>
      <c r="BS1002" s="17"/>
      <c r="BT1002" s="17"/>
      <c r="BU1002" s="17"/>
      <c r="BV1002" s="17"/>
      <c r="BW1002" s="17"/>
      <c r="BX1002" s="17"/>
      <c r="BY1002" s="17"/>
      <c r="BZ1002" s="17"/>
      <c r="CA1002" s="17"/>
      <c r="CB1002" s="17"/>
      <c r="CC1002" s="17"/>
      <c r="CD1002" s="17"/>
    </row>
    <row r="1003">
      <c r="A1003" s="17"/>
      <c r="B1003" s="17"/>
      <c r="C1003" s="17"/>
      <c r="D1003" s="301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327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  <c r="AT1003" s="17"/>
      <c r="AU1003" s="17"/>
      <c r="AV1003" s="17"/>
      <c r="AW1003" s="17"/>
      <c r="AX1003" s="17"/>
      <c r="AY1003" s="17"/>
      <c r="AZ1003" s="17"/>
      <c r="BA1003" s="17"/>
      <c r="BB1003" s="17"/>
      <c r="BC1003" s="17"/>
      <c r="BD1003" s="17"/>
      <c r="BE1003" s="17"/>
      <c r="BF1003" s="17"/>
      <c r="BG1003" s="17"/>
      <c r="BH1003" s="17"/>
      <c r="BI1003" s="17"/>
      <c r="BJ1003" s="17"/>
      <c r="BK1003" s="17"/>
      <c r="BL1003" s="17"/>
      <c r="BM1003" s="17"/>
      <c r="BN1003" s="17"/>
      <c r="BO1003" s="17"/>
      <c r="BP1003" s="17"/>
      <c r="BQ1003" s="17"/>
      <c r="BR1003" s="17"/>
      <c r="BS1003" s="17"/>
      <c r="BT1003" s="17"/>
      <c r="BU1003" s="17"/>
      <c r="BV1003" s="17"/>
      <c r="BW1003" s="17"/>
      <c r="BX1003" s="17"/>
      <c r="BY1003" s="17"/>
      <c r="BZ1003" s="17"/>
      <c r="CA1003" s="17"/>
      <c r="CB1003" s="17"/>
      <c r="CC1003" s="17"/>
      <c r="CD1003" s="17"/>
    </row>
    <row r="1004">
      <c r="A1004" s="17"/>
      <c r="B1004" s="17"/>
      <c r="C1004" s="17"/>
      <c r="D1004" s="301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327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  <c r="AT1004" s="17"/>
      <c r="AU1004" s="17"/>
      <c r="AV1004" s="17"/>
      <c r="AW1004" s="17"/>
      <c r="AX1004" s="17"/>
      <c r="AY1004" s="17"/>
      <c r="AZ1004" s="17"/>
      <c r="BA1004" s="17"/>
      <c r="BB1004" s="17"/>
      <c r="BC1004" s="17"/>
      <c r="BD1004" s="17"/>
      <c r="BE1004" s="17"/>
      <c r="BF1004" s="17"/>
      <c r="BG1004" s="17"/>
      <c r="BH1004" s="17"/>
      <c r="BI1004" s="17"/>
      <c r="BJ1004" s="17"/>
      <c r="BK1004" s="17"/>
      <c r="BL1004" s="17"/>
      <c r="BM1004" s="17"/>
      <c r="BN1004" s="17"/>
      <c r="BO1004" s="17"/>
      <c r="BP1004" s="17"/>
      <c r="BQ1004" s="17"/>
      <c r="BR1004" s="17"/>
      <c r="BS1004" s="17"/>
      <c r="BT1004" s="17"/>
      <c r="BU1004" s="17"/>
      <c r="BV1004" s="17"/>
      <c r="BW1004" s="17"/>
      <c r="BX1004" s="17"/>
      <c r="BY1004" s="17"/>
      <c r="BZ1004" s="17"/>
      <c r="CA1004" s="17"/>
      <c r="CB1004" s="17"/>
      <c r="CC1004" s="17"/>
      <c r="CD1004" s="17"/>
    </row>
    <row r="1005">
      <c r="A1005" s="17"/>
      <c r="B1005" s="17"/>
      <c r="C1005" s="17"/>
      <c r="D1005" s="301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327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  <c r="AT1005" s="17"/>
      <c r="AU1005" s="17"/>
      <c r="AV1005" s="17"/>
      <c r="AW1005" s="17"/>
      <c r="AX1005" s="17"/>
      <c r="AY1005" s="17"/>
      <c r="AZ1005" s="17"/>
      <c r="BA1005" s="17"/>
      <c r="BB1005" s="17"/>
      <c r="BC1005" s="17"/>
      <c r="BD1005" s="17"/>
      <c r="BE1005" s="17"/>
      <c r="BF1005" s="17"/>
      <c r="BG1005" s="17"/>
      <c r="BH1005" s="17"/>
      <c r="BI1005" s="17"/>
      <c r="BJ1005" s="17"/>
      <c r="BK1005" s="17"/>
      <c r="BL1005" s="17"/>
      <c r="BM1005" s="17"/>
      <c r="BN1005" s="17"/>
      <c r="BO1005" s="17"/>
      <c r="BP1005" s="17"/>
      <c r="BQ1005" s="17"/>
      <c r="BR1005" s="17"/>
      <c r="BS1005" s="17"/>
      <c r="BT1005" s="17"/>
      <c r="BU1005" s="17"/>
      <c r="BV1005" s="17"/>
      <c r="BW1005" s="17"/>
      <c r="BX1005" s="17"/>
      <c r="BY1005" s="17"/>
      <c r="BZ1005" s="17"/>
      <c r="CA1005" s="17"/>
      <c r="CB1005" s="17"/>
      <c r="CC1005" s="17"/>
      <c r="CD1005" s="17"/>
    </row>
    <row r="1006">
      <c r="A1006" s="17"/>
      <c r="B1006" s="17"/>
      <c r="C1006" s="17"/>
      <c r="D1006" s="301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327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  <c r="AT1006" s="17"/>
      <c r="AU1006" s="17"/>
      <c r="AV1006" s="17"/>
      <c r="AW1006" s="17"/>
      <c r="AX1006" s="17"/>
      <c r="AY1006" s="17"/>
      <c r="AZ1006" s="17"/>
      <c r="BA1006" s="17"/>
      <c r="BB1006" s="17"/>
      <c r="BC1006" s="17"/>
      <c r="BD1006" s="17"/>
      <c r="BE1006" s="17"/>
      <c r="BF1006" s="17"/>
      <c r="BG1006" s="17"/>
      <c r="BH1006" s="17"/>
      <c r="BI1006" s="17"/>
      <c r="BJ1006" s="17"/>
      <c r="BK1006" s="17"/>
      <c r="BL1006" s="17"/>
      <c r="BM1006" s="17"/>
      <c r="BN1006" s="17"/>
      <c r="BO1006" s="17"/>
      <c r="BP1006" s="17"/>
      <c r="BQ1006" s="17"/>
      <c r="BR1006" s="17"/>
      <c r="BS1006" s="17"/>
      <c r="BT1006" s="17"/>
      <c r="BU1006" s="17"/>
      <c r="BV1006" s="17"/>
      <c r="BW1006" s="17"/>
      <c r="BX1006" s="17"/>
      <c r="BY1006" s="17"/>
      <c r="BZ1006" s="17"/>
      <c r="CA1006" s="17"/>
      <c r="CB1006" s="17"/>
      <c r="CC1006" s="17"/>
      <c r="CD1006" s="17"/>
    </row>
    <row r="1007">
      <c r="A1007" s="17"/>
      <c r="B1007" s="17"/>
      <c r="C1007" s="17"/>
      <c r="D1007" s="301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327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  <c r="AT1007" s="17"/>
      <c r="AU1007" s="17"/>
      <c r="AV1007" s="17"/>
      <c r="AW1007" s="17"/>
      <c r="AX1007" s="17"/>
      <c r="AY1007" s="17"/>
      <c r="AZ1007" s="17"/>
      <c r="BA1007" s="17"/>
      <c r="BB1007" s="17"/>
      <c r="BC1007" s="17"/>
      <c r="BD1007" s="17"/>
      <c r="BE1007" s="17"/>
      <c r="BF1007" s="17"/>
      <c r="BG1007" s="17"/>
      <c r="BH1007" s="17"/>
      <c r="BI1007" s="17"/>
      <c r="BJ1007" s="17"/>
      <c r="BK1007" s="17"/>
      <c r="BL1007" s="17"/>
      <c r="BM1007" s="17"/>
      <c r="BN1007" s="17"/>
      <c r="BO1007" s="17"/>
      <c r="BP1007" s="17"/>
      <c r="BQ1007" s="17"/>
      <c r="BR1007" s="17"/>
      <c r="BS1007" s="17"/>
      <c r="BT1007" s="17"/>
      <c r="BU1007" s="17"/>
      <c r="BV1007" s="17"/>
      <c r="BW1007" s="17"/>
      <c r="BX1007" s="17"/>
      <c r="BY1007" s="17"/>
      <c r="BZ1007" s="17"/>
      <c r="CA1007" s="17"/>
      <c r="CB1007" s="17"/>
      <c r="CC1007" s="17"/>
      <c r="CD1007" s="17"/>
    </row>
    <row r="1008">
      <c r="A1008" s="17"/>
      <c r="B1008" s="17"/>
      <c r="C1008" s="17"/>
      <c r="D1008" s="301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327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  <c r="AT1008" s="17"/>
      <c r="AU1008" s="17"/>
      <c r="AV1008" s="17"/>
      <c r="AW1008" s="17"/>
      <c r="AX1008" s="17"/>
      <c r="AY1008" s="17"/>
      <c r="AZ1008" s="17"/>
      <c r="BA1008" s="17"/>
      <c r="BB1008" s="17"/>
      <c r="BC1008" s="17"/>
      <c r="BD1008" s="17"/>
      <c r="BE1008" s="17"/>
      <c r="BF1008" s="17"/>
      <c r="BG1008" s="17"/>
      <c r="BH1008" s="17"/>
      <c r="BI1008" s="17"/>
      <c r="BJ1008" s="17"/>
      <c r="BK1008" s="17"/>
      <c r="BL1008" s="17"/>
      <c r="BM1008" s="17"/>
      <c r="BN1008" s="17"/>
      <c r="BO1008" s="17"/>
      <c r="BP1008" s="17"/>
      <c r="BQ1008" s="17"/>
      <c r="BR1008" s="17"/>
      <c r="BS1008" s="17"/>
      <c r="BT1008" s="17"/>
      <c r="BU1008" s="17"/>
      <c r="BV1008" s="17"/>
      <c r="BW1008" s="17"/>
      <c r="BX1008" s="17"/>
      <c r="BY1008" s="17"/>
      <c r="BZ1008" s="17"/>
      <c r="CA1008" s="17"/>
      <c r="CB1008" s="17"/>
      <c r="CC1008" s="17"/>
      <c r="CD1008" s="17"/>
    </row>
    <row r="1009">
      <c r="A1009" s="17"/>
      <c r="B1009" s="17"/>
      <c r="C1009" s="17"/>
      <c r="D1009" s="301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327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  <c r="AT1009" s="17"/>
      <c r="AU1009" s="17"/>
      <c r="AV1009" s="17"/>
      <c r="AW1009" s="17"/>
      <c r="AX1009" s="17"/>
      <c r="AY1009" s="17"/>
      <c r="AZ1009" s="17"/>
      <c r="BA1009" s="17"/>
      <c r="BB1009" s="17"/>
      <c r="BC1009" s="17"/>
      <c r="BD1009" s="17"/>
      <c r="BE1009" s="17"/>
      <c r="BF1009" s="17"/>
      <c r="BG1009" s="17"/>
      <c r="BH1009" s="17"/>
      <c r="BI1009" s="17"/>
      <c r="BJ1009" s="17"/>
      <c r="BK1009" s="17"/>
      <c r="BL1009" s="17"/>
      <c r="BM1009" s="17"/>
      <c r="BN1009" s="17"/>
      <c r="BO1009" s="17"/>
      <c r="BP1009" s="17"/>
      <c r="BQ1009" s="17"/>
      <c r="BR1009" s="17"/>
      <c r="BS1009" s="17"/>
      <c r="BT1009" s="17"/>
      <c r="BU1009" s="17"/>
      <c r="BV1009" s="17"/>
      <c r="BW1009" s="17"/>
      <c r="BX1009" s="17"/>
      <c r="BY1009" s="17"/>
      <c r="BZ1009" s="17"/>
      <c r="CA1009" s="17"/>
      <c r="CB1009" s="17"/>
      <c r="CC1009" s="17"/>
      <c r="CD1009" s="17"/>
    </row>
    <row r="1010">
      <c r="A1010" s="17"/>
      <c r="B1010" s="17"/>
      <c r="C1010" s="17"/>
      <c r="D1010" s="301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327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  <c r="AT1010" s="17"/>
      <c r="AU1010" s="17"/>
      <c r="AV1010" s="17"/>
      <c r="AW1010" s="17"/>
      <c r="AX1010" s="17"/>
      <c r="AY1010" s="17"/>
      <c r="AZ1010" s="17"/>
      <c r="BA1010" s="17"/>
      <c r="BB1010" s="17"/>
      <c r="BC1010" s="17"/>
      <c r="BD1010" s="17"/>
      <c r="BE1010" s="17"/>
      <c r="BF1010" s="17"/>
      <c r="BG1010" s="17"/>
      <c r="BH1010" s="17"/>
      <c r="BI1010" s="17"/>
      <c r="BJ1010" s="17"/>
      <c r="BK1010" s="17"/>
      <c r="BL1010" s="17"/>
      <c r="BM1010" s="17"/>
      <c r="BN1010" s="17"/>
      <c r="BO1010" s="17"/>
      <c r="BP1010" s="17"/>
      <c r="BQ1010" s="17"/>
      <c r="BR1010" s="17"/>
      <c r="BS1010" s="17"/>
      <c r="BT1010" s="17"/>
      <c r="BU1010" s="17"/>
      <c r="BV1010" s="17"/>
      <c r="BW1010" s="17"/>
      <c r="BX1010" s="17"/>
      <c r="BY1010" s="17"/>
      <c r="BZ1010" s="17"/>
      <c r="CA1010" s="17"/>
      <c r="CB1010" s="17"/>
      <c r="CC1010" s="17"/>
      <c r="CD1010" s="17"/>
    </row>
    <row r="1011">
      <c r="A1011" s="17"/>
      <c r="B1011" s="17"/>
      <c r="C1011" s="17"/>
      <c r="D1011" s="301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327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  <c r="AT1011" s="17"/>
      <c r="AU1011" s="17"/>
      <c r="AV1011" s="17"/>
      <c r="AW1011" s="17"/>
      <c r="AX1011" s="17"/>
      <c r="AY1011" s="17"/>
      <c r="AZ1011" s="17"/>
      <c r="BA1011" s="17"/>
      <c r="BB1011" s="17"/>
      <c r="BC1011" s="17"/>
      <c r="BD1011" s="17"/>
      <c r="BE1011" s="17"/>
      <c r="BF1011" s="17"/>
      <c r="BG1011" s="17"/>
      <c r="BH1011" s="17"/>
      <c r="BI1011" s="17"/>
      <c r="BJ1011" s="17"/>
      <c r="BK1011" s="17"/>
      <c r="BL1011" s="17"/>
      <c r="BM1011" s="17"/>
      <c r="BN1011" s="17"/>
      <c r="BO1011" s="17"/>
      <c r="BP1011" s="17"/>
      <c r="BQ1011" s="17"/>
      <c r="BR1011" s="17"/>
      <c r="BS1011" s="17"/>
      <c r="BT1011" s="17"/>
      <c r="BU1011" s="17"/>
      <c r="BV1011" s="17"/>
      <c r="BW1011" s="17"/>
      <c r="BX1011" s="17"/>
      <c r="BY1011" s="17"/>
      <c r="BZ1011" s="17"/>
      <c r="CA1011" s="17"/>
      <c r="CB1011" s="17"/>
      <c r="CC1011" s="17"/>
      <c r="CD1011" s="17"/>
    </row>
    <row r="1012">
      <c r="A1012" s="17"/>
      <c r="B1012" s="17"/>
      <c r="C1012" s="17"/>
      <c r="D1012" s="301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327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  <c r="AT1012" s="17"/>
      <c r="AU1012" s="17"/>
      <c r="AV1012" s="17"/>
      <c r="AW1012" s="17"/>
      <c r="AX1012" s="17"/>
      <c r="AY1012" s="17"/>
      <c r="AZ1012" s="17"/>
      <c r="BA1012" s="17"/>
      <c r="BB1012" s="17"/>
      <c r="BC1012" s="17"/>
      <c r="BD1012" s="17"/>
      <c r="BE1012" s="17"/>
      <c r="BF1012" s="17"/>
      <c r="BG1012" s="17"/>
      <c r="BH1012" s="17"/>
      <c r="BI1012" s="17"/>
      <c r="BJ1012" s="17"/>
      <c r="BK1012" s="17"/>
      <c r="BL1012" s="17"/>
      <c r="BM1012" s="17"/>
      <c r="BN1012" s="17"/>
      <c r="BO1012" s="17"/>
      <c r="BP1012" s="17"/>
      <c r="BQ1012" s="17"/>
      <c r="BR1012" s="17"/>
      <c r="BS1012" s="17"/>
      <c r="BT1012" s="17"/>
      <c r="BU1012" s="17"/>
      <c r="BV1012" s="17"/>
      <c r="BW1012" s="17"/>
      <c r="BX1012" s="17"/>
      <c r="BY1012" s="17"/>
      <c r="BZ1012" s="17"/>
      <c r="CA1012" s="17"/>
      <c r="CB1012" s="17"/>
      <c r="CC1012" s="17"/>
      <c r="CD1012" s="17"/>
    </row>
  </sheetData>
  <autoFilter ref="$A$3:$CD$42">
    <filterColumn colId="1">
      <filters>
        <filter val="2702"/>
        <filter val="2723"/>
        <filter val="2722"/>
        <filter val="2733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D42">
      <sortCondition ref="G3:G42"/>
      <sortCondition descending="1" ref="C3:C42"/>
    </sortState>
  </autoFilter>
  <mergeCells count="14">
    <mergeCell ref="T2:AE2"/>
    <mergeCell ref="AA10:AB10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2" t="s">
        <v>1</v>
      </c>
      <c r="B1" s="2" t="s">
        <v>3</v>
      </c>
      <c r="C1" s="4" t="s">
        <v>4</v>
      </c>
      <c r="D1" s="2" t="s">
        <v>6</v>
      </c>
      <c r="E1" s="6" t="s">
        <v>5</v>
      </c>
      <c r="F1" s="6" t="s">
        <v>7</v>
      </c>
      <c r="G1" s="9" t="s">
        <v>9</v>
      </c>
      <c r="H1" s="9">
        <v>4.7</v>
      </c>
      <c r="I1" s="2"/>
      <c r="J1" s="11" t="s">
        <v>10</v>
      </c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>
      <c r="A2" s="16" t="s">
        <v>12</v>
      </c>
      <c r="B2" s="18">
        <v>2741.0</v>
      </c>
      <c r="C2" s="21">
        <v>1304.92</v>
      </c>
      <c r="D2" s="31">
        <f t="shared" ref="D2:D25" si="1">(C2/$H$1)/F2</f>
        <v>55.52851064</v>
      </c>
      <c r="E2" s="33" t="s">
        <v>16</v>
      </c>
      <c r="F2" s="18">
        <v>5.0</v>
      </c>
      <c r="G2" s="11" t="s">
        <v>18</v>
      </c>
      <c r="H2" s="35"/>
      <c r="I2" s="36" t="s">
        <v>19</v>
      </c>
      <c r="J2" s="38" t="s">
        <v>21</v>
      </c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</row>
    <row r="3">
      <c r="A3" s="16" t="s">
        <v>12</v>
      </c>
      <c r="B3" s="18">
        <v>2738.0</v>
      </c>
      <c r="C3" s="21">
        <v>1304.92</v>
      </c>
      <c r="D3" s="31">
        <f t="shared" si="1"/>
        <v>55.52851064</v>
      </c>
      <c r="E3" s="31" t="s">
        <v>31</v>
      </c>
      <c r="F3" s="18">
        <v>5.0</v>
      </c>
      <c r="G3" s="35"/>
      <c r="H3" s="35"/>
      <c r="I3" s="36" t="s">
        <v>19</v>
      </c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</row>
    <row r="4">
      <c r="A4" s="47">
        <v>46143.0</v>
      </c>
      <c r="B4" s="49">
        <v>2708.0</v>
      </c>
      <c r="C4" s="50">
        <v>593.5</v>
      </c>
      <c r="D4" s="49">
        <f t="shared" si="1"/>
        <v>42.09219858</v>
      </c>
      <c r="E4" s="49" t="s">
        <v>58</v>
      </c>
      <c r="F4" s="49">
        <v>3.0</v>
      </c>
      <c r="G4" s="35"/>
      <c r="H4" s="35"/>
      <c r="I4" s="36" t="s">
        <v>59</v>
      </c>
      <c r="J4" s="36" t="s">
        <v>60</v>
      </c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  <c r="AA4" s="40"/>
    </row>
    <row r="5">
      <c r="A5" s="53" t="s">
        <v>62</v>
      </c>
      <c r="B5" s="55">
        <v>2723.0</v>
      </c>
      <c r="C5" s="21">
        <v>287.83</v>
      </c>
      <c r="D5" s="55">
        <f t="shared" si="1"/>
        <v>61.24042553</v>
      </c>
      <c r="E5" s="55" t="s">
        <v>69</v>
      </c>
      <c r="F5" s="55">
        <v>1.0</v>
      </c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</row>
    <row r="6">
      <c r="A6" s="59" t="s">
        <v>71</v>
      </c>
      <c r="B6" s="60">
        <v>2742.0</v>
      </c>
      <c r="C6" s="21">
        <v>266.75</v>
      </c>
      <c r="D6" s="60">
        <f t="shared" si="1"/>
        <v>56.75531915</v>
      </c>
      <c r="E6" s="60" t="s">
        <v>74</v>
      </c>
      <c r="F6" s="60">
        <v>1.0</v>
      </c>
      <c r="H6" s="40"/>
      <c r="I6" s="11" t="s">
        <v>75</v>
      </c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</row>
    <row r="7">
      <c r="A7" s="47">
        <v>46143.0</v>
      </c>
      <c r="B7" s="49">
        <v>2703.0</v>
      </c>
      <c r="C7" s="50">
        <v>593.5</v>
      </c>
      <c r="D7" s="49">
        <f t="shared" si="1"/>
        <v>42.09219858</v>
      </c>
      <c r="E7" s="49" t="s">
        <v>77</v>
      </c>
      <c r="F7" s="49">
        <v>3.0</v>
      </c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</row>
    <row r="8">
      <c r="A8" s="47">
        <v>46143.0</v>
      </c>
      <c r="B8" s="49">
        <v>2702.0</v>
      </c>
      <c r="C8" s="50">
        <v>593.5</v>
      </c>
      <c r="D8" s="49">
        <f t="shared" si="1"/>
        <v>42.09219858</v>
      </c>
      <c r="E8" s="64" t="s">
        <v>79</v>
      </c>
      <c r="F8" s="49">
        <v>3.0</v>
      </c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</row>
    <row r="9">
      <c r="A9" s="53" t="s">
        <v>80</v>
      </c>
      <c r="B9" s="65">
        <v>2704.0</v>
      </c>
      <c r="C9" s="50">
        <v>39.25</v>
      </c>
      <c r="D9" s="65">
        <f t="shared" si="1"/>
        <v>8.35106383</v>
      </c>
      <c r="E9" s="65" t="s">
        <v>81</v>
      </c>
      <c r="F9" s="65">
        <v>1.0</v>
      </c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</row>
    <row r="10">
      <c r="A10" s="59" t="s">
        <v>85</v>
      </c>
      <c r="B10" s="11">
        <v>2731.0</v>
      </c>
      <c r="C10" s="50">
        <v>250.58</v>
      </c>
      <c r="D10" s="11">
        <f t="shared" si="1"/>
        <v>17.77163121</v>
      </c>
      <c r="E10" s="11" t="s">
        <v>86</v>
      </c>
      <c r="F10" s="11">
        <v>3.0</v>
      </c>
      <c r="H10" s="40"/>
      <c r="I10" s="40"/>
      <c r="J10" s="40"/>
      <c r="K10" s="40"/>
      <c r="L10" s="40"/>
      <c r="M10" s="40"/>
      <c r="N10" s="40"/>
      <c r="O10" s="40"/>
      <c r="P10" s="40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</row>
    <row r="11">
      <c r="A11" s="59" t="s">
        <v>85</v>
      </c>
      <c r="B11" s="11">
        <v>2733.0</v>
      </c>
      <c r="C11" s="50">
        <v>250.58</v>
      </c>
      <c r="D11" s="11">
        <f t="shared" si="1"/>
        <v>17.77163121</v>
      </c>
      <c r="E11" s="11" t="s">
        <v>87</v>
      </c>
      <c r="F11" s="11">
        <v>3.0</v>
      </c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</row>
    <row r="12">
      <c r="A12" s="59" t="s">
        <v>85</v>
      </c>
      <c r="B12" s="11">
        <v>2739.0</v>
      </c>
      <c r="C12" s="50">
        <v>250.58</v>
      </c>
      <c r="D12" s="11">
        <f t="shared" si="1"/>
        <v>17.77163121</v>
      </c>
      <c r="E12" s="11" t="s">
        <v>89</v>
      </c>
      <c r="F12" s="11">
        <v>3.0</v>
      </c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</row>
    <row r="13">
      <c r="A13" s="53" t="s">
        <v>90</v>
      </c>
      <c r="B13" s="65">
        <v>2727.0</v>
      </c>
      <c r="C13" s="50">
        <v>164.75</v>
      </c>
      <c r="D13" s="65">
        <f t="shared" si="1"/>
        <v>35.05319149</v>
      </c>
      <c r="E13" s="65" t="s">
        <v>91</v>
      </c>
      <c r="F13" s="65">
        <v>1.0</v>
      </c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</row>
    <row r="14">
      <c r="A14" s="47">
        <v>46143.0</v>
      </c>
      <c r="B14" s="64">
        <v>2728.0</v>
      </c>
      <c r="C14" s="50">
        <v>593.5</v>
      </c>
      <c r="D14" s="64" t="str">
        <f t="shared" si="1"/>
        <v>#DIV/0!</v>
      </c>
      <c r="E14" s="64" t="s">
        <v>93</v>
      </c>
      <c r="F14" s="64">
        <v>0.0</v>
      </c>
      <c r="G14" s="11" t="s">
        <v>94</v>
      </c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</row>
    <row r="15">
      <c r="A15" s="47">
        <v>46143.0</v>
      </c>
      <c r="B15" s="64">
        <v>2729.0</v>
      </c>
      <c r="C15" s="50">
        <v>593.5</v>
      </c>
      <c r="D15" s="64" t="str">
        <f t="shared" si="1"/>
        <v>#DIV/0!</v>
      </c>
      <c r="E15" s="64" t="s">
        <v>93</v>
      </c>
      <c r="F15" s="64">
        <v>0.0</v>
      </c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</row>
    <row r="16">
      <c r="A16" s="72" t="s">
        <v>95</v>
      </c>
      <c r="B16" s="73">
        <v>2721.0</v>
      </c>
      <c r="C16" s="50">
        <v>0.0</v>
      </c>
      <c r="D16" s="73" t="str">
        <f t="shared" si="1"/>
        <v>#DIV/0!</v>
      </c>
      <c r="E16" s="73" t="s">
        <v>93</v>
      </c>
      <c r="F16" s="73">
        <v>0.0</v>
      </c>
      <c r="G16" s="74" t="s">
        <v>96</v>
      </c>
      <c r="H16" s="75" t="s">
        <v>97</v>
      </c>
      <c r="I16" s="40"/>
      <c r="J16" s="40"/>
      <c r="K16" s="40"/>
      <c r="L16" s="40"/>
      <c r="M16" s="40"/>
      <c r="N16" s="40"/>
      <c r="O16" s="40"/>
      <c r="P16" s="40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</row>
    <row r="17">
      <c r="A17" s="53" t="s">
        <v>100</v>
      </c>
      <c r="B17" s="65">
        <v>2719.0</v>
      </c>
      <c r="C17" s="50">
        <v>556.92</v>
      </c>
      <c r="D17" s="65">
        <f t="shared" si="1"/>
        <v>59.24680851</v>
      </c>
      <c r="E17" s="65" t="s">
        <v>84</v>
      </c>
      <c r="F17" s="65">
        <v>2.0</v>
      </c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</row>
    <row r="18">
      <c r="A18" s="53" t="s">
        <v>100</v>
      </c>
      <c r="B18" s="65">
        <v>2722.0</v>
      </c>
      <c r="C18" s="50">
        <v>556.92</v>
      </c>
      <c r="D18" s="65">
        <f t="shared" si="1"/>
        <v>59.24680851</v>
      </c>
      <c r="E18" s="65" t="s">
        <v>103</v>
      </c>
      <c r="F18" s="65">
        <v>2.0</v>
      </c>
      <c r="G18" s="40"/>
      <c r="H18" s="40"/>
      <c r="I18" s="40"/>
      <c r="J18" s="40"/>
      <c r="K18" s="40"/>
      <c r="L18" s="40"/>
      <c r="M18" s="40"/>
      <c r="N18" s="40"/>
      <c r="O18" s="40"/>
      <c r="P18" s="40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</row>
    <row r="19">
      <c r="A19" s="59" t="s">
        <v>106</v>
      </c>
      <c r="B19" s="11">
        <v>2743.0</v>
      </c>
      <c r="C19" s="50">
        <v>447.16</v>
      </c>
      <c r="D19" s="11">
        <f t="shared" si="1"/>
        <v>95.14042553</v>
      </c>
      <c r="E19" s="11" t="s">
        <v>107</v>
      </c>
      <c r="F19" s="11">
        <v>1.0</v>
      </c>
      <c r="G19" s="40"/>
      <c r="H19" s="40"/>
      <c r="I19" s="40"/>
      <c r="J19" s="40"/>
      <c r="K19" s="40"/>
      <c r="L19" s="40"/>
      <c r="M19" s="40"/>
      <c r="N19" s="40"/>
      <c r="O19" s="40"/>
      <c r="P19" s="40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</row>
    <row r="20">
      <c r="A20" s="72" t="s">
        <v>109</v>
      </c>
      <c r="B20" s="73">
        <v>2709.0</v>
      </c>
      <c r="C20" s="50">
        <v>482.92</v>
      </c>
      <c r="D20" s="73">
        <f t="shared" si="1"/>
        <v>51.37446809</v>
      </c>
      <c r="E20" s="73" t="s">
        <v>110</v>
      </c>
      <c r="F20" s="73">
        <v>2.0</v>
      </c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</row>
    <row r="21">
      <c r="A21" s="72" t="s">
        <v>109</v>
      </c>
      <c r="B21" s="73">
        <v>2720.0</v>
      </c>
      <c r="C21" s="50">
        <v>482.92</v>
      </c>
      <c r="D21" s="73">
        <f t="shared" si="1"/>
        <v>51.37446809</v>
      </c>
      <c r="E21" s="73" t="s">
        <v>111</v>
      </c>
      <c r="F21" s="73">
        <v>2.0</v>
      </c>
      <c r="G21" s="40"/>
      <c r="H21" s="40"/>
      <c r="I21" s="40"/>
      <c r="J21" s="40"/>
      <c r="K21" s="40"/>
      <c r="L21" s="40"/>
      <c r="M21" s="40"/>
      <c r="N21" s="40"/>
      <c r="O21" s="40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</row>
    <row r="22">
      <c r="A22" s="16" t="s">
        <v>12</v>
      </c>
      <c r="B22" s="85">
        <v>2736.0</v>
      </c>
      <c r="C22" s="21">
        <v>1304.92</v>
      </c>
      <c r="D22" s="85">
        <f t="shared" si="1"/>
        <v>55.52851064</v>
      </c>
      <c r="E22" s="85" t="s">
        <v>113</v>
      </c>
      <c r="F22" s="85">
        <v>5.0</v>
      </c>
      <c r="G22" s="40"/>
      <c r="H22" s="40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/>
      <c r="V22" s="40"/>
      <c r="W22" s="40"/>
      <c r="X22" s="40"/>
      <c r="Y22" s="40"/>
      <c r="Z22" s="40"/>
      <c r="AA22" s="40"/>
    </row>
    <row r="23">
      <c r="A23" s="16" t="s">
        <v>12</v>
      </c>
      <c r="B23" s="85">
        <v>2737.0</v>
      </c>
      <c r="C23" s="21">
        <v>1304.92</v>
      </c>
      <c r="D23" s="85">
        <f t="shared" si="1"/>
        <v>55.52851064</v>
      </c>
      <c r="E23" s="85" t="s">
        <v>115</v>
      </c>
      <c r="F23" s="85">
        <v>5.0</v>
      </c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</row>
    <row r="24">
      <c r="A24" s="16" t="s">
        <v>12</v>
      </c>
      <c r="B24" s="85">
        <v>2740.0</v>
      </c>
      <c r="C24" s="21">
        <v>1304.92</v>
      </c>
      <c r="D24" s="85">
        <f t="shared" si="1"/>
        <v>55.52851064</v>
      </c>
      <c r="E24" s="85" t="s">
        <v>108</v>
      </c>
      <c r="F24" s="85">
        <v>5.0</v>
      </c>
      <c r="G24" s="40"/>
      <c r="H24" s="40"/>
      <c r="I24" s="40"/>
      <c r="J24" s="40"/>
      <c r="K24" s="40"/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</row>
    <row r="25">
      <c r="A25" s="16" t="s">
        <v>12</v>
      </c>
      <c r="B25" s="85">
        <v>2732.0</v>
      </c>
      <c r="C25" s="21">
        <v>1304.92</v>
      </c>
      <c r="D25" s="85" t="str">
        <f t="shared" si="1"/>
        <v>#DIV/0!</v>
      </c>
      <c r="E25" s="85" t="s">
        <v>93</v>
      </c>
      <c r="F25" s="85">
        <v>0.0</v>
      </c>
      <c r="G25" s="40"/>
      <c r="H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</row>
    <row r="26">
      <c r="A26" s="59"/>
      <c r="B26" s="11"/>
      <c r="C26" s="6"/>
      <c r="D26" s="11"/>
      <c r="E26" s="11"/>
      <c r="F26" s="11"/>
      <c r="G26" s="40"/>
      <c r="H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</row>
    <row r="27">
      <c r="A27" s="40"/>
      <c r="C27" s="11"/>
      <c r="D27" s="11"/>
      <c r="E27" s="11"/>
      <c r="G27" s="40"/>
      <c r="H27" s="40"/>
      <c r="J27" s="11"/>
      <c r="K27" s="11"/>
      <c r="L27" s="11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</row>
    <row r="28">
      <c r="A28" s="97" t="s">
        <v>118</v>
      </c>
      <c r="B28" s="97" t="s">
        <v>120</v>
      </c>
      <c r="C28" s="97" t="s">
        <v>121</v>
      </c>
      <c r="D28" s="97" t="s">
        <v>122</v>
      </c>
      <c r="E28" s="97" t="s">
        <v>123</v>
      </c>
      <c r="F28" s="98" t="s">
        <v>124</v>
      </c>
      <c r="G28" s="11" t="s">
        <v>125</v>
      </c>
      <c r="N28" s="40"/>
      <c r="O28" s="40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>
      <c r="A29" s="101">
        <v>1.0</v>
      </c>
      <c r="B29" s="102">
        <v>46143.0</v>
      </c>
      <c r="C29" s="50">
        <v>1529.16</v>
      </c>
      <c r="D29" s="103">
        <v>1.0</v>
      </c>
      <c r="E29" s="50">
        <v>3.0</v>
      </c>
      <c r="F29" s="107">
        <f t="shared" ref="F29:F39" si="2">(C29/E29)/(13-$A$29)</f>
        <v>42.47666667</v>
      </c>
      <c r="G29" s="109">
        <v>2702.0</v>
      </c>
      <c r="H29" s="112">
        <v>3044000.0</v>
      </c>
      <c r="I29" s="112" t="s">
        <v>134</v>
      </c>
      <c r="J29" s="113" t="s">
        <v>79</v>
      </c>
      <c r="K29" s="113" t="s">
        <v>95</v>
      </c>
      <c r="L29" s="59"/>
      <c r="M29" s="114"/>
      <c r="N29" s="114"/>
      <c r="O29" s="114"/>
      <c r="P29" s="114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>
      <c r="A30" s="115"/>
      <c r="B30" s="116" t="s">
        <v>119</v>
      </c>
      <c r="C30" s="50">
        <v>1217.0</v>
      </c>
      <c r="D30" s="103">
        <v>1.0</v>
      </c>
      <c r="E30" s="50">
        <v>3.0</v>
      </c>
      <c r="F30" s="107">
        <f t="shared" si="2"/>
        <v>33.80555556</v>
      </c>
      <c r="G30" s="109">
        <v>2703.0</v>
      </c>
      <c r="H30" s="112" t="s">
        <v>65</v>
      </c>
      <c r="I30" s="112" t="s">
        <v>135</v>
      </c>
      <c r="J30" s="113" t="s">
        <v>77</v>
      </c>
      <c r="K30" s="113" t="s">
        <v>95</v>
      </c>
      <c r="L30" s="59"/>
      <c r="M30" s="114"/>
      <c r="N30" s="114"/>
      <c r="O30" s="114"/>
      <c r="P30" s="114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>
      <c r="A31" s="115"/>
      <c r="B31" s="116" t="s">
        <v>82</v>
      </c>
      <c r="C31" s="50">
        <v>1025.0</v>
      </c>
      <c r="D31" s="103">
        <v>1.0</v>
      </c>
      <c r="E31" s="50">
        <v>2.0</v>
      </c>
      <c r="F31" s="107">
        <f t="shared" si="2"/>
        <v>42.70833333</v>
      </c>
      <c r="G31" s="109">
        <v>2704.0</v>
      </c>
      <c r="H31" s="112">
        <v>3044000.0</v>
      </c>
      <c r="I31" s="112" t="s">
        <v>134</v>
      </c>
      <c r="J31" s="113" t="s">
        <v>81</v>
      </c>
      <c r="K31" s="113" t="s">
        <v>80</v>
      </c>
      <c r="L31" s="59"/>
      <c r="M31" s="114"/>
      <c r="N31" s="114"/>
      <c r="O31" s="114"/>
      <c r="P31" s="114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>
      <c r="A32" s="118"/>
      <c r="B32" s="103" t="s">
        <v>137</v>
      </c>
      <c r="C32" s="50">
        <v>850.0</v>
      </c>
      <c r="D32" s="103">
        <v>1.0</v>
      </c>
      <c r="E32" s="50">
        <v>1.0</v>
      </c>
      <c r="F32" s="107">
        <f t="shared" si="2"/>
        <v>70.83333333</v>
      </c>
      <c r="G32" s="109">
        <v>2708.0</v>
      </c>
      <c r="H32" s="112">
        <v>3044000.0</v>
      </c>
      <c r="I32" s="112" t="s">
        <v>134</v>
      </c>
      <c r="J32" s="113" t="s">
        <v>58</v>
      </c>
      <c r="K32" s="113" t="s">
        <v>95</v>
      </c>
      <c r="L32" s="59"/>
      <c r="M32" s="114"/>
      <c r="N32" s="114"/>
      <c r="O32" s="114"/>
      <c r="P32" s="114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>
      <c r="A33" s="121"/>
      <c r="B33" s="103" t="s">
        <v>139</v>
      </c>
      <c r="C33" s="50">
        <v>970.0</v>
      </c>
      <c r="D33" s="103">
        <v>1.0</v>
      </c>
      <c r="E33" s="50">
        <v>2.0</v>
      </c>
      <c r="F33" s="107">
        <f t="shared" si="2"/>
        <v>40.41666667</v>
      </c>
      <c r="G33" s="109">
        <v>2709.0</v>
      </c>
      <c r="H33" s="112">
        <v>3044000.0</v>
      </c>
      <c r="I33" s="112" t="s">
        <v>134</v>
      </c>
      <c r="J33" s="113" t="s">
        <v>110</v>
      </c>
      <c r="K33" s="113" t="s">
        <v>109</v>
      </c>
      <c r="L33" s="59"/>
      <c r="M33" s="114"/>
      <c r="N33" s="114"/>
      <c r="O33" s="114"/>
      <c r="P33" s="114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>
      <c r="A34" s="121"/>
      <c r="B34" s="122" t="s">
        <v>104</v>
      </c>
      <c r="C34" s="123">
        <v>2978.0</v>
      </c>
      <c r="D34" s="122">
        <v>1.0</v>
      </c>
      <c r="E34" s="123">
        <v>5.0</v>
      </c>
      <c r="F34" s="107">
        <f t="shared" si="2"/>
        <v>49.63333333</v>
      </c>
      <c r="G34" s="109">
        <v>2719.0</v>
      </c>
      <c r="H34" s="112">
        <v>3044000.0</v>
      </c>
      <c r="I34" s="112" t="s">
        <v>134</v>
      </c>
      <c r="J34" s="113" t="s">
        <v>84</v>
      </c>
      <c r="K34" s="113" t="s">
        <v>100</v>
      </c>
      <c r="L34" s="59"/>
      <c r="M34" s="114"/>
      <c r="N34" s="114"/>
      <c r="O34" s="114"/>
      <c r="P34" s="114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>
      <c r="B35" s="103" t="s">
        <v>62</v>
      </c>
      <c r="C35" s="50">
        <v>465.0</v>
      </c>
      <c r="D35" s="103">
        <v>1.0</v>
      </c>
      <c r="E35" s="50">
        <v>1.0</v>
      </c>
      <c r="F35" s="107">
        <f t="shared" si="2"/>
        <v>38.75</v>
      </c>
      <c r="G35" s="109">
        <v>2720.0</v>
      </c>
      <c r="H35" s="112">
        <v>3044000.0</v>
      </c>
      <c r="I35" s="112" t="s">
        <v>134</v>
      </c>
      <c r="J35" s="113" t="s">
        <v>111</v>
      </c>
      <c r="K35" s="113" t="s">
        <v>109</v>
      </c>
      <c r="L35" s="59"/>
      <c r="M35" s="114"/>
      <c r="N35" s="114"/>
      <c r="O35" s="114"/>
      <c r="P35" s="114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>
      <c r="B36" s="122" t="s">
        <v>71</v>
      </c>
      <c r="C36" s="123">
        <v>555.0</v>
      </c>
      <c r="D36" s="122">
        <v>1.0</v>
      </c>
      <c r="E36" s="123">
        <v>1.0</v>
      </c>
      <c r="F36" s="107">
        <f t="shared" si="2"/>
        <v>46.25</v>
      </c>
      <c r="G36" s="109">
        <v>2722.0</v>
      </c>
      <c r="H36" s="112">
        <v>3044000.0</v>
      </c>
      <c r="I36" s="112" t="s">
        <v>134</v>
      </c>
      <c r="J36" s="113" t="s">
        <v>103</v>
      </c>
      <c r="K36" s="113" t="s">
        <v>100</v>
      </c>
      <c r="L36" s="59"/>
      <c r="M36" s="114"/>
      <c r="N36" s="114"/>
      <c r="O36" s="114"/>
      <c r="P36" s="114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>
      <c r="B37" s="122" t="s">
        <v>80</v>
      </c>
      <c r="C37" s="123">
        <v>171.83</v>
      </c>
      <c r="D37" s="122">
        <v>1.0</v>
      </c>
      <c r="E37" s="123">
        <v>1.0</v>
      </c>
      <c r="F37" s="107">
        <f t="shared" si="2"/>
        <v>14.31916667</v>
      </c>
      <c r="G37" s="109">
        <v>2723.0</v>
      </c>
      <c r="H37" s="112">
        <v>3044000.0</v>
      </c>
      <c r="I37" s="112" t="s">
        <v>134</v>
      </c>
      <c r="J37" s="113" t="s">
        <v>69</v>
      </c>
      <c r="K37" s="113" t="s">
        <v>62</v>
      </c>
      <c r="L37" s="59"/>
      <c r="M37" s="114"/>
      <c r="N37" s="114"/>
      <c r="O37" s="114"/>
      <c r="P37" s="114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  <row r="38">
      <c r="B38" s="122" t="s">
        <v>147</v>
      </c>
      <c r="C38" s="123">
        <v>270.0</v>
      </c>
      <c r="D38" s="122">
        <v>1.0</v>
      </c>
      <c r="E38" s="123">
        <v>1.0</v>
      </c>
      <c r="F38" s="107">
        <f t="shared" si="2"/>
        <v>22.5</v>
      </c>
      <c r="G38" s="109">
        <v>2727.0</v>
      </c>
      <c r="H38" s="112">
        <v>3044000.0</v>
      </c>
      <c r="I38" s="112" t="s">
        <v>134</v>
      </c>
      <c r="J38" s="113" t="s">
        <v>91</v>
      </c>
      <c r="K38" s="113" t="s">
        <v>90</v>
      </c>
      <c r="L38" s="59"/>
      <c r="M38" s="114"/>
      <c r="N38" s="114"/>
      <c r="O38" s="114"/>
      <c r="P38" s="114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</row>
    <row r="39">
      <c r="A39" s="125" t="s">
        <v>149</v>
      </c>
      <c r="B39" s="125"/>
      <c r="C39" s="125">
        <f>SUM(C29:C38)</f>
        <v>10030.99</v>
      </c>
      <c r="D39" s="125"/>
      <c r="E39" s="125">
        <f>SUM(E29:E38)</f>
        <v>20</v>
      </c>
      <c r="F39" s="107">
        <f t="shared" si="2"/>
        <v>41.79579167</v>
      </c>
      <c r="G39" s="109">
        <v>2731.0</v>
      </c>
      <c r="H39" s="112">
        <v>3044000.0</v>
      </c>
      <c r="I39" s="112" t="s">
        <v>134</v>
      </c>
      <c r="J39" s="113" t="s">
        <v>86</v>
      </c>
      <c r="K39" s="113" t="s">
        <v>85</v>
      </c>
      <c r="L39" s="59"/>
      <c r="M39" s="114"/>
      <c r="N39" s="114"/>
      <c r="O39" s="114"/>
      <c r="P39" s="114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</row>
    <row r="40">
      <c r="A40" s="118"/>
      <c r="B40" s="121"/>
      <c r="C40" s="121"/>
      <c r="D40" s="121"/>
      <c r="E40" s="125" t="s">
        <v>152</v>
      </c>
      <c r="F40" s="107">
        <f>AVERAGE(F29:F38)</f>
        <v>40.16930556</v>
      </c>
      <c r="G40" s="109">
        <v>2733.0</v>
      </c>
      <c r="H40" s="112">
        <v>3044000.0</v>
      </c>
      <c r="I40" s="112" t="s">
        <v>134</v>
      </c>
      <c r="J40" s="113" t="s">
        <v>87</v>
      </c>
      <c r="K40" s="113" t="s">
        <v>85</v>
      </c>
      <c r="L40" s="59"/>
      <c r="M40" s="114"/>
      <c r="N40" s="114"/>
      <c r="O40" s="114"/>
      <c r="P40" s="114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</row>
    <row r="41">
      <c r="A41" s="121"/>
      <c r="B41" s="121"/>
      <c r="C41" s="115"/>
      <c r="D41" s="115"/>
      <c r="E41" s="115"/>
      <c r="F41" s="127"/>
      <c r="G41" s="109">
        <v>2736.0</v>
      </c>
      <c r="H41" s="112">
        <v>3044000.0</v>
      </c>
      <c r="I41" s="112" t="s">
        <v>134</v>
      </c>
      <c r="J41" s="113" t="s">
        <v>113</v>
      </c>
      <c r="K41" s="113" t="s">
        <v>12</v>
      </c>
      <c r="L41" s="59"/>
      <c r="M41" s="114"/>
      <c r="N41" s="114"/>
      <c r="O41" s="114"/>
      <c r="P41" s="114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</row>
    <row r="42">
      <c r="A42" s="121"/>
      <c r="B42" s="121"/>
      <c r="C42" s="121"/>
      <c r="D42" s="121"/>
      <c r="E42" s="121"/>
      <c r="F42" s="129"/>
      <c r="G42" s="109">
        <v>2737.0</v>
      </c>
      <c r="H42" s="112">
        <v>3044000.0</v>
      </c>
      <c r="I42" s="112" t="s">
        <v>134</v>
      </c>
      <c r="J42" s="113" t="s">
        <v>115</v>
      </c>
      <c r="K42" s="113" t="s">
        <v>12</v>
      </c>
      <c r="L42" s="59"/>
      <c r="M42" s="114"/>
      <c r="N42" s="114"/>
      <c r="O42" s="114"/>
      <c r="P42" s="114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</row>
    <row r="43">
      <c r="A43" s="130" t="s">
        <v>159</v>
      </c>
      <c r="C43" s="121"/>
      <c r="D43" s="121"/>
      <c r="E43" s="121"/>
      <c r="F43" s="129"/>
      <c r="G43" s="109">
        <v>2738.0</v>
      </c>
      <c r="H43" s="112">
        <v>3044000.0</v>
      </c>
      <c r="I43" s="112" t="s">
        <v>134</v>
      </c>
      <c r="J43" s="113" t="s">
        <v>31</v>
      </c>
      <c r="K43" s="113" t="s">
        <v>12</v>
      </c>
      <c r="L43" s="59"/>
      <c r="M43" s="114"/>
      <c r="N43" s="114"/>
      <c r="O43" s="114"/>
      <c r="P43" s="114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</row>
    <row r="44">
      <c r="C44" s="121"/>
      <c r="D44" s="121"/>
      <c r="E44" s="121"/>
      <c r="F44" s="129"/>
      <c r="G44" s="109">
        <v>2739.0</v>
      </c>
      <c r="H44" s="112">
        <v>3044000.0</v>
      </c>
      <c r="I44" s="112" t="s">
        <v>134</v>
      </c>
      <c r="J44" s="113" t="s">
        <v>89</v>
      </c>
      <c r="K44" s="113" t="s">
        <v>85</v>
      </c>
      <c r="L44" s="59"/>
      <c r="M44" s="114"/>
      <c r="N44" s="114"/>
      <c r="O44" s="114"/>
      <c r="P44" s="114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</row>
    <row r="45">
      <c r="A45" s="121"/>
      <c r="B45" s="121"/>
      <c r="C45" s="121"/>
      <c r="D45" s="118"/>
      <c r="E45" s="121"/>
      <c r="F45" s="129"/>
      <c r="G45" s="109">
        <v>2740.0</v>
      </c>
      <c r="H45" s="112">
        <v>3044000.0</v>
      </c>
      <c r="I45" s="112" t="s">
        <v>134</v>
      </c>
      <c r="J45" s="113" t="s">
        <v>108</v>
      </c>
      <c r="K45" s="113" t="s">
        <v>12</v>
      </c>
      <c r="L45" s="59"/>
      <c r="M45" s="114"/>
      <c r="N45" s="114"/>
      <c r="O45" s="114"/>
      <c r="P45" s="114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</row>
    <row r="46">
      <c r="A46" s="130" t="s">
        <v>161</v>
      </c>
      <c r="C46" s="121"/>
      <c r="D46" s="118"/>
      <c r="E46" s="121"/>
      <c r="F46" s="129"/>
      <c r="G46" s="109">
        <v>2741.0</v>
      </c>
      <c r="H46" s="112">
        <v>3044000.0</v>
      </c>
      <c r="I46" s="112" t="s">
        <v>134</v>
      </c>
      <c r="J46" s="113" t="s">
        <v>16</v>
      </c>
      <c r="K46" s="113" t="s">
        <v>12</v>
      </c>
      <c r="L46" s="59"/>
      <c r="M46" s="114"/>
      <c r="N46" s="114"/>
      <c r="O46" s="114"/>
      <c r="P46" s="114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</row>
    <row r="47">
      <c r="C47" s="121"/>
      <c r="D47" s="118"/>
      <c r="E47" s="121"/>
      <c r="F47" s="129"/>
      <c r="G47" s="109">
        <v>2742.0</v>
      </c>
      <c r="H47" s="112">
        <v>3044000.0</v>
      </c>
      <c r="I47" s="112" t="s">
        <v>134</v>
      </c>
      <c r="J47" s="113" t="s">
        <v>74</v>
      </c>
      <c r="K47" s="113" t="s">
        <v>71</v>
      </c>
      <c r="L47" s="59"/>
      <c r="M47" s="114"/>
      <c r="N47" s="114"/>
      <c r="O47" s="114"/>
      <c r="P47" s="114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</row>
    <row r="48">
      <c r="G48" s="132">
        <v>2743.0</v>
      </c>
      <c r="H48" s="133">
        <v>3044000.0</v>
      </c>
      <c r="I48" s="133" t="s">
        <v>134</v>
      </c>
      <c r="J48" s="134" t="s">
        <v>107</v>
      </c>
      <c r="K48" s="134" t="s">
        <v>106</v>
      </c>
      <c r="L48" s="59"/>
      <c r="M48" s="114"/>
      <c r="N48" s="114"/>
      <c r="O48" s="114"/>
      <c r="P48" s="114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</row>
    <row r="49">
      <c r="G49" s="59"/>
      <c r="H49" s="114"/>
      <c r="I49" s="114"/>
      <c r="J49" s="114"/>
      <c r="K49" s="114"/>
      <c r="L49" s="59"/>
      <c r="M49" s="114"/>
      <c r="N49" s="114"/>
      <c r="O49" s="114"/>
      <c r="P49" s="114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</row>
    <row r="50">
      <c r="G50" s="59"/>
      <c r="H50" s="114"/>
      <c r="I50" s="114"/>
      <c r="J50" s="114"/>
      <c r="K50" s="114"/>
      <c r="L50" s="59"/>
      <c r="M50" s="114"/>
      <c r="N50" s="114"/>
      <c r="O50" s="114"/>
      <c r="P50" s="114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</row>
    <row r="51">
      <c r="G51" s="59"/>
      <c r="H51" s="114"/>
      <c r="I51" s="114"/>
      <c r="J51" s="114"/>
      <c r="K51" s="114"/>
      <c r="L51" s="59"/>
      <c r="M51" s="114"/>
      <c r="N51" s="114"/>
      <c r="O51" s="114"/>
      <c r="P51" s="114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</row>
    <row r="52">
      <c r="G52" s="59"/>
      <c r="H52" s="114"/>
      <c r="I52" s="114"/>
      <c r="J52" s="114"/>
      <c r="K52" s="114"/>
      <c r="L52" s="59"/>
      <c r="M52" s="114"/>
      <c r="N52" s="114"/>
      <c r="O52" s="114"/>
      <c r="P52" s="114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</row>
    <row r="53">
      <c r="A53" s="40"/>
      <c r="B53" s="40"/>
      <c r="C53" s="40"/>
      <c r="D53" s="40"/>
      <c r="E53" s="40"/>
      <c r="F53" s="40"/>
      <c r="G53" s="40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</row>
    <row r="54">
      <c r="A54" s="40"/>
      <c r="X54" s="40"/>
      <c r="Y54" s="40"/>
      <c r="Z54" s="40"/>
      <c r="AA54" s="40"/>
    </row>
    <row r="55">
      <c r="A55" s="40"/>
      <c r="B55" s="40"/>
      <c r="C55" s="40"/>
      <c r="D55" s="40"/>
      <c r="E55" s="40"/>
      <c r="F55" s="40"/>
      <c r="G55" s="40"/>
      <c r="H55" s="40"/>
      <c r="I55" s="40"/>
      <c r="J55" s="40"/>
      <c r="K55" s="40"/>
      <c r="L55" s="40"/>
      <c r="M55" s="40"/>
      <c r="N55" s="40"/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</row>
    <row r="56">
      <c r="A56" s="40"/>
      <c r="B56" s="40"/>
      <c r="C56" s="40"/>
      <c r="D56" s="40"/>
      <c r="E56" s="40"/>
      <c r="F56" s="40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</row>
    <row r="57">
      <c r="A57" s="40"/>
      <c r="B57" s="40"/>
      <c r="C57" s="40"/>
      <c r="D57" s="40"/>
      <c r="E57" s="40"/>
      <c r="F57" s="40"/>
      <c r="G57" s="40"/>
      <c r="H57" s="40"/>
      <c r="I57" s="40"/>
      <c r="J57" s="40"/>
      <c r="K57" s="40"/>
      <c r="L57" s="40"/>
      <c r="M57" s="40"/>
      <c r="N57" s="40"/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</row>
    <row r="58">
      <c r="A58" s="138" t="s">
        <v>168</v>
      </c>
      <c r="B58" s="139"/>
      <c r="C58" s="139"/>
      <c r="D58" s="139"/>
      <c r="E58" s="139"/>
      <c r="F58" s="139"/>
      <c r="G58" s="139"/>
      <c r="H58" s="139"/>
      <c r="I58" s="139"/>
      <c r="J58" s="139"/>
      <c r="K58" s="139"/>
      <c r="L58" s="139"/>
      <c r="M58" s="139"/>
      <c r="N58" s="139"/>
      <c r="O58" s="139"/>
      <c r="P58" s="139"/>
      <c r="Q58" s="139"/>
      <c r="R58" s="139"/>
      <c r="S58" s="139"/>
      <c r="T58" s="139"/>
      <c r="U58" s="139"/>
      <c r="V58" s="139"/>
      <c r="W58" s="141"/>
      <c r="X58" s="40"/>
      <c r="Y58" s="40"/>
      <c r="Z58" s="40"/>
      <c r="AA58" s="40"/>
    </row>
    <row r="59">
      <c r="A59" s="143" t="s">
        <v>170</v>
      </c>
      <c r="B59" s="145"/>
      <c r="C59" s="122" t="s">
        <v>172</v>
      </c>
      <c r="D59" s="145"/>
      <c r="E59" s="122" t="s">
        <v>173</v>
      </c>
      <c r="F59" s="122" t="s">
        <v>174</v>
      </c>
      <c r="G59" s="122" t="s">
        <v>175</v>
      </c>
      <c r="H59" s="145"/>
      <c r="I59" s="122" t="s">
        <v>176</v>
      </c>
      <c r="J59" s="122" t="s">
        <v>177</v>
      </c>
      <c r="K59" s="145"/>
      <c r="L59" s="122" t="s">
        <v>178</v>
      </c>
      <c r="M59" s="122" t="s">
        <v>179</v>
      </c>
      <c r="N59" s="122" t="s">
        <v>180</v>
      </c>
      <c r="O59" s="145"/>
      <c r="P59" s="122" t="s">
        <v>181</v>
      </c>
      <c r="Q59" s="145"/>
      <c r="R59" s="143" t="s">
        <v>182</v>
      </c>
      <c r="S59" s="122" t="s">
        <v>183</v>
      </c>
      <c r="T59" s="143" t="s">
        <v>184</v>
      </c>
      <c r="U59" s="122" t="s">
        <v>185</v>
      </c>
      <c r="V59" s="122" t="s">
        <v>186</v>
      </c>
      <c r="W59" s="122" t="s">
        <v>187</v>
      </c>
      <c r="X59" s="40"/>
      <c r="Y59" s="40"/>
      <c r="Z59" s="40"/>
      <c r="AA59" s="40"/>
    </row>
    <row r="60">
      <c r="A60" s="156" t="s">
        <v>188</v>
      </c>
      <c r="B60" s="158"/>
      <c r="C60" s="159"/>
      <c r="D60" s="145"/>
      <c r="E60" s="160">
        <v>60.0</v>
      </c>
      <c r="F60" s="160">
        <v>0.0</v>
      </c>
      <c r="G60" s="160">
        <v>67.74</v>
      </c>
      <c r="H60" s="145"/>
      <c r="I60" s="160">
        <v>0.0</v>
      </c>
      <c r="J60" s="160">
        <v>67.26</v>
      </c>
      <c r="K60" s="158"/>
      <c r="L60" s="160">
        <v>0.0</v>
      </c>
      <c r="M60" s="160">
        <v>1.0</v>
      </c>
      <c r="N60" s="160">
        <v>1.0</v>
      </c>
      <c r="O60" s="145"/>
      <c r="P60" s="160">
        <v>0.0</v>
      </c>
      <c r="Q60" s="145"/>
      <c r="R60" s="162">
        <v>19.375</v>
      </c>
      <c r="S60" s="164">
        <v>7.388888888888889</v>
      </c>
      <c r="T60" s="162">
        <v>11.98611111111111</v>
      </c>
      <c r="U60" s="164">
        <v>1.1770833333333333</v>
      </c>
      <c r="V60" s="166">
        <v>0.0</v>
      </c>
      <c r="W60" s="164">
        <v>1.1770833333333333</v>
      </c>
      <c r="X60" s="40"/>
      <c r="Y60" s="40"/>
      <c r="Z60" s="40"/>
      <c r="AA60" s="40"/>
    </row>
    <row r="61">
      <c r="A61" s="167"/>
      <c r="B61" s="169"/>
      <c r="C61" s="170" t="s">
        <v>192</v>
      </c>
      <c r="D61" s="158"/>
      <c r="E61" s="171"/>
      <c r="F61" s="172">
        <v>0.0</v>
      </c>
      <c r="G61" s="172">
        <v>67.74</v>
      </c>
      <c r="H61" s="145"/>
      <c r="I61" s="172">
        <v>0.0</v>
      </c>
      <c r="J61" s="172">
        <v>67.26</v>
      </c>
      <c r="K61" s="158"/>
      <c r="L61" s="172">
        <v>0.0</v>
      </c>
      <c r="M61" s="172">
        <v>1.0</v>
      </c>
      <c r="N61" s="172">
        <v>1.0</v>
      </c>
      <c r="O61" s="145"/>
      <c r="P61" s="172">
        <v>0.0</v>
      </c>
      <c r="Q61" s="158"/>
      <c r="R61" s="174">
        <v>19.375</v>
      </c>
      <c r="S61" s="175">
        <v>7.388888888888889</v>
      </c>
      <c r="T61" s="174">
        <v>11.98611111111111</v>
      </c>
      <c r="U61" s="175">
        <v>1.1770833333333333</v>
      </c>
      <c r="V61" s="176">
        <v>0.0</v>
      </c>
      <c r="W61" s="175">
        <v>1.1770833333333333</v>
      </c>
      <c r="X61" s="40"/>
      <c r="Y61" s="40"/>
      <c r="Z61" s="40"/>
      <c r="AA61" s="40"/>
    </row>
    <row r="62">
      <c r="A62" s="156" t="s">
        <v>195</v>
      </c>
      <c r="B62" s="158"/>
      <c r="C62" s="159"/>
      <c r="D62" s="145"/>
      <c r="E62" s="160">
        <v>60.0</v>
      </c>
      <c r="F62" s="160">
        <v>100.0</v>
      </c>
      <c r="G62" s="160">
        <v>77.17</v>
      </c>
      <c r="H62" s="145"/>
      <c r="I62" s="160">
        <v>100.0</v>
      </c>
      <c r="J62" s="160">
        <v>77.27</v>
      </c>
      <c r="K62" s="158"/>
      <c r="L62" s="160">
        <v>1.0</v>
      </c>
      <c r="M62" s="160">
        <v>0.0</v>
      </c>
      <c r="N62" s="160">
        <v>1.0</v>
      </c>
      <c r="O62" s="145"/>
      <c r="P62" s="160">
        <v>0.0</v>
      </c>
      <c r="Q62" s="145"/>
      <c r="R62" s="162">
        <v>23.125</v>
      </c>
      <c r="S62" s="164">
        <v>12.010416666666666</v>
      </c>
      <c r="T62" s="162">
        <v>11.114583333333334</v>
      </c>
      <c r="U62" s="164">
        <v>2.7083333333333335</v>
      </c>
      <c r="V62" s="166">
        <v>0.7256944444444444</v>
      </c>
      <c r="W62" s="164">
        <v>1.9826388888888888</v>
      </c>
      <c r="X62" s="40"/>
      <c r="Y62" s="40"/>
      <c r="Z62" s="40"/>
      <c r="AA62" s="40"/>
    </row>
    <row r="63">
      <c r="A63" s="167"/>
      <c r="B63" s="169"/>
      <c r="C63" s="170" t="s">
        <v>192</v>
      </c>
      <c r="D63" s="158"/>
      <c r="E63" s="171"/>
      <c r="F63" s="172">
        <v>100.0</v>
      </c>
      <c r="G63" s="172">
        <v>77.17</v>
      </c>
      <c r="H63" s="145"/>
      <c r="I63" s="172">
        <v>100.0</v>
      </c>
      <c r="J63" s="172">
        <v>77.27</v>
      </c>
      <c r="K63" s="158"/>
      <c r="L63" s="172">
        <v>1.0</v>
      </c>
      <c r="M63" s="172">
        <v>0.0</v>
      </c>
      <c r="N63" s="172">
        <v>1.0</v>
      </c>
      <c r="O63" s="145"/>
      <c r="P63" s="172">
        <v>0.0</v>
      </c>
      <c r="Q63" s="158"/>
      <c r="R63" s="174">
        <v>23.125</v>
      </c>
      <c r="S63" s="175">
        <v>12.010416666666666</v>
      </c>
      <c r="T63" s="179">
        <v>11.114583333333334</v>
      </c>
      <c r="U63" s="176">
        <v>2.7083333333333335</v>
      </c>
      <c r="V63" s="176">
        <v>0.7256944444444444</v>
      </c>
      <c r="W63" s="176">
        <v>1.9826388888888888</v>
      </c>
      <c r="X63" s="40"/>
      <c r="Y63" s="40"/>
      <c r="Z63" s="40"/>
      <c r="AA63" s="40"/>
    </row>
    <row r="64">
      <c r="A64" s="156" t="s">
        <v>196</v>
      </c>
      <c r="B64" s="158"/>
      <c r="C64" s="159"/>
      <c r="D64" s="145"/>
      <c r="E64" s="160">
        <v>60.0</v>
      </c>
      <c r="F64" s="160">
        <v>0.0</v>
      </c>
      <c r="G64" s="160">
        <v>93.2</v>
      </c>
      <c r="H64" s="145"/>
      <c r="I64" s="160">
        <v>0.0</v>
      </c>
      <c r="J64" s="160">
        <v>93.88</v>
      </c>
      <c r="K64" s="158"/>
      <c r="L64" s="160">
        <v>0.0</v>
      </c>
      <c r="M64" s="160">
        <v>0.0</v>
      </c>
      <c r="N64" s="160">
        <v>0.0</v>
      </c>
      <c r="O64" s="145"/>
      <c r="P64" s="160">
        <v>0.0</v>
      </c>
      <c r="Q64" s="145"/>
      <c r="R64" s="162">
        <v>1.28125</v>
      </c>
      <c r="S64" s="164">
        <v>1.2916666666666667</v>
      </c>
      <c r="T64" s="181">
        <v>0.010416666666666666</v>
      </c>
      <c r="U64" s="166">
        <v>0.0</v>
      </c>
      <c r="V64" s="166">
        <v>0.0</v>
      </c>
      <c r="W64" s="166">
        <v>0.0</v>
      </c>
      <c r="X64" s="40"/>
      <c r="Y64" s="40"/>
      <c r="Z64" s="40"/>
      <c r="AA64" s="40"/>
    </row>
    <row r="65">
      <c r="A65" s="167"/>
      <c r="B65" s="169"/>
      <c r="C65" s="170" t="s">
        <v>198</v>
      </c>
      <c r="D65" s="158"/>
      <c r="E65" s="171"/>
      <c r="F65" s="172">
        <v>0.0</v>
      </c>
      <c r="G65" s="172">
        <v>93.2</v>
      </c>
      <c r="H65" s="145"/>
      <c r="I65" s="172">
        <v>0.0</v>
      </c>
      <c r="J65" s="172">
        <v>93.88</v>
      </c>
      <c r="K65" s="158"/>
      <c r="L65" s="172">
        <v>0.0</v>
      </c>
      <c r="M65" s="172">
        <v>0.0</v>
      </c>
      <c r="N65" s="172">
        <v>0.0</v>
      </c>
      <c r="O65" s="145"/>
      <c r="P65" s="172">
        <v>0.0</v>
      </c>
      <c r="Q65" s="158"/>
      <c r="R65" s="179">
        <v>1.28125</v>
      </c>
      <c r="S65" s="176">
        <v>1.2916666666666667</v>
      </c>
      <c r="T65" s="182">
        <v>0.010416666666666666</v>
      </c>
      <c r="U65" s="176">
        <v>0.0</v>
      </c>
      <c r="V65" s="176">
        <v>0.0</v>
      </c>
      <c r="W65" s="176">
        <v>0.0</v>
      </c>
      <c r="X65" s="40"/>
      <c r="Y65" s="40"/>
      <c r="Z65" s="40"/>
      <c r="AA65" s="40"/>
    </row>
    <row r="66">
      <c r="A66" s="156" t="s">
        <v>201</v>
      </c>
      <c r="B66" s="158"/>
      <c r="C66" s="159"/>
      <c r="D66" s="145"/>
      <c r="E66" s="160">
        <v>60.0</v>
      </c>
      <c r="F66" s="160">
        <v>0.0</v>
      </c>
      <c r="G66" s="160">
        <v>100.0</v>
      </c>
      <c r="H66" s="145"/>
      <c r="I66" s="160">
        <v>0.0</v>
      </c>
      <c r="J66" s="160">
        <v>100.0</v>
      </c>
      <c r="K66" s="158"/>
      <c r="L66" s="160">
        <v>0.0</v>
      </c>
      <c r="M66" s="160">
        <v>0.0</v>
      </c>
      <c r="N66" s="160">
        <v>0.0</v>
      </c>
      <c r="O66" s="145"/>
      <c r="P66" s="160">
        <v>0.0</v>
      </c>
      <c r="Q66" s="145"/>
      <c r="R66" s="183">
        <v>0.34375</v>
      </c>
      <c r="S66" s="166">
        <v>0.625</v>
      </c>
      <c r="T66" s="181">
        <v>-0.28125</v>
      </c>
      <c r="U66" s="166">
        <v>0.0</v>
      </c>
      <c r="V66" s="166">
        <v>0.0</v>
      </c>
      <c r="W66" s="166">
        <v>0.0</v>
      </c>
      <c r="X66" s="40"/>
      <c r="Y66" s="40"/>
      <c r="Z66" s="40"/>
      <c r="AA66" s="40"/>
    </row>
    <row r="67">
      <c r="A67" s="184"/>
      <c r="B67" s="169"/>
      <c r="C67" s="170" t="s">
        <v>198</v>
      </c>
      <c r="D67" s="158"/>
      <c r="E67" s="145"/>
      <c r="F67" s="172">
        <v>0.0</v>
      </c>
      <c r="G67" s="172">
        <v>100.0</v>
      </c>
      <c r="H67" s="145"/>
      <c r="I67" s="172">
        <v>0.0</v>
      </c>
      <c r="J67" s="172">
        <v>100.0</v>
      </c>
      <c r="K67" s="158"/>
      <c r="L67" s="172">
        <v>0.0</v>
      </c>
      <c r="M67" s="172">
        <v>0.0</v>
      </c>
      <c r="N67" s="172">
        <v>0.0</v>
      </c>
      <c r="O67" s="145"/>
      <c r="P67" s="172">
        <v>0.0</v>
      </c>
      <c r="Q67" s="158"/>
      <c r="R67" s="179">
        <v>0.34375</v>
      </c>
      <c r="S67" s="176">
        <v>0.625</v>
      </c>
      <c r="T67" s="182">
        <v>-0.28125</v>
      </c>
      <c r="U67" s="176">
        <v>0.0</v>
      </c>
      <c r="V67" s="176">
        <v>0.0</v>
      </c>
      <c r="W67" s="176">
        <v>0.0</v>
      </c>
      <c r="X67" s="40"/>
      <c r="Y67" s="40"/>
      <c r="Z67" s="40"/>
      <c r="AA67" s="40"/>
    </row>
    <row r="68">
      <c r="A68" s="167"/>
      <c r="B68" s="169"/>
      <c r="C68" s="170" t="s">
        <v>192</v>
      </c>
      <c r="D68" s="158"/>
      <c r="E68" s="171"/>
      <c r="F68" s="172">
        <v>0.0</v>
      </c>
      <c r="G68" s="172">
        <v>0.0</v>
      </c>
      <c r="H68" s="145"/>
      <c r="I68" s="172">
        <v>0.0</v>
      </c>
      <c r="J68" s="172">
        <v>0.0</v>
      </c>
      <c r="K68" s="158"/>
      <c r="L68" s="172">
        <v>0.0</v>
      </c>
      <c r="M68" s="172">
        <v>0.0</v>
      </c>
      <c r="N68" s="172">
        <v>0.0</v>
      </c>
      <c r="O68" s="145"/>
      <c r="P68" s="172">
        <v>0.0</v>
      </c>
      <c r="Q68" s="158"/>
      <c r="R68" s="174">
        <v>0.0</v>
      </c>
      <c r="S68" s="175">
        <v>0.0</v>
      </c>
      <c r="T68" s="174">
        <v>0.0</v>
      </c>
      <c r="U68" s="176">
        <v>0.0</v>
      </c>
      <c r="V68" s="176">
        <v>0.0</v>
      </c>
      <c r="W68" s="175">
        <v>0.0</v>
      </c>
      <c r="X68" s="40"/>
      <c r="Y68" s="40"/>
      <c r="Z68" s="40"/>
      <c r="AA68" s="40"/>
    </row>
    <row r="69">
      <c r="A69" s="156" t="s">
        <v>202</v>
      </c>
      <c r="B69" s="158"/>
      <c r="C69" s="159"/>
      <c r="D69" s="145"/>
      <c r="E69" s="160">
        <v>60.0</v>
      </c>
      <c r="F69" s="160">
        <v>100.0</v>
      </c>
      <c r="G69" s="160">
        <v>67.95</v>
      </c>
      <c r="H69" s="145"/>
      <c r="I69" s="160">
        <v>0.0</v>
      </c>
      <c r="J69" s="160">
        <v>0.0</v>
      </c>
      <c r="K69" s="158"/>
      <c r="L69" s="160">
        <v>1.0</v>
      </c>
      <c r="M69" s="160">
        <v>0.0</v>
      </c>
      <c r="N69" s="160">
        <v>1.0</v>
      </c>
      <c r="O69" s="145"/>
      <c r="P69" s="160">
        <v>0.0</v>
      </c>
      <c r="Q69" s="145"/>
      <c r="R69" s="162">
        <v>7.159722222222222</v>
      </c>
      <c r="S69" s="164">
        <v>5.524305555555555</v>
      </c>
      <c r="T69" s="162">
        <v>1.6354166666666667</v>
      </c>
      <c r="U69" s="166">
        <v>0.16666666666666666</v>
      </c>
      <c r="V69" s="166">
        <v>0.3194444444444444</v>
      </c>
      <c r="W69" s="186">
        <v>-0.1527777777777778</v>
      </c>
      <c r="X69" s="40"/>
      <c r="Y69" s="40"/>
      <c r="Z69" s="40"/>
      <c r="AA69" s="40"/>
    </row>
    <row r="70">
      <c r="A70" s="184"/>
      <c r="B70" s="169"/>
      <c r="C70" s="170" t="s">
        <v>198</v>
      </c>
      <c r="D70" s="158"/>
      <c r="E70" s="145"/>
      <c r="F70" s="172">
        <v>100.0</v>
      </c>
      <c r="G70" s="172">
        <v>67.95</v>
      </c>
      <c r="H70" s="145"/>
      <c r="I70" s="172">
        <v>0.0</v>
      </c>
      <c r="J70" s="172">
        <v>0.0</v>
      </c>
      <c r="K70" s="158"/>
      <c r="L70" s="172">
        <v>1.0</v>
      </c>
      <c r="M70" s="172">
        <v>0.0</v>
      </c>
      <c r="N70" s="172">
        <v>1.0</v>
      </c>
      <c r="O70" s="145"/>
      <c r="P70" s="172">
        <v>0.0</v>
      </c>
      <c r="Q70" s="158"/>
      <c r="R70" s="174">
        <v>5.284722222222222</v>
      </c>
      <c r="S70" s="176">
        <v>5.524305555555555</v>
      </c>
      <c r="T70" s="187">
        <v>-0.23958333333333334</v>
      </c>
      <c r="U70" s="176">
        <v>0.16666666666666666</v>
      </c>
      <c r="V70" s="176">
        <v>0.3194444444444444</v>
      </c>
      <c r="W70" s="188">
        <v>-0.1527777777777778</v>
      </c>
      <c r="X70" s="40"/>
      <c r="Y70" s="40"/>
      <c r="Z70" s="40"/>
      <c r="AA70" s="40"/>
    </row>
    <row r="71">
      <c r="A71" s="167"/>
      <c r="B71" s="169"/>
      <c r="C71" s="170" t="s">
        <v>192</v>
      </c>
      <c r="D71" s="158"/>
      <c r="E71" s="171"/>
      <c r="F71" s="172">
        <v>0.0</v>
      </c>
      <c r="G71" s="172">
        <v>0.0</v>
      </c>
      <c r="H71" s="145"/>
      <c r="I71" s="172">
        <v>0.0</v>
      </c>
      <c r="J71" s="172">
        <v>0.0</v>
      </c>
      <c r="K71" s="158"/>
      <c r="L71" s="172">
        <v>0.0</v>
      </c>
      <c r="M71" s="172">
        <v>0.0</v>
      </c>
      <c r="N71" s="172">
        <v>0.0</v>
      </c>
      <c r="O71" s="145"/>
      <c r="P71" s="172">
        <v>0.0</v>
      </c>
      <c r="Q71" s="158"/>
      <c r="R71" s="174">
        <v>1.875</v>
      </c>
      <c r="S71" s="175">
        <v>0.0</v>
      </c>
      <c r="T71" s="174">
        <v>1.875</v>
      </c>
      <c r="U71" s="175">
        <v>0.0</v>
      </c>
      <c r="V71" s="176">
        <v>0.0</v>
      </c>
      <c r="W71" s="175">
        <v>0.0</v>
      </c>
      <c r="X71" s="40"/>
      <c r="Y71" s="40"/>
      <c r="Z71" s="40"/>
      <c r="AA71" s="40"/>
    </row>
    <row r="72">
      <c r="A72" s="156" t="s">
        <v>204</v>
      </c>
      <c r="B72" s="158"/>
      <c r="C72" s="159"/>
      <c r="D72" s="145"/>
      <c r="E72" s="160">
        <v>60.0</v>
      </c>
      <c r="F72" s="160">
        <v>57.05</v>
      </c>
      <c r="G72" s="160">
        <v>63.34</v>
      </c>
      <c r="H72" s="145"/>
      <c r="I72" s="160">
        <v>57.58</v>
      </c>
      <c r="J72" s="160">
        <v>63.53</v>
      </c>
      <c r="K72" s="158"/>
      <c r="L72" s="160">
        <v>2.0</v>
      </c>
      <c r="M72" s="160">
        <v>1.0</v>
      </c>
      <c r="N72" s="160">
        <v>3.0</v>
      </c>
      <c r="O72" s="145"/>
      <c r="P72" s="160">
        <v>0.0</v>
      </c>
      <c r="Q72" s="145"/>
      <c r="R72" s="162">
        <v>50.708333333333336</v>
      </c>
      <c r="S72" s="164">
        <v>40.267361111111114</v>
      </c>
      <c r="T72" s="162">
        <v>10.440972222222221</v>
      </c>
      <c r="U72" s="164">
        <v>2.625</v>
      </c>
      <c r="V72" s="166">
        <v>1.625</v>
      </c>
      <c r="W72" s="164">
        <v>1.0</v>
      </c>
      <c r="X72" s="40"/>
      <c r="Y72" s="40"/>
      <c r="Z72" s="40"/>
      <c r="AA72" s="40"/>
    </row>
    <row r="73">
      <c r="A73" s="167"/>
      <c r="B73" s="169"/>
      <c r="C73" s="170" t="s">
        <v>192</v>
      </c>
      <c r="D73" s="158"/>
      <c r="E73" s="171"/>
      <c r="F73" s="172">
        <v>57.05</v>
      </c>
      <c r="G73" s="172">
        <v>63.34</v>
      </c>
      <c r="H73" s="145"/>
      <c r="I73" s="172">
        <v>57.58</v>
      </c>
      <c r="J73" s="172">
        <v>63.53</v>
      </c>
      <c r="K73" s="158"/>
      <c r="L73" s="172">
        <v>2.0</v>
      </c>
      <c r="M73" s="172">
        <v>1.0</v>
      </c>
      <c r="N73" s="172">
        <v>3.0</v>
      </c>
      <c r="O73" s="145"/>
      <c r="P73" s="172">
        <v>0.0</v>
      </c>
      <c r="Q73" s="158"/>
      <c r="R73" s="174">
        <v>50.708333333333336</v>
      </c>
      <c r="S73" s="176">
        <v>40.267361111111114</v>
      </c>
      <c r="T73" s="174">
        <v>10.440972222222221</v>
      </c>
      <c r="U73" s="175">
        <v>2.625</v>
      </c>
      <c r="V73" s="176">
        <v>1.625</v>
      </c>
      <c r="W73" s="175">
        <v>1.0</v>
      </c>
      <c r="X73" s="40"/>
      <c r="Y73" s="40"/>
      <c r="Z73" s="40"/>
      <c r="AA73" s="40"/>
    </row>
    <row r="74">
      <c r="A74" s="156" t="s">
        <v>205</v>
      </c>
      <c r="B74" s="158"/>
      <c r="C74" s="159"/>
      <c r="D74" s="145"/>
      <c r="E74" s="160">
        <v>60.0</v>
      </c>
      <c r="F74" s="160">
        <v>89.31</v>
      </c>
      <c r="G74" s="160">
        <v>20.69</v>
      </c>
      <c r="H74" s="145"/>
      <c r="I74" s="160">
        <v>80.0</v>
      </c>
      <c r="J74" s="160">
        <v>20.66</v>
      </c>
      <c r="K74" s="158"/>
      <c r="L74" s="160">
        <v>0.0</v>
      </c>
      <c r="M74" s="160">
        <v>1.0</v>
      </c>
      <c r="N74" s="160">
        <v>1.0</v>
      </c>
      <c r="O74" s="145"/>
      <c r="P74" s="160">
        <v>0.0</v>
      </c>
      <c r="Q74" s="145"/>
      <c r="R74" s="183">
        <v>11.25</v>
      </c>
      <c r="S74" s="166">
        <v>4.385416666666667</v>
      </c>
      <c r="T74" s="183">
        <v>6.864583333333333</v>
      </c>
      <c r="U74" s="166">
        <v>1.617361111111111</v>
      </c>
      <c r="V74" s="166">
        <v>1.0694444444444444</v>
      </c>
      <c r="W74" s="166">
        <v>0.5479166666666667</v>
      </c>
      <c r="X74" s="40"/>
      <c r="Y74" s="40"/>
      <c r="Z74" s="40"/>
      <c r="AA74" s="40"/>
    </row>
    <row r="75">
      <c r="A75" s="184"/>
      <c r="B75" s="169"/>
      <c r="C75" s="170" t="s">
        <v>198</v>
      </c>
      <c r="D75" s="158"/>
      <c r="E75" s="145"/>
      <c r="F75" s="172">
        <v>0.0</v>
      </c>
      <c r="G75" s="172">
        <v>0.0</v>
      </c>
      <c r="H75" s="145"/>
      <c r="I75" s="172">
        <v>0.0</v>
      </c>
      <c r="J75" s="172">
        <v>0.0</v>
      </c>
      <c r="K75" s="158"/>
      <c r="L75" s="172">
        <v>0.0</v>
      </c>
      <c r="M75" s="172">
        <v>0.0</v>
      </c>
      <c r="N75" s="172">
        <v>0.0</v>
      </c>
      <c r="O75" s="145"/>
      <c r="P75" s="172">
        <v>0.0</v>
      </c>
      <c r="Q75" s="158"/>
      <c r="R75" s="174">
        <v>0.0</v>
      </c>
      <c r="S75" s="176">
        <v>0.0</v>
      </c>
      <c r="T75" s="174">
        <v>0.0</v>
      </c>
      <c r="U75" s="175">
        <v>0.0</v>
      </c>
      <c r="V75" s="176">
        <v>0.0</v>
      </c>
      <c r="W75" s="175">
        <v>0.0</v>
      </c>
      <c r="X75" s="40"/>
      <c r="Y75" s="40"/>
      <c r="Z75" s="40"/>
      <c r="AA75" s="40"/>
    </row>
    <row r="76">
      <c r="A76" s="167"/>
      <c r="B76" s="169"/>
      <c r="C76" s="170" t="s">
        <v>192</v>
      </c>
      <c r="D76" s="158"/>
      <c r="E76" s="171"/>
      <c r="F76" s="172">
        <v>89.31</v>
      </c>
      <c r="G76" s="172">
        <v>20.69</v>
      </c>
      <c r="H76" s="145"/>
      <c r="I76" s="172">
        <v>80.0</v>
      </c>
      <c r="J76" s="172">
        <v>20.66</v>
      </c>
      <c r="K76" s="158"/>
      <c r="L76" s="172">
        <v>0.0</v>
      </c>
      <c r="M76" s="172">
        <v>1.0</v>
      </c>
      <c r="N76" s="172">
        <v>1.0</v>
      </c>
      <c r="O76" s="145"/>
      <c r="P76" s="172">
        <v>0.0</v>
      </c>
      <c r="Q76" s="158"/>
      <c r="R76" s="174">
        <v>11.25</v>
      </c>
      <c r="S76" s="175">
        <v>4.385416666666667</v>
      </c>
      <c r="T76" s="174">
        <v>6.864583333333333</v>
      </c>
      <c r="U76" s="175">
        <v>1.617361111111111</v>
      </c>
      <c r="V76" s="175">
        <v>1.0694444444444444</v>
      </c>
      <c r="W76" s="175">
        <v>0.5479166666666667</v>
      </c>
      <c r="X76" s="40"/>
      <c r="Y76" s="40"/>
      <c r="Z76" s="40"/>
      <c r="AA76" s="40"/>
    </row>
    <row r="77">
      <c r="A77" s="156" t="s">
        <v>209</v>
      </c>
      <c r="B77" s="158"/>
      <c r="C77" s="159"/>
      <c r="D77" s="145"/>
      <c r="E77" s="160">
        <v>60.0</v>
      </c>
      <c r="F77" s="160">
        <v>51.73</v>
      </c>
      <c r="G77" s="160">
        <v>60.5</v>
      </c>
      <c r="H77" s="145"/>
      <c r="I77" s="160">
        <v>95.45</v>
      </c>
      <c r="J77" s="160">
        <v>122.05</v>
      </c>
      <c r="K77" s="158"/>
      <c r="L77" s="160">
        <v>1.0</v>
      </c>
      <c r="M77" s="160">
        <v>3.0</v>
      </c>
      <c r="N77" s="160">
        <v>4.0</v>
      </c>
      <c r="O77" s="145"/>
      <c r="P77" s="160">
        <v>0.0</v>
      </c>
      <c r="Q77" s="145"/>
      <c r="R77" s="162">
        <v>63.71527777777778</v>
      </c>
      <c r="S77" s="164">
        <v>38.986111111111114</v>
      </c>
      <c r="T77" s="162">
        <v>24.729166666666668</v>
      </c>
      <c r="U77" s="166">
        <v>6.375</v>
      </c>
      <c r="V77" s="166">
        <v>3.0347222222222223</v>
      </c>
      <c r="W77" s="164">
        <v>3.3402777777777777</v>
      </c>
      <c r="X77" s="40"/>
      <c r="Y77" s="40"/>
      <c r="Z77" s="40"/>
      <c r="AA77" s="40"/>
    </row>
    <row r="78">
      <c r="A78" s="184"/>
      <c r="B78" s="169"/>
      <c r="C78" s="170" t="s">
        <v>198</v>
      </c>
      <c r="D78" s="158"/>
      <c r="E78" s="145"/>
      <c r="F78" s="172">
        <v>68.97</v>
      </c>
      <c r="G78" s="172">
        <v>69.4</v>
      </c>
      <c r="H78" s="145"/>
      <c r="I78" s="172">
        <v>190.91</v>
      </c>
      <c r="J78" s="172">
        <v>129.03</v>
      </c>
      <c r="K78" s="158"/>
      <c r="L78" s="172">
        <v>1.0</v>
      </c>
      <c r="M78" s="172">
        <v>2.0</v>
      </c>
      <c r="N78" s="172">
        <v>3.0</v>
      </c>
      <c r="O78" s="145"/>
      <c r="P78" s="172">
        <v>0.0</v>
      </c>
      <c r="Q78" s="158"/>
      <c r="R78" s="174">
        <v>20.131944444444443</v>
      </c>
      <c r="S78" s="175">
        <v>26.822916666666668</v>
      </c>
      <c r="T78" s="187">
        <v>-6.690972222222222</v>
      </c>
      <c r="U78" s="175">
        <v>6.375</v>
      </c>
      <c r="V78" s="175">
        <v>1.4722222222222223</v>
      </c>
      <c r="W78" s="175">
        <v>4.902777777777778</v>
      </c>
      <c r="X78" s="40"/>
      <c r="Y78" s="40"/>
      <c r="Z78" s="40"/>
      <c r="AA78" s="40"/>
    </row>
    <row r="79">
      <c r="A79" s="167"/>
      <c r="B79" s="169"/>
      <c r="C79" s="170" t="s">
        <v>192</v>
      </c>
      <c r="D79" s="158"/>
      <c r="E79" s="171"/>
      <c r="F79" s="172">
        <v>0.0</v>
      </c>
      <c r="G79" s="172">
        <v>53.15</v>
      </c>
      <c r="H79" s="145"/>
      <c r="I79" s="172">
        <v>0.0</v>
      </c>
      <c r="J79" s="172">
        <v>115.25</v>
      </c>
      <c r="K79" s="158"/>
      <c r="L79" s="172">
        <v>0.0</v>
      </c>
      <c r="M79" s="172">
        <v>1.0</v>
      </c>
      <c r="N79" s="172">
        <v>1.0</v>
      </c>
      <c r="O79" s="145"/>
      <c r="P79" s="172">
        <v>0.0</v>
      </c>
      <c r="Q79" s="158"/>
      <c r="R79" s="174">
        <v>43.583333333333336</v>
      </c>
      <c r="S79" s="175">
        <v>12.163194444444445</v>
      </c>
      <c r="T79" s="174">
        <v>31.42013888888889</v>
      </c>
      <c r="U79" s="175">
        <v>0.0</v>
      </c>
      <c r="V79" s="176">
        <v>1.5625</v>
      </c>
      <c r="W79" s="195">
        <v>-1.5625</v>
      </c>
      <c r="X79" s="40"/>
      <c r="Y79" s="40"/>
      <c r="Z79" s="40"/>
      <c r="AA79" s="40"/>
    </row>
    <row r="80">
      <c r="A80" s="156" t="s">
        <v>212</v>
      </c>
      <c r="B80" s="158"/>
      <c r="C80" s="159"/>
      <c r="D80" s="145"/>
      <c r="E80" s="160">
        <v>60.0</v>
      </c>
      <c r="F80" s="160">
        <v>99.17</v>
      </c>
      <c r="G80" s="160">
        <v>49.89</v>
      </c>
      <c r="H80" s="145"/>
      <c r="I80" s="160">
        <v>100.0</v>
      </c>
      <c r="J80" s="160">
        <v>50.22</v>
      </c>
      <c r="K80" s="158"/>
      <c r="L80" s="160">
        <v>2.0</v>
      </c>
      <c r="M80" s="160">
        <v>0.0</v>
      </c>
      <c r="N80" s="160">
        <v>2.0</v>
      </c>
      <c r="O80" s="145"/>
      <c r="P80" s="160">
        <v>0.0</v>
      </c>
      <c r="Q80" s="145"/>
      <c r="R80" s="183">
        <v>42.708333333333336</v>
      </c>
      <c r="S80" s="166">
        <v>19.50347222222222</v>
      </c>
      <c r="T80" s="162">
        <v>23.20486111111111</v>
      </c>
      <c r="U80" s="166">
        <v>7.083333333333333</v>
      </c>
      <c r="V80" s="166">
        <v>2.4444444444444446</v>
      </c>
      <c r="W80" s="166">
        <v>4.638888888888889</v>
      </c>
      <c r="X80" s="40"/>
      <c r="Y80" s="40"/>
      <c r="Z80" s="40"/>
      <c r="AA80" s="40"/>
    </row>
    <row r="81">
      <c r="A81" s="184"/>
      <c r="B81" s="169"/>
      <c r="C81" s="170" t="s">
        <v>198</v>
      </c>
      <c r="D81" s="158"/>
      <c r="E81" s="145"/>
      <c r="F81" s="172">
        <v>0.0</v>
      </c>
      <c r="G81" s="172">
        <v>0.0</v>
      </c>
      <c r="H81" s="145"/>
      <c r="I81" s="172">
        <v>0.0</v>
      </c>
      <c r="J81" s="172">
        <v>0.0</v>
      </c>
      <c r="K81" s="158"/>
      <c r="L81" s="172">
        <v>0.0</v>
      </c>
      <c r="M81" s="172">
        <v>0.0</v>
      </c>
      <c r="N81" s="172">
        <v>0.0</v>
      </c>
      <c r="O81" s="145"/>
      <c r="P81" s="172">
        <v>0.0</v>
      </c>
      <c r="Q81" s="158"/>
      <c r="R81" s="174">
        <v>0.0</v>
      </c>
      <c r="S81" s="175">
        <v>0.8680555555555556</v>
      </c>
      <c r="T81" s="187">
        <v>-0.8680555555555556</v>
      </c>
      <c r="U81" s="175">
        <v>0.0</v>
      </c>
      <c r="V81" s="176">
        <v>0.0</v>
      </c>
      <c r="W81" s="175">
        <v>0.0</v>
      </c>
      <c r="X81" s="40"/>
      <c r="Y81" s="40"/>
      <c r="Z81" s="40"/>
      <c r="AA81" s="40"/>
    </row>
    <row r="82">
      <c r="A82" s="167"/>
      <c r="B82" s="169"/>
      <c r="C82" s="170" t="s">
        <v>192</v>
      </c>
      <c r="D82" s="158"/>
      <c r="E82" s="171"/>
      <c r="F82" s="172">
        <v>99.17</v>
      </c>
      <c r="G82" s="172">
        <v>49.89</v>
      </c>
      <c r="H82" s="145"/>
      <c r="I82" s="172">
        <v>100.0</v>
      </c>
      <c r="J82" s="172">
        <v>50.22</v>
      </c>
      <c r="K82" s="158"/>
      <c r="L82" s="172">
        <v>2.0</v>
      </c>
      <c r="M82" s="172">
        <v>0.0</v>
      </c>
      <c r="N82" s="172">
        <v>2.0</v>
      </c>
      <c r="O82" s="145"/>
      <c r="P82" s="172">
        <v>0.0</v>
      </c>
      <c r="Q82" s="158"/>
      <c r="R82" s="174">
        <v>42.708333333333336</v>
      </c>
      <c r="S82" s="175">
        <v>18.635416666666668</v>
      </c>
      <c r="T82" s="174">
        <v>24.072916666666668</v>
      </c>
      <c r="U82" s="175">
        <v>7.083333333333333</v>
      </c>
      <c r="V82" s="176">
        <v>2.4444444444444446</v>
      </c>
      <c r="W82" s="175">
        <v>4.638888888888889</v>
      </c>
      <c r="X82" s="40"/>
      <c r="Y82" s="40"/>
      <c r="Z82" s="40"/>
      <c r="AA82" s="40"/>
    </row>
    <row r="83">
      <c r="A83" s="156" t="s">
        <v>215</v>
      </c>
      <c r="B83" s="158"/>
      <c r="C83" s="159"/>
      <c r="D83" s="145"/>
      <c r="E83" s="160">
        <v>60.0</v>
      </c>
      <c r="F83" s="160">
        <v>100.0</v>
      </c>
      <c r="G83" s="160">
        <v>78.81</v>
      </c>
      <c r="H83" s="145"/>
      <c r="I83" s="160">
        <v>100.0</v>
      </c>
      <c r="J83" s="160">
        <v>79.53</v>
      </c>
      <c r="K83" s="158"/>
      <c r="L83" s="160">
        <v>1.0</v>
      </c>
      <c r="M83" s="160">
        <v>0.0</v>
      </c>
      <c r="N83" s="160">
        <v>1.0</v>
      </c>
      <c r="O83" s="145"/>
      <c r="P83" s="160">
        <v>0.0</v>
      </c>
      <c r="Q83" s="145"/>
      <c r="R83" s="162">
        <v>35.416666666666664</v>
      </c>
      <c r="S83" s="164">
        <v>16.78472222222222</v>
      </c>
      <c r="T83" s="162">
        <v>18.631944444444443</v>
      </c>
      <c r="U83" s="164">
        <v>3.125</v>
      </c>
      <c r="V83" s="166">
        <v>2.1770833333333335</v>
      </c>
      <c r="W83" s="164">
        <v>0.9479166666666666</v>
      </c>
      <c r="X83" s="40"/>
      <c r="Y83" s="40"/>
      <c r="Z83" s="40"/>
      <c r="AA83" s="40"/>
    </row>
    <row r="84">
      <c r="A84" s="167"/>
      <c r="B84" s="169"/>
      <c r="C84" s="170" t="s">
        <v>192</v>
      </c>
      <c r="D84" s="158"/>
      <c r="E84" s="171"/>
      <c r="F84" s="172">
        <v>100.0</v>
      </c>
      <c r="G84" s="172">
        <v>78.81</v>
      </c>
      <c r="H84" s="145"/>
      <c r="I84" s="172">
        <v>100.0</v>
      </c>
      <c r="J84" s="172">
        <v>79.53</v>
      </c>
      <c r="K84" s="158"/>
      <c r="L84" s="172">
        <v>1.0</v>
      </c>
      <c r="M84" s="172">
        <v>0.0</v>
      </c>
      <c r="N84" s="172">
        <v>1.0</v>
      </c>
      <c r="O84" s="145"/>
      <c r="P84" s="172">
        <v>0.0</v>
      </c>
      <c r="Q84" s="158"/>
      <c r="R84" s="174">
        <v>35.416666666666664</v>
      </c>
      <c r="S84" s="175">
        <v>16.78472222222222</v>
      </c>
      <c r="T84" s="174">
        <v>18.631944444444443</v>
      </c>
      <c r="U84" s="175">
        <v>3.125</v>
      </c>
      <c r="V84" s="175">
        <v>2.1770833333333335</v>
      </c>
      <c r="W84" s="175">
        <v>0.9479166666666666</v>
      </c>
      <c r="X84" s="40"/>
      <c r="Y84" s="40"/>
      <c r="Z84" s="40"/>
      <c r="AA84" s="40"/>
    </row>
    <row r="85">
      <c r="A85" s="156" t="s">
        <v>217</v>
      </c>
      <c r="B85" s="158"/>
      <c r="C85" s="159"/>
      <c r="D85" s="145"/>
      <c r="E85" s="160">
        <v>60.0</v>
      </c>
      <c r="F85" s="160">
        <v>21.54</v>
      </c>
      <c r="G85" s="160">
        <v>43.3</v>
      </c>
      <c r="H85" s="145"/>
      <c r="I85" s="160">
        <v>31.82</v>
      </c>
      <c r="J85" s="160">
        <v>54.93</v>
      </c>
      <c r="K85" s="158"/>
      <c r="L85" s="160">
        <v>1.0</v>
      </c>
      <c r="M85" s="160">
        <v>2.0</v>
      </c>
      <c r="N85" s="160">
        <v>3.0</v>
      </c>
      <c r="O85" s="145"/>
      <c r="P85" s="160">
        <v>0.0</v>
      </c>
      <c r="Q85" s="145"/>
      <c r="R85" s="162">
        <v>40.416666666666664</v>
      </c>
      <c r="S85" s="164">
        <v>20.29513888888889</v>
      </c>
      <c r="T85" s="162">
        <v>20.12152777777778</v>
      </c>
      <c r="U85" s="164">
        <v>3.7395833333333335</v>
      </c>
      <c r="V85" s="164">
        <v>0.6423611111111112</v>
      </c>
      <c r="W85" s="164">
        <v>3.0972222222222223</v>
      </c>
      <c r="X85" s="40"/>
      <c r="Y85" s="40"/>
      <c r="Z85" s="40"/>
      <c r="AA85" s="40"/>
    </row>
    <row r="86">
      <c r="A86" s="167"/>
      <c r="B86" s="169"/>
      <c r="C86" s="170" t="s">
        <v>192</v>
      </c>
      <c r="D86" s="158"/>
      <c r="E86" s="171"/>
      <c r="F86" s="172">
        <v>21.54</v>
      </c>
      <c r="G86" s="172">
        <v>43.3</v>
      </c>
      <c r="H86" s="145"/>
      <c r="I86" s="172">
        <v>31.82</v>
      </c>
      <c r="J86" s="172">
        <v>54.93</v>
      </c>
      <c r="K86" s="158"/>
      <c r="L86" s="172">
        <v>1.0</v>
      </c>
      <c r="M86" s="172">
        <v>2.0</v>
      </c>
      <c r="N86" s="172">
        <v>3.0</v>
      </c>
      <c r="O86" s="145"/>
      <c r="P86" s="172">
        <v>0.0</v>
      </c>
      <c r="Q86" s="158"/>
      <c r="R86" s="174">
        <v>40.416666666666664</v>
      </c>
      <c r="S86" s="175">
        <v>20.29513888888889</v>
      </c>
      <c r="T86" s="174">
        <v>20.12152777777778</v>
      </c>
      <c r="U86" s="175">
        <v>3.7395833333333335</v>
      </c>
      <c r="V86" s="175">
        <v>0.6423611111111112</v>
      </c>
      <c r="W86" s="175">
        <v>3.0972222222222223</v>
      </c>
      <c r="X86" s="40"/>
      <c r="Y86" s="40"/>
      <c r="Z86" s="40"/>
      <c r="AA86" s="40"/>
    </row>
    <row r="87">
      <c r="A87" s="156" t="s">
        <v>218</v>
      </c>
      <c r="B87" s="158"/>
      <c r="C87" s="159"/>
      <c r="D87" s="145"/>
      <c r="E87" s="160">
        <v>60.0</v>
      </c>
      <c r="F87" s="160">
        <v>77.58</v>
      </c>
      <c r="G87" s="160">
        <v>65.36</v>
      </c>
      <c r="H87" s="145"/>
      <c r="I87" s="160">
        <v>121.21</v>
      </c>
      <c r="J87" s="160">
        <v>105.83</v>
      </c>
      <c r="K87" s="158"/>
      <c r="L87" s="160">
        <v>2.0</v>
      </c>
      <c r="M87" s="160">
        <v>3.0</v>
      </c>
      <c r="N87" s="160">
        <v>5.0</v>
      </c>
      <c r="O87" s="145"/>
      <c r="P87" s="160">
        <v>0.0</v>
      </c>
      <c r="Q87" s="145"/>
      <c r="R87" s="162">
        <v>124.08333333333333</v>
      </c>
      <c r="S87" s="164">
        <v>69.71180555555556</v>
      </c>
      <c r="T87" s="162">
        <v>54.37152777777778</v>
      </c>
      <c r="U87" s="164">
        <v>10.0</v>
      </c>
      <c r="V87" s="164">
        <v>5.815972222222222</v>
      </c>
      <c r="W87" s="164">
        <v>4.184027777777778</v>
      </c>
      <c r="X87" s="40"/>
      <c r="Y87" s="40"/>
      <c r="Z87" s="40"/>
      <c r="AA87" s="40"/>
    </row>
    <row r="88">
      <c r="A88" s="184"/>
      <c r="B88" s="169"/>
      <c r="C88" s="170" t="s">
        <v>192</v>
      </c>
      <c r="D88" s="158"/>
      <c r="E88" s="145"/>
      <c r="F88" s="172">
        <v>77.58</v>
      </c>
      <c r="G88" s="172">
        <v>65.36</v>
      </c>
      <c r="H88" s="145"/>
      <c r="I88" s="172">
        <v>121.21</v>
      </c>
      <c r="J88" s="172">
        <v>105.83</v>
      </c>
      <c r="K88" s="158"/>
      <c r="L88" s="172">
        <v>2.0</v>
      </c>
      <c r="M88" s="172">
        <v>3.0</v>
      </c>
      <c r="N88" s="172">
        <v>5.0</v>
      </c>
      <c r="O88" s="171"/>
      <c r="P88" s="172">
        <v>0.0</v>
      </c>
      <c r="Q88" s="201"/>
      <c r="R88" s="174">
        <v>124.08333333333333</v>
      </c>
      <c r="S88" s="175">
        <v>69.71180555555556</v>
      </c>
      <c r="T88" s="174">
        <v>54.37152777777778</v>
      </c>
      <c r="U88" s="175">
        <v>10.0</v>
      </c>
      <c r="V88" s="175">
        <v>5.815972222222222</v>
      </c>
      <c r="W88" s="175">
        <v>4.184027777777778</v>
      </c>
      <c r="X88" s="40"/>
      <c r="Y88" s="40"/>
      <c r="Z88" s="40"/>
      <c r="AA88" s="40"/>
    </row>
    <row r="89">
      <c r="A89" s="202"/>
      <c r="B89" s="139"/>
      <c r="C89" s="139"/>
      <c r="D89" s="139"/>
      <c r="E89" s="139"/>
      <c r="F89" s="139"/>
      <c r="G89" s="139"/>
      <c r="H89" s="139"/>
      <c r="I89" s="139"/>
      <c r="J89" s="141"/>
      <c r="K89" s="145"/>
      <c r="L89" s="204" t="s">
        <v>221</v>
      </c>
      <c r="M89" s="139"/>
      <c r="N89" s="139"/>
      <c r="O89" s="139"/>
      <c r="P89" s="139"/>
      <c r="Q89" s="139"/>
      <c r="R89" s="139"/>
      <c r="S89" s="139"/>
      <c r="T89" s="139"/>
      <c r="U89" s="139"/>
      <c r="V89" s="139"/>
      <c r="W89" s="141"/>
      <c r="X89" s="40"/>
      <c r="Y89" s="40"/>
      <c r="Z89" s="40"/>
      <c r="AA89" s="40"/>
    </row>
    <row r="90">
      <c r="A90" s="202"/>
      <c r="B90" s="139"/>
      <c r="C90" s="139"/>
      <c r="D90" s="139"/>
      <c r="E90" s="139"/>
      <c r="F90" s="139"/>
      <c r="G90" s="139"/>
      <c r="H90" s="139"/>
      <c r="I90" s="139"/>
      <c r="J90" s="141"/>
      <c r="K90" s="145"/>
      <c r="L90" s="160">
        <v>11.0</v>
      </c>
      <c r="M90" s="160">
        <v>11.0</v>
      </c>
      <c r="N90" s="160">
        <v>22.0</v>
      </c>
      <c r="O90" s="145"/>
      <c r="P90" s="160">
        <v>0.0</v>
      </c>
      <c r="Q90" s="145"/>
      <c r="R90" s="162">
        <v>419.5833333333333</v>
      </c>
      <c r="S90" s="164">
        <v>236.77430555555554</v>
      </c>
      <c r="T90" s="162">
        <v>182.80902777777777</v>
      </c>
      <c r="U90" s="164">
        <v>38.61736111111111</v>
      </c>
      <c r="V90" s="164">
        <v>17.854166666666668</v>
      </c>
      <c r="W90" s="164">
        <v>20.763194444444444</v>
      </c>
      <c r="X90" s="40"/>
      <c r="Y90" s="40"/>
      <c r="Z90" s="40"/>
      <c r="AA90" s="40"/>
    </row>
    <row r="91">
      <c r="A91" s="40"/>
      <c r="B91" s="40"/>
      <c r="C91" s="40"/>
      <c r="D91" s="40"/>
      <c r="E91" s="40"/>
      <c r="F91" s="40"/>
      <c r="G91" s="40"/>
      <c r="H91" s="40"/>
      <c r="I91" s="40"/>
      <c r="J91" s="40"/>
      <c r="K91" s="40"/>
      <c r="L91" s="40"/>
      <c r="M91" s="40"/>
      <c r="N91" s="40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</row>
    <row r="92">
      <c r="A92" s="40"/>
      <c r="B92" s="40"/>
      <c r="C92" s="40"/>
      <c r="D92" s="40"/>
      <c r="E92" s="40"/>
      <c r="F92" s="40"/>
      <c r="G92" s="40"/>
      <c r="H92" s="40"/>
      <c r="I92" s="40"/>
      <c r="J92" s="40"/>
      <c r="K92" s="40"/>
      <c r="L92" s="40"/>
      <c r="M92" s="40"/>
      <c r="N92" s="40"/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</row>
    <row r="93">
      <c r="A93" s="40"/>
      <c r="B93" s="40"/>
      <c r="C93" s="40"/>
      <c r="D93" s="40"/>
      <c r="E93" s="40"/>
      <c r="F93" s="40"/>
      <c r="G93" s="40"/>
      <c r="H93" s="40"/>
      <c r="I93" s="40"/>
      <c r="J93" s="40"/>
      <c r="K93" s="40"/>
      <c r="L93" s="40"/>
      <c r="M93" s="40"/>
      <c r="N93" s="40"/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</row>
    <row r="94">
      <c r="A94" s="40"/>
      <c r="B94" s="40"/>
      <c r="C94" s="40"/>
      <c r="D94" s="40"/>
      <c r="E94" s="40"/>
      <c r="F94" s="40"/>
      <c r="G94" s="40"/>
      <c r="H94" s="40"/>
      <c r="I94" s="40"/>
      <c r="J94" s="40"/>
      <c r="K94" s="40"/>
      <c r="L94" s="40"/>
      <c r="M94" s="40"/>
      <c r="N94" s="40"/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</row>
    <row r="95">
      <c r="A95" s="40"/>
      <c r="B95" s="40"/>
      <c r="C95" s="40"/>
      <c r="D95" s="40"/>
      <c r="E95" s="40"/>
      <c r="F95" s="40"/>
      <c r="G95" s="40"/>
      <c r="H95" s="40"/>
      <c r="I95" s="40"/>
      <c r="J95" s="40"/>
      <c r="K95" s="40"/>
      <c r="L95" s="40"/>
      <c r="M95" s="40"/>
      <c r="N95" s="40"/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</row>
    <row r="96">
      <c r="A96" s="40"/>
      <c r="B96" s="40"/>
      <c r="C96" s="40"/>
      <c r="D96" s="40"/>
      <c r="E96" s="40"/>
      <c r="F96" s="40"/>
      <c r="G96" s="40"/>
      <c r="H96" s="40"/>
      <c r="I96" s="40"/>
      <c r="J96" s="40"/>
      <c r="K96" s="40"/>
      <c r="L96" s="40"/>
      <c r="M96" s="40"/>
      <c r="N96" s="40"/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</row>
    <row r="97">
      <c r="A97" s="40"/>
      <c r="B97" s="40"/>
      <c r="C97" s="40"/>
      <c r="D97" s="40"/>
      <c r="E97" s="40"/>
      <c r="F97" s="40"/>
      <c r="G97" s="40"/>
      <c r="H97" s="40"/>
      <c r="I97" s="40"/>
      <c r="J97" s="40"/>
      <c r="K97" s="40"/>
      <c r="L97" s="40"/>
      <c r="M97" s="40"/>
      <c r="N97" s="40"/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</row>
    <row r="98">
      <c r="A98" s="40"/>
      <c r="B98" s="40"/>
      <c r="C98" s="40"/>
      <c r="D98" s="40"/>
      <c r="E98" s="40"/>
      <c r="F98" s="40"/>
      <c r="G98" s="40"/>
      <c r="H98" s="40"/>
      <c r="I98" s="40"/>
      <c r="J98" s="40"/>
      <c r="K98" s="40"/>
      <c r="L98" s="40"/>
      <c r="M98" s="40"/>
      <c r="N98" s="40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</row>
    <row r="99">
      <c r="A99" s="40"/>
      <c r="B99" s="40"/>
      <c r="C99" s="40"/>
      <c r="D99" s="40"/>
      <c r="E99" s="40"/>
      <c r="F99" s="40"/>
      <c r="G99" s="40"/>
      <c r="H99" s="40"/>
      <c r="I99" s="40"/>
      <c r="J99" s="40"/>
      <c r="K99" s="40"/>
      <c r="L99" s="40"/>
      <c r="M99" s="40"/>
      <c r="N99" s="40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</row>
    <row r="100">
      <c r="A100" s="40"/>
      <c r="B100" s="40"/>
      <c r="C100" s="40"/>
      <c r="D100" s="40"/>
      <c r="E100" s="40"/>
      <c r="F100" s="40"/>
      <c r="G100" s="40"/>
      <c r="H100" s="40"/>
      <c r="I100" s="40"/>
      <c r="J100" s="40"/>
      <c r="K100" s="40"/>
      <c r="L100" s="40"/>
      <c r="M100" s="40"/>
      <c r="N100" s="40"/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</row>
    <row r="101">
      <c r="A101" s="40"/>
      <c r="B101" s="40"/>
      <c r="C101" s="40"/>
      <c r="D101" s="40"/>
      <c r="E101" s="40"/>
      <c r="F101" s="40"/>
      <c r="G101" s="40"/>
      <c r="H101" s="40"/>
      <c r="I101" s="40"/>
      <c r="J101" s="40"/>
      <c r="K101" s="40"/>
      <c r="L101" s="40"/>
      <c r="M101" s="40"/>
      <c r="N101" s="40"/>
      <c r="O101" s="40"/>
      <c r="P101" s="40"/>
      <c r="Q101" s="40"/>
      <c r="R101" s="40"/>
      <c r="S101" s="40"/>
      <c r="T101" s="40"/>
      <c r="U101" s="40"/>
      <c r="V101" s="40"/>
      <c r="W101" s="40"/>
      <c r="X101" s="40"/>
      <c r="Y101" s="40"/>
      <c r="Z101" s="40"/>
      <c r="AA101" s="40"/>
    </row>
    <row r="102">
      <c r="A102" s="40"/>
      <c r="B102" s="40"/>
      <c r="C102" s="40"/>
      <c r="D102" s="40"/>
      <c r="E102" s="40"/>
      <c r="F102" s="40"/>
      <c r="G102" s="40"/>
      <c r="H102" s="40"/>
      <c r="I102" s="40"/>
      <c r="J102" s="40"/>
      <c r="K102" s="40"/>
      <c r="L102" s="40"/>
      <c r="M102" s="40"/>
      <c r="N102" s="40"/>
      <c r="O102" s="40"/>
      <c r="P102" s="40"/>
      <c r="Q102" s="40"/>
      <c r="R102" s="40"/>
      <c r="S102" s="40"/>
      <c r="T102" s="40"/>
      <c r="U102" s="40"/>
      <c r="V102" s="40"/>
      <c r="W102" s="40"/>
      <c r="X102" s="40"/>
      <c r="Y102" s="40"/>
      <c r="Z102" s="40"/>
      <c r="AA102" s="40"/>
    </row>
    <row r="103">
      <c r="A103" s="40"/>
      <c r="B103" s="40"/>
      <c r="C103" s="40"/>
      <c r="D103" s="40"/>
      <c r="E103" s="40"/>
      <c r="F103" s="40"/>
      <c r="G103" s="40"/>
      <c r="H103" s="40"/>
      <c r="I103" s="40"/>
      <c r="J103" s="40"/>
      <c r="K103" s="40"/>
      <c r="L103" s="40"/>
      <c r="M103" s="40"/>
      <c r="N103" s="40"/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</row>
    <row r="104">
      <c r="A104" s="40"/>
      <c r="B104" s="40"/>
      <c r="C104" s="40"/>
      <c r="D104" s="40"/>
      <c r="E104" s="40"/>
      <c r="F104" s="40"/>
      <c r="G104" s="40"/>
      <c r="H104" s="40"/>
      <c r="I104" s="40"/>
      <c r="J104" s="40"/>
      <c r="K104" s="40"/>
      <c r="L104" s="40"/>
      <c r="M104" s="40"/>
      <c r="N104" s="40"/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</row>
    <row r="105">
      <c r="A105" s="40"/>
      <c r="B105" s="40"/>
      <c r="C105" s="40"/>
      <c r="D105" s="40"/>
      <c r="E105" s="40"/>
      <c r="F105" s="40"/>
      <c r="G105" s="40"/>
      <c r="H105" s="40"/>
      <c r="I105" s="40"/>
      <c r="J105" s="40"/>
      <c r="K105" s="40"/>
      <c r="L105" s="40"/>
      <c r="M105" s="40"/>
      <c r="N105" s="40"/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</row>
    <row r="106">
      <c r="A106" s="40"/>
      <c r="B106" s="40"/>
      <c r="C106" s="40"/>
      <c r="D106" s="40"/>
      <c r="E106" s="40"/>
      <c r="F106" s="40"/>
      <c r="G106" s="40"/>
      <c r="H106" s="40"/>
      <c r="I106" s="40"/>
      <c r="J106" s="40"/>
      <c r="K106" s="40"/>
      <c r="L106" s="40"/>
      <c r="M106" s="40"/>
      <c r="N106" s="40"/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</row>
    <row r="107">
      <c r="A107" s="40"/>
      <c r="B107" s="40"/>
      <c r="C107" s="40"/>
      <c r="D107" s="40"/>
      <c r="E107" s="40"/>
      <c r="F107" s="40"/>
      <c r="G107" s="40"/>
      <c r="H107" s="40"/>
      <c r="I107" s="40"/>
      <c r="J107" s="40"/>
      <c r="K107" s="40"/>
      <c r="L107" s="40"/>
      <c r="M107" s="40"/>
      <c r="N107" s="40"/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</row>
    <row r="108">
      <c r="A108" s="40"/>
      <c r="B108" s="40"/>
      <c r="C108" s="40"/>
      <c r="D108" s="40"/>
      <c r="E108" s="40"/>
      <c r="F108" s="40"/>
      <c r="G108" s="40"/>
      <c r="H108" s="40"/>
      <c r="I108" s="40"/>
      <c r="J108" s="40"/>
      <c r="K108" s="40"/>
      <c r="L108" s="40"/>
      <c r="M108" s="40"/>
      <c r="N108" s="40"/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</row>
    <row r="109">
      <c r="A109" s="40"/>
      <c r="B109" s="40"/>
      <c r="C109" s="40"/>
      <c r="D109" s="40"/>
      <c r="E109" s="40"/>
      <c r="F109" s="40"/>
      <c r="G109" s="40"/>
      <c r="H109" s="40"/>
      <c r="I109" s="40"/>
      <c r="J109" s="40"/>
      <c r="K109" s="40"/>
      <c r="L109" s="40"/>
      <c r="M109" s="40"/>
      <c r="N109" s="40"/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</row>
    <row r="110">
      <c r="A110" s="40"/>
      <c r="B110" s="40"/>
      <c r="C110" s="40"/>
      <c r="D110" s="40"/>
      <c r="E110" s="40"/>
      <c r="F110" s="40"/>
      <c r="G110" s="40"/>
      <c r="H110" s="40"/>
      <c r="I110" s="40"/>
      <c r="J110" s="40"/>
      <c r="K110" s="40"/>
      <c r="L110" s="40"/>
      <c r="M110" s="40"/>
      <c r="N110" s="40"/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</row>
    <row r="111">
      <c r="A111" s="40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0"/>
      <c r="N111" s="40"/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</row>
    <row r="112">
      <c r="A112" s="40"/>
      <c r="B112" s="40"/>
      <c r="C112" s="40"/>
      <c r="D112" s="40"/>
      <c r="E112" s="40"/>
      <c r="F112" s="40"/>
      <c r="G112" s="40"/>
      <c r="H112" s="40"/>
      <c r="I112" s="40"/>
      <c r="J112" s="40"/>
      <c r="K112" s="40"/>
      <c r="L112" s="40"/>
      <c r="M112" s="40"/>
      <c r="N112" s="40"/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</row>
    <row r="113">
      <c r="A113" s="40"/>
      <c r="B113" s="40"/>
      <c r="C113" s="40"/>
      <c r="D113" s="40"/>
      <c r="E113" s="40"/>
      <c r="F113" s="40"/>
      <c r="G113" s="40"/>
      <c r="H113" s="40"/>
      <c r="I113" s="40"/>
      <c r="J113" s="40"/>
      <c r="K113" s="40"/>
      <c r="L113" s="40"/>
      <c r="M113" s="40"/>
      <c r="N113" s="40"/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</row>
    <row r="114">
      <c r="A114" s="40"/>
      <c r="B114" s="40"/>
      <c r="C114" s="40"/>
      <c r="D114" s="40"/>
      <c r="E114" s="40"/>
      <c r="F114" s="40"/>
      <c r="G114" s="40"/>
      <c r="H114" s="40"/>
      <c r="I114" s="40"/>
      <c r="J114" s="40"/>
      <c r="K114" s="40"/>
      <c r="L114" s="40"/>
      <c r="M114" s="40"/>
      <c r="N114" s="40"/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</row>
    <row r="115">
      <c r="A115" s="40"/>
      <c r="B115" s="40"/>
      <c r="C115" s="40"/>
      <c r="D115" s="40"/>
      <c r="E115" s="40"/>
      <c r="F115" s="40"/>
      <c r="G115" s="40"/>
      <c r="H115" s="40"/>
      <c r="I115" s="40"/>
      <c r="J115" s="40"/>
      <c r="K115" s="40"/>
      <c r="L115" s="40"/>
      <c r="M115" s="40"/>
      <c r="N115" s="40"/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</row>
    <row r="116">
      <c r="A116" s="40"/>
      <c r="B116" s="40"/>
      <c r="C116" s="40"/>
      <c r="D116" s="40"/>
      <c r="E116" s="40"/>
      <c r="F116" s="40"/>
      <c r="G116" s="40"/>
      <c r="H116" s="40"/>
      <c r="I116" s="40"/>
      <c r="J116" s="40"/>
      <c r="K116" s="40"/>
      <c r="L116" s="40"/>
      <c r="M116" s="40"/>
      <c r="N116" s="40"/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</row>
    <row r="117">
      <c r="A117" s="40"/>
      <c r="B117" s="40"/>
      <c r="C117" s="40"/>
      <c r="D117" s="40"/>
      <c r="E117" s="40"/>
      <c r="F117" s="40"/>
      <c r="G117" s="40"/>
      <c r="H117" s="40"/>
      <c r="I117" s="40"/>
      <c r="J117" s="40"/>
      <c r="K117" s="40"/>
      <c r="L117" s="40"/>
      <c r="M117" s="40"/>
      <c r="N117" s="40"/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</row>
    <row r="118">
      <c r="A118" s="40"/>
      <c r="B118" s="40"/>
      <c r="C118" s="40"/>
      <c r="D118" s="40"/>
      <c r="E118" s="40"/>
      <c r="F118" s="40"/>
      <c r="G118" s="40"/>
      <c r="H118" s="40"/>
      <c r="I118" s="40"/>
      <c r="J118" s="40"/>
      <c r="K118" s="40"/>
      <c r="L118" s="40"/>
      <c r="M118" s="40"/>
      <c r="N118" s="40"/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</row>
    <row r="119">
      <c r="A119" s="40"/>
      <c r="B119" s="40"/>
      <c r="C119" s="40"/>
      <c r="D119" s="40"/>
      <c r="E119" s="40"/>
      <c r="F119" s="40"/>
      <c r="G119" s="40"/>
      <c r="H119" s="40"/>
      <c r="I119" s="40"/>
      <c r="J119" s="40"/>
      <c r="K119" s="40"/>
      <c r="L119" s="40"/>
      <c r="M119" s="40"/>
      <c r="N119" s="40"/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</row>
    <row r="120">
      <c r="A120" s="40"/>
      <c r="B120" s="40"/>
      <c r="C120" s="40"/>
      <c r="D120" s="40"/>
      <c r="E120" s="40"/>
      <c r="F120" s="40"/>
      <c r="G120" s="40"/>
      <c r="H120" s="40"/>
      <c r="I120" s="40"/>
      <c r="J120" s="40"/>
      <c r="K120" s="40"/>
      <c r="L120" s="40"/>
      <c r="M120" s="40"/>
      <c r="N120" s="40"/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</row>
    <row r="121">
      <c r="A121" s="40"/>
      <c r="B121" s="40"/>
      <c r="C121" s="40"/>
      <c r="D121" s="40"/>
      <c r="E121" s="40"/>
      <c r="F121" s="40"/>
      <c r="G121" s="40"/>
      <c r="H121" s="40"/>
      <c r="I121" s="40"/>
      <c r="J121" s="40"/>
      <c r="K121" s="40"/>
      <c r="L121" s="40"/>
      <c r="M121" s="40"/>
      <c r="N121" s="40"/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</row>
    <row r="122">
      <c r="A122" s="40"/>
      <c r="B122" s="40"/>
      <c r="C122" s="40"/>
      <c r="D122" s="40"/>
      <c r="E122" s="40"/>
      <c r="F122" s="40"/>
      <c r="G122" s="40"/>
      <c r="H122" s="40"/>
      <c r="I122" s="40"/>
      <c r="J122" s="40"/>
      <c r="K122" s="40"/>
      <c r="L122" s="40"/>
      <c r="M122" s="40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</row>
    <row r="123">
      <c r="A123" s="40"/>
      <c r="B123" s="40"/>
      <c r="C123" s="40"/>
      <c r="D123" s="40"/>
      <c r="E123" s="40"/>
      <c r="F123" s="40"/>
      <c r="G123" s="40"/>
      <c r="H123" s="40"/>
      <c r="I123" s="40"/>
      <c r="J123" s="40"/>
      <c r="K123" s="40"/>
      <c r="L123" s="40"/>
      <c r="M123" s="40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</row>
    <row r="124">
      <c r="A124" s="40"/>
      <c r="B124" s="40"/>
      <c r="C124" s="40"/>
      <c r="D124" s="40"/>
      <c r="E124" s="40"/>
      <c r="F124" s="40"/>
      <c r="G124" s="40"/>
      <c r="H124" s="40"/>
      <c r="I124" s="40"/>
      <c r="J124" s="40"/>
      <c r="K124" s="40"/>
      <c r="L124" s="40"/>
      <c r="M124" s="40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</row>
    <row r="125">
      <c r="A125" s="40"/>
      <c r="B125" s="40"/>
      <c r="C125" s="40"/>
      <c r="D125" s="40"/>
      <c r="E125" s="40"/>
      <c r="F125" s="40"/>
      <c r="G125" s="40"/>
      <c r="H125" s="40"/>
      <c r="I125" s="40"/>
      <c r="J125" s="40"/>
      <c r="K125" s="40"/>
      <c r="L125" s="40"/>
      <c r="M125" s="40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</row>
    <row r="126">
      <c r="A126" s="40"/>
      <c r="B126" s="40"/>
      <c r="C126" s="40"/>
      <c r="D126" s="40"/>
      <c r="E126" s="40"/>
      <c r="F126" s="40"/>
      <c r="G126" s="40"/>
      <c r="H126" s="40"/>
      <c r="I126" s="40"/>
      <c r="J126" s="40"/>
      <c r="K126" s="40"/>
      <c r="L126" s="40"/>
      <c r="M126" s="40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</row>
    <row r="127">
      <c r="A127" s="40"/>
      <c r="B127" s="40"/>
      <c r="C127" s="40"/>
      <c r="D127" s="40"/>
      <c r="E127" s="40"/>
      <c r="F127" s="40"/>
      <c r="G127" s="40"/>
      <c r="H127" s="40"/>
      <c r="I127" s="40"/>
      <c r="J127" s="40"/>
      <c r="K127" s="40"/>
      <c r="L127" s="40"/>
      <c r="M127" s="40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</row>
    <row r="128">
      <c r="A128" s="40"/>
      <c r="B128" s="40"/>
      <c r="C128" s="40"/>
      <c r="D128" s="40"/>
      <c r="E128" s="40"/>
      <c r="F128" s="40"/>
      <c r="G128" s="40"/>
      <c r="H128" s="40"/>
      <c r="I128" s="40"/>
      <c r="J128" s="40"/>
      <c r="K128" s="40"/>
      <c r="L128" s="40"/>
      <c r="M128" s="40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</row>
    <row r="129">
      <c r="A129" s="40"/>
      <c r="B129" s="40"/>
      <c r="C129" s="40"/>
      <c r="D129" s="40"/>
      <c r="E129" s="40"/>
      <c r="F129" s="40"/>
      <c r="G129" s="40"/>
      <c r="H129" s="40"/>
      <c r="I129" s="40"/>
      <c r="J129" s="40"/>
      <c r="K129" s="40"/>
      <c r="L129" s="40"/>
      <c r="M129" s="40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</row>
    <row r="130">
      <c r="A130" s="40"/>
      <c r="B130" s="40"/>
      <c r="C130" s="40"/>
      <c r="D130" s="40"/>
      <c r="E130" s="40"/>
      <c r="F130" s="40"/>
      <c r="G130" s="40"/>
      <c r="H130" s="40"/>
      <c r="I130" s="40"/>
      <c r="J130" s="40"/>
      <c r="K130" s="40"/>
      <c r="L130" s="40"/>
      <c r="M130" s="40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</row>
    <row r="131">
      <c r="A131" s="40"/>
      <c r="B131" s="40"/>
      <c r="C131" s="40"/>
      <c r="D131" s="40"/>
      <c r="E131" s="40"/>
      <c r="F131" s="40"/>
      <c r="G131" s="40"/>
      <c r="H131" s="40"/>
      <c r="I131" s="40"/>
      <c r="J131" s="40"/>
      <c r="K131" s="40"/>
      <c r="L131" s="40"/>
      <c r="M131" s="40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</row>
    <row r="132">
      <c r="A132" s="40"/>
      <c r="B132" s="40"/>
      <c r="C132" s="40"/>
      <c r="D132" s="40"/>
      <c r="E132" s="40"/>
      <c r="F132" s="40"/>
      <c r="G132" s="40"/>
      <c r="H132" s="40"/>
      <c r="I132" s="40"/>
      <c r="J132" s="40"/>
      <c r="K132" s="40"/>
      <c r="L132" s="40"/>
      <c r="M132" s="40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</row>
    <row r="133">
      <c r="A133" s="40"/>
      <c r="B133" s="40"/>
      <c r="C133" s="40"/>
      <c r="D133" s="40"/>
      <c r="E133" s="40"/>
      <c r="F133" s="40"/>
      <c r="G133" s="40"/>
      <c r="H133" s="40"/>
      <c r="I133" s="40"/>
      <c r="J133" s="40"/>
      <c r="K133" s="40"/>
      <c r="L133" s="40"/>
      <c r="M133" s="40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</row>
    <row r="134">
      <c r="A134" s="40"/>
      <c r="B134" s="40"/>
      <c r="C134" s="40"/>
      <c r="D134" s="40"/>
      <c r="E134" s="40"/>
      <c r="F134" s="40"/>
      <c r="G134" s="40"/>
      <c r="H134" s="40"/>
      <c r="I134" s="40"/>
      <c r="J134" s="40"/>
      <c r="K134" s="40"/>
      <c r="L134" s="40"/>
      <c r="M134" s="40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</row>
    <row r="135">
      <c r="A135" s="40"/>
      <c r="B135" s="40"/>
      <c r="C135" s="40"/>
      <c r="D135" s="40"/>
      <c r="E135" s="40"/>
      <c r="F135" s="40"/>
      <c r="G135" s="40"/>
      <c r="H135" s="40"/>
      <c r="I135" s="40"/>
      <c r="J135" s="40"/>
      <c r="K135" s="40"/>
      <c r="L135" s="40"/>
      <c r="M135" s="40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</row>
    <row r="136">
      <c r="A136" s="40"/>
      <c r="B136" s="40"/>
      <c r="C136" s="40"/>
      <c r="D136" s="40"/>
      <c r="E136" s="40"/>
      <c r="F136" s="40"/>
      <c r="G136" s="40"/>
      <c r="H136" s="40"/>
      <c r="I136" s="40"/>
      <c r="J136" s="40"/>
      <c r="K136" s="40"/>
      <c r="L136" s="40"/>
      <c r="M136" s="40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</row>
    <row r="137">
      <c r="A137" s="40"/>
      <c r="B137" s="40"/>
      <c r="C137" s="40"/>
      <c r="D137" s="40"/>
      <c r="E137" s="40"/>
      <c r="F137" s="40"/>
      <c r="G137" s="40"/>
      <c r="H137" s="40"/>
      <c r="I137" s="40"/>
      <c r="J137" s="40"/>
      <c r="K137" s="40"/>
      <c r="L137" s="40"/>
      <c r="M137" s="40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</row>
    <row r="138">
      <c r="A138" s="40"/>
      <c r="B138" s="40"/>
      <c r="C138" s="40"/>
      <c r="D138" s="40"/>
      <c r="E138" s="40"/>
      <c r="F138" s="40"/>
      <c r="G138" s="40"/>
      <c r="H138" s="40"/>
      <c r="I138" s="40"/>
      <c r="J138" s="40"/>
      <c r="K138" s="40"/>
      <c r="L138" s="40"/>
      <c r="M138" s="40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</row>
    <row r="139">
      <c r="A139" s="40"/>
      <c r="B139" s="40"/>
      <c r="C139" s="40"/>
      <c r="D139" s="40"/>
      <c r="E139" s="40"/>
      <c r="F139" s="40"/>
      <c r="G139" s="40"/>
      <c r="H139" s="40"/>
      <c r="I139" s="40"/>
      <c r="J139" s="40"/>
      <c r="K139" s="40"/>
      <c r="L139" s="40"/>
      <c r="M139" s="40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</row>
    <row r="140">
      <c r="A140" s="40"/>
      <c r="B140" s="40"/>
      <c r="C140" s="40"/>
      <c r="D140" s="40"/>
      <c r="E140" s="40"/>
      <c r="F140" s="40"/>
      <c r="G140" s="40"/>
      <c r="H140" s="40"/>
      <c r="I140" s="40"/>
      <c r="J140" s="40"/>
      <c r="K140" s="40"/>
      <c r="L140" s="40"/>
      <c r="M140" s="40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</row>
    <row r="141">
      <c r="A141" s="40"/>
      <c r="B141" s="40"/>
      <c r="C141" s="40"/>
      <c r="D141" s="40"/>
      <c r="E141" s="40"/>
      <c r="F141" s="40"/>
      <c r="G141" s="40"/>
      <c r="H141" s="40"/>
      <c r="I141" s="40"/>
      <c r="J141" s="40"/>
      <c r="K141" s="40"/>
      <c r="L141" s="40"/>
      <c r="M141" s="40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</row>
    <row r="142">
      <c r="A142" s="40"/>
      <c r="B142" s="40"/>
      <c r="C142" s="40"/>
      <c r="D142" s="40"/>
      <c r="E142" s="40"/>
      <c r="F142" s="40"/>
      <c r="G142" s="40"/>
      <c r="H142" s="40"/>
      <c r="I142" s="40"/>
      <c r="J142" s="40"/>
      <c r="K142" s="40"/>
      <c r="L142" s="40"/>
      <c r="M142" s="40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</row>
    <row r="143">
      <c r="A143" s="40"/>
      <c r="B143" s="40"/>
      <c r="C143" s="40"/>
      <c r="D143" s="40"/>
      <c r="E143" s="40"/>
      <c r="F143" s="40"/>
      <c r="G143" s="40"/>
      <c r="H143" s="40"/>
      <c r="I143" s="40"/>
      <c r="J143" s="40"/>
      <c r="K143" s="40"/>
      <c r="L143" s="40"/>
      <c r="M143" s="40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</row>
    <row r="144">
      <c r="A144" s="40"/>
      <c r="B144" s="40"/>
      <c r="C144" s="40"/>
      <c r="D144" s="40"/>
      <c r="E144" s="40"/>
      <c r="F144" s="40"/>
      <c r="G144" s="40"/>
      <c r="H144" s="40"/>
      <c r="I144" s="40"/>
      <c r="J144" s="40"/>
      <c r="K144" s="40"/>
      <c r="L144" s="40"/>
      <c r="M144" s="40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</row>
    <row r="145">
      <c r="A145" s="40"/>
      <c r="B145" s="40"/>
      <c r="C145" s="40"/>
      <c r="D145" s="40"/>
      <c r="E145" s="40"/>
      <c r="F145" s="40"/>
      <c r="G145" s="40"/>
      <c r="H145" s="40"/>
      <c r="I145" s="40"/>
      <c r="J145" s="40"/>
      <c r="K145" s="40"/>
      <c r="L145" s="40"/>
      <c r="M145" s="40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</row>
    <row r="146">
      <c r="A146" s="40"/>
      <c r="B146" s="40"/>
      <c r="C146" s="40"/>
      <c r="D146" s="40"/>
      <c r="E146" s="40"/>
      <c r="F146" s="40"/>
      <c r="G146" s="40"/>
      <c r="H146" s="40"/>
      <c r="I146" s="40"/>
      <c r="J146" s="40"/>
      <c r="K146" s="40"/>
      <c r="L146" s="40"/>
      <c r="M146" s="40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</row>
    <row r="147">
      <c r="A147" s="40"/>
      <c r="B147" s="40"/>
      <c r="C147" s="40"/>
      <c r="D147" s="40"/>
      <c r="E147" s="40"/>
      <c r="F147" s="40"/>
      <c r="G147" s="40"/>
      <c r="H147" s="40"/>
      <c r="I147" s="40"/>
      <c r="J147" s="40"/>
      <c r="K147" s="40"/>
      <c r="L147" s="40"/>
      <c r="M147" s="40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</row>
    <row r="148">
      <c r="A148" s="40"/>
      <c r="B148" s="40"/>
      <c r="C148" s="40"/>
      <c r="D148" s="40"/>
      <c r="E148" s="40"/>
      <c r="F148" s="40"/>
      <c r="G148" s="40"/>
      <c r="H148" s="40"/>
      <c r="I148" s="40"/>
      <c r="J148" s="40"/>
      <c r="K148" s="40"/>
      <c r="L148" s="40"/>
      <c r="M148" s="40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</row>
    <row r="149">
      <c r="A149" s="40"/>
      <c r="B149" s="40"/>
      <c r="C149" s="40"/>
      <c r="D149" s="40"/>
      <c r="E149" s="40"/>
      <c r="F149" s="40"/>
      <c r="G149" s="40"/>
      <c r="H149" s="40"/>
      <c r="I149" s="40"/>
      <c r="J149" s="40"/>
      <c r="K149" s="40"/>
      <c r="L149" s="40"/>
      <c r="M149" s="40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</row>
    <row r="150">
      <c r="A150" s="40"/>
      <c r="B150" s="40"/>
      <c r="C150" s="40"/>
      <c r="D150" s="40"/>
      <c r="E150" s="40"/>
      <c r="F150" s="40"/>
      <c r="G150" s="40"/>
      <c r="H150" s="40"/>
      <c r="I150" s="40"/>
      <c r="J150" s="40"/>
      <c r="K150" s="40"/>
      <c r="L150" s="40"/>
      <c r="M150" s="40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</row>
    <row r="151">
      <c r="A151" s="40"/>
      <c r="B151" s="40"/>
      <c r="C151" s="40"/>
      <c r="D151" s="40"/>
      <c r="E151" s="40"/>
      <c r="F151" s="40"/>
      <c r="G151" s="40"/>
      <c r="H151" s="40"/>
      <c r="I151" s="40"/>
      <c r="J151" s="40"/>
      <c r="K151" s="40"/>
      <c r="L151" s="40"/>
      <c r="M151" s="40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</row>
    <row r="152">
      <c r="A152" s="40"/>
      <c r="B152" s="40"/>
      <c r="C152" s="40"/>
      <c r="D152" s="40"/>
      <c r="E152" s="40"/>
      <c r="F152" s="40"/>
      <c r="G152" s="40"/>
      <c r="H152" s="40"/>
      <c r="I152" s="40"/>
      <c r="J152" s="40"/>
      <c r="K152" s="40"/>
      <c r="L152" s="40"/>
      <c r="M152" s="40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</row>
    <row r="153">
      <c r="A153" s="40"/>
      <c r="B153" s="40"/>
      <c r="C153" s="40"/>
      <c r="D153" s="40"/>
      <c r="E153" s="40"/>
      <c r="F153" s="40"/>
      <c r="G153" s="40"/>
      <c r="H153" s="40"/>
      <c r="I153" s="40"/>
      <c r="J153" s="40"/>
      <c r="K153" s="40"/>
      <c r="L153" s="40"/>
      <c r="M153" s="40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</row>
    <row r="154">
      <c r="A154" s="40"/>
      <c r="B154" s="40"/>
      <c r="C154" s="40"/>
      <c r="D154" s="40"/>
      <c r="E154" s="40"/>
      <c r="F154" s="40"/>
      <c r="G154" s="40"/>
      <c r="H154" s="40"/>
      <c r="I154" s="40"/>
      <c r="J154" s="40"/>
      <c r="K154" s="40"/>
      <c r="L154" s="40"/>
      <c r="M154" s="40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</row>
    <row r="155">
      <c r="A155" s="40"/>
      <c r="B155" s="40"/>
      <c r="C155" s="40"/>
      <c r="D155" s="40"/>
      <c r="E155" s="40"/>
      <c r="F155" s="40"/>
      <c r="G155" s="40"/>
      <c r="H155" s="40"/>
      <c r="I155" s="40"/>
      <c r="J155" s="40"/>
      <c r="K155" s="40"/>
      <c r="L155" s="40"/>
      <c r="M155" s="40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</row>
    <row r="156">
      <c r="A156" s="40"/>
      <c r="B156" s="40"/>
      <c r="C156" s="40"/>
      <c r="D156" s="40"/>
      <c r="E156" s="40"/>
      <c r="F156" s="40"/>
      <c r="G156" s="40"/>
      <c r="H156" s="40"/>
      <c r="I156" s="40"/>
      <c r="J156" s="40"/>
      <c r="K156" s="40"/>
      <c r="L156" s="40"/>
      <c r="M156" s="40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</row>
    <row r="157">
      <c r="A157" s="40"/>
      <c r="B157" s="40"/>
      <c r="C157" s="40"/>
      <c r="D157" s="40"/>
      <c r="E157" s="40"/>
      <c r="F157" s="40"/>
      <c r="G157" s="40"/>
      <c r="H157" s="40"/>
      <c r="I157" s="40"/>
      <c r="J157" s="40"/>
      <c r="K157" s="40"/>
      <c r="L157" s="40"/>
      <c r="M157" s="40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</row>
    <row r="158">
      <c r="A158" s="40"/>
      <c r="B158" s="40"/>
      <c r="C158" s="40"/>
      <c r="D158" s="40"/>
      <c r="E158" s="40"/>
      <c r="F158" s="40"/>
      <c r="G158" s="40"/>
      <c r="H158" s="40"/>
      <c r="I158" s="40"/>
      <c r="J158" s="40"/>
      <c r="K158" s="40"/>
      <c r="L158" s="40"/>
      <c r="M158" s="40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</row>
    <row r="159">
      <c r="A159" s="40"/>
      <c r="B159" s="40"/>
      <c r="C159" s="40"/>
      <c r="D159" s="40"/>
      <c r="E159" s="40"/>
      <c r="F159" s="40"/>
      <c r="G159" s="40"/>
      <c r="H159" s="40"/>
      <c r="I159" s="40"/>
      <c r="J159" s="40"/>
      <c r="K159" s="40"/>
      <c r="L159" s="40"/>
      <c r="M159" s="40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</row>
    <row r="160">
      <c r="A160" s="40"/>
      <c r="B160" s="40"/>
      <c r="C160" s="40"/>
      <c r="D160" s="40"/>
      <c r="E160" s="40"/>
      <c r="F160" s="40"/>
      <c r="G160" s="40"/>
      <c r="H160" s="40"/>
      <c r="I160" s="40"/>
      <c r="J160" s="40"/>
      <c r="K160" s="40"/>
      <c r="L160" s="40"/>
      <c r="M160" s="40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</row>
    <row r="161">
      <c r="A161" s="40"/>
      <c r="B161" s="40"/>
      <c r="C161" s="40"/>
      <c r="D161" s="40"/>
      <c r="E161" s="40"/>
      <c r="F161" s="40"/>
      <c r="G161" s="40"/>
      <c r="H161" s="40"/>
      <c r="I161" s="40"/>
      <c r="J161" s="40"/>
      <c r="K161" s="40"/>
      <c r="L161" s="40"/>
      <c r="M161" s="40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</row>
    <row r="162">
      <c r="A162" s="40"/>
      <c r="B162" s="40"/>
      <c r="C162" s="40"/>
      <c r="D162" s="40"/>
      <c r="E162" s="40"/>
      <c r="F162" s="40"/>
      <c r="G162" s="40"/>
      <c r="H162" s="40"/>
      <c r="I162" s="40"/>
      <c r="J162" s="40"/>
      <c r="K162" s="40"/>
      <c r="L162" s="40"/>
      <c r="M162" s="40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</row>
    <row r="163">
      <c r="A163" s="40"/>
      <c r="B163" s="40"/>
      <c r="C163" s="40"/>
      <c r="D163" s="40"/>
      <c r="E163" s="40"/>
      <c r="F163" s="40"/>
      <c r="G163" s="40"/>
      <c r="H163" s="40"/>
      <c r="I163" s="40"/>
      <c r="J163" s="40"/>
      <c r="K163" s="40"/>
      <c r="L163" s="40"/>
      <c r="M163" s="40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</row>
    <row r="164">
      <c r="A164" s="40"/>
      <c r="B164" s="40"/>
      <c r="C164" s="40"/>
      <c r="D164" s="40"/>
      <c r="E164" s="40"/>
      <c r="F164" s="40"/>
      <c r="G164" s="40"/>
      <c r="H164" s="40"/>
      <c r="I164" s="40"/>
      <c r="J164" s="40"/>
      <c r="K164" s="40"/>
      <c r="L164" s="40"/>
      <c r="M164" s="40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</row>
    <row r="165">
      <c r="A165" s="40"/>
      <c r="B165" s="40"/>
      <c r="C165" s="40"/>
      <c r="D165" s="40"/>
      <c r="E165" s="40"/>
      <c r="F165" s="40"/>
      <c r="G165" s="40"/>
      <c r="H165" s="40"/>
      <c r="I165" s="40"/>
      <c r="J165" s="40"/>
      <c r="K165" s="40"/>
      <c r="L165" s="40"/>
      <c r="M165" s="40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</row>
    <row r="166">
      <c r="A166" s="40"/>
      <c r="B166" s="40"/>
      <c r="C166" s="40"/>
      <c r="D166" s="40"/>
      <c r="E166" s="40"/>
      <c r="F166" s="40"/>
      <c r="G166" s="40"/>
      <c r="H166" s="40"/>
      <c r="I166" s="40"/>
      <c r="J166" s="40"/>
      <c r="K166" s="40"/>
      <c r="L166" s="40"/>
      <c r="M166" s="40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</row>
    <row r="167">
      <c r="A167" s="40"/>
      <c r="B167" s="40"/>
      <c r="C167" s="40"/>
      <c r="D167" s="40"/>
      <c r="E167" s="40"/>
      <c r="F167" s="40"/>
      <c r="G167" s="40"/>
      <c r="H167" s="40"/>
      <c r="I167" s="40"/>
      <c r="J167" s="40"/>
      <c r="K167" s="40"/>
      <c r="L167" s="40"/>
      <c r="M167" s="40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</row>
    <row r="168">
      <c r="A168" s="40"/>
      <c r="B168" s="40"/>
      <c r="C168" s="40"/>
      <c r="D168" s="40"/>
      <c r="E168" s="40"/>
      <c r="F168" s="40"/>
      <c r="G168" s="40"/>
      <c r="H168" s="40"/>
      <c r="I168" s="40"/>
      <c r="J168" s="40"/>
      <c r="K168" s="40"/>
      <c r="L168" s="40"/>
      <c r="M168" s="40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</row>
    <row r="169">
      <c r="A169" s="40"/>
      <c r="B169" s="40"/>
      <c r="C169" s="40"/>
      <c r="D169" s="40"/>
      <c r="E169" s="40"/>
      <c r="F169" s="40"/>
      <c r="G169" s="40"/>
      <c r="H169" s="40"/>
      <c r="I169" s="40"/>
      <c r="J169" s="40"/>
      <c r="K169" s="40"/>
      <c r="L169" s="40"/>
      <c r="M169" s="40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</row>
    <row r="170">
      <c r="A170" s="40"/>
      <c r="B170" s="40"/>
      <c r="C170" s="40"/>
      <c r="D170" s="40"/>
      <c r="E170" s="40"/>
      <c r="F170" s="40"/>
      <c r="G170" s="40"/>
      <c r="H170" s="40"/>
      <c r="I170" s="40"/>
      <c r="J170" s="40"/>
      <c r="K170" s="40"/>
      <c r="L170" s="40"/>
      <c r="M170" s="40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</row>
    <row r="171">
      <c r="A171" s="40"/>
      <c r="B171" s="40"/>
      <c r="C171" s="40"/>
      <c r="D171" s="40"/>
      <c r="E171" s="40"/>
      <c r="F171" s="40"/>
      <c r="G171" s="40"/>
      <c r="H171" s="40"/>
      <c r="I171" s="40"/>
      <c r="J171" s="40"/>
      <c r="K171" s="40"/>
      <c r="L171" s="40"/>
      <c r="M171" s="40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</row>
    <row r="172">
      <c r="A172" s="40"/>
      <c r="B172" s="40"/>
      <c r="C172" s="40"/>
      <c r="D172" s="40"/>
      <c r="E172" s="40"/>
      <c r="F172" s="40"/>
      <c r="G172" s="40"/>
      <c r="H172" s="40"/>
      <c r="I172" s="40"/>
      <c r="J172" s="40"/>
      <c r="K172" s="40"/>
      <c r="L172" s="40"/>
      <c r="M172" s="40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</row>
    <row r="173">
      <c r="A173" s="40"/>
      <c r="B173" s="40"/>
      <c r="C173" s="40"/>
      <c r="D173" s="40"/>
      <c r="E173" s="40"/>
      <c r="F173" s="40"/>
      <c r="G173" s="40"/>
      <c r="H173" s="40"/>
      <c r="I173" s="40"/>
      <c r="J173" s="40"/>
      <c r="K173" s="40"/>
      <c r="L173" s="40"/>
      <c r="M173" s="40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</row>
    <row r="174">
      <c r="A174" s="40"/>
      <c r="B174" s="40"/>
      <c r="C174" s="40"/>
      <c r="D174" s="40"/>
      <c r="E174" s="40"/>
      <c r="F174" s="40"/>
      <c r="G174" s="40"/>
      <c r="H174" s="40"/>
      <c r="I174" s="40"/>
      <c r="J174" s="40"/>
      <c r="K174" s="40"/>
      <c r="L174" s="40"/>
      <c r="M174" s="40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</row>
    <row r="175">
      <c r="A175" s="40"/>
      <c r="B175" s="40"/>
      <c r="C175" s="40"/>
      <c r="D175" s="40"/>
      <c r="E175" s="40"/>
      <c r="F175" s="40"/>
      <c r="G175" s="40"/>
      <c r="H175" s="40"/>
      <c r="I175" s="40"/>
      <c r="J175" s="40"/>
      <c r="K175" s="40"/>
      <c r="L175" s="40"/>
      <c r="M175" s="40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</row>
    <row r="176">
      <c r="A176" s="40"/>
      <c r="B176" s="40"/>
      <c r="C176" s="40"/>
      <c r="D176" s="40"/>
      <c r="E176" s="40"/>
      <c r="F176" s="40"/>
      <c r="G176" s="40"/>
      <c r="H176" s="40"/>
      <c r="I176" s="40"/>
      <c r="J176" s="40"/>
      <c r="K176" s="40"/>
      <c r="L176" s="40"/>
      <c r="M176" s="40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</row>
    <row r="177">
      <c r="A177" s="40"/>
      <c r="B177" s="40"/>
      <c r="C177" s="40"/>
      <c r="D177" s="40"/>
      <c r="E177" s="40"/>
      <c r="F177" s="40"/>
      <c r="G177" s="40"/>
      <c r="H177" s="40"/>
      <c r="I177" s="40"/>
      <c r="J177" s="40"/>
      <c r="K177" s="40"/>
      <c r="L177" s="40"/>
      <c r="M177" s="40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</row>
    <row r="178">
      <c r="A178" s="40"/>
      <c r="B178" s="40"/>
      <c r="C178" s="40"/>
      <c r="D178" s="40"/>
      <c r="E178" s="40"/>
      <c r="F178" s="40"/>
      <c r="G178" s="40"/>
      <c r="H178" s="40"/>
      <c r="I178" s="40"/>
      <c r="J178" s="40"/>
      <c r="K178" s="40"/>
      <c r="L178" s="40"/>
      <c r="M178" s="40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</row>
    <row r="179">
      <c r="A179" s="40"/>
      <c r="B179" s="40"/>
      <c r="C179" s="40"/>
      <c r="D179" s="40"/>
      <c r="E179" s="40"/>
      <c r="F179" s="40"/>
      <c r="G179" s="40"/>
      <c r="H179" s="40"/>
      <c r="I179" s="40"/>
      <c r="J179" s="40"/>
      <c r="K179" s="40"/>
      <c r="L179" s="40"/>
      <c r="M179" s="40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</row>
    <row r="180">
      <c r="A180" s="40"/>
      <c r="B180" s="40"/>
      <c r="C180" s="40"/>
      <c r="D180" s="40"/>
      <c r="E180" s="40"/>
      <c r="F180" s="40"/>
      <c r="G180" s="40"/>
      <c r="H180" s="40"/>
      <c r="I180" s="40"/>
      <c r="J180" s="40"/>
      <c r="K180" s="40"/>
      <c r="L180" s="40"/>
      <c r="M180" s="40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</row>
    <row r="181">
      <c r="A181" s="40"/>
      <c r="B181" s="40"/>
      <c r="C181" s="40"/>
      <c r="D181" s="40"/>
      <c r="E181" s="40"/>
      <c r="F181" s="40"/>
      <c r="G181" s="40"/>
      <c r="H181" s="40"/>
      <c r="I181" s="40"/>
      <c r="J181" s="40"/>
      <c r="K181" s="40"/>
      <c r="L181" s="40"/>
      <c r="M181" s="40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</row>
    <row r="182">
      <c r="A182" s="40"/>
      <c r="B182" s="40"/>
      <c r="C182" s="40"/>
      <c r="D182" s="40"/>
      <c r="E182" s="40"/>
      <c r="F182" s="40"/>
      <c r="G182" s="40"/>
      <c r="H182" s="40"/>
      <c r="I182" s="40"/>
      <c r="J182" s="40"/>
      <c r="K182" s="40"/>
      <c r="L182" s="40"/>
      <c r="M182" s="40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</row>
    <row r="183">
      <c r="A183" s="40"/>
      <c r="B183" s="40"/>
      <c r="C183" s="40"/>
      <c r="D183" s="40"/>
      <c r="E183" s="40"/>
      <c r="F183" s="40"/>
      <c r="G183" s="40"/>
      <c r="H183" s="40"/>
      <c r="I183" s="40"/>
      <c r="J183" s="40"/>
      <c r="K183" s="40"/>
      <c r="L183" s="40"/>
      <c r="M183" s="40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</row>
    <row r="184">
      <c r="A184" s="40"/>
      <c r="B184" s="40"/>
      <c r="C184" s="40"/>
      <c r="D184" s="40"/>
      <c r="E184" s="40"/>
      <c r="F184" s="40"/>
      <c r="G184" s="40"/>
      <c r="H184" s="40"/>
      <c r="I184" s="40"/>
      <c r="J184" s="40"/>
      <c r="K184" s="40"/>
      <c r="L184" s="40"/>
      <c r="M184" s="40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</row>
    <row r="185">
      <c r="A185" s="40"/>
      <c r="B185" s="40"/>
      <c r="C185" s="40"/>
      <c r="D185" s="40"/>
      <c r="E185" s="40"/>
      <c r="F185" s="40"/>
      <c r="G185" s="40"/>
      <c r="H185" s="40"/>
      <c r="I185" s="40"/>
      <c r="J185" s="40"/>
      <c r="K185" s="40"/>
      <c r="L185" s="40"/>
      <c r="M185" s="40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</row>
    <row r="186">
      <c r="A186" s="40"/>
      <c r="B186" s="40"/>
      <c r="C186" s="40"/>
      <c r="D186" s="40"/>
      <c r="E186" s="40"/>
      <c r="F186" s="40"/>
      <c r="G186" s="40"/>
      <c r="H186" s="40"/>
      <c r="I186" s="40"/>
      <c r="J186" s="40"/>
      <c r="K186" s="40"/>
      <c r="L186" s="40"/>
      <c r="M186" s="40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</row>
    <row r="187">
      <c r="A187" s="40"/>
      <c r="B187" s="40"/>
      <c r="C187" s="40"/>
      <c r="D187" s="40"/>
      <c r="E187" s="40"/>
      <c r="F187" s="40"/>
      <c r="G187" s="40"/>
      <c r="H187" s="40"/>
      <c r="I187" s="40"/>
      <c r="J187" s="40"/>
      <c r="K187" s="40"/>
      <c r="L187" s="40"/>
      <c r="M187" s="40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</row>
    <row r="188">
      <c r="A188" s="40"/>
      <c r="B188" s="40"/>
      <c r="C188" s="40"/>
      <c r="D188" s="40"/>
      <c r="E188" s="40"/>
      <c r="F188" s="40"/>
      <c r="G188" s="40"/>
      <c r="H188" s="40"/>
      <c r="I188" s="40"/>
      <c r="J188" s="40"/>
      <c r="K188" s="40"/>
      <c r="L188" s="40"/>
      <c r="M188" s="40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</row>
    <row r="189">
      <c r="A189" s="40"/>
      <c r="B189" s="40"/>
      <c r="C189" s="40"/>
      <c r="D189" s="40"/>
      <c r="E189" s="40"/>
      <c r="F189" s="40"/>
      <c r="G189" s="40"/>
      <c r="H189" s="40"/>
      <c r="I189" s="40"/>
      <c r="J189" s="40"/>
      <c r="K189" s="40"/>
      <c r="L189" s="40"/>
      <c r="M189" s="40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</row>
    <row r="190">
      <c r="A190" s="40"/>
      <c r="B190" s="40"/>
      <c r="C190" s="40"/>
      <c r="D190" s="40"/>
      <c r="E190" s="40"/>
      <c r="F190" s="40"/>
      <c r="G190" s="40"/>
      <c r="H190" s="40"/>
      <c r="I190" s="40"/>
      <c r="J190" s="40"/>
      <c r="K190" s="40"/>
      <c r="L190" s="40"/>
      <c r="M190" s="40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</row>
    <row r="191">
      <c r="A191" s="40"/>
      <c r="B191" s="40"/>
      <c r="C191" s="40"/>
      <c r="D191" s="40"/>
      <c r="E191" s="40"/>
      <c r="F191" s="40"/>
      <c r="G191" s="40"/>
      <c r="H191" s="40"/>
      <c r="I191" s="40"/>
      <c r="J191" s="40"/>
      <c r="K191" s="40"/>
      <c r="L191" s="40"/>
      <c r="M191" s="40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</row>
    <row r="192">
      <c r="A192" s="40"/>
      <c r="B192" s="40"/>
      <c r="C192" s="40"/>
      <c r="D192" s="40"/>
      <c r="E192" s="40"/>
      <c r="F192" s="40"/>
      <c r="G192" s="40"/>
      <c r="H192" s="40"/>
      <c r="I192" s="40"/>
      <c r="J192" s="40"/>
      <c r="K192" s="40"/>
      <c r="L192" s="40"/>
      <c r="M192" s="40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</row>
    <row r="193">
      <c r="A193" s="40"/>
      <c r="B193" s="40"/>
      <c r="C193" s="40"/>
      <c r="D193" s="40"/>
      <c r="E193" s="40"/>
      <c r="F193" s="40"/>
      <c r="G193" s="40"/>
      <c r="H193" s="40"/>
      <c r="I193" s="40"/>
      <c r="J193" s="40"/>
      <c r="K193" s="40"/>
      <c r="L193" s="40"/>
      <c r="M193" s="40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</row>
    <row r="194">
      <c r="A194" s="40"/>
      <c r="B194" s="40"/>
      <c r="C194" s="40"/>
      <c r="D194" s="40"/>
      <c r="E194" s="40"/>
      <c r="F194" s="40"/>
      <c r="G194" s="40"/>
      <c r="H194" s="40"/>
      <c r="I194" s="40"/>
      <c r="J194" s="40"/>
      <c r="K194" s="40"/>
      <c r="L194" s="40"/>
      <c r="M194" s="40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</row>
    <row r="195">
      <c r="A195" s="40"/>
      <c r="B195" s="40"/>
      <c r="C195" s="40"/>
      <c r="D195" s="40"/>
      <c r="E195" s="40"/>
      <c r="F195" s="40"/>
      <c r="G195" s="40"/>
      <c r="H195" s="40"/>
      <c r="I195" s="40"/>
      <c r="J195" s="40"/>
      <c r="K195" s="40"/>
      <c r="L195" s="40"/>
      <c r="M195" s="40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</row>
    <row r="196">
      <c r="A196" s="40"/>
      <c r="B196" s="40"/>
      <c r="C196" s="40"/>
      <c r="D196" s="40"/>
      <c r="E196" s="40"/>
      <c r="F196" s="40"/>
      <c r="G196" s="40"/>
      <c r="H196" s="40"/>
      <c r="I196" s="40"/>
      <c r="J196" s="40"/>
      <c r="K196" s="40"/>
      <c r="L196" s="40"/>
      <c r="M196" s="40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</row>
    <row r="197">
      <c r="A197" s="40"/>
      <c r="B197" s="40"/>
      <c r="C197" s="40"/>
      <c r="D197" s="40"/>
      <c r="E197" s="40"/>
      <c r="F197" s="40"/>
      <c r="G197" s="40"/>
      <c r="H197" s="40"/>
      <c r="I197" s="40"/>
      <c r="J197" s="40"/>
      <c r="K197" s="40"/>
      <c r="L197" s="40"/>
      <c r="M197" s="40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</row>
    <row r="198">
      <c r="A198" s="40"/>
      <c r="B198" s="40"/>
      <c r="C198" s="40"/>
      <c r="D198" s="40"/>
      <c r="E198" s="40"/>
      <c r="F198" s="40"/>
      <c r="G198" s="40"/>
      <c r="H198" s="40"/>
      <c r="I198" s="40"/>
      <c r="J198" s="40"/>
      <c r="K198" s="40"/>
      <c r="L198" s="40"/>
      <c r="M198" s="40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</row>
    <row r="199">
      <c r="A199" s="40"/>
      <c r="B199" s="40"/>
      <c r="C199" s="40"/>
      <c r="D199" s="40"/>
      <c r="E199" s="40"/>
      <c r="F199" s="40"/>
      <c r="G199" s="40"/>
      <c r="H199" s="40"/>
      <c r="I199" s="40"/>
      <c r="J199" s="40"/>
      <c r="K199" s="40"/>
      <c r="L199" s="40"/>
      <c r="M199" s="40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</row>
    <row r="200">
      <c r="A200" s="40"/>
      <c r="B200" s="40"/>
      <c r="C200" s="40"/>
      <c r="D200" s="40"/>
      <c r="E200" s="40"/>
      <c r="F200" s="40"/>
      <c r="G200" s="40"/>
      <c r="H200" s="40"/>
      <c r="I200" s="40"/>
      <c r="J200" s="40"/>
      <c r="K200" s="40"/>
      <c r="L200" s="40"/>
      <c r="M200" s="40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</row>
    <row r="201">
      <c r="A201" s="40"/>
      <c r="B201" s="40"/>
      <c r="C201" s="40"/>
      <c r="D201" s="40"/>
      <c r="E201" s="40"/>
      <c r="F201" s="40"/>
      <c r="G201" s="40"/>
      <c r="H201" s="40"/>
      <c r="I201" s="40"/>
      <c r="J201" s="40"/>
      <c r="K201" s="40"/>
      <c r="L201" s="40"/>
      <c r="M201" s="40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</row>
    <row r="202">
      <c r="A202" s="40"/>
      <c r="B202" s="40"/>
      <c r="C202" s="40"/>
      <c r="D202" s="40"/>
      <c r="E202" s="40"/>
      <c r="F202" s="40"/>
      <c r="G202" s="40"/>
      <c r="H202" s="40"/>
      <c r="I202" s="40"/>
      <c r="J202" s="40"/>
      <c r="K202" s="40"/>
      <c r="L202" s="40"/>
      <c r="M202" s="40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</row>
    <row r="203">
      <c r="A203" s="40"/>
      <c r="B203" s="40"/>
      <c r="C203" s="40"/>
      <c r="D203" s="40"/>
      <c r="E203" s="40"/>
      <c r="F203" s="40"/>
      <c r="G203" s="40"/>
      <c r="H203" s="40"/>
      <c r="I203" s="40"/>
      <c r="J203" s="40"/>
      <c r="K203" s="40"/>
      <c r="L203" s="40"/>
      <c r="M203" s="40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</row>
    <row r="204">
      <c r="A204" s="40"/>
      <c r="B204" s="40"/>
      <c r="C204" s="40"/>
      <c r="D204" s="40"/>
      <c r="E204" s="40"/>
      <c r="F204" s="40"/>
      <c r="G204" s="40"/>
      <c r="H204" s="40"/>
      <c r="I204" s="40"/>
      <c r="J204" s="40"/>
      <c r="K204" s="40"/>
      <c r="L204" s="40"/>
      <c r="M204" s="40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</row>
    <row r="205">
      <c r="A205" s="40"/>
      <c r="B205" s="40"/>
      <c r="C205" s="40"/>
      <c r="D205" s="40"/>
      <c r="E205" s="40"/>
      <c r="F205" s="40"/>
      <c r="G205" s="40"/>
      <c r="H205" s="40"/>
      <c r="I205" s="40"/>
      <c r="J205" s="40"/>
      <c r="K205" s="40"/>
      <c r="L205" s="40"/>
      <c r="M205" s="40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</row>
    <row r="206">
      <c r="A206" s="40"/>
      <c r="B206" s="40"/>
      <c r="C206" s="40"/>
      <c r="D206" s="40"/>
      <c r="E206" s="40"/>
      <c r="F206" s="40"/>
      <c r="G206" s="40"/>
      <c r="H206" s="40"/>
      <c r="I206" s="40"/>
      <c r="J206" s="40"/>
      <c r="K206" s="40"/>
      <c r="L206" s="40"/>
      <c r="M206" s="40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</row>
    <row r="207">
      <c r="A207" s="40"/>
      <c r="B207" s="40"/>
      <c r="C207" s="40"/>
      <c r="D207" s="40"/>
      <c r="E207" s="40"/>
      <c r="F207" s="40"/>
      <c r="G207" s="40"/>
      <c r="H207" s="40"/>
      <c r="I207" s="40"/>
      <c r="J207" s="40"/>
      <c r="K207" s="40"/>
      <c r="L207" s="40"/>
      <c r="M207" s="40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</row>
    <row r="208">
      <c r="A208" s="40"/>
      <c r="B208" s="40"/>
      <c r="C208" s="40"/>
      <c r="D208" s="40"/>
      <c r="E208" s="40"/>
      <c r="F208" s="40"/>
      <c r="G208" s="40"/>
      <c r="H208" s="40"/>
      <c r="I208" s="40"/>
      <c r="J208" s="40"/>
      <c r="K208" s="40"/>
      <c r="L208" s="40"/>
      <c r="M208" s="40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</row>
    <row r="209">
      <c r="A209" s="40"/>
      <c r="B209" s="40"/>
      <c r="C209" s="40"/>
      <c r="D209" s="40"/>
      <c r="E209" s="40"/>
      <c r="F209" s="40"/>
      <c r="G209" s="40"/>
      <c r="H209" s="40"/>
      <c r="I209" s="40"/>
      <c r="J209" s="40"/>
      <c r="K209" s="40"/>
      <c r="L209" s="40"/>
      <c r="M209" s="40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</row>
    <row r="210">
      <c r="A210" s="40"/>
      <c r="B210" s="40"/>
      <c r="C210" s="40"/>
      <c r="D210" s="40"/>
      <c r="E210" s="40"/>
      <c r="F210" s="40"/>
      <c r="G210" s="40"/>
      <c r="H210" s="40"/>
      <c r="I210" s="40"/>
      <c r="J210" s="40"/>
      <c r="K210" s="40"/>
      <c r="L210" s="40"/>
      <c r="M210" s="40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</row>
    <row r="211">
      <c r="A211" s="40"/>
      <c r="B211" s="40"/>
      <c r="C211" s="40"/>
      <c r="D211" s="40"/>
      <c r="E211" s="40"/>
      <c r="F211" s="40"/>
      <c r="G211" s="40"/>
      <c r="H211" s="40"/>
      <c r="I211" s="40"/>
      <c r="J211" s="40"/>
      <c r="K211" s="40"/>
      <c r="L211" s="40"/>
      <c r="M211" s="40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</row>
    <row r="212">
      <c r="A212" s="40"/>
      <c r="B212" s="40"/>
      <c r="C212" s="40"/>
      <c r="D212" s="40"/>
      <c r="E212" s="40"/>
      <c r="F212" s="40"/>
      <c r="G212" s="40"/>
      <c r="H212" s="40"/>
      <c r="I212" s="40"/>
      <c r="J212" s="40"/>
      <c r="K212" s="40"/>
      <c r="L212" s="40"/>
      <c r="M212" s="40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</row>
    <row r="213">
      <c r="A213" s="40"/>
      <c r="B213" s="40"/>
      <c r="C213" s="40"/>
      <c r="D213" s="40"/>
      <c r="E213" s="40"/>
      <c r="F213" s="40"/>
      <c r="G213" s="40"/>
      <c r="H213" s="40"/>
      <c r="I213" s="40"/>
      <c r="J213" s="40"/>
      <c r="K213" s="40"/>
      <c r="L213" s="40"/>
      <c r="M213" s="40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</row>
    <row r="214">
      <c r="A214" s="40"/>
      <c r="B214" s="40"/>
      <c r="C214" s="40"/>
      <c r="D214" s="40"/>
      <c r="E214" s="40"/>
      <c r="F214" s="40"/>
      <c r="G214" s="40"/>
      <c r="H214" s="40"/>
      <c r="I214" s="40"/>
      <c r="J214" s="40"/>
      <c r="K214" s="40"/>
      <c r="L214" s="40"/>
      <c r="M214" s="40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</row>
    <row r="215">
      <c r="A215" s="40"/>
      <c r="B215" s="40"/>
      <c r="C215" s="40"/>
      <c r="D215" s="40"/>
      <c r="E215" s="40"/>
      <c r="F215" s="40"/>
      <c r="G215" s="40"/>
      <c r="H215" s="40"/>
      <c r="I215" s="40"/>
      <c r="J215" s="40"/>
      <c r="K215" s="40"/>
      <c r="L215" s="40"/>
      <c r="M215" s="40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</row>
    <row r="216">
      <c r="A216" s="40"/>
      <c r="B216" s="40"/>
      <c r="C216" s="40"/>
      <c r="D216" s="40"/>
      <c r="E216" s="40"/>
      <c r="F216" s="40"/>
      <c r="G216" s="40"/>
      <c r="H216" s="40"/>
      <c r="I216" s="40"/>
      <c r="J216" s="40"/>
      <c r="K216" s="40"/>
      <c r="L216" s="40"/>
      <c r="M216" s="40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</row>
    <row r="217">
      <c r="A217" s="40"/>
      <c r="B217" s="40"/>
      <c r="C217" s="40"/>
      <c r="D217" s="40"/>
      <c r="E217" s="40"/>
      <c r="F217" s="40"/>
      <c r="G217" s="40"/>
      <c r="H217" s="40"/>
      <c r="I217" s="40"/>
      <c r="J217" s="40"/>
      <c r="K217" s="40"/>
      <c r="L217" s="40"/>
      <c r="M217" s="40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</row>
    <row r="218">
      <c r="A218" s="40"/>
      <c r="B218" s="40"/>
      <c r="C218" s="40"/>
      <c r="D218" s="40"/>
      <c r="E218" s="40"/>
      <c r="F218" s="40"/>
      <c r="G218" s="40"/>
      <c r="H218" s="40"/>
      <c r="I218" s="40"/>
      <c r="J218" s="40"/>
      <c r="K218" s="40"/>
      <c r="L218" s="40"/>
      <c r="M218" s="40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</row>
    <row r="219">
      <c r="A219" s="40"/>
      <c r="B219" s="40"/>
      <c r="C219" s="40"/>
      <c r="D219" s="40"/>
      <c r="E219" s="40"/>
      <c r="F219" s="40"/>
      <c r="G219" s="40"/>
      <c r="H219" s="40"/>
      <c r="I219" s="40"/>
      <c r="J219" s="40"/>
      <c r="K219" s="40"/>
      <c r="L219" s="40"/>
      <c r="M219" s="40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</row>
    <row r="220">
      <c r="A220" s="40"/>
      <c r="B220" s="40"/>
      <c r="C220" s="40"/>
      <c r="D220" s="40"/>
      <c r="E220" s="40"/>
      <c r="F220" s="40"/>
      <c r="G220" s="40"/>
      <c r="H220" s="40"/>
      <c r="I220" s="40"/>
      <c r="J220" s="40"/>
      <c r="K220" s="40"/>
      <c r="L220" s="40"/>
      <c r="M220" s="40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</row>
    <row r="221">
      <c r="A221" s="40"/>
      <c r="B221" s="40"/>
      <c r="C221" s="40"/>
      <c r="D221" s="40"/>
      <c r="E221" s="40"/>
      <c r="F221" s="40"/>
      <c r="G221" s="40"/>
      <c r="H221" s="40"/>
      <c r="I221" s="40"/>
      <c r="J221" s="40"/>
      <c r="K221" s="40"/>
      <c r="L221" s="40"/>
      <c r="M221" s="40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</row>
    <row r="222">
      <c r="A222" s="40"/>
      <c r="B222" s="40"/>
      <c r="C222" s="40"/>
      <c r="D222" s="40"/>
      <c r="E222" s="40"/>
      <c r="F222" s="40"/>
      <c r="G222" s="40"/>
      <c r="H222" s="40"/>
      <c r="I222" s="40"/>
      <c r="J222" s="40"/>
      <c r="K222" s="40"/>
      <c r="L222" s="40"/>
      <c r="M222" s="40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</row>
    <row r="223">
      <c r="A223" s="40"/>
      <c r="B223" s="40"/>
      <c r="C223" s="40"/>
      <c r="D223" s="40"/>
      <c r="E223" s="40"/>
      <c r="F223" s="40"/>
      <c r="G223" s="40"/>
      <c r="H223" s="40"/>
      <c r="I223" s="40"/>
      <c r="J223" s="40"/>
      <c r="K223" s="40"/>
      <c r="L223" s="40"/>
      <c r="M223" s="40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</row>
    <row r="224">
      <c r="A224" s="40"/>
      <c r="B224" s="40"/>
      <c r="C224" s="40"/>
      <c r="D224" s="40"/>
      <c r="E224" s="40"/>
      <c r="F224" s="40"/>
      <c r="G224" s="40"/>
      <c r="H224" s="40"/>
      <c r="I224" s="40"/>
      <c r="J224" s="40"/>
      <c r="K224" s="40"/>
      <c r="L224" s="40"/>
      <c r="M224" s="40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</row>
    <row r="225">
      <c r="A225" s="40"/>
      <c r="B225" s="40"/>
      <c r="C225" s="40"/>
      <c r="D225" s="40"/>
      <c r="E225" s="40"/>
      <c r="F225" s="40"/>
      <c r="G225" s="40"/>
      <c r="H225" s="40"/>
      <c r="I225" s="40"/>
      <c r="J225" s="40"/>
      <c r="K225" s="40"/>
      <c r="L225" s="40"/>
      <c r="M225" s="40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</row>
    <row r="226">
      <c r="A226" s="40"/>
      <c r="B226" s="40"/>
      <c r="C226" s="40"/>
      <c r="D226" s="40"/>
      <c r="E226" s="40"/>
      <c r="F226" s="40"/>
      <c r="G226" s="40"/>
      <c r="H226" s="40"/>
      <c r="I226" s="40"/>
      <c r="J226" s="40"/>
      <c r="K226" s="40"/>
      <c r="L226" s="40"/>
      <c r="M226" s="40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</row>
    <row r="227">
      <c r="A227" s="40"/>
      <c r="B227" s="40"/>
      <c r="C227" s="40"/>
      <c r="D227" s="40"/>
      <c r="E227" s="40"/>
      <c r="F227" s="40"/>
      <c r="G227" s="40"/>
      <c r="H227" s="40"/>
      <c r="I227" s="40"/>
      <c r="J227" s="40"/>
      <c r="K227" s="40"/>
      <c r="L227" s="40"/>
      <c r="M227" s="40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</row>
    <row r="228">
      <c r="A228" s="40"/>
      <c r="B228" s="40"/>
      <c r="C228" s="40"/>
      <c r="D228" s="40"/>
      <c r="E228" s="40"/>
      <c r="F228" s="40"/>
      <c r="G228" s="40"/>
      <c r="H228" s="40"/>
      <c r="I228" s="40"/>
      <c r="J228" s="40"/>
      <c r="K228" s="40"/>
      <c r="L228" s="40"/>
      <c r="M228" s="40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</row>
    <row r="229">
      <c r="A229" s="40"/>
      <c r="B229" s="40"/>
      <c r="C229" s="40"/>
      <c r="D229" s="40"/>
      <c r="E229" s="40"/>
      <c r="F229" s="40"/>
      <c r="G229" s="40"/>
      <c r="H229" s="40"/>
      <c r="I229" s="40"/>
      <c r="J229" s="40"/>
      <c r="K229" s="40"/>
      <c r="L229" s="40"/>
      <c r="M229" s="40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</row>
    <row r="230">
      <c r="A230" s="40"/>
      <c r="B230" s="40"/>
      <c r="C230" s="40"/>
      <c r="D230" s="40"/>
      <c r="E230" s="40"/>
      <c r="F230" s="40"/>
      <c r="G230" s="40"/>
      <c r="H230" s="40"/>
      <c r="I230" s="40"/>
      <c r="J230" s="40"/>
      <c r="K230" s="40"/>
      <c r="L230" s="40"/>
      <c r="M230" s="40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</row>
    <row r="231">
      <c r="A231" s="40"/>
      <c r="B231" s="40"/>
      <c r="C231" s="40"/>
      <c r="D231" s="40"/>
      <c r="E231" s="40"/>
      <c r="F231" s="40"/>
      <c r="G231" s="40"/>
      <c r="H231" s="40"/>
      <c r="I231" s="40"/>
      <c r="J231" s="40"/>
      <c r="K231" s="40"/>
      <c r="L231" s="40"/>
      <c r="M231" s="40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</row>
    <row r="232">
      <c r="A232" s="40"/>
      <c r="B232" s="40"/>
      <c r="C232" s="40"/>
      <c r="D232" s="40"/>
      <c r="E232" s="40"/>
      <c r="F232" s="40"/>
      <c r="G232" s="40"/>
      <c r="H232" s="40"/>
      <c r="I232" s="40"/>
      <c r="J232" s="40"/>
      <c r="K232" s="40"/>
      <c r="L232" s="40"/>
      <c r="M232" s="40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</row>
    <row r="233">
      <c r="A233" s="40"/>
      <c r="B233" s="40"/>
      <c r="C233" s="40"/>
      <c r="D233" s="40"/>
      <c r="E233" s="40"/>
      <c r="F233" s="40"/>
      <c r="G233" s="40"/>
      <c r="H233" s="40"/>
      <c r="I233" s="40"/>
      <c r="J233" s="40"/>
      <c r="K233" s="40"/>
      <c r="L233" s="40"/>
      <c r="M233" s="40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</row>
    <row r="234">
      <c r="A234" s="40"/>
      <c r="B234" s="40"/>
      <c r="C234" s="40"/>
      <c r="D234" s="40"/>
      <c r="E234" s="40"/>
      <c r="F234" s="40"/>
      <c r="G234" s="40"/>
      <c r="H234" s="40"/>
      <c r="I234" s="40"/>
      <c r="J234" s="40"/>
      <c r="K234" s="40"/>
      <c r="L234" s="40"/>
      <c r="M234" s="40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</row>
    <row r="235">
      <c r="A235" s="40"/>
      <c r="B235" s="40"/>
      <c r="C235" s="40"/>
      <c r="D235" s="40"/>
      <c r="E235" s="40"/>
      <c r="F235" s="40"/>
      <c r="G235" s="40"/>
      <c r="H235" s="40"/>
      <c r="I235" s="40"/>
      <c r="J235" s="40"/>
      <c r="K235" s="40"/>
      <c r="L235" s="40"/>
      <c r="M235" s="40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</row>
    <row r="236">
      <c r="A236" s="40"/>
      <c r="B236" s="40"/>
      <c r="C236" s="40"/>
      <c r="D236" s="40"/>
      <c r="E236" s="40"/>
      <c r="F236" s="40"/>
      <c r="G236" s="40"/>
      <c r="H236" s="40"/>
      <c r="I236" s="40"/>
      <c r="J236" s="40"/>
      <c r="K236" s="40"/>
      <c r="L236" s="40"/>
      <c r="M236" s="40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</row>
    <row r="237">
      <c r="A237" s="40"/>
      <c r="B237" s="40"/>
      <c r="C237" s="40"/>
      <c r="D237" s="40"/>
      <c r="E237" s="40"/>
      <c r="F237" s="40"/>
      <c r="G237" s="40"/>
      <c r="H237" s="40"/>
      <c r="I237" s="40"/>
      <c r="J237" s="40"/>
      <c r="K237" s="40"/>
      <c r="L237" s="40"/>
      <c r="M237" s="40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</row>
    <row r="238">
      <c r="A238" s="40"/>
      <c r="B238" s="40"/>
      <c r="C238" s="40"/>
      <c r="D238" s="40"/>
      <c r="E238" s="40"/>
      <c r="F238" s="40"/>
      <c r="G238" s="40"/>
      <c r="H238" s="40"/>
      <c r="I238" s="40"/>
      <c r="J238" s="40"/>
      <c r="K238" s="40"/>
      <c r="L238" s="40"/>
      <c r="M238" s="40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</row>
    <row r="239">
      <c r="A239" s="40"/>
      <c r="B239" s="40"/>
      <c r="C239" s="40"/>
      <c r="D239" s="40"/>
      <c r="E239" s="40"/>
      <c r="F239" s="40"/>
      <c r="G239" s="40"/>
      <c r="H239" s="40"/>
      <c r="I239" s="40"/>
      <c r="J239" s="40"/>
      <c r="K239" s="40"/>
      <c r="L239" s="40"/>
      <c r="M239" s="40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</row>
    <row r="240">
      <c r="A240" s="40"/>
      <c r="B240" s="40"/>
      <c r="C240" s="40"/>
      <c r="D240" s="40"/>
      <c r="E240" s="40"/>
      <c r="F240" s="40"/>
      <c r="G240" s="40"/>
      <c r="H240" s="40"/>
      <c r="I240" s="40"/>
      <c r="J240" s="40"/>
      <c r="K240" s="40"/>
      <c r="L240" s="40"/>
      <c r="M240" s="40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</row>
    <row r="241">
      <c r="A241" s="40"/>
      <c r="B241" s="40"/>
      <c r="C241" s="40"/>
      <c r="D241" s="40"/>
      <c r="E241" s="40"/>
      <c r="F241" s="40"/>
      <c r="G241" s="40"/>
      <c r="H241" s="40"/>
      <c r="I241" s="40"/>
      <c r="J241" s="40"/>
      <c r="K241" s="40"/>
      <c r="L241" s="40"/>
      <c r="M241" s="40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</row>
    <row r="242">
      <c r="A242" s="40"/>
      <c r="B242" s="40"/>
      <c r="C242" s="40"/>
      <c r="D242" s="40"/>
      <c r="E242" s="40"/>
      <c r="F242" s="40"/>
      <c r="G242" s="40"/>
      <c r="H242" s="40"/>
      <c r="I242" s="40"/>
      <c r="J242" s="40"/>
      <c r="K242" s="40"/>
      <c r="L242" s="40"/>
      <c r="M242" s="40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</row>
    <row r="243">
      <c r="A243" s="40"/>
      <c r="B243" s="40"/>
      <c r="C243" s="40"/>
      <c r="D243" s="40"/>
      <c r="E243" s="40"/>
      <c r="F243" s="40"/>
      <c r="G243" s="40"/>
      <c r="H243" s="40"/>
      <c r="I243" s="40"/>
      <c r="J243" s="40"/>
      <c r="K243" s="40"/>
      <c r="L243" s="40"/>
      <c r="M243" s="40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</row>
    <row r="244">
      <c r="A244" s="40"/>
      <c r="B244" s="40"/>
      <c r="C244" s="40"/>
      <c r="D244" s="40"/>
      <c r="E244" s="40"/>
      <c r="F244" s="40"/>
      <c r="G244" s="40"/>
      <c r="H244" s="40"/>
      <c r="I244" s="40"/>
      <c r="J244" s="40"/>
      <c r="K244" s="40"/>
      <c r="L244" s="40"/>
      <c r="M244" s="40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</row>
    <row r="245">
      <c r="A245" s="40"/>
      <c r="B245" s="40"/>
      <c r="C245" s="40"/>
      <c r="D245" s="40"/>
      <c r="E245" s="40"/>
      <c r="F245" s="40"/>
      <c r="G245" s="40"/>
      <c r="H245" s="40"/>
      <c r="I245" s="40"/>
      <c r="J245" s="40"/>
      <c r="K245" s="40"/>
      <c r="L245" s="40"/>
      <c r="M245" s="40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</row>
    <row r="246">
      <c r="A246" s="40"/>
      <c r="B246" s="40"/>
      <c r="C246" s="40"/>
      <c r="D246" s="40"/>
      <c r="E246" s="40"/>
      <c r="F246" s="40"/>
      <c r="G246" s="40"/>
      <c r="H246" s="40"/>
      <c r="I246" s="40"/>
      <c r="J246" s="40"/>
      <c r="K246" s="40"/>
      <c r="L246" s="40"/>
      <c r="M246" s="40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</row>
    <row r="247">
      <c r="A247" s="40"/>
      <c r="B247" s="40"/>
      <c r="C247" s="40"/>
      <c r="D247" s="40"/>
      <c r="E247" s="40"/>
      <c r="F247" s="40"/>
      <c r="G247" s="40"/>
      <c r="H247" s="40"/>
      <c r="I247" s="40"/>
      <c r="J247" s="40"/>
      <c r="K247" s="40"/>
      <c r="L247" s="40"/>
      <c r="M247" s="40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</row>
    <row r="248">
      <c r="A248" s="40"/>
      <c r="B248" s="40"/>
      <c r="C248" s="40"/>
      <c r="D248" s="40"/>
      <c r="E248" s="40"/>
      <c r="F248" s="40"/>
      <c r="G248" s="40"/>
      <c r="H248" s="40"/>
      <c r="I248" s="40"/>
      <c r="J248" s="40"/>
      <c r="K248" s="40"/>
      <c r="L248" s="40"/>
      <c r="M248" s="40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</row>
    <row r="249">
      <c r="A249" s="40"/>
      <c r="B249" s="40"/>
      <c r="C249" s="40"/>
      <c r="D249" s="40"/>
      <c r="E249" s="40"/>
      <c r="F249" s="40"/>
      <c r="G249" s="40"/>
      <c r="H249" s="40"/>
      <c r="I249" s="40"/>
      <c r="J249" s="40"/>
      <c r="K249" s="40"/>
      <c r="L249" s="40"/>
      <c r="M249" s="40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</row>
    <row r="250">
      <c r="A250" s="40"/>
      <c r="B250" s="40"/>
      <c r="C250" s="40"/>
      <c r="D250" s="40"/>
      <c r="E250" s="40"/>
      <c r="F250" s="40"/>
      <c r="G250" s="40"/>
      <c r="H250" s="40"/>
      <c r="I250" s="40"/>
      <c r="J250" s="40"/>
      <c r="K250" s="40"/>
      <c r="L250" s="40"/>
      <c r="M250" s="40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</row>
    <row r="251">
      <c r="A251" s="40"/>
      <c r="B251" s="40"/>
      <c r="C251" s="40"/>
      <c r="D251" s="40"/>
      <c r="E251" s="40"/>
      <c r="F251" s="40"/>
      <c r="G251" s="40"/>
      <c r="H251" s="40"/>
      <c r="I251" s="40"/>
      <c r="J251" s="40"/>
      <c r="K251" s="40"/>
      <c r="L251" s="40"/>
      <c r="M251" s="40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</row>
    <row r="252">
      <c r="A252" s="40"/>
      <c r="B252" s="40"/>
      <c r="C252" s="40"/>
      <c r="D252" s="40"/>
      <c r="E252" s="40"/>
      <c r="F252" s="40"/>
      <c r="G252" s="40"/>
      <c r="H252" s="40"/>
      <c r="I252" s="40"/>
      <c r="J252" s="40"/>
      <c r="K252" s="40"/>
      <c r="L252" s="40"/>
      <c r="M252" s="40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</row>
    <row r="253">
      <c r="A253" s="40"/>
      <c r="B253" s="40"/>
      <c r="C253" s="40"/>
      <c r="D253" s="40"/>
      <c r="E253" s="40"/>
      <c r="F253" s="40"/>
      <c r="G253" s="40"/>
      <c r="H253" s="40"/>
      <c r="I253" s="40"/>
      <c r="J253" s="40"/>
      <c r="K253" s="40"/>
      <c r="L253" s="40"/>
      <c r="M253" s="40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</row>
    <row r="254">
      <c r="A254" s="40"/>
      <c r="B254" s="40"/>
      <c r="C254" s="40"/>
      <c r="D254" s="40"/>
      <c r="E254" s="40"/>
      <c r="F254" s="40"/>
      <c r="G254" s="40"/>
      <c r="H254" s="40"/>
      <c r="I254" s="40"/>
      <c r="J254" s="40"/>
      <c r="K254" s="40"/>
      <c r="L254" s="40"/>
      <c r="M254" s="40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</row>
    <row r="255">
      <c r="A255" s="40"/>
      <c r="B255" s="40"/>
      <c r="C255" s="40"/>
      <c r="D255" s="40"/>
      <c r="E255" s="40"/>
      <c r="F255" s="40"/>
      <c r="G255" s="40"/>
      <c r="H255" s="40"/>
      <c r="I255" s="40"/>
      <c r="J255" s="40"/>
      <c r="K255" s="40"/>
      <c r="L255" s="40"/>
      <c r="M255" s="40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</row>
    <row r="256">
      <c r="A256" s="40"/>
      <c r="B256" s="40"/>
      <c r="C256" s="40"/>
      <c r="D256" s="40"/>
      <c r="E256" s="40"/>
      <c r="F256" s="40"/>
      <c r="G256" s="40"/>
      <c r="H256" s="40"/>
      <c r="I256" s="40"/>
      <c r="J256" s="40"/>
      <c r="K256" s="40"/>
      <c r="L256" s="40"/>
      <c r="M256" s="40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</row>
    <row r="257">
      <c r="A257" s="40"/>
      <c r="B257" s="40"/>
      <c r="C257" s="40"/>
      <c r="D257" s="40"/>
      <c r="E257" s="40"/>
      <c r="F257" s="40"/>
      <c r="G257" s="40"/>
      <c r="H257" s="40"/>
      <c r="I257" s="40"/>
      <c r="J257" s="40"/>
      <c r="K257" s="40"/>
      <c r="L257" s="40"/>
      <c r="M257" s="40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</row>
    <row r="258">
      <c r="A258" s="40"/>
      <c r="B258" s="40"/>
      <c r="C258" s="40"/>
      <c r="D258" s="40"/>
      <c r="E258" s="40"/>
      <c r="F258" s="40"/>
      <c r="G258" s="40"/>
      <c r="H258" s="40"/>
      <c r="I258" s="40"/>
      <c r="J258" s="40"/>
      <c r="K258" s="40"/>
      <c r="L258" s="40"/>
      <c r="M258" s="40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</row>
    <row r="259">
      <c r="A259" s="40"/>
      <c r="B259" s="40"/>
      <c r="C259" s="40"/>
      <c r="D259" s="40"/>
      <c r="E259" s="40"/>
      <c r="F259" s="40"/>
      <c r="G259" s="40"/>
      <c r="H259" s="40"/>
      <c r="I259" s="40"/>
      <c r="J259" s="40"/>
      <c r="K259" s="40"/>
      <c r="L259" s="40"/>
      <c r="M259" s="40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</row>
    <row r="260">
      <c r="A260" s="40"/>
      <c r="B260" s="40"/>
      <c r="C260" s="40"/>
      <c r="D260" s="40"/>
      <c r="E260" s="40"/>
      <c r="F260" s="40"/>
      <c r="G260" s="40"/>
      <c r="H260" s="40"/>
      <c r="I260" s="40"/>
      <c r="J260" s="40"/>
      <c r="K260" s="40"/>
      <c r="L260" s="40"/>
      <c r="M260" s="40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</row>
    <row r="261">
      <c r="A261" s="40"/>
      <c r="B261" s="40"/>
      <c r="C261" s="40"/>
      <c r="D261" s="40"/>
      <c r="E261" s="40"/>
      <c r="F261" s="40"/>
      <c r="G261" s="40"/>
      <c r="H261" s="40"/>
      <c r="I261" s="40"/>
      <c r="J261" s="40"/>
      <c r="K261" s="40"/>
      <c r="L261" s="40"/>
      <c r="M261" s="40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</row>
    <row r="262">
      <c r="A262" s="40"/>
      <c r="B262" s="40"/>
      <c r="C262" s="40"/>
      <c r="D262" s="40"/>
      <c r="E262" s="40"/>
      <c r="F262" s="40"/>
      <c r="G262" s="40"/>
      <c r="H262" s="40"/>
      <c r="I262" s="40"/>
      <c r="J262" s="40"/>
      <c r="K262" s="40"/>
      <c r="L262" s="40"/>
      <c r="M262" s="40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</row>
    <row r="263">
      <c r="A263" s="40"/>
      <c r="B263" s="40"/>
      <c r="C263" s="40"/>
      <c r="D263" s="40"/>
      <c r="E263" s="40"/>
      <c r="F263" s="40"/>
      <c r="G263" s="40"/>
      <c r="H263" s="40"/>
      <c r="I263" s="40"/>
      <c r="J263" s="40"/>
      <c r="K263" s="40"/>
      <c r="L263" s="40"/>
      <c r="M263" s="40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</row>
    <row r="264">
      <c r="A264" s="40"/>
      <c r="B264" s="40"/>
      <c r="C264" s="40"/>
      <c r="D264" s="40"/>
      <c r="E264" s="40"/>
      <c r="F264" s="40"/>
      <c r="G264" s="40"/>
      <c r="H264" s="40"/>
      <c r="I264" s="40"/>
      <c r="J264" s="40"/>
      <c r="K264" s="40"/>
      <c r="L264" s="40"/>
      <c r="M264" s="40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</row>
    <row r="265">
      <c r="A265" s="40"/>
      <c r="B265" s="40"/>
      <c r="C265" s="40"/>
      <c r="D265" s="40"/>
      <c r="E265" s="40"/>
      <c r="F265" s="40"/>
      <c r="G265" s="40"/>
      <c r="H265" s="40"/>
      <c r="I265" s="40"/>
      <c r="J265" s="40"/>
      <c r="K265" s="40"/>
      <c r="L265" s="40"/>
      <c r="M265" s="40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</row>
    <row r="266">
      <c r="A266" s="40"/>
      <c r="B266" s="40"/>
      <c r="C266" s="40"/>
      <c r="D266" s="40"/>
      <c r="E266" s="40"/>
      <c r="F266" s="40"/>
      <c r="G266" s="40"/>
      <c r="H266" s="40"/>
      <c r="I266" s="40"/>
      <c r="J266" s="40"/>
      <c r="K266" s="40"/>
      <c r="L266" s="40"/>
      <c r="M266" s="40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</row>
    <row r="267">
      <c r="A267" s="40"/>
      <c r="B267" s="40"/>
      <c r="C267" s="40"/>
      <c r="D267" s="40"/>
      <c r="E267" s="40"/>
      <c r="F267" s="40"/>
      <c r="G267" s="40"/>
      <c r="H267" s="40"/>
      <c r="I267" s="40"/>
      <c r="J267" s="40"/>
      <c r="K267" s="40"/>
      <c r="L267" s="40"/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</row>
    <row r="268">
      <c r="A268" s="40"/>
      <c r="B268" s="40"/>
      <c r="C268" s="40"/>
      <c r="D268" s="40"/>
      <c r="E268" s="40"/>
      <c r="F268" s="40"/>
      <c r="G268" s="40"/>
      <c r="H268" s="40"/>
      <c r="I268" s="40"/>
      <c r="J268" s="40"/>
      <c r="K268" s="40"/>
      <c r="L268" s="40"/>
      <c r="M268" s="40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</row>
    <row r="269">
      <c r="A269" s="40"/>
      <c r="B269" s="40"/>
      <c r="C269" s="40"/>
      <c r="D269" s="40"/>
      <c r="E269" s="40"/>
      <c r="F269" s="40"/>
      <c r="G269" s="40"/>
      <c r="H269" s="40"/>
      <c r="I269" s="40"/>
      <c r="J269" s="40"/>
      <c r="K269" s="40"/>
      <c r="L269" s="40"/>
      <c r="M269" s="40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</row>
    <row r="270">
      <c r="A270" s="40"/>
      <c r="B270" s="40"/>
      <c r="C270" s="40"/>
      <c r="D270" s="40"/>
      <c r="E270" s="40"/>
      <c r="F270" s="40"/>
      <c r="G270" s="40"/>
      <c r="H270" s="40"/>
      <c r="I270" s="40"/>
      <c r="J270" s="40"/>
      <c r="K270" s="40"/>
      <c r="L270" s="40"/>
      <c r="M270" s="40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</row>
    <row r="271">
      <c r="A271" s="40"/>
      <c r="B271" s="40"/>
      <c r="C271" s="40"/>
      <c r="D271" s="40"/>
      <c r="E271" s="40"/>
      <c r="F271" s="40"/>
      <c r="G271" s="40"/>
      <c r="H271" s="40"/>
      <c r="I271" s="40"/>
      <c r="J271" s="40"/>
      <c r="K271" s="40"/>
      <c r="L271" s="40"/>
      <c r="M271" s="40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</row>
    <row r="272">
      <c r="A272" s="40"/>
      <c r="B272" s="40"/>
      <c r="C272" s="40"/>
      <c r="D272" s="40"/>
      <c r="E272" s="40"/>
      <c r="F272" s="40"/>
      <c r="G272" s="40"/>
      <c r="H272" s="40"/>
      <c r="I272" s="40"/>
      <c r="J272" s="40"/>
      <c r="K272" s="40"/>
      <c r="L272" s="40"/>
      <c r="M272" s="40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</row>
    <row r="273">
      <c r="A273" s="40"/>
      <c r="B273" s="40"/>
      <c r="C273" s="40"/>
      <c r="D273" s="40"/>
      <c r="E273" s="40"/>
      <c r="F273" s="40"/>
      <c r="G273" s="40"/>
      <c r="H273" s="40"/>
      <c r="I273" s="40"/>
      <c r="J273" s="40"/>
      <c r="K273" s="40"/>
      <c r="L273" s="40"/>
      <c r="M273" s="40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</row>
    <row r="274">
      <c r="A274" s="40"/>
      <c r="B274" s="40"/>
      <c r="C274" s="40"/>
      <c r="D274" s="40"/>
      <c r="E274" s="40"/>
      <c r="F274" s="40"/>
      <c r="G274" s="40"/>
      <c r="H274" s="40"/>
      <c r="I274" s="40"/>
      <c r="J274" s="40"/>
      <c r="K274" s="40"/>
      <c r="L274" s="40"/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</row>
    <row r="275">
      <c r="A275" s="40"/>
      <c r="B275" s="40"/>
      <c r="C275" s="40"/>
      <c r="D275" s="40"/>
      <c r="E275" s="40"/>
      <c r="F275" s="40"/>
      <c r="G275" s="40"/>
      <c r="H275" s="40"/>
      <c r="I275" s="40"/>
      <c r="J275" s="40"/>
      <c r="K275" s="40"/>
      <c r="L275" s="40"/>
      <c r="M275" s="40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</row>
    <row r="276">
      <c r="A276" s="40"/>
      <c r="B276" s="40"/>
      <c r="C276" s="40"/>
      <c r="D276" s="40"/>
      <c r="E276" s="40"/>
      <c r="F276" s="40"/>
      <c r="G276" s="40"/>
      <c r="H276" s="40"/>
      <c r="I276" s="40"/>
      <c r="J276" s="40"/>
      <c r="K276" s="40"/>
      <c r="L276" s="40"/>
      <c r="M276" s="40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</row>
    <row r="277">
      <c r="A277" s="40"/>
      <c r="B277" s="40"/>
      <c r="C277" s="40"/>
      <c r="D277" s="40"/>
      <c r="E277" s="40"/>
      <c r="F277" s="40"/>
      <c r="G277" s="40"/>
      <c r="H277" s="40"/>
      <c r="I277" s="40"/>
      <c r="J277" s="40"/>
      <c r="K277" s="40"/>
      <c r="L277" s="40"/>
      <c r="M277" s="40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</row>
    <row r="278">
      <c r="A278" s="40"/>
      <c r="B278" s="40"/>
      <c r="C278" s="40"/>
      <c r="D278" s="40"/>
      <c r="E278" s="40"/>
      <c r="F278" s="40"/>
      <c r="G278" s="40"/>
      <c r="H278" s="40"/>
      <c r="I278" s="40"/>
      <c r="J278" s="40"/>
      <c r="K278" s="40"/>
      <c r="L278" s="40"/>
      <c r="M278" s="40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</row>
    <row r="279">
      <c r="A279" s="40"/>
      <c r="B279" s="40"/>
      <c r="C279" s="40"/>
      <c r="D279" s="40"/>
      <c r="E279" s="40"/>
      <c r="F279" s="40"/>
      <c r="G279" s="40"/>
      <c r="H279" s="40"/>
      <c r="I279" s="40"/>
      <c r="J279" s="40"/>
      <c r="K279" s="40"/>
      <c r="L279" s="40"/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</row>
    <row r="280">
      <c r="A280" s="40"/>
      <c r="B280" s="40"/>
      <c r="C280" s="40"/>
      <c r="D280" s="40"/>
      <c r="E280" s="40"/>
      <c r="F280" s="40"/>
      <c r="G280" s="40"/>
      <c r="H280" s="40"/>
      <c r="I280" s="40"/>
      <c r="J280" s="40"/>
      <c r="K280" s="40"/>
      <c r="L280" s="40"/>
      <c r="M280" s="40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</row>
    <row r="281">
      <c r="A281" s="40"/>
      <c r="B281" s="40"/>
      <c r="C281" s="40"/>
      <c r="D281" s="40"/>
      <c r="E281" s="40"/>
      <c r="F281" s="40"/>
      <c r="G281" s="40"/>
      <c r="H281" s="40"/>
      <c r="I281" s="40"/>
      <c r="J281" s="40"/>
      <c r="K281" s="40"/>
      <c r="L281" s="40"/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</row>
    <row r="282">
      <c r="A282" s="40"/>
      <c r="B282" s="40"/>
      <c r="C282" s="40"/>
      <c r="D282" s="40"/>
      <c r="E282" s="40"/>
      <c r="F282" s="40"/>
      <c r="G282" s="40"/>
      <c r="H282" s="40"/>
      <c r="I282" s="40"/>
      <c r="J282" s="40"/>
      <c r="K282" s="40"/>
      <c r="L282" s="40"/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</row>
    <row r="283">
      <c r="A283" s="40"/>
      <c r="B283" s="40"/>
      <c r="C283" s="40"/>
      <c r="D283" s="40"/>
      <c r="E283" s="40"/>
      <c r="F283" s="40"/>
      <c r="G283" s="40"/>
      <c r="H283" s="40"/>
      <c r="I283" s="40"/>
      <c r="J283" s="40"/>
      <c r="K283" s="40"/>
      <c r="L283" s="40"/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</row>
    <row r="284">
      <c r="A284" s="40"/>
      <c r="B284" s="40"/>
      <c r="C284" s="40"/>
      <c r="D284" s="40"/>
      <c r="E284" s="40"/>
      <c r="F284" s="40"/>
      <c r="G284" s="40"/>
      <c r="H284" s="40"/>
      <c r="I284" s="40"/>
      <c r="J284" s="40"/>
      <c r="K284" s="40"/>
      <c r="L284" s="40"/>
      <c r="M284" s="4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</row>
    <row r="285">
      <c r="A285" s="40"/>
      <c r="B285" s="40"/>
      <c r="C285" s="40"/>
      <c r="D285" s="40"/>
      <c r="E285" s="40"/>
      <c r="F285" s="40"/>
      <c r="G285" s="40"/>
      <c r="H285" s="40"/>
      <c r="I285" s="40"/>
      <c r="J285" s="40"/>
      <c r="K285" s="40"/>
      <c r="L285" s="40"/>
      <c r="M285" s="40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</row>
    <row r="286">
      <c r="A286" s="40"/>
      <c r="B286" s="40"/>
      <c r="C286" s="40"/>
      <c r="D286" s="40"/>
      <c r="E286" s="40"/>
      <c r="F286" s="40"/>
      <c r="G286" s="40"/>
      <c r="H286" s="40"/>
      <c r="I286" s="40"/>
      <c r="J286" s="40"/>
      <c r="K286" s="40"/>
      <c r="L286" s="40"/>
      <c r="M286" s="4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</row>
    <row r="287">
      <c r="A287" s="40"/>
      <c r="B287" s="40"/>
      <c r="C287" s="40"/>
      <c r="D287" s="40"/>
      <c r="E287" s="40"/>
      <c r="F287" s="40"/>
      <c r="G287" s="40"/>
      <c r="H287" s="40"/>
      <c r="I287" s="40"/>
      <c r="J287" s="40"/>
      <c r="K287" s="40"/>
      <c r="L287" s="40"/>
      <c r="M287" s="40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</row>
    <row r="288">
      <c r="A288" s="40"/>
      <c r="B288" s="40"/>
      <c r="C288" s="40"/>
      <c r="D288" s="40"/>
      <c r="E288" s="40"/>
      <c r="F288" s="40"/>
      <c r="G288" s="40"/>
      <c r="H288" s="40"/>
      <c r="I288" s="40"/>
      <c r="J288" s="40"/>
      <c r="K288" s="40"/>
      <c r="L288" s="40"/>
      <c r="M288" s="40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</row>
    <row r="289">
      <c r="A289" s="40"/>
      <c r="B289" s="40"/>
      <c r="C289" s="40"/>
      <c r="D289" s="40"/>
      <c r="E289" s="40"/>
      <c r="F289" s="40"/>
      <c r="G289" s="40"/>
      <c r="H289" s="40"/>
      <c r="I289" s="40"/>
      <c r="J289" s="40"/>
      <c r="K289" s="40"/>
      <c r="L289" s="40"/>
      <c r="M289" s="40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</row>
    <row r="290">
      <c r="A290" s="40"/>
      <c r="B290" s="40"/>
      <c r="C290" s="40"/>
      <c r="D290" s="40"/>
      <c r="E290" s="40"/>
      <c r="F290" s="40"/>
      <c r="G290" s="40"/>
      <c r="H290" s="40"/>
      <c r="I290" s="40"/>
      <c r="J290" s="40"/>
      <c r="K290" s="40"/>
      <c r="L290" s="40"/>
      <c r="M290" s="40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</row>
    <row r="291">
      <c r="A291" s="40"/>
      <c r="B291" s="40"/>
      <c r="C291" s="40"/>
      <c r="D291" s="40"/>
      <c r="E291" s="40"/>
      <c r="F291" s="40"/>
      <c r="G291" s="40"/>
      <c r="H291" s="40"/>
      <c r="I291" s="40"/>
      <c r="J291" s="40"/>
      <c r="K291" s="40"/>
      <c r="L291" s="40"/>
      <c r="M291" s="40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</row>
    <row r="292">
      <c r="A292" s="40"/>
      <c r="B292" s="40"/>
      <c r="C292" s="40"/>
      <c r="D292" s="40"/>
      <c r="E292" s="40"/>
      <c r="F292" s="40"/>
      <c r="G292" s="40"/>
      <c r="H292" s="40"/>
      <c r="I292" s="40"/>
      <c r="J292" s="40"/>
      <c r="K292" s="40"/>
      <c r="L292" s="40"/>
      <c r="M292" s="40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</row>
    <row r="293">
      <c r="A293" s="40"/>
      <c r="B293" s="40"/>
      <c r="C293" s="40"/>
      <c r="D293" s="40"/>
      <c r="E293" s="40"/>
      <c r="F293" s="40"/>
      <c r="G293" s="40"/>
      <c r="H293" s="40"/>
      <c r="I293" s="40"/>
      <c r="J293" s="40"/>
      <c r="K293" s="40"/>
      <c r="L293" s="40"/>
      <c r="M293" s="40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</row>
    <row r="294">
      <c r="A294" s="40"/>
      <c r="B294" s="40"/>
      <c r="C294" s="40"/>
      <c r="D294" s="40"/>
      <c r="E294" s="40"/>
      <c r="F294" s="40"/>
      <c r="G294" s="40"/>
      <c r="H294" s="40"/>
      <c r="I294" s="40"/>
      <c r="J294" s="40"/>
      <c r="K294" s="40"/>
      <c r="L294" s="40"/>
      <c r="M294" s="40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</row>
    <row r="295">
      <c r="A295" s="40"/>
      <c r="B295" s="40"/>
      <c r="C295" s="40"/>
      <c r="D295" s="40"/>
      <c r="E295" s="40"/>
      <c r="F295" s="40"/>
      <c r="G295" s="40"/>
      <c r="H295" s="40"/>
      <c r="I295" s="40"/>
      <c r="J295" s="40"/>
      <c r="K295" s="40"/>
      <c r="L295" s="40"/>
      <c r="M295" s="40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</row>
    <row r="296">
      <c r="A296" s="40"/>
      <c r="B296" s="40"/>
      <c r="C296" s="40"/>
      <c r="D296" s="40"/>
      <c r="E296" s="40"/>
      <c r="F296" s="40"/>
      <c r="G296" s="40"/>
      <c r="H296" s="40"/>
      <c r="I296" s="40"/>
      <c r="J296" s="40"/>
      <c r="K296" s="40"/>
      <c r="L296" s="40"/>
      <c r="M296" s="40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</row>
    <row r="297">
      <c r="A297" s="40"/>
      <c r="B297" s="40"/>
      <c r="C297" s="40"/>
      <c r="D297" s="40"/>
      <c r="E297" s="40"/>
      <c r="F297" s="40"/>
      <c r="G297" s="40"/>
      <c r="H297" s="40"/>
      <c r="I297" s="40"/>
      <c r="J297" s="40"/>
      <c r="K297" s="40"/>
      <c r="L297" s="40"/>
      <c r="M297" s="40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</row>
    <row r="298">
      <c r="A298" s="40"/>
      <c r="B298" s="40"/>
      <c r="C298" s="40"/>
      <c r="D298" s="40"/>
      <c r="E298" s="40"/>
      <c r="F298" s="40"/>
      <c r="G298" s="40"/>
      <c r="H298" s="40"/>
      <c r="I298" s="40"/>
      <c r="J298" s="40"/>
      <c r="K298" s="40"/>
      <c r="L298" s="40"/>
      <c r="M298" s="40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</row>
    <row r="299">
      <c r="A299" s="40"/>
      <c r="B299" s="40"/>
      <c r="C299" s="40"/>
      <c r="D299" s="40"/>
      <c r="E299" s="40"/>
      <c r="F299" s="40"/>
      <c r="G299" s="40"/>
      <c r="H299" s="40"/>
      <c r="I299" s="40"/>
      <c r="J299" s="40"/>
      <c r="K299" s="40"/>
      <c r="L299" s="40"/>
      <c r="M299" s="40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</row>
    <row r="300">
      <c r="A300" s="40"/>
      <c r="B300" s="40"/>
      <c r="C300" s="40"/>
      <c r="D300" s="40"/>
      <c r="E300" s="40"/>
      <c r="F300" s="40"/>
      <c r="G300" s="40"/>
      <c r="H300" s="40"/>
      <c r="I300" s="40"/>
      <c r="J300" s="40"/>
      <c r="K300" s="40"/>
      <c r="L300" s="40"/>
      <c r="M300" s="40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</row>
    <row r="301">
      <c r="A301" s="40"/>
      <c r="B301" s="40"/>
      <c r="C301" s="40"/>
      <c r="D301" s="40"/>
      <c r="E301" s="40"/>
      <c r="F301" s="40"/>
      <c r="G301" s="40"/>
      <c r="H301" s="40"/>
      <c r="I301" s="40"/>
      <c r="J301" s="40"/>
      <c r="K301" s="40"/>
      <c r="L301" s="40"/>
      <c r="M301" s="40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</row>
    <row r="302">
      <c r="A302" s="40"/>
      <c r="B302" s="40"/>
      <c r="C302" s="40"/>
      <c r="D302" s="40"/>
      <c r="E302" s="40"/>
      <c r="F302" s="40"/>
      <c r="G302" s="40"/>
      <c r="H302" s="40"/>
      <c r="I302" s="40"/>
      <c r="J302" s="40"/>
      <c r="K302" s="40"/>
      <c r="L302" s="40"/>
      <c r="M302" s="40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</row>
    <row r="303">
      <c r="A303" s="40"/>
      <c r="B303" s="40"/>
      <c r="C303" s="40"/>
      <c r="D303" s="40"/>
      <c r="E303" s="40"/>
      <c r="F303" s="40"/>
      <c r="G303" s="40"/>
      <c r="H303" s="40"/>
      <c r="I303" s="40"/>
      <c r="J303" s="40"/>
      <c r="K303" s="40"/>
      <c r="L303" s="40"/>
      <c r="M303" s="40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</row>
    <row r="304">
      <c r="A304" s="40"/>
      <c r="B304" s="40"/>
      <c r="C304" s="40"/>
      <c r="D304" s="40"/>
      <c r="E304" s="40"/>
      <c r="F304" s="40"/>
      <c r="G304" s="40"/>
      <c r="H304" s="40"/>
      <c r="I304" s="40"/>
      <c r="J304" s="40"/>
      <c r="K304" s="40"/>
      <c r="L304" s="40"/>
      <c r="M304" s="40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</row>
    <row r="305">
      <c r="A305" s="40"/>
      <c r="B305" s="40"/>
      <c r="C305" s="40"/>
      <c r="D305" s="40"/>
      <c r="E305" s="40"/>
      <c r="F305" s="40"/>
      <c r="G305" s="40"/>
      <c r="H305" s="40"/>
      <c r="I305" s="40"/>
      <c r="J305" s="40"/>
      <c r="K305" s="40"/>
      <c r="L305" s="40"/>
      <c r="M305" s="40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</row>
    <row r="306">
      <c r="A306" s="40"/>
      <c r="B306" s="40"/>
      <c r="C306" s="40"/>
      <c r="D306" s="40"/>
      <c r="E306" s="40"/>
      <c r="F306" s="40"/>
      <c r="G306" s="40"/>
      <c r="H306" s="40"/>
      <c r="I306" s="40"/>
      <c r="J306" s="40"/>
      <c r="K306" s="40"/>
      <c r="L306" s="40"/>
      <c r="M306" s="40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</row>
    <row r="307">
      <c r="A307" s="40"/>
      <c r="B307" s="40"/>
      <c r="C307" s="40"/>
      <c r="D307" s="40"/>
      <c r="E307" s="40"/>
      <c r="F307" s="40"/>
      <c r="G307" s="40"/>
      <c r="H307" s="40"/>
      <c r="I307" s="40"/>
      <c r="J307" s="40"/>
      <c r="K307" s="40"/>
      <c r="L307" s="40"/>
      <c r="M307" s="40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</row>
    <row r="308">
      <c r="A308" s="40"/>
      <c r="B308" s="40"/>
      <c r="C308" s="40"/>
      <c r="D308" s="40"/>
      <c r="E308" s="40"/>
      <c r="F308" s="40"/>
      <c r="G308" s="40"/>
      <c r="H308" s="40"/>
      <c r="I308" s="40"/>
      <c r="J308" s="40"/>
      <c r="K308" s="40"/>
      <c r="L308" s="40"/>
      <c r="M308" s="40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</row>
    <row r="309">
      <c r="A309" s="40"/>
      <c r="B309" s="40"/>
      <c r="C309" s="40"/>
      <c r="D309" s="40"/>
      <c r="E309" s="40"/>
      <c r="F309" s="40"/>
      <c r="G309" s="40"/>
      <c r="H309" s="40"/>
      <c r="I309" s="40"/>
      <c r="J309" s="40"/>
      <c r="K309" s="40"/>
      <c r="L309" s="40"/>
      <c r="M309" s="40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</row>
    <row r="310">
      <c r="A310" s="40"/>
      <c r="B310" s="40"/>
      <c r="C310" s="40"/>
      <c r="D310" s="40"/>
      <c r="E310" s="40"/>
      <c r="F310" s="40"/>
      <c r="G310" s="40"/>
      <c r="H310" s="40"/>
      <c r="I310" s="40"/>
      <c r="J310" s="40"/>
      <c r="K310" s="40"/>
      <c r="L310" s="40"/>
      <c r="M310" s="40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</row>
    <row r="311">
      <c r="A311" s="40"/>
      <c r="B311" s="40"/>
      <c r="C311" s="40"/>
      <c r="D311" s="40"/>
      <c r="E311" s="40"/>
      <c r="F311" s="40"/>
      <c r="G311" s="40"/>
      <c r="H311" s="40"/>
      <c r="I311" s="40"/>
      <c r="J311" s="40"/>
      <c r="K311" s="40"/>
      <c r="L311" s="40"/>
      <c r="M311" s="40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</row>
    <row r="312">
      <c r="A312" s="40"/>
      <c r="B312" s="40"/>
      <c r="C312" s="40"/>
      <c r="D312" s="40"/>
      <c r="E312" s="40"/>
      <c r="F312" s="40"/>
      <c r="G312" s="40"/>
      <c r="H312" s="40"/>
      <c r="I312" s="40"/>
      <c r="J312" s="40"/>
      <c r="K312" s="40"/>
      <c r="L312" s="40"/>
      <c r="M312" s="40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</row>
    <row r="313">
      <c r="A313" s="40"/>
      <c r="B313" s="40"/>
      <c r="C313" s="40"/>
      <c r="D313" s="40"/>
      <c r="E313" s="40"/>
      <c r="F313" s="40"/>
      <c r="G313" s="40"/>
      <c r="H313" s="40"/>
      <c r="I313" s="40"/>
      <c r="J313" s="40"/>
      <c r="K313" s="40"/>
      <c r="L313" s="40"/>
      <c r="M313" s="40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</row>
    <row r="314">
      <c r="A314" s="40"/>
      <c r="B314" s="40"/>
      <c r="C314" s="40"/>
      <c r="D314" s="40"/>
      <c r="E314" s="40"/>
      <c r="F314" s="40"/>
      <c r="G314" s="40"/>
      <c r="H314" s="40"/>
      <c r="I314" s="40"/>
      <c r="J314" s="40"/>
      <c r="K314" s="40"/>
      <c r="L314" s="40"/>
      <c r="M314" s="40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</row>
    <row r="315">
      <c r="A315" s="40"/>
      <c r="B315" s="40"/>
      <c r="C315" s="40"/>
      <c r="D315" s="40"/>
      <c r="E315" s="40"/>
      <c r="F315" s="40"/>
      <c r="G315" s="40"/>
      <c r="H315" s="40"/>
      <c r="I315" s="40"/>
      <c r="J315" s="40"/>
      <c r="K315" s="40"/>
      <c r="L315" s="40"/>
      <c r="M315" s="40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</row>
    <row r="316">
      <c r="A316" s="40"/>
      <c r="B316" s="40"/>
      <c r="C316" s="40"/>
      <c r="D316" s="40"/>
      <c r="E316" s="40"/>
      <c r="F316" s="40"/>
      <c r="G316" s="40"/>
      <c r="H316" s="40"/>
      <c r="I316" s="40"/>
      <c r="J316" s="40"/>
      <c r="K316" s="40"/>
      <c r="L316" s="40"/>
      <c r="M316" s="40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</row>
    <row r="317">
      <c r="A317" s="40"/>
      <c r="B317" s="40"/>
      <c r="C317" s="40"/>
      <c r="D317" s="40"/>
      <c r="E317" s="40"/>
      <c r="F317" s="40"/>
      <c r="G317" s="40"/>
      <c r="H317" s="40"/>
      <c r="I317" s="40"/>
      <c r="J317" s="40"/>
      <c r="K317" s="40"/>
      <c r="L317" s="40"/>
      <c r="M317" s="40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</row>
    <row r="318">
      <c r="A318" s="40"/>
      <c r="B318" s="40"/>
      <c r="C318" s="40"/>
      <c r="D318" s="40"/>
      <c r="E318" s="40"/>
      <c r="F318" s="40"/>
      <c r="G318" s="40"/>
      <c r="H318" s="40"/>
      <c r="I318" s="40"/>
      <c r="J318" s="40"/>
      <c r="K318" s="40"/>
      <c r="L318" s="40"/>
      <c r="M318" s="40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</row>
    <row r="319">
      <c r="A319" s="40"/>
      <c r="B319" s="40"/>
      <c r="C319" s="40"/>
      <c r="D319" s="40"/>
      <c r="E319" s="40"/>
      <c r="F319" s="40"/>
      <c r="G319" s="40"/>
      <c r="H319" s="40"/>
      <c r="I319" s="40"/>
      <c r="J319" s="40"/>
      <c r="K319" s="40"/>
      <c r="L319" s="40"/>
      <c r="M319" s="40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</row>
    <row r="320">
      <c r="A320" s="40"/>
      <c r="B320" s="40"/>
      <c r="C320" s="40"/>
      <c r="D320" s="40"/>
      <c r="E320" s="40"/>
      <c r="F320" s="40"/>
      <c r="G320" s="40"/>
      <c r="H320" s="40"/>
      <c r="I320" s="40"/>
      <c r="J320" s="40"/>
      <c r="K320" s="40"/>
      <c r="L320" s="40"/>
      <c r="M320" s="40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</row>
    <row r="321">
      <c r="A321" s="40"/>
      <c r="B321" s="40"/>
      <c r="C321" s="40"/>
      <c r="D321" s="40"/>
      <c r="E321" s="40"/>
      <c r="F321" s="40"/>
      <c r="G321" s="40"/>
      <c r="H321" s="40"/>
      <c r="I321" s="40"/>
      <c r="J321" s="40"/>
      <c r="K321" s="40"/>
      <c r="L321" s="40"/>
      <c r="M321" s="40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</row>
    <row r="322">
      <c r="A322" s="40"/>
      <c r="B322" s="40"/>
      <c r="C322" s="40"/>
      <c r="D322" s="40"/>
      <c r="E322" s="40"/>
      <c r="F322" s="40"/>
      <c r="G322" s="40"/>
      <c r="H322" s="40"/>
      <c r="I322" s="40"/>
      <c r="J322" s="40"/>
      <c r="K322" s="40"/>
      <c r="L322" s="40"/>
      <c r="M322" s="40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</row>
    <row r="323">
      <c r="A323" s="40"/>
      <c r="B323" s="40"/>
      <c r="C323" s="40"/>
      <c r="D323" s="40"/>
      <c r="E323" s="40"/>
      <c r="F323" s="40"/>
      <c r="G323" s="40"/>
      <c r="H323" s="40"/>
      <c r="I323" s="40"/>
      <c r="J323" s="40"/>
      <c r="K323" s="40"/>
      <c r="L323" s="40"/>
      <c r="M323" s="4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</row>
    <row r="324">
      <c r="A324" s="40"/>
      <c r="B324" s="40"/>
      <c r="C324" s="40"/>
      <c r="D324" s="40"/>
      <c r="E324" s="40"/>
      <c r="F324" s="40"/>
      <c r="G324" s="40"/>
      <c r="H324" s="40"/>
      <c r="I324" s="40"/>
      <c r="J324" s="40"/>
      <c r="K324" s="40"/>
      <c r="L324" s="40"/>
      <c r="M324" s="40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</row>
    <row r="325">
      <c r="A325" s="40"/>
      <c r="B325" s="40"/>
      <c r="C325" s="40"/>
      <c r="D325" s="40"/>
      <c r="E325" s="40"/>
      <c r="F325" s="40"/>
      <c r="G325" s="40"/>
      <c r="H325" s="40"/>
      <c r="I325" s="40"/>
      <c r="J325" s="40"/>
      <c r="K325" s="40"/>
      <c r="L325" s="40"/>
      <c r="M325" s="40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</row>
    <row r="326">
      <c r="A326" s="40"/>
      <c r="B326" s="40"/>
      <c r="C326" s="40"/>
      <c r="D326" s="40"/>
      <c r="E326" s="40"/>
      <c r="F326" s="40"/>
      <c r="G326" s="40"/>
      <c r="H326" s="40"/>
      <c r="I326" s="40"/>
      <c r="J326" s="40"/>
      <c r="K326" s="40"/>
      <c r="L326" s="40"/>
      <c r="M326" s="40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</row>
    <row r="327">
      <c r="A327" s="40"/>
      <c r="B327" s="40"/>
      <c r="C327" s="40"/>
      <c r="D327" s="40"/>
      <c r="E327" s="40"/>
      <c r="F327" s="40"/>
      <c r="G327" s="40"/>
      <c r="H327" s="40"/>
      <c r="I327" s="40"/>
      <c r="J327" s="40"/>
      <c r="K327" s="40"/>
      <c r="L327" s="40"/>
      <c r="M327" s="40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</row>
    <row r="328">
      <c r="A328" s="40"/>
      <c r="B328" s="40"/>
      <c r="C328" s="40"/>
      <c r="D328" s="40"/>
      <c r="E328" s="40"/>
      <c r="F328" s="40"/>
      <c r="G328" s="40"/>
      <c r="H328" s="40"/>
      <c r="I328" s="40"/>
      <c r="J328" s="40"/>
      <c r="K328" s="40"/>
      <c r="L328" s="40"/>
      <c r="M328" s="40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</row>
    <row r="329">
      <c r="A329" s="40"/>
      <c r="B329" s="40"/>
      <c r="C329" s="40"/>
      <c r="D329" s="40"/>
      <c r="E329" s="40"/>
      <c r="F329" s="40"/>
      <c r="G329" s="40"/>
      <c r="H329" s="40"/>
      <c r="I329" s="40"/>
      <c r="J329" s="40"/>
      <c r="K329" s="40"/>
      <c r="L329" s="40"/>
      <c r="M329" s="40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</row>
    <row r="330">
      <c r="A330" s="40"/>
      <c r="B330" s="40"/>
      <c r="C330" s="40"/>
      <c r="D330" s="40"/>
      <c r="E330" s="40"/>
      <c r="F330" s="40"/>
      <c r="G330" s="40"/>
      <c r="H330" s="40"/>
      <c r="I330" s="40"/>
      <c r="J330" s="40"/>
      <c r="K330" s="40"/>
      <c r="L330" s="40"/>
      <c r="M330" s="40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</row>
    <row r="331">
      <c r="A331" s="40"/>
      <c r="B331" s="40"/>
      <c r="C331" s="40"/>
      <c r="D331" s="40"/>
      <c r="E331" s="40"/>
      <c r="F331" s="40"/>
      <c r="G331" s="40"/>
      <c r="H331" s="40"/>
      <c r="I331" s="40"/>
      <c r="J331" s="40"/>
      <c r="K331" s="40"/>
      <c r="L331" s="40"/>
      <c r="M331" s="40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</row>
    <row r="332">
      <c r="A332" s="40"/>
      <c r="B332" s="40"/>
      <c r="C332" s="40"/>
      <c r="D332" s="40"/>
      <c r="E332" s="40"/>
      <c r="F332" s="40"/>
      <c r="G332" s="40"/>
      <c r="H332" s="40"/>
      <c r="I332" s="40"/>
      <c r="J332" s="40"/>
      <c r="K332" s="40"/>
      <c r="L332" s="40"/>
      <c r="M332" s="40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</row>
    <row r="333">
      <c r="A333" s="40"/>
      <c r="B333" s="40"/>
      <c r="C333" s="40"/>
      <c r="D333" s="40"/>
      <c r="E333" s="40"/>
      <c r="F333" s="40"/>
      <c r="G333" s="40"/>
      <c r="H333" s="40"/>
      <c r="I333" s="40"/>
      <c r="J333" s="40"/>
      <c r="K333" s="40"/>
      <c r="L333" s="40"/>
      <c r="M333" s="40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</row>
    <row r="334">
      <c r="A334" s="40"/>
      <c r="B334" s="40"/>
      <c r="C334" s="40"/>
      <c r="D334" s="40"/>
      <c r="E334" s="40"/>
      <c r="F334" s="40"/>
      <c r="G334" s="40"/>
      <c r="H334" s="40"/>
      <c r="I334" s="40"/>
      <c r="J334" s="40"/>
      <c r="K334" s="40"/>
      <c r="L334" s="40"/>
      <c r="M334" s="40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</row>
    <row r="335">
      <c r="A335" s="40"/>
      <c r="B335" s="40"/>
      <c r="C335" s="40"/>
      <c r="D335" s="40"/>
      <c r="E335" s="40"/>
      <c r="F335" s="40"/>
      <c r="G335" s="40"/>
      <c r="H335" s="40"/>
      <c r="I335" s="40"/>
      <c r="J335" s="40"/>
      <c r="K335" s="40"/>
      <c r="L335" s="40"/>
      <c r="M335" s="40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</row>
    <row r="336">
      <c r="A336" s="40"/>
      <c r="B336" s="40"/>
      <c r="C336" s="40"/>
      <c r="D336" s="40"/>
      <c r="E336" s="40"/>
      <c r="F336" s="40"/>
      <c r="G336" s="40"/>
      <c r="H336" s="40"/>
      <c r="I336" s="40"/>
      <c r="J336" s="40"/>
      <c r="K336" s="40"/>
      <c r="L336" s="40"/>
      <c r="M336" s="40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</row>
    <row r="337">
      <c r="A337" s="40"/>
      <c r="B337" s="40"/>
      <c r="C337" s="40"/>
      <c r="D337" s="40"/>
      <c r="E337" s="40"/>
      <c r="F337" s="40"/>
      <c r="G337" s="40"/>
      <c r="H337" s="40"/>
      <c r="I337" s="40"/>
      <c r="J337" s="40"/>
      <c r="K337" s="40"/>
      <c r="L337" s="40"/>
      <c r="M337" s="40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</row>
    <row r="338">
      <c r="A338" s="40"/>
      <c r="B338" s="40"/>
      <c r="C338" s="40"/>
      <c r="D338" s="40"/>
      <c r="E338" s="40"/>
      <c r="F338" s="40"/>
      <c r="G338" s="40"/>
      <c r="H338" s="40"/>
      <c r="I338" s="40"/>
      <c r="J338" s="40"/>
      <c r="K338" s="40"/>
      <c r="L338" s="40"/>
      <c r="M338" s="40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</row>
    <row r="339">
      <c r="A339" s="40"/>
      <c r="B339" s="40"/>
      <c r="C339" s="40"/>
      <c r="D339" s="40"/>
      <c r="E339" s="40"/>
      <c r="F339" s="40"/>
      <c r="G339" s="40"/>
      <c r="H339" s="40"/>
      <c r="I339" s="40"/>
      <c r="J339" s="40"/>
      <c r="K339" s="40"/>
      <c r="L339" s="40"/>
      <c r="M339" s="40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</row>
    <row r="340">
      <c r="A340" s="40"/>
      <c r="B340" s="40"/>
      <c r="C340" s="40"/>
      <c r="D340" s="40"/>
      <c r="E340" s="40"/>
      <c r="F340" s="40"/>
      <c r="G340" s="40"/>
      <c r="H340" s="40"/>
      <c r="I340" s="40"/>
      <c r="J340" s="40"/>
      <c r="K340" s="40"/>
      <c r="L340" s="40"/>
      <c r="M340" s="40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</row>
    <row r="341">
      <c r="A341" s="40"/>
      <c r="B341" s="40"/>
      <c r="C341" s="40"/>
      <c r="D341" s="40"/>
      <c r="E341" s="40"/>
      <c r="F341" s="40"/>
      <c r="G341" s="40"/>
      <c r="H341" s="40"/>
      <c r="I341" s="40"/>
      <c r="J341" s="40"/>
      <c r="K341" s="40"/>
      <c r="L341" s="40"/>
      <c r="M341" s="40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</row>
    <row r="342">
      <c r="A342" s="40"/>
      <c r="B342" s="40"/>
      <c r="C342" s="40"/>
      <c r="D342" s="40"/>
      <c r="E342" s="40"/>
      <c r="F342" s="40"/>
      <c r="G342" s="40"/>
      <c r="H342" s="40"/>
      <c r="I342" s="40"/>
      <c r="J342" s="40"/>
      <c r="K342" s="40"/>
      <c r="L342" s="40"/>
      <c r="M342" s="40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</row>
    <row r="343">
      <c r="A343" s="40"/>
      <c r="B343" s="40"/>
      <c r="C343" s="40"/>
      <c r="D343" s="40"/>
      <c r="E343" s="40"/>
      <c r="F343" s="40"/>
      <c r="G343" s="40"/>
      <c r="H343" s="40"/>
      <c r="I343" s="40"/>
      <c r="J343" s="40"/>
      <c r="K343" s="40"/>
      <c r="L343" s="40"/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</row>
    <row r="344">
      <c r="A344" s="40"/>
      <c r="B344" s="40"/>
      <c r="C344" s="40"/>
      <c r="D344" s="40"/>
      <c r="E344" s="40"/>
      <c r="F344" s="40"/>
      <c r="G344" s="40"/>
      <c r="H344" s="40"/>
      <c r="I344" s="40"/>
      <c r="J344" s="40"/>
      <c r="K344" s="40"/>
      <c r="L344" s="40"/>
      <c r="M344" s="40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</row>
    <row r="345">
      <c r="A345" s="40"/>
      <c r="B345" s="40"/>
      <c r="C345" s="40"/>
      <c r="D345" s="40"/>
      <c r="E345" s="40"/>
      <c r="F345" s="40"/>
      <c r="G345" s="40"/>
      <c r="H345" s="40"/>
      <c r="I345" s="40"/>
      <c r="J345" s="40"/>
      <c r="K345" s="40"/>
      <c r="L345" s="40"/>
      <c r="M345" s="40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</row>
    <row r="346">
      <c r="A346" s="40"/>
      <c r="B346" s="40"/>
      <c r="C346" s="40"/>
      <c r="D346" s="40"/>
      <c r="E346" s="40"/>
      <c r="F346" s="40"/>
      <c r="G346" s="40"/>
      <c r="H346" s="40"/>
      <c r="I346" s="40"/>
      <c r="J346" s="40"/>
      <c r="K346" s="40"/>
      <c r="L346" s="40"/>
      <c r="M346" s="40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</row>
    <row r="347">
      <c r="A347" s="40"/>
      <c r="B347" s="40"/>
      <c r="C347" s="40"/>
      <c r="D347" s="40"/>
      <c r="E347" s="40"/>
      <c r="F347" s="40"/>
      <c r="G347" s="40"/>
      <c r="H347" s="40"/>
      <c r="I347" s="40"/>
      <c r="J347" s="40"/>
      <c r="K347" s="40"/>
      <c r="L347" s="40"/>
      <c r="M347" s="40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</row>
    <row r="348">
      <c r="A348" s="40"/>
      <c r="B348" s="40"/>
      <c r="C348" s="40"/>
      <c r="D348" s="40"/>
      <c r="E348" s="40"/>
      <c r="F348" s="40"/>
      <c r="G348" s="40"/>
      <c r="H348" s="40"/>
      <c r="I348" s="40"/>
      <c r="J348" s="40"/>
      <c r="K348" s="40"/>
      <c r="L348" s="40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</row>
    <row r="349">
      <c r="A349" s="40"/>
      <c r="B349" s="40"/>
      <c r="C349" s="40"/>
      <c r="D349" s="40"/>
      <c r="E349" s="40"/>
      <c r="F349" s="40"/>
      <c r="G349" s="40"/>
      <c r="H349" s="40"/>
      <c r="I349" s="40"/>
      <c r="J349" s="40"/>
      <c r="K349" s="40"/>
      <c r="L349" s="40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</row>
    <row r="350">
      <c r="A350" s="40"/>
      <c r="B350" s="40"/>
      <c r="C350" s="40"/>
      <c r="D350" s="40"/>
      <c r="E350" s="40"/>
      <c r="F350" s="40"/>
      <c r="G350" s="40"/>
      <c r="H350" s="40"/>
      <c r="I350" s="40"/>
      <c r="J350" s="40"/>
      <c r="K350" s="40"/>
      <c r="L350" s="40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</row>
    <row r="351">
      <c r="A351" s="40"/>
      <c r="B351" s="40"/>
      <c r="C351" s="40"/>
      <c r="D351" s="40"/>
      <c r="E351" s="40"/>
      <c r="F351" s="40"/>
      <c r="G351" s="40"/>
      <c r="H351" s="40"/>
      <c r="I351" s="40"/>
      <c r="J351" s="40"/>
      <c r="K351" s="40"/>
      <c r="L351" s="40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</row>
    <row r="352">
      <c r="A352" s="40"/>
      <c r="B352" s="40"/>
      <c r="C352" s="40"/>
      <c r="D352" s="40"/>
      <c r="E352" s="40"/>
      <c r="F352" s="40"/>
      <c r="G352" s="40"/>
      <c r="H352" s="40"/>
      <c r="I352" s="40"/>
      <c r="J352" s="40"/>
      <c r="K352" s="40"/>
      <c r="L352" s="40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</row>
    <row r="353">
      <c r="A353" s="40"/>
      <c r="B353" s="40"/>
      <c r="C353" s="40"/>
      <c r="D353" s="40"/>
      <c r="E353" s="40"/>
      <c r="F353" s="40"/>
      <c r="G353" s="40"/>
      <c r="H353" s="40"/>
      <c r="I353" s="40"/>
      <c r="J353" s="40"/>
      <c r="K353" s="40"/>
      <c r="L353" s="40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</row>
    <row r="354">
      <c r="A354" s="40"/>
      <c r="B354" s="40"/>
      <c r="C354" s="40"/>
      <c r="D354" s="40"/>
      <c r="E354" s="40"/>
      <c r="F354" s="40"/>
      <c r="G354" s="40"/>
      <c r="H354" s="40"/>
      <c r="I354" s="40"/>
      <c r="J354" s="40"/>
      <c r="K354" s="40"/>
      <c r="L354" s="40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</row>
    <row r="355">
      <c r="A355" s="40"/>
      <c r="B355" s="40"/>
      <c r="C355" s="40"/>
      <c r="D355" s="40"/>
      <c r="E355" s="40"/>
      <c r="F355" s="40"/>
      <c r="G355" s="40"/>
      <c r="H355" s="40"/>
      <c r="I355" s="40"/>
      <c r="J355" s="40"/>
      <c r="K355" s="40"/>
      <c r="L355" s="40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</row>
    <row r="356">
      <c r="A356" s="40"/>
      <c r="B356" s="40"/>
      <c r="C356" s="40"/>
      <c r="D356" s="40"/>
      <c r="E356" s="40"/>
      <c r="F356" s="40"/>
      <c r="G356" s="40"/>
      <c r="H356" s="40"/>
      <c r="I356" s="40"/>
      <c r="J356" s="40"/>
      <c r="K356" s="40"/>
      <c r="L356" s="40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</row>
    <row r="357">
      <c r="A357" s="40"/>
      <c r="B357" s="40"/>
      <c r="C357" s="40"/>
      <c r="D357" s="40"/>
      <c r="E357" s="40"/>
      <c r="F357" s="40"/>
      <c r="G357" s="40"/>
      <c r="H357" s="40"/>
      <c r="I357" s="40"/>
      <c r="J357" s="40"/>
      <c r="K357" s="40"/>
      <c r="L357" s="40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</row>
    <row r="358">
      <c r="A358" s="40"/>
      <c r="B358" s="40"/>
      <c r="C358" s="40"/>
      <c r="D358" s="40"/>
      <c r="E358" s="40"/>
      <c r="F358" s="40"/>
      <c r="G358" s="40"/>
      <c r="H358" s="40"/>
      <c r="I358" s="40"/>
      <c r="J358" s="40"/>
      <c r="K358" s="40"/>
      <c r="L358" s="40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</row>
    <row r="359">
      <c r="A359" s="40"/>
      <c r="B359" s="40"/>
      <c r="C359" s="40"/>
      <c r="D359" s="40"/>
      <c r="E359" s="40"/>
      <c r="F359" s="40"/>
      <c r="G359" s="40"/>
      <c r="H359" s="40"/>
      <c r="I359" s="40"/>
      <c r="J359" s="40"/>
      <c r="K359" s="40"/>
      <c r="L359" s="40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</row>
    <row r="360">
      <c r="A360" s="40"/>
      <c r="B360" s="40"/>
      <c r="C360" s="40"/>
      <c r="D360" s="40"/>
      <c r="E360" s="40"/>
      <c r="F360" s="40"/>
      <c r="G360" s="40"/>
      <c r="H360" s="40"/>
      <c r="I360" s="40"/>
      <c r="J360" s="40"/>
      <c r="K360" s="40"/>
      <c r="L360" s="40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</row>
    <row r="361">
      <c r="A361" s="40"/>
      <c r="B361" s="40"/>
      <c r="C361" s="40"/>
      <c r="D361" s="40"/>
      <c r="E361" s="40"/>
      <c r="F361" s="40"/>
      <c r="G361" s="40"/>
      <c r="H361" s="40"/>
      <c r="I361" s="40"/>
      <c r="J361" s="40"/>
      <c r="K361" s="40"/>
      <c r="L361" s="40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</row>
    <row r="362">
      <c r="A362" s="40"/>
      <c r="B362" s="40"/>
      <c r="C362" s="40"/>
      <c r="D362" s="40"/>
      <c r="E362" s="40"/>
      <c r="F362" s="40"/>
      <c r="G362" s="40"/>
      <c r="H362" s="40"/>
      <c r="I362" s="40"/>
      <c r="J362" s="40"/>
      <c r="K362" s="40"/>
      <c r="L362" s="40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</row>
    <row r="363">
      <c r="A363" s="40"/>
      <c r="B363" s="40"/>
      <c r="C363" s="40"/>
      <c r="D363" s="40"/>
      <c r="E363" s="40"/>
      <c r="F363" s="40"/>
      <c r="G363" s="40"/>
      <c r="H363" s="40"/>
      <c r="I363" s="40"/>
      <c r="J363" s="40"/>
      <c r="K363" s="40"/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</row>
    <row r="364">
      <c r="A364" s="40"/>
      <c r="B364" s="40"/>
      <c r="C364" s="40"/>
      <c r="D364" s="40"/>
      <c r="E364" s="40"/>
      <c r="F364" s="40"/>
      <c r="G364" s="40"/>
      <c r="H364" s="40"/>
      <c r="I364" s="40"/>
      <c r="J364" s="40"/>
      <c r="K364" s="40"/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</row>
    <row r="365">
      <c r="A365" s="40"/>
      <c r="B365" s="40"/>
      <c r="C365" s="40"/>
      <c r="D365" s="40"/>
      <c r="E365" s="40"/>
      <c r="F365" s="40"/>
      <c r="G365" s="40"/>
      <c r="H365" s="40"/>
      <c r="I365" s="40"/>
      <c r="J365" s="40"/>
      <c r="K365" s="40"/>
      <c r="L365" s="40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</row>
    <row r="366">
      <c r="A366" s="40"/>
      <c r="B366" s="40"/>
      <c r="C366" s="40"/>
      <c r="D366" s="40"/>
      <c r="E366" s="40"/>
      <c r="F366" s="40"/>
      <c r="G366" s="40"/>
      <c r="H366" s="40"/>
      <c r="I366" s="40"/>
      <c r="J366" s="40"/>
      <c r="K366" s="40"/>
      <c r="L366" s="40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</row>
    <row r="367">
      <c r="A367" s="40"/>
      <c r="B367" s="40"/>
      <c r="C367" s="40"/>
      <c r="D367" s="40"/>
      <c r="E367" s="40"/>
      <c r="F367" s="40"/>
      <c r="G367" s="40"/>
      <c r="H367" s="40"/>
      <c r="I367" s="40"/>
      <c r="J367" s="40"/>
      <c r="K367" s="40"/>
      <c r="L367" s="40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</row>
    <row r="368">
      <c r="A368" s="40"/>
      <c r="B368" s="40"/>
      <c r="C368" s="40"/>
      <c r="D368" s="40"/>
      <c r="E368" s="40"/>
      <c r="F368" s="40"/>
      <c r="G368" s="40"/>
      <c r="H368" s="40"/>
      <c r="I368" s="40"/>
      <c r="J368" s="40"/>
      <c r="K368" s="40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</row>
    <row r="369">
      <c r="A369" s="40"/>
      <c r="B369" s="40"/>
      <c r="C369" s="40"/>
      <c r="D369" s="40"/>
      <c r="E369" s="40"/>
      <c r="F369" s="40"/>
      <c r="G369" s="40"/>
      <c r="H369" s="40"/>
      <c r="I369" s="40"/>
      <c r="J369" s="40"/>
      <c r="K369" s="40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</row>
    <row r="370">
      <c r="A370" s="40"/>
      <c r="B370" s="40"/>
      <c r="C370" s="40"/>
      <c r="D370" s="40"/>
      <c r="E370" s="40"/>
      <c r="F370" s="40"/>
      <c r="G370" s="40"/>
      <c r="H370" s="40"/>
      <c r="I370" s="40"/>
      <c r="J370" s="40"/>
      <c r="K370" s="40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</row>
    <row r="371">
      <c r="A371" s="40"/>
      <c r="B371" s="40"/>
      <c r="C371" s="40"/>
      <c r="D371" s="40"/>
      <c r="E371" s="40"/>
      <c r="F371" s="40"/>
      <c r="G371" s="40"/>
      <c r="H371" s="40"/>
      <c r="I371" s="40"/>
      <c r="J371" s="40"/>
      <c r="K371" s="40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</row>
    <row r="372">
      <c r="A372" s="40"/>
      <c r="B372" s="40"/>
      <c r="C372" s="40"/>
      <c r="D372" s="40"/>
      <c r="E372" s="40"/>
      <c r="F372" s="40"/>
      <c r="G372" s="40"/>
      <c r="H372" s="40"/>
      <c r="I372" s="40"/>
      <c r="J372" s="40"/>
      <c r="K372" s="40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</row>
    <row r="373">
      <c r="A373" s="40"/>
      <c r="B373" s="40"/>
      <c r="C373" s="40"/>
      <c r="D373" s="40"/>
      <c r="E373" s="40"/>
      <c r="F373" s="40"/>
      <c r="G373" s="40"/>
      <c r="H373" s="40"/>
      <c r="I373" s="40"/>
      <c r="J373" s="40"/>
      <c r="K373" s="40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</row>
    <row r="374">
      <c r="A374" s="40"/>
      <c r="B374" s="40"/>
      <c r="C374" s="40"/>
      <c r="D374" s="40"/>
      <c r="E374" s="40"/>
      <c r="F374" s="40"/>
      <c r="G374" s="40"/>
      <c r="H374" s="40"/>
      <c r="I374" s="40"/>
      <c r="J374" s="40"/>
      <c r="K374" s="4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</row>
    <row r="375">
      <c r="A375" s="40"/>
      <c r="B375" s="40"/>
      <c r="C375" s="40"/>
      <c r="D375" s="40"/>
      <c r="E375" s="40"/>
      <c r="F375" s="40"/>
      <c r="G375" s="40"/>
      <c r="H375" s="40"/>
      <c r="I375" s="40"/>
      <c r="J375" s="40"/>
      <c r="K375" s="4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</row>
    <row r="376">
      <c r="A376" s="40"/>
      <c r="B376" s="40"/>
      <c r="C376" s="40"/>
      <c r="D376" s="40"/>
      <c r="E376" s="40"/>
      <c r="F376" s="40"/>
      <c r="G376" s="40"/>
      <c r="H376" s="40"/>
      <c r="I376" s="40"/>
      <c r="J376" s="40"/>
      <c r="K376" s="4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</row>
    <row r="377">
      <c r="A377" s="40"/>
      <c r="B377" s="40"/>
      <c r="C377" s="40"/>
      <c r="D377" s="40"/>
      <c r="E377" s="40"/>
      <c r="F377" s="40"/>
      <c r="G377" s="40"/>
      <c r="H377" s="40"/>
      <c r="I377" s="40"/>
      <c r="J377" s="40"/>
      <c r="K377" s="4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</row>
    <row r="378">
      <c r="A378" s="40"/>
      <c r="B378" s="40"/>
      <c r="C378" s="40"/>
      <c r="D378" s="40"/>
      <c r="E378" s="40"/>
      <c r="F378" s="40"/>
      <c r="G378" s="40"/>
      <c r="H378" s="40"/>
      <c r="I378" s="40"/>
      <c r="J378" s="40"/>
      <c r="K378" s="4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</row>
    <row r="379">
      <c r="A379" s="40"/>
      <c r="B379" s="40"/>
      <c r="C379" s="40"/>
      <c r="D379" s="40"/>
      <c r="E379" s="40"/>
      <c r="F379" s="40"/>
      <c r="G379" s="40"/>
      <c r="H379" s="40"/>
      <c r="I379" s="40"/>
      <c r="J379" s="40"/>
      <c r="K379" s="4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</row>
    <row r="380">
      <c r="A380" s="40"/>
      <c r="B380" s="40"/>
      <c r="C380" s="40"/>
      <c r="D380" s="40"/>
      <c r="E380" s="40"/>
      <c r="F380" s="40"/>
      <c r="G380" s="40"/>
      <c r="H380" s="40"/>
      <c r="I380" s="40"/>
      <c r="J380" s="40"/>
      <c r="K380" s="4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</row>
    <row r="381">
      <c r="A381" s="40"/>
      <c r="B381" s="40"/>
      <c r="C381" s="40"/>
      <c r="D381" s="40"/>
      <c r="E381" s="40"/>
      <c r="F381" s="40"/>
      <c r="G381" s="40"/>
      <c r="H381" s="40"/>
      <c r="I381" s="40"/>
      <c r="J381" s="40"/>
      <c r="K381" s="4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</row>
    <row r="382">
      <c r="A382" s="40"/>
      <c r="B382" s="40"/>
      <c r="C382" s="40"/>
      <c r="D382" s="40"/>
      <c r="E382" s="40"/>
      <c r="F382" s="40"/>
      <c r="G382" s="40"/>
      <c r="H382" s="40"/>
      <c r="I382" s="40"/>
      <c r="J382" s="40"/>
      <c r="K382" s="4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</row>
    <row r="383">
      <c r="A383" s="40"/>
      <c r="B383" s="40"/>
      <c r="C383" s="40"/>
      <c r="D383" s="40"/>
      <c r="E383" s="40"/>
      <c r="F383" s="40"/>
      <c r="G383" s="40"/>
      <c r="H383" s="40"/>
      <c r="I383" s="40"/>
      <c r="J383" s="40"/>
      <c r="K383" s="4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</row>
    <row r="384">
      <c r="A384" s="40"/>
      <c r="B384" s="40"/>
      <c r="C384" s="40"/>
      <c r="D384" s="40"/>
      <c r="E384" s="40"/>
      <c r="F384" s="40"/>
      <c r="G384" s="40"/>
      <c r="H384" s="40"/>
      <c r="I384" s="40"/>
      <c r="J384" s="40"/>
      <c r="K384" s="4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</row>
    <row r="385">
      <c r="A385" s="40"/>
      <c r="B385" s="40"/>
      <c r="C385" s="40"/>
      <c r="D385" s="40"/>
      <c r="E385" s="40"/>
      <c r="F385" s="40"/>
      <c r="G385" s="40"/>
      <c r="H385" s="40"/>
      <c r="I385" s="40"/>
      <c r="J385" s="40"/>
      <c r="K385" s="4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</row>
    <row r="386">
      <c r="A386" s="40"/>
      <c r="B386" s="40"/>
      <c r="C386" s="40"/>
      <c r="D386" s="40"/>
      <c r="E386" s="40"/>
      <c r="F386" s="40"/>
      <c r="G386" s="40"/>
      <c r="H386" s="40"/>
      <c r="I386" s="40"/>
      <c r="J386" s="40"/>
      <c r="K386" s="4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</row>
    <row r="387">
      <c r="A387" s="40"/>
      <c r="B387" s="40"/>
      <c r="C387" s="40"/>
      <c r="D387" s="40"/>
      <c r="E387" s="40"/>
      <c r="F387" s="40"/>
      <c r="G387" s="40"/>
      <c r="H387" s="40"/>
      <c r="I387" s="40"/>
      <c r="J387" s="40"/>
      <c r="K387" s="4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</row>
    <row r="388">
      <c r="A388" s="40"/>
      <c r="B388" s="40"/>
      <c r="C388" s="40"/>
      <c r="D388" s="40"/>
      <c r="E388" s="40"/>
      <c r="F388" s="40"/>
      <c r="G388" s="40"/>
      <c r="H388" s="40"/>
      <c r="I388" s="40"/>
      <c r="J388" s="40"/>
      <c r="K388" s="4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</row>
    <row r="389">
      <c r="A389" s="40"/>
      <c r="B389" s="40"/>
      <c r="C389" s="40"/>
      <c r="D389" s="40"/>
      <c r="E389" s="40"/>
      <c r="F389" s="40"/>
      <c r="G389" s="40"/>
      <c r="H389" s="40"/>
      <c r="I389" s="40"/>
      <c r="J389" s="40"/>
      <c r="K389" s="4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</row>
    <row r="390">
      <c r="A390" s="40"/>
      <c r="B390" s="40"/>
      <c r="C390" s="40"/>
      <c r="D390" s="40"/>
      <c r="E390" s="40"/>
      <c r="F390" s="40"/>
      <c r="G390" s="40"/>
      <c r="H390" s="40"/>
      <c r="I390" s="40"/>
      <c r="J390" s="40"/>
      <c r="K390" s="4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</row>
    <row r="391">
      <c r="A391" s="40"/>
      <c r="B391" s="40"/>
      <c r="C391" s="40"/>
      <c r="D391" s="40"/>
      <c r="E391" s="40"/>
      <c r="F391" s="40"/>
      <c r="G391" s="40"/>
      <c r="H391" s="40"/>
      <c r="I391" s="40"/>
      <c r="J391" s="40"/>
      <c r="K391" s="4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</row>
    <row r="392">
      <c r="A392" s="40"/>
      <c r="B392" s="40"/>
      <c r="C392" s="40"/>
      <c r="D392" s="40"/>
      <c r="E392" s="40"/>
      <c r="F392" s="40"/>
      <c r="G392" s="40"/>
      <c r="H392" s="40"/>
      <c r="I392" s="40"/>
      <c r="J392" s="40"/>
      <c r="K392" s="4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</row>
    <row r="393">
      <c r="A393" s="40"/>
      <c r="B393" s="40"/>
      <c r="C393" s="40"/>
      <c r="D393" s="40"/>
      <c r="E393" s="40"/>
      <c r="F393" s="40"/>
      <c r="G393" s="40"/>
      <c r="H393" s="40"/>
      <c r="I393" s="40"/>
      <c r="J393" s="40"/>
      <c r="K393" s="4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</row>
    <row r="394">
      <c r="A394" s="40"/>
      <c r="B394" s="40"/>
      <c r="C394" s="40"/>
      <c r="D394" s="40"/>
      <c r="E394" s="40"/>
      <c r="F394" s="40"/>
      <c r="G394" s="40"/>
      <c r="H394" s="40"/>
      <c r="I394" s="40"/>
      <c r="J394" s="40"/>
      <c r="K394" s="4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</row>
    <row r="395">
      <c r="A395" s="40"/>
      <c r="B395" s="40"/>
      <c r="C395" s="40"/>
      <c r="D395" s="40"/>
      <c r="E395" s="40"/>
      <c r="F395" s="40"/>
      <c r="G395" s="40"/>
      <c r="H395" s="40"/>
      <c r="I395" s="40"/>
      <c r="J395" s="40"/>
      <c r="K395" s="4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</row>
    <row r="396">
      <c r="A396" s="40"/>
      <c r="B396" s="40"/>
      <c r="C396" s="40"/>
      <c r="D396" s="40"/>
      <c r="E396" s="40"/>
      <c r="F396" s="40"/>
      <c r="G396" s="40"/>
      <c r="H396" s="40"/>
      <c r="I396" s="40"/>
      <c r="J396" s="40"/>
      <c r="K396" s="4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</row>
    <row r="397">
      <c r="A397" s="40"/>
      <c r="B397" s="40"/>
      <c r="C397" s="40"/>
      <c r="D397" s="40"/>
      <c r="E397" s="40"/>
      <c r="F397" s="40"/>
      <c r="G397" s="40"/>
      <c r="H397" s="40"/>
      <c r="I397" s="40"/>
      <c r="J397" s="40"/>
      <c r="K397" s="4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</row>
    <row r="398">
      <c r="A398" s="40"/>
      <c r="B398" s="40"/>
      <c r="C398" s="40"/>
      <c r="D398" s="40"/>
      <c r="E398" s="40"/>
      <c r="F398" s="40"/>
      <c r="G398" s="40"/>
      <c r="H398" s="40"/>
      <c r="I398" s="40"/>
      <c r="J398" s="40"/>
      <c r="K398" s="4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</row>
    <row r="399">
      <c r="A399" s="40"/>
      <c r="B399" s="40"/>
      <c r="C399" s="40"/>
      <c r="D399" s="40"/>
      <c r="E399" s="40"/>
      <c r="F399" s="40"/>
      <c r="G399" s="40"/>
      <c r="H399" s="40"/>
      <c r="I399" s="40"/>
      <c r="J399" s="40"/>
      <c r="K399" s="4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</row>
    <row r="400">
      <c r="A400" s="40"/>
      <c r="B400" s="40"/>
      <c r="C400" s="40"/>
      <c r="D400" s="40"/>
      <c r="E400" s="40"/>
      <c r="F400" s="40"/>
      <c r="G400" s="40"/>
      <c r="H400" s="40"/>
      <c r="I400" s="40"/>
      <c r="J400" s="40"/>
      <c r="K400" s="4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</row>
    <row r="401">
      <c r="A401" s="40"/>
      <c r="B401" s="40"/>
      <c r="C401" s="40"/>
      <c r="D401" s="40"/>
      <c r="E401" s="40"/>
      <c r="F401" s="40"/>
      <c r="G401" s="40"/>
      <c r="H401" s="40"/>
      <c r="I401" s="40"/>
      <c r="J401" s="40"/>
      <c r="K401" s="4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</row>
    <row r="402">
      <c r="A402" s="40"/>
      <c r="B402" s="40"/>
      <c r="C402" s="40"/>
      <c r="D402" s="40"/>
      <c r="E402" s="40"/>
      <c r="F402" s="40"/>
      <c r="G402" s="40"/>
      <c r="H402" s="40"/>
      <c r="I402" s="40"/>
      <c r="J402" s="40"/>
      <c r="K402" s="4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</row>
    <row r="403">
      <c r="A403" s="40"/>
      <c r="B403" s="40"/>
      <c r="C403" s="40"/>
      <c r="D403" s="40"/>
      <c r="E403" s="40"/>
      <c r="F403" s="40"/>
      <c r="G403" s="40"/>
      <c r="H403" s="40"/>
      <c r="I403" s="40"/>
      <c r="J403" s="40"/>
      <c r="K403" s="4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</row>
    <row r="404">
      <c r="A404" s="40"/>
      <c r="B404" s="40"/>
      <c r="C404" s="40"/>
      <c r="D404" s="40"/>
      <c r="E404" s="40"/>
      <c r="F404" s="40"/>
      <c r="G404" s="40"/>
      <c r="H404" s="40"/>
      <c r="I404" s="40"/>
      <c r="J404" s="40"/>
      <c r="K404" s="4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</row>
    <row r="405">
      <c r="A405" s="40"/>
      <c r="B405" s="40"/>
      <c r="C405" s="40"/>
      <c r="D405" s="40"/>
      <c r="E405" s="40"/>
      <c r="F405" s="40"/>
      <c r="G405" s="40"/>
      <c r="H405" s="40"/>
      <c r="I405" s="40"/>
      <c r="J405" s="40"/>
      <c r="K405" s="4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</row>
    <row r="406">
      <c r="A406" s="40"/>
      <c r="B406" s="40"/>
      <c r="C406" s="40"/>
      <c r="D406" s="40"/>
      <c r="E406" s="40"/>
      <c r="F406" s="40"/>
      <c r="G406" s="40"/>
      <c r="H406" s="40"/>
      <c r="I406" s="40"/>
      <c r="J406" s="40"/>
      <c r="K406" s="4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</row>
    <row r="407">
      <c r="A407" s="40"/>
      <c r="B407" s="40"/>
      <c r="C407" s="40"/>
      <c r="D407" s="40"/>
      <c r="E407" s="40"/>
      <c r="F407" s="40"/>
      <c r="G407" s="40"/>
      <c r="H407" s="40"/>
      <c r="I407" s="40"/>
      <c r="J407" s="40"/>
      <c r="K407" s="4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</row>
    <row r="408">
      <c r="A408" s="40"/>
      <c r="B408" s="40"/>
      <c r="C408" s="40"/>
      <c r="D408" s="40"/>
      <c r="E408" s="40"/>
      <c r="F408" s="40"/>
      <c r="G408" s="40"/>
      <c r="H408" s="40"/>
      <c r="I408" s="40"/>
      <c r="J408" s="40"/>
      <c r="K408" s="4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</row>
    <row r="409">
      <c r="A409" s="40"/>
      <c r="B409" s="40"/>
      <c r="C409" s="40"/>
      <c r="D409" s="40"/>
      <c r="E409" s="40"/>
      <c r="F409" s="40"/>
      <c r="G409" s="40"/>
      <c r="H409" s="40"/>
      <c r="I409" s="40"/>
      <c r="J409" s="40"/>
      <c r="K409" s="40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</row>
    <row r="410">
      <c r="A410" s="40"/>
      <c r="B410" s="40"/>
      <c r="C410" s="40"/>
      <c r="D410" s="40"/>
      <c r="E410" s="40"/>
      <c r="F410" s="40"/>
      <c r="G410" s="40"/>
      <c r="H410" s="40"/>
      <c r="I410" s="40"/>
      <c r="J410" s="40"/>
      <c r="K410" s="40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</row>
    <row r="411">
      <c r="A411" s="40"/>
      <c r="B411" s="40"/>
      <c r="C411" s="40"/>
      <c r="D411" s="40"/>
      <c r="E411" s="40"/>
      <c r="F411" s="40"/>
      <c r="G411" s="40"/>
      <c r="H411" s="40"/>
      <c r="I411" s="40"/>
      <c r="J411" s="40"/>
      <c r="K411" s="40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</row>
    <row r="412">
      <c r="A412" s="40"/>
      <c r="B412" s="40"/>
      <c r="C412" s="40"/>
      <c r="D412" s="40"/>
      <c r="E412" s="40"/>
      <c r="F412" s="40"/>
      <c r="G412" s="40"/>
      <c r="H412" s="40"/>
      <c r="I412" s="40"/>
      <c r="J412" s="40"/>
      <c r="K412" s="40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</row>
    <row r="413">
      <c r="A413" s="40"/>
      <c r="B413" s="40"/>
      <c r="C413" s="40"/>
      <c r="D413" s="40"/>
      <c r="E413" s="40"/>
      <c r="F413" s="40"/>
      <c r="G413" s="40"/>
      <c r="H413" s="40"/>
      <c r="I413" s="40"/>
      <c r="J413" s="40"/>
      <c r="K413" s="40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</row>
    <row r="414">
      <c r="A414" s="40"/>
      <c r="B414" s="40"/>
      <c r="C414" s="40"/>
      <c r="D414" s="40"/>
      <c r="E414" s="40"/>
      <c r="F414" s="40"/>
      <c r="G414" s="40"/>
      <c r="H414" s="40"/>
      <c r="I414" s="40"/>
      <c r="J414" s="40"/>
      <c r="K414" s="40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</row>
    <row r="415">
      <c r="A415" s="40"/>
      <c r="B415" s="40"/>
      <c r="C415" s="40"/>
      <c r="D415" s="40"/>
      <c r="E415" s="40"/>
      <c r="F415" s="40"/>
      <c r="G415" s="40"/>
      <c r="H415" s="40"/>
      <c r="I415" s="40"/>
      <c r="J415" s="40"/>
      <c r="K415" s="40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</row>
    <row r="416">
      <c r="A416" s="40"/>
      <c r="B416" s="40"/>
      <c r="C416" s="40"/>
      <c r="D416" s="40"/>
      <c r="E416" s="40"/>
      <c r="F416" s="40"/>
      <c r="G416" s="40"/>
      <c r="H416" s="40"/>
      <c r="I416" s="40"/>
      <c r="J416" s="40"/>
      <c r="K416" s="40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</row>
    <row r="417">
      <c r="A417" s="40"/>
      <c r="B417" s="40"/>
      <c r="C417" s="40"/>
      <c r="D417" s="40"/>
      <c r="E417" s="40"/>
      <c r="F417" s="40"/>
      <c r="G417" s="40"/>
      <c r="H417" s="40"/>
      <c r="I417" s="40"/>
      <c r="J417" s="40"/>
      <c r="K417" s="4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</row>
    <row r="418">
      <c r="A418" s="40"/>
      <c r="B418" s="40"/>
      <c r="C418" s="40"/>
      <c r="D418" s="40"/>
      <c r="E418" s="40"/>
      <c r="F418" s="40"/>
      <c r="G418" s="40"/>
      <c r="H418" s="40"/>
      <c r="I418" s="40"/>
      <c r="J418" s="40"/>
      <c r="K418" s="40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</row>
    <row r="419">
      <c r="A419" s="40"/>
      <c r="B419" s="40"/>
      <c r="C419" s="40"/>
      <c r="D419" s="40"/>
      <c r="E419" s="40"/>
      <c r="F419" s="40"/>
      <c r="G419" s="40"/>
      <c r="H419" s="40"/>
      <c r="I419" s="40"/>
      <c r="J419" s="40"/>
      <c r="K419" s="40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</row>
    <row r="420">
      <c r="A420" s="40"/>
      <c r="B420" s="40"/>
      <c r="C420" s="40"/>
      <c r="D420" s="40"/>
      <c r="E420" s="40"/>
      <c r="F420" s="40"/>
      <c r="G420" s="40"/>
      <c r="H420" s="40"/>
      <c r="I420" s="40"/>
      <c r="J420" s="40"/>
      <c r="K420" s="40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</row>
    <row r="421">
      <c r="A421" s="40"/>
      <c r="B421" s="40"/>
      <c r="C421" s="40"/>
      <c r="D421" s="40"/>
      <c r="E421" s="40"/>
      <c r="F421" s="40"/>
      <c r="G421" s="40"/>
      <c r="H421" s="40"/>
      <c r="I421" s="40"/>
      <c r="J421" s="40"/>
      <c r="K421" s="40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</row>
    <row r="422">
      <c r="A422" s="40"/>
      <c r="B422" s="40"/>
      <c r="C422" s="40"/>
      <c r="D422" s="40"/>
      <c r="E422" s="40"/>
      <c r="F422" s="40"/>
      <c r="G422" s="40"/>
      <c r="H422" s="40"/>
      <c r="I422" s="40"/>
      <c r="J422" s="40"/>
      <c r="K422" s="40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</row>
    <row r="423">
      <c r="A423" s="40"/>
      <c r="B423" s="40"/>
      <c r="C423" s="40"/>
      <c r="D423" s="40"/>
      <c r="E423" s="40"/>
      <c r="F423" s="40"/>
      <c r="G423" s="40"/>
      <c r="H423" s="40"/>
      <c r="I423" s="40"/>
      <c r="J423" s="40"/>
      <c r="K423" s="40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</row>
    <row r="424">
      <c r="A424" s="40"/>
      <c r="B424" s="40"/>
      <c r="C424" s="40"/>
      <c r="D424" s="40"/>
      <c r="E424" s="40"/>
      <c r="F424" s="40"/>
      <c r="G424" s="40"/>
      <c r="H424" s="40"/>
      <c r="I424" s="40"/>
      <c r="J424" s="40"/>
      <c r="K424" s="40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</row>
    <row r="425">
      <c r="A425" s="40"/>
      <c r="B425" s="40"/>
      <c r="C425" s="40"/>
      <c r="D425" s="40"/>
      <c r="E425" s="40"/>
      <c r="F425" s="40"/>
      <c r="G425" s="40"/>
      <c r="H425" s="40"/>
      <c r="I425" s="40"/>
      <c r="J425" s="40"/>
      <c r="K425" s="40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</row>
    <row r="426">
      <c r="A426" s="40"/>
      <c r="B426" s="40"/>
      <c r="C426" s="40"/>
      <c r="D426" s="40"/>
      <c r="E426" s="40"/>
      <c r="F426" s="40"/>
      <c r="G426" s="40"/>
      <c r="H426" s="40"/>
      <c r="I426" s="40"/>
      <c r="J426" s="40"/>
      <c r="K426" s="40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</row>
    <row r="427">
      <c r="A427" s="40"/>
      <c r="B427" s="40"/>
      <c r="C427" s="40"/>
      <c r="D427" s="40"/>
      <c r="E427" s="40"/>
      <c r="F427" s="40"/>
      <c r="G427" s="40"/>
      <c r="H427" s="40"/>
      <c r="I427" s="40"/>
      <c r="J427" s="40"/>
      <c r="K427" s="40"/>
      <c r="L427" s="40"/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</row>
    <row r="428">
      <c r="A428" s="40"/>
      <c r="B428" s="40"/>
      <c r="C428" s="40"/>
      <c r="D428" s="40"/>
      <c r="E428" s="40"/>
      <c r="F428" s="40"/>
      <c r="G428" s="40"/>
      <c r="H428" s="40"/>
      <c r="I428" s="40"/>
      <c r="J428" s="40"/>
      <c r="K428" s="40"/>
      <c r="L428" s="40"/>
      <c r="M428" s="40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</row>
    <row r="429">
      <c r="A429" s="40"/>
      <c r="B429" s="40"/>
      <c r="C429" s="40"/>
      <c r="D429" s="40"/>
      <c r="E429" s="40"/>
      <c r="F429" s="40"/>
      <c r="G429" s="40"/>
      <c r="H429" s="40"/>
      <c r="I429" s="40"/>
      <c r="J429" s="40"/>
      <c r="K429" s="40"/>
      <c r="L429" s="40"/>
      <c r="M429" s="40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</row>
    <row r="430">
      <c r="A430" s="40"/>
      <c r="B430" s="40"/>
      <c r="C430" s="40"/>
      <c r="D430" s="40"/>
      <c r="E430" s="40"/>
      <c r="F430" s="40"/>
      <c r="G430" s="40"/>
      <c r="H430" s="40"/>
      <c r="I430" s="40"/>
      <c r="J430" s="40"/>
      <c r="K430" s="40"/>
      <c r="L430" s="40"/>
      <c r="M430" s="40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</row>
    <row r="431">
      <c r="A431" s="40"/>
      <c r="B431" s="40"/>
      <c r="C431" s="40"/>
      <c r="D431" s="40"/>
      <c r="E431" s="40"/>
      <c r="F431" s="40"/>
      <c r="G431" s="40"/>
      <c r="H431" s="40"/>
      <c r="I431" s="40"/>
      <c r="J431" s="40"/>
      <c r="K431" s="40"/>
      <c r="L431" s="40"/>
      <c r="M431" s="40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</row>
    <row r="432">
      <c r="A432" s="40"/>
      <c r="B432" s="40"/>
      <c r="C432" s="40"/>
      <c r="D432" s="40"/>
      <c r="E432" s="40"/>
      <c r="F432" s="40"/>
      <c r="G432" s="40"/>
      <c r="H432" s="40"/>
      <c r="I432" s="40"/>
      <c r="J432" s="40"/>
      <c r="K432" s="40"/>
      <c r="L432" s="40"/>
      <c r="M432" s="40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</row>
    <row r="433">
      <c r="A433" s="40"/>
      <c r="B433" s="40"/>
      <c r="C433" s="40"/>
      <c r="D433" s="40"/>
      <c r="E433" s="40"/>
      <c r="F433" s="40"/>
      <c r="G433" s="40"/>
      <c r="H433" s="40"/>
      <c r="I433" s="40"/>
      <c r="J433" s="40"/>
      <c r="K433" s="40"/>
      <c r="L433" s="40"/>
      <c r="M433" s="40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</row>
    <row r="434">
      <c r="A434" s="40"/>
      <c r="B434" s="40"/>
      <c r="C434" s="40"/>
      <c r="D434" s="40"/>
      <c r="E434" s="40"/>
      <c r="F434" s="40"/>
      <c r="G434" s="40"/>
      <c r="H434" s="40"/>
      <c r="I434" s="40"/>
      <c r="J434" s="40"/>
      <c r="K434" s="40"/>
      <c r="L434" s="40"/>
      <c r="M434" s="40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</row>
    <row r="435">
      <c r="A435" s="40"/>
      <c r="B435" s="40"/>
      <c r="C435" s="40"/>
      <c r="D435" s="40"/>
      <c r="E435" s="40"/>
      <c r="F435" s="40"/>
      <c r="G435" s="40"/>
      <c r="H435" s="40"/>
      <c r="I435" s="40"/>
      <c r="J435" s="40"/>
      <c r="K435" s="40"/>
      <c r="L435" s="40"/>
      <c r="M435" s="40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</row>
    <row r="436">
      <c r="A436" s="40"/>
      <c r="B436" s="40"/>
      <c r="C436" s="40"/>
      <c r="D436" s="40"/>
      <c r="E436" s="40"/>
      <c r="F436" s="40"/>
      <c r="G436" s="40"/>
      <c r="H436" s="40"/>
      <c r="I436" s="40"/>
      <c r="J436" s="40"/>
      <c r="K436" s="40"/>
      <c r="L436" s="40"/>
      <c r="M436" s="40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</row>
    <row r="437">
      <c r="A437" s="40"/>
      <c r="B437" s="40"/>
      <c r="C437" s="40"/>
      <c r="D437" s="40"/>
      <c r="E437" s="40"/>
      <c r="F437" s="40"/>
      <c r="G437" s="40"/>
      <c r="H437" s="40"/>
      <c r="I437" s="40"/>
      <c r="J437" s="40"/>
      <c r="K437" s="40"/>
      <c r="L437" s="40"/>
      <c r="M437" s="40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</row>
    <row r="438">
      <c r="A438" s="40"/>
      <c r="B438" s="40"/>
      <c r="C438" s="40"/>
      <c r="D438" s="40"/>
      <c r="E438" s="40"/>
      <c r="F438" s="40"/>
      <c r="G438" s="40"/>
      <c r="H438" s="40"/>
      <c r="I438" s="40"/>
      <c r="J438" s="40"/>
      <c r="K438" s="40"/>
      <c r="L438" s="40"/>
      <c r="M438" s="40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</row>
    <row r="439">
      <c r="A439" s="40"/>
      <c r="B439" s="40"/>
      <c r="C439" s="40"/>
      <c r="D439" s="40"/>
      <c r="E439" s="40"/>
      <c r="F439" s="40"/>
      <c r="G439" s="40"/>
      <c r="H439" s="40"/>
      <c r="I439" s="40"/>
      <c r="J439" s="40"/>
      <c r="K439" s="40"/>
      <c r="L439" s="40"/>
      <c r="M439" s="40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</row>
    <row r="440">
      <c r="A440" s="40"/>
      <c r="B440" s="40"/>
      <c r="C440" s="40"/>
      <c r="D440" s="40"/>
      <c r="E440" s="40"/>
      <c r="F440" s="40"/>
      <c r="G440" s="40"/>
      <c r="H440" s="40"/>
      <c r="I440" s="40"/>
      <c r="J440" s="40"/>
      <c r="K440" s="40"/>
      <c r="L440" s="40"/>
      <c r="M440" s="40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</row>
    <row r="441">
      <c r="A441" s="40"/>
      <c r="B441" s="40"/>
      <c r="C441" s="40"/>
      <c r="D441" s="40"/>
      <c r="E441" s="40"/>
      <c r="F441" s="40"/>
      <c r="G441" s="40"/>
      <c r="H441" s="40"/>
      <c r="I441" s="40"/>
      <c r="J441" s="40"/>
      <c r="K441" s="40"/>
      <c r="L441" s="40"/>
      <c r="M441" s="40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</row>
    <row r="442">
      <c r="A442" s="40"/>
      <c r="B442" s="40"/>
      <c r="C442" s="40"/>
      <c r="D442" s="40"/>
      <c r="E442" s="40"/>
      <c r="F442" s="40"/>
      <c r="G442" s="40"/>
      <c r="H442" s="40"/>
      <c r="I442" s="40"/>
      <c r="J442" s="40"/>
      <c r="K442" s="40"/>
      <c r="L442" s="40"/>
      <c r="M442" s="40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</row>
    <row r="443">
      <c r="A443" s="40"/>
      <c r="B443" s="40"/>
      <c r="C443" s="40"/>
      <c r="D443" s="40"/>
      <c r="E443" s="40"/>
      <c r="F443" s="40"/>
      <c r="G443" s="40"/>
      <c r="H443" s="40"/>
      <c r="I443" s="40"/>
      <c r="J443" s="40"/>
      <c r="K443" s="40"/>
      <c r="L443" s="40"/>
      <c r="M443" s="40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</row>
    <row r="444">
      <c r="A444" s="40"/>
      <c r="B444" s="40"/>
      <c r="C444" s="40"/>
      <c r="D444" s="40"/>
      <c r="E444" s="40"/>
      <c r="F444" s="40"/>
      <c r="G444" s="40"/>
      <c r="H444" s="40"/>
      <c r="I444" s="40"/>
      <c r="J444" s="40"/>
      <c r="K444" s="40"/>
      <c r="L444" s="40"/>
      <c r="M444" s="40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</row>
    <row r="445">
      <c r="A445" s="40"/>
      <c r="B445" s="40"/>
      <c r="C445" s="40"/>
      <c r="D445" s="40"/>
      <c r="E445" s="40"/>
      <c r="F445" s="40"/>
      <c r="G445" s="40"/>
      <c r="H445" s="40"/>
      <c r="I445" s="40"/>
      <c r="J445" s="40"/>
      <c r="K445" s="40"/>
      <c r="L445" s="40"/>
      <c r="M445" s="40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</row>
    <row r="446">
      <c r="A446" s="40"/>
      <c r="B446" s="40"/>
      <c r="C446" s="40"/>
      <c r="D446" s="40"/>
      <c r="E446" s="40"/>
      <c r="F446" s="40"/>
      <c r="G446" s="40"/>
      <c r="H446" s="40"/>
      <c r="I446" s="40"/>
      <c r="J446" s="40"/>
      <c r="K446" s="40"/>
      <c r="L446" s="40"/>
      <c r="M446" s="40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</row>
    <row r="447">
      <c r="A447" s="40"/>
      <c r="B447" s="40"/>
      <c r="C447" s="40"/>
      <c r="D447" s="40"/>
      <c r="E447" s="40"/>
      <c r="F447" s="40"/>
      <c r="G447" s="40"/>
      <c r="H447" s="40"/>
      <c r="I447" s="40"/>
      <c r="J447" s="40"/>
      <c r="K447" s="40"/>
      <c r="L447" s="40"/>
      <c r="M447" s="40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</row>
    <row r="448">
      <c r="A448" s="40"/>
      <c r="B448" s="40"/>
      <c r="C448" s="40"/>
      <c r="D448" s="40"/>
      <c r="E448" s="40"/>
      <c r="F448" s="40"/>
      <c r="G448" s="40"/>
      <c r="H448" s="40"/>
      <c r="I448" s="40"/>
      <c r="J448" s="40"/>
      <c r="K448" s="40"/>
      <c r="L448" s="40"/>
      <c r="M448" s="40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</row>
    <row r="449">
      <c r="A449" s="40"/>
      <c r="B449" s="40"/>
      <c r="C449" s="40"/>
      <c r="D449" s="40"/>
      <c r="E449" s="40"/>
      <c r="F449" s="40"/>
      <c r="G449" s="40"/>
      <c r="H449" s="40"/>
      <c r="I449" s="40"/>
      <c r="J449" s="40"/>
      <c r="K449" s="40"/>
      <c r="L449" s="40"/>
      <c r="M449" s="40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</row>
    <row r="450">
      <c r="A450" s="40"/>
      <c r="B450" s="40"/>
      <c r="C450" s="40"/>
      <c r="D450" s="40"/>
      <c r="E450" s="40"/>
      <c r="F450" s="40"/>
      <c r="G450" s="40"/>
      <c r="H450" s="40"/>
      <c r="I450" s="40"/>
      <c r="J450" s="40"/>
      <c r="K450" s="40"/>
      <c r="L450" s="40"/>
      <c r="M450" s="40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</row>
    <row r="451">
      <c r="A451" s="40"/>
      <c r="B451" s="40"/>
      <c r="C451" s="40"/>
      <c r="D451" s="40"/>
      <c r="E451" s="40"/>
      <c r="F451" s="40"/>
      <c r="G451" s="40"/>
      <c r="H451" s="40"/>
      <c r="I451" s="40"/>
      <c r="J451" s="40"/>
      <c r="K451" s="40"/>
      <c r="L451" s="40"/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</row>
    <row r="452">
      <c r="A452" s="40"/>
      <c r="B452" s="40"/>
      <c r="C452" s="40"/>
      <c r="D452" s="40"/>
      <c r="E452" s="40"/>
      <c r="F452" s="40"/>
      <c r="G452" s="40"/>
      <c r="H452" s="40"/>
      <c r="I452" s="40"/>
      <c r="J452" s="40"/>
      <c r="K452" s="40"/>
      <c r="L452" s="40"/>
      <c r="M452" s="40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</row>
    <row r="453">
      <c r="A453" s="40"/>
      <c r="B453" s="40"/>
      <c r="C453" s="40"/>
      <c r="D453" s="40"/>
      <c r="E453" s="40"/>
      <c r="F453" s="40"/>
      <c r="G453" s="40"/>
      <c r="H453" s="40"/>
      <c r="I453" s="40"/>
      <c r="J453" s="40"/>
      <c r="K453" s="40"/>
      <c r="L453" s="40"/>
      <c r="M453" s="40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</row>
    <row r="454">
      <c r="A454" s="40"/>
      <c r="B454" s="40"/>
      <c r="C454" s="40"/>
      <c r="D454" s="40"/>
      <c r="E454" s="40"/>
      <c r="F454" s="40"/>
      <c r="G454" s="40"/>
      <c r="H454" s="40"/>
      <c r="I454" s="40"/>
      <c r="J454" s="40"/>
      <c r="K454" s="40"/>
      <c r="L454" s="40"/>
      <c r="M454" s="40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</row>
    <row r="455">
      <c r="A455" s="40"/>
      <c r="B455" s="40"/>
      <c r="C455" s="40"/>
      <c r="D455" s="40"/>
      <c r="E455" s="40"/>
      <c r="F455" s="40"/>
      <c r="G455" s="40"/>
      <c r="H455" s="40"/>
      <c r="I455" s="40"/>
      <c r="J455" s="40"/>
      <c r="K455" s="40"/>
      <c r="L455" s="40"/>
      <c r="M455" s="40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</row>
    <row r="456">
      <c r="A456" s="40"/>
      <c r="B456" s="40"/>
      <c r="C456" s="40"/>
      <c r="D456" s="40"/>
      <c r="E456" s="40"/>
      <c r="F456" s="40"/>
      <c r="G456" s="40"/>
      <c r="H456" s="40"/>
      <c r="I456" s="40"/>
      <c r="J456" s="40"/>
      <c r="K456" s="40"/>
      <c r="L456" s="40"/>
      <c r="M456" s="40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</row>
    <row r="457">
      <c r="A457" s="40"/>
      <c r="B457" s="40"/>
      <c r="C457" s="40"/>
      <c r="D457" s="40"/>
      <c r="E457" s="40"/>
      <c r="F457" s="40"/>
      <c r="G457" s="40"/>
      <c r="H457" s="40"/>
      <c r="I457" s="40"/>
      <c r="J457" s="40"/>
      <c r="K457" s="40"/>
      <c r="L457" s="40"/>
      <c r="M457" s="40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</row>
    <row r="458">
      <c r="A458" s="40"/>
      <c r="B458" s="40"/>
      <c r="C458" s="40"/>
      <c r="D458" s="40"/>
      <c r="E458" s="40"/>
      <c r="F458" s="40"/>
      <c r="G458" s="40"/>
      <c r="H458" s="40"/>
      <c r="I458" s="40"/>
      <c r="J458" s="40"/>
      <c r="K458" s="40"/>
      <c r="L458" s="40"/>
      <c r="M458" s="40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</row>
    <row r="459">
      <c r="A459" s="40"/>
      <c r="B459" s="40"/>
      <c r="C459" s="40"/>
      <c r="D459" s="40"/>
      <c r="E459" s="40"/>
      <c r="F459" s="40"/>
      <c r="G459" s="40"/>
      <c r="H459" s="40"/>
      <c r="I459" s="40"/>
      <c r="J459" s="40"/>
      <c r="K459" s="40"/>
      <c r="L459" s="40"/>
      <c r="M459" s="40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</row>
    <row r="460">
      <c r="A460" s="40"/>
      <c r="B460" s="40"/>
      <c r="C460" s="40"/>
      <c r="D460" s="40"/>
      <c r="E460" s="40"/>
      <c r="F460" s="40"/>
      <c r="G460" s="40"/>
      <c r="H460" s="40"/>
      <c r="I460" s="40"/>
      <c r="J460" s="40"/>
      <c r="K460" s="40"/>
      <c r="L460" s="40"/>
      <c r="M460" s="40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</row>
    <row r="461">
      <c r="A461" s="40"/>
      <c r="B461" s="40"/>
      <c r="C461" s="40"/>
      <c r="D461" s="40"/>
      <c r="E461" s="40"/>
      <c r="F461" s="40"/>
      <c r="G461" s="40"/>
      <c r="H461" s="40"/>
      <c r="I461" s="40"/>
      <c r="J461" s="40"/>
      <c r="K461" s="40"/>
      <c r="L461" s="40"/>
      <c r="M461" s="40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</row>
    <row r="462">
      <c r="A462" s="40"/>
      <c r="B462" s="40"/>
      <c r="C462" s="40"/>
      <c r="D462" s="40"/>
      <c r="E462" s="40"/>
      <c r="F462" s="40"/>
      <c r="G462" s="40"/>
      <c r="H462" s="40"/>
      <c r="I462" s="40"/>
      <c r="J462" s="40"/>
      <c r="K462" s="40"/>
      <c r="L462" s="40"/>
      <c r="M462" s="40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</row>
    <row r="463">
      <c r="A463" s="40"/>
      <c r="B463" s="40"/>
      <c r="C463" s="40"/>
      <c r="D463" s="40"/>
      <c r="E463" s="40"/>
      <c r="F463" s="40"/>
      <c r="G463" s="40"/>
      <c r="H463" s="40"/>
      <c r="I463" s="40"/>
      <c r="J463" s="40"/>
      <c r="K463" s="40"/>
      <c r="L463" s="40"/>
      <c r="M463" s="40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</row>
    <row r="464">
      <c r="A464" s="40"/>
      <c r="B464" s="40"/>
      <c r="C464" s="40"/>
      <c r="D464" s="40"/>
      <c r="E464" s="40"/>
      <c r="F464" s="40"/>
      <c r="G464" s="40"/>
      <c r="H464" s="40"/>
      <c r="I464" s="40"/>
      <c r="J464" s="40"/>
      <c r="K464" s="40"/>
      <c r="L464" s="40"/>
      <c r="M464" s="40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</row>
    <row r="465">
      <c r="A465" s="40"/>
      <c r="B465" s="40"/>
      <c r="C465" s="40"/>
      <c r="D465" s="40"/>
      <c r="E465" s="40"/>
      <c r="F465" s="40"/>
      <c r="G465" s="40"/>
      <c r="H465" s="40"/>
      <c r="I465" s="40"/>
      <c r="J465" s="40"/>
      <c r="K465" s="40"/>
      <c r="L465" s="40"/>
      <c r="M465" s="40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</row>
    <row r="466">
      <c r="A466" s="40"/>
      <c r="B466" s="40"/>
      <c r="C466" s="40"/>
      <c r="D466" s="40"/>
      <c r="E466" s="40"/>
      <c r="F466" s="40"/>
      <c r="G466" s="40"/>
      <c r="H466" s="40"/>
      <c r="I466" s="40"/>
      <c r="J466" s="40"/>
      <c r="K466" s="40"/>
      <c r="L466" s="40"/>
      <c r="M466" s="40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</row>
    <row r="467">
      <c r="A467" s="40"/>
      <c r="B467" s="40"/>
      <c r="C467" s="40"/>
      <c r="D467" s="40"/>
      <c r="E467" s="40"/>
      <c r="F467" s="40"/>
      <c r="G467" s="40"/>
      <c r="H467" s="40"/>
      <c r="I467" s="40"/>
      <c r="J467" s="40"/>
      <c r="K467" s="40"/>
      <c r="L467" s="40"/>
      <c r="M467" s="40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</row>
    <row r="468">
      <c r="A468" s="40"/>
      <c r="B468" s="40"/>
      <c r="C468" s="40"/>
      <c r="D468" s="40"/>
      <c r="E468" s="40"/>
      <c r="F468" s="40"/>
      <c r="G468" s="40"/>
      <c r="H468" s="40"/>
      <c r="I468" s="40"/>
      <c r="J468" s="40"/>
      <c r="K468" s="40"/>
      <c r="L468" s="40"/>
      <c r="M468" s="40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</row>
    <row r="469">
      <c r="A469" s="40"/>
      <c r="B469" s="40"/>
      <c r="C469" s="40"/>
      <c r="D469" s="40"/>
      <c r="E469" s="40"/>
      <c r="F469" s="40"/>
      <c r="G469" s="40"/>
      <c r="H469" s="40"/>
      <c r="I469" s="40"/>
      <c r="J469" s="40"/>
      <c r="K469" s="40"/>
      <c r="L469" s="40"/>
      <c r="M469" s="40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</row>
    <row r="470">
      <c r="A470" s="40"/>
      <c r="B470" s="40"/>
      <c r="C470" s="40"/>
      <c r="D470" s="40"/>
      <c r="E470" s="40"/>
      <c r="F470" s="40"/>
      <c r="G470" s="40"/>
      <c r="H470" s="40"/>
      <c r="I470" s="40"/>
      <c r="J470" s="40"/>
      <c r="K470" s="40"/>
      <c r="L470" s="40"/>
      <c r="M470" s="40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</row>
    <row r="471">
      <c r="A471" s="40"/>
      <c r="B471" s="40"/>
      <c r="C471" s="40"/>
      <c r="D471" s="40"/>
      <c r="E471" s="40"/>
      <c r="F471" s="40"/>
      <c r="G471" s="40"/>
      <c r="H471" s="40"/>
      <c r="I471" s="40"/>
      <c r="J471" s="40"/>
      <c r="K471" s="40"/>
      <c r="L471" s="40"/>
      <c r="M471" s="40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</row>
    <row r="472">
      <c r="A472" s="40"/>
      <c r="B472" s="40"/>
      <c r="C472" s="40"/>
      <c r="D472" s="40"/>
      <c r="E472" s="40"/>
      <c r="F472" s="40"/>
      <c r="G472" s="40"/>
      <c r="H472" s="40"/>
      <c r="I472" s="40"/>
      <c r="J472" s="40"/>
      <c r="K472" s="40"/>
      <c r="L472" s="40"/>
      <c r="M472" s="40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</row>
    <row r="473">
      <c r="A473" s="40"/>
      <c r="B473" s="40"/>
      <c r="C473" s="40"/>
      <c r="D473" s="40"/>
      <c r="E473" s="40"/>
      <c r="F473" s="40"/>
      <c r="G473" s="40"/>
      <c r="H473" s="40"/>
      <c r="I473" s="40"/>
      <c r="J473" s="40"/>
      <c r="K473" s="40"/>
      <c r="L473" s="40"/>
      <c r="M473" s="40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</row>
    <row r="474">
      <c r="A474" s="40"/>
      <c r="B474" s="40"/>
      <c r="C474" s="40"/>
      <c r="D474" s="40"/>
      <c r="E474" s="40"/>
      <c r="F474" s="40"/>
      <c r="G474" s="40"/>
      <c r="H474" s="40"/>
      <c r="I474" s="40"/>
      <c r="J474" s="40"/>
      <c r="K474" s="40"/>
      <c r="L474" s="40"/>
      <c r="M474" s="40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</row>
    <row r="475">
      <c r="A475" s="40"/>
      <c r="B475" s="40"/>
      <c r="C475" s="40"/>
      <c r="D475" s="40"/>
      <c r="E475" s="40"/>
      <c r="F475" s="40"/>
      <c r="G475" s="40"/>
      <c r="H475" s="40"/>
      <c r="I475" s="40"/>
      <c r="J475" s="40"/>
      <c r="K475" s="40"/>
      <c r="L475" s="40"/>
      <c r="M475" s="40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</row>
    <row r="476">
      <c r="A476" s="40"/>
      <c r="B476" s="40"/>
      <c r="C476" s="40"/>
      <c r="D476" s="40"/>
      <c r="E476" s="40"/>
      <c r="F476" s="40"/>
      <c r="G476" s="40"/>
      <c r="H476" s="40"/>
      <c r="I476" s="40"/>
      <c r="J476" s="40"/>
      <c r="K476" s="40"/>
      <c r="L476" s="40"/>
      <c r="M476" s="40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</row>
    <row r="477">
      <c r="A477" s="40"/>
      <c r="B477" s="40"/>
      <c r="C477" s="40"/>
      <c r="D477" s="40"/>
      <c r="E477" s="40"/>
      <c r="F477" s="40"/>
      <c r="G477" s="40"/>
      <c r="H477" s="40"/>
      <c r="I477" s="40"/>
      <c r="J477" s="40"/>
      <c r="K477" s="40"/>
      <c r="L477" s="40"/>
      <c r="M477" s="40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</row>
    <row r="478">
      <c r="A478" s="40"/>
      <c r="B478" s="40"/>
      <c r="C478" s="40"/>
      <c r="D478" s="40"/>
      <c r="E478" s="40"/>
      <c r="F478" s="40"/>
      <c r="G478" s="40"/>
      <c r="H478" s="40"/>
      <c r="I478" s="40"/>
      <c r="J478" s="40"/>
      <c r="K478" s="40"/>
      <c r="L478" s="40"/>
      <c r="M478" s="40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</row>
    <row r="479">
      <c r="A479" s="40"/>
      <c r="B479" s="40"/>
      <c r="C479" s="40"/>
      <c r="D479" s="40"/>
      <c r="E479" s="40"/>
      <c r="F479" s="40"/>
      <c r="G479" s="40"/>
      <c r="H479" s="40"/>
      <c r="I479" s="40"/>
      <c r="J479" s="40"/>
      <c r="K479" s="40"/>
      <c r="L479" s="40"/>
      <c r="M479" s="40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</row>
    <row r="480">
      <c r="A480" s="40"/>
      <c r="B480" s="40"/>
      <c r="C480" s="40"/>
      <c r="D480" s="40"/>
      <c r="E480" s="40"/>
      <c r="F480" s="40"/>
      <c r="G480" s="40"/>
      <c r="H480" s="40"/>
      <c r="I480" s="40"/>
      <c r="J480" s="40"/>
      <c r="K480" s="40"/>
      <c r="L480" s="40"/>
      <c r="M480" s="40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</row>
    <row r="481">
      <c r="A481" s="40"/>
      <c r="B481" s="40"/>
      <c r="C481" s="40"/>
      <c r="D481" s="40"/>
      <c r="E481" s="40"/>
      <c r="F481" s="40"/>
      <c r="G481" s="40"/>
      <c r="H481" s="40"/>
      <c r="I481" s="40"/>
      <c r="J481" s="40"/>
      <c r="K481" s="40"/>
      <c r="L481" s="40"/>
      <c r="M481" s="40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</row>
    <row r="482">
      <c r="A482" s="40"/>
      <c r="B482" s="40"/>
      <c r="C482" s="40"/>
      <c r="D482" s="40"/>
      <c r="E482" s="40"/>
      <c r="F482" s="40"/>
      <c r="G482" s="40"/>
      <c r="H482" s="40"/>
      <c r="I482" s="40"/>
      <c r="J482" s="40"/>
      <c r="K482" s="40"/>
      <c r="L482" s="40"/>
      <c r="M482" s="40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</row>
    <row r="483">
      <c r="A483" s="40"/>
      <c r="B483" s="40"/>
      <c r="C483" s="40"/>
      <c r="D483" s="40"/>
      <c r="E483" s="40"/>
      <c r="F483" s="40"/>
      <c r="G483" s="40"/>
      <c r="H483" s="40"/>
      <c r="I483" s="40"/>
      <c r="J483" s="40"/>
      <c r="K483" s="40"/>
      <c r="L483" s="40"/>
      <c r="M483" s="40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</row>
    <row r="484">
      <c r="A484" s="40"/>
      <c r="B484" s="40"/>
      <c r="C484" s="40"/>
      <c r="D484" s="40"/>
      <c r="E484" s="40"/>
      <c r="F484" s="40"/>
      <c r="G484" s="40"/>
      <c r="H484" s="40"/>
      <c r="I484" s="40"/>
      <c r="J484" s="40"/>
      <c r="K484" s="40"/>
      <c r="L484" s="40"/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</row>
    <row r="485">
      <c r="A485" s="40"/>
      <c r="B485" s="40"/>
      <c r="C485" s="40"/>
      <c r="D485" s="40"/>
      <c r="E485" s="40"/>
      <c r="F485" s="40"/>
      <c r="G485" s="40"/>
      <c r="H485" s="40"/>
      <c r="I485" s="40"/>
      <c r="J485" s="40"/>
      <c r="K485" s="40"/>
      <c r="L485" s="40"/>
      <c r="M485" s="40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</row>
    <row r="486">
      <c r="A486" s="40"/>
      <c r="B486" s="40"/>
      <c r="C486" s="40"/>
      <c r="D486" s="40"/>
      <c r="E486" s="40"/>
      <c r="F486" s="40"/>
      <c r="G486" s="40"/>
      <c r="H486" s="40"/>
      <c r="I486" s="40"/>
      <c r="J486" s="40"/>
      <c r="K486" s="40"/>
      <c r="L486" s="40"/>
      <c r="M486" s="40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</row>
    <row r="487">
      <c r="A487" s="40"/>
      <c r="B487" s="40"/>
      <c r="C487" s="40"/>
      <c r="D487" s="40"/>
      <c r="E487" s="40"/>
      <c r="F487" s="40"/>
      <c r="G487" s="40"/>
      <c r="H487" s="40"/>
      <c r="I487" s="40"/>
      <c r="J487" s="40"/>
      <c r="K487" s="40"/>
      <c r="L487" s="40"/>
      <c r="M487" s="40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</row>
    <row r="488">
      <c r="A488" s="40"/>
      <c r="B488" s="40"/>
      <c r="C488" s="40"/>
      <c r="D488" s="40"/>
      <c r="E488" s="40"/>
      <c r="F488" s="40"/>
      <c r="G488" s="40"/>
      <c r="H488" s="40"/>
      <c r="I488" s="40"/>
      <c r="J488" s="40"/>
      <c r="K488" s="40"/>
      <c r="L488" s="40"/>
      <c r="M488" s="40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</row>
    <row r="489">
      <c r="A489" s="40"/>
      <c r="B489" s="40"/>
      <c r="C489" s="40"/>
      <c r="D489" s="40"/>
      <c r="E489" s="40"/>
      <c r="F489" s="40"/>
      <c r="G489" s="40"/>
      <c r="H489" s="40"/>
      <c r="I489" s="40"/>
      <c r="J489" s="40"/>
      <c r="K489" s="40"/>
      <c r="L489" s="40"/>
      <c r="M489" s="40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</row>
    <row r="490">
      <c r="A490" s="40"/>
      <c r="B490" s="40"/>
      <c r="C490" s="40"/>
      <c r="D490" s="40"/>
      <c r="E490" s="40"/>
      <c r="F490" s="40"/>
      <c r="G490" s="40"/>
      <c r="H490" s="40"/>
      <c r="I490" s="40"/>
      <c r="J490" s="40"/>
      <c r="K490" s="40"/>
      <c r="L490" s="40"/>
      <c r="M490" s="40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</row>
    <row r="491">
      <c r="A491" s="40"/>
      <c r="B491" s="40"/>
      <c r="C491" s="40"/>
      <c r="D491" s="40"/>
      <c r="E491" s="40"/>
      <c r="F491" s="40"/>
      <c r="G491" s="40"/>
      <c r="H491" s="40"/>
      <c r="I491" s="40"/>
      <c r="J491" s="40"/>
      <c r="K491" s="40"/>
      <c r="L491" s="40"/>
      <c r="M491" s="40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</row>
    <row r="492">
      <c r="A492" s="40"/>
      <c r="B492" s="40"/>
      <c r="C492" s="40"/>
      <c r="D492" s="40"/>
      <c r="E492" s="40"/>
      <c r="F492" s="40"/>
      <c r="G492" s="40"/>
      <c r="H492" s="40"/>
      <c r="I492" s="40"/>
      <c r="J492" s="40"/>
      <c r="K492" s="40"/>
      <c r="L492" s="40"/>
      <c r="M492" s="40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</row>
    <row r="493">
      <c r="A493" s="40"/>
      <c r="B493" s="40"/>
      <c r="C493" s="40"/>
      <c r="D493" s="40"/>
      <c r="E493" s="40"/>
      <c r="F493" s="40"/>
      <c r="G493" s="40"/>
      <c r="H493" s="40"/>
      <c r="I493" s="40"/>
      <c r="J493" s="40"/>
      <c r="K493" s="40"/>
      <c r="L493" s="40"/>
      <c r="M493" s="40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</row>
    <row r="494">
      <c r="A494" s="40"/>
      <c r="B494" s="40"/>
      <c r="C494" s="40"/>
      <c r="D494" s="40"/>
      <c r="E494" s="40"/>
      <c r="F494" s="40"/>
      <c r="G494" s="40"/>
      <c r="H494" s="40"/>
      <c r="I494" s="40"/>
      <c r="J494" s="40"/>
      <c r="K494" s="40"/>
      <c r="L494" s="40"/>
      <c r="M494" s="40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</row>
    <row r="495">
      <c r="A495" s="40"/>
      <c r="B495" s="40"/>
      <c r="C495" s="40"/>
      <c r="D495" s="40"/>
      <c r="E495" s="40"/>
      <c r="F495" s="40"/>
      <c r="G495" s="40"/>
      <c r="H495" s="40"/>
      <c r="I495" s="40"/>
      <c r="J495" s="40"/>
      <c r="K495" s="40"/>
      <c r="L495" s="40"/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</row>
    <row r="496">
      <c r="A496" s="40"/>
      <c r="B496" s="40"/>
      <c r="C496" s="40"/>
      <c r="D496" s="40"/>
      <c r="E496" s="40"/>
      <c r="F496" s="40"/>
      <c r="G496" s="40"/>
      <c r="H496" s="40"/>
      <c r="I496" s="40"/>
      <c r="J496" s="40"/>
      <c r="K496" s="40"/>
      <c r="L496" s="40"/>
      <c r="M496" s="40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</row>
    <row r="497">
      <c r="A497" s="40"/>
      <c r="B497" s="40"/>
      <c r="C497" s="40"/>
      <c r="D497" s="40"/>
      <c r="E497" s="40"/>
      <c r="F497" s="40"/>
      <c r="G497" s="40"/>
      <c r="H497" s="40"/>
      <c r="I497" s="40"/>
      <c r="J497" s="40"/>
      <c r="K497" s="40"/>
      <c r="L497" s="40"/>
      <c r="M497" s="40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</row>
    <row r="498">
      <c r="A498" s="40"/>
      <c r="B498" s="40"/>
      <c r="C498" s="40"/>
      <c r="D498" s="40"/>
      <c r="E498" s="40"/>
      <c r="F498" s="40"/>
      <c r="G498" s="40"/>
      <c r="H498" s="40"/>
      <c r="I498" s="40"/>
      <c r="J498" s="40"/>
      <c r="K498" s="40"/>
      <c r="L498" s="40"/>
      <c r="M498" s="40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</row>
    <row r="499">
      <c r="A499" s="40"/>
      <c r="B499" s="40"/>
      <c r="C499" s="40"/>
      <c r="D499" s="40"/>
      <c r="E499" s="40"/>
      <c r="F499" s="40"/>
      <c r="G499" s="40"/>
      <c r="H499" s="40"/>
      <c r="I499" s="40"/>
      <c r="J499" s="40"/>
      <c r="K499" s="40"/>
      <c r="L499" s="40"/>
      <c r="M499" s="40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</row>
    <row r="500">
      <c r="A500" s="40"/>
      <c r="B500" s="40"/>
      <c r="C500" s="40"/>
      <c r="D500" s="40"/>
      <c r="E500" s="40"/>
      <c r="F500" s="40"/>
      <c r="G500" s="40"/>
      <c r="H500" s="40"/>
      <c r="I500" s="40"/>
      <c r="J500" s="40"/>
      <c r="K500" s="40"/>
      <c r="L500" s="40"/>
      <c r="M500" s="40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</row>
    <row r="501">
      <c r="A501" s="40"/>
      <c r="B501" s="40"/>
      <c r="C501" s="40"/>
      <c r="D501" s="40"/>
      <c r="E501" s="40"/>
      <c r="F501" s="40"/>
      <c r="G501" s="40"/>
      <c r="H501" s="40"/>
      <c r="I501" s="40"/>
      <c r="J501" s="40"/>
      <c r="K501" s="40"/>
      <c r="L501" s="40"/>
      <c r="M501" s="40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</row>
    <row r="502">
      <c r="A502" s="40"/>
      <c r="B502" s="40"/>
      <c r="C502" s="40"/>
      <c r="D502" s="40"/>
      <c r="E502" s="40"/>
      <c r="F502" s="40"/>
      <c r="G502" s="40"/>
      <c r="H502" s="40"/>
      <c r="I502" s="40"/>
      <c r="J502" s="40"/>
      <c r="K502" s="40"/>
      <c r="L502" s="40"/>
      <c r="M502" s="40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</row>
    <row r="503">
      <c r="A503" s="40"/>
      <c r="B503" s="40"/>
      <c r="C503" s="40"/>
      <c r="D503" s="40"/>
      <c r="E503" s="40"/>
      <c r="F503" s="40"/>
      <c r="G503" s="40"/>
      <c r="H503" s="40"/>
      <c r="I503" s="40"/>
      <c r="J503" s="40"/>
      <c r="K503" s="40"/>
      <c r="L503" s="40"/>
      <c r="M503" s="40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</row>
    <row r="504">
      <c r="A504" s="40"/>
      <c r="B504" s="40"/>
      <c r="C504" s="40"/>
      <c r="D504" s="40"/>
      <c r="E504" s="40"/>
      <c r="F504" s="40"/>
      <c r="G504" s="40"/>
      <c r="H504" s="40"/>
      <c r="I504" s="40"/>
      <c r="J504" s="40"/>
      <c r="K504" s="40"/>
      <c r="L504" s="40"/>
      <c r="M504" s="40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</row>
    <row r="505">
      <c r="A505" s="40"/>
      <c r="B505" s="40"/>
      <c r="C505" s="40"/>
      <c r="D505" s="40"/>
      <c r="E505" s="40"/>
      <c r="F505" s="40"/>
      <c r="G505" s="40"/>
      <c r="H505" s="40"/>
      <c r="I505" s="40"/>
      <c r="J505" s="40"/>
      <c r="K505" s="40"/>
      <c r="L505" s="40"/>
      <c r="M505" s="40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</row>
    <row r="506">
      <c r="A506" s="40"/>
      <c r="B506" s="40"/>
      <c r="C506" s="40"/>
      <c r="D506" s="40"/>
      <c r="E506" s="40"/>
      <c r="F506" s="40"/>
      <c r="G506" s="40"/>
      <c r="H506" s="40"/>
      <c r="I506" s="40"/>
      <c r="J506" s="40"/>
      <c r="K506" s="40"/>
      <c r="L506" s="40"/>
      <c r="M506" s="40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</row>
    <row r="507">
      <c r="A507" s="40"/>
      <c r="B507" s="40"/>
      <c r="C507" s="40"/>
      <c r="D507" s="40"/>
      <c r="E507" s="40"/>
      <c r="F507" s="40"/>
      <c r="G507" s="40"/>
      <c r="H507" s="40"/>
      <c r="I507" s="40"/>
      <c r="J507" s="40"/>
      <c r="K507" s="40"/>
      <c r="L507" s="40"/>
      <c r="M507" s="40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</row>
    <row r="508">
      <c r="A508" s="40"/>
      <c r="B508" s="40"/>
      <c r="C508" s="40"/>
      <c r="D508" s="40"/>
      <c r="E508" s="40"/>
      <c r="F508" s="40"/>
      <c r="G508" s="40"/>
      <c r="H508" s="40"/>
      <c r="I508" s="40"/>
      <c r="J508" s="40"/>
      <c r="K508" s="40"/>
      <c r="L508" s="40"/>
      <c r="M508" s="40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</row>
    <row r="509">
      <c r="A509" s="40"/>
      <c r="B509" s="40"/>
      <c r="C509" s="40"/>
      <c r="D509" s="40"/>
      <c r="E509" s="40"/>
      <c r="F509" s="40"/>
      <c r="G509" s="40"/>
      <c r="H509" s="40"/>
      <c r="I509" s="40"/>
      <c r="J509" s="40"/>
      <c r="K509" s="40"/>
      <c r="L509" s="40"/>
      <c r="M509" s="40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</row>
    <row r="510">
      <c r="A510" s="40"/>
      <c r="B510" s="40"/>
      <c r="C510" s="40"/>
      <c r="D510" s="40"/>
      <c r="E510" s="40"/>
      <c r="F510" s="40"/>
      <c r="G510" s="40"/>
      <c r="H510" s="40"/>
      <c r="I510" s="40"/>
      <c r="J510" s="40"/>
      <c r="K510" s="40"/>
      <c r="L510" s="40"/>
      <c r="M510" s="40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</row>
    <row r="511">
      <c r="A511" s="40"/>
      <c r="B511" s="40"/>
      <c r="C511" s="40"/>
      <c r="D511" s="40"/>
      <c r="E511" s="40"/>
      <c r="F511" s="40"/>
      <c r="G511" s="40"/>
      <c r="H511" s="40"/>
      <c r="I511" s="40"/>
      <c r="J511" s="40"/>
      <c r="K511" s="40"/>
      <c r="L511" s="40"/>
      <c r="M511" s="40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</row>
    <row r="512">
      <c r="A512" s="40"/>
      <c r="B512" s="40"/>
      <c r="C512" s="40"/>
      <c r="D512" s="40"/>
      <c r="E512" s="40"/>
      <c r="F512" s="40"/>
      <c r="G512" s="40"/>
      <c r="H512" s="40"/>
      <c r="I512" s="40"/>
      <c r="J512" s="40"/>
      <c r="K512" s="40"/>
      <c r="L512" s="40"/>
      <c r="M512" s="40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</row>
    <row r="513">
      <c r="A513" s="40"/>
      <c r="B513" s="40"/>
      <c r="C513" s="40"/>
      <c r="D513" s="40"/>
      <c r="E513" s="40"/>
      <c r="F513" s="40"/>
      <c r="G513" s="40"/>
      <c r="H513" s="40"/>
      <c r="I513" s="40"/>
      <c r="J513" s="40"/>
      <c r="K513" s="40"/>
      <c r="L513" s="40"/>
      <c r="M513" s="40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</row>
    <row r="514">
      <c r="A514" s="40"/>
      <c r="B514" s="40"/>
      <c r="C514" s="40"/>
      <c r="D514" s="40"/>
      <c r="E514" s="40"/>
      <c r="F514" s="40"/>
      <c r="G514" s="40"/>
      <c r="H514" s="40"/>
      <c r="I514" s="40"/>
      <c r="J514" s="40"/>
      <c r="K514" s="40"/>
      <c r="L514" s="40"/>
      <c r="M514" s="40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</row>
    <row r="515">
      <c r="A515" s="40"/>
      <c r="B515" s="40"/>
      <c r="C515" s="40"/>
      <c r="D515" s="40"/>
      <c r="E515" s="40"/>
      <c r="F515" s="40"/>
      <c r="G515" s="40"/>
      <c r="H515" s="40"/>
      <c r="I515" s="40"/>
      <c r="J515" s="40"/>
      <c r="K515" s="40"/>
      <c r="L515" s="40"/>
      <c r="M515" s="40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</row>
    <row r="516">
      <c r="A516" s="40"/>
      <c r="B516" s="40"/>
      <c r="C516" s="40"/>
      <c r="D516" s="40"/>
      <c r="E516" s="40"/>
      <c r="F516" s="40"/>
      <c r="G516" s="40"/>
      <c r="H516" s="40"/>
      <c r="I516" s="40"/>
      <c r="J516" s="40"/>
      <c r="K516" s="40"/>
      <c r="L516" s="40"/>
      <c r="M516" s="40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</row>
    <row r="517">
      <c r="A517" s="40"/>
      <c r="B517" s="40"/>
      <c r="C517" s="40"/>
      <c r="D517" s="40"/>
      <c r="E517" s="40"/>
      <c r="F517" s="40"/>
      <c r="G517" s="40"/>
      <c r="H517" s="40"/>
      <c r="I517" s="40"/>
      <c r="J517" s="40"/>
      <c r="K517" s="40"/>
      <c r="L517" s="40"/>
      <c r="M517" s="40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</row>
    <row r="518">
      <c r="A518" s="40"/>
      <c r="B518" s="40"/>
      <c r="C518" s="40"/>
      <c r="D518" s="40"/>
      <c r="E518" s="40"/>
      <c r="F518" s="40"/>
      <c r="G518" s="40"/>
      <c r="H518" s="40"/>
      <c r="I518" s="40"/>
      <c r="J518" s="40"/>
      <c r="K518" s="40"/>
      <c r="L518" s="40"/>
      <c r="M518" s="40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</row>
    <row r="519">
      <c r="A519" s="40"/>
      <c r="B519" s="40"/>
      <c r="C519" s="40"/>
      <c r="D519" s="40"/>
      <c r="E519" s="40"/>
      <c r="F519" s="40"/>
      <c r="G519" s="40"/>
      <c r="H519" s="40"/>
      <c r="I519" s="40"/>
      <c r="J519" s="40"/>
      <c r="K519" s="40"/>
      <c r="L519" s="40"/>
      <c r="M519" s="40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</row>
    <row r="520">
      <c r="A520" s="40"/>
      <c r="B520" s="40"/>
      <c r="C520" s="40"/>
      <c r="D520" s="40"/>
      <c r="E520" s="40"/>
      <c r="F520" s="40"/>
      <c r="G520" s="40"/>
      <c r="H520" s="40"/>
      <c r="I520" s="40"/>
      <c r="J520" s="40"/>
      <c r="K520" s="40"/>
      <c r="L520" s="40"/>
      <c r="M520" s="40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</row>
    <row r="521">
      <c r="A521" s="40"/>
      <c r="B521" s="40"/>
      <c r="C521" s="40"/>
      <c r="D521" s="40"/>
      <c r="E521" s="40"/>
      <c r="F521" s="40"/>
      <c r="G521" s="40"/>
      <c r="H521" s="40"/>
      <c r="I521" s="40"/>
      <c r="J521" s="40"/>
      <c r="K521" s="40"/>
      <c r="L521" s="40"/>
      <c r="M521" s="40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</row>
    <row r="522">
      <c r="A522" s="40"/>
      <c r="B522" s="40"/>
      <c r="C522" s="40"/>
      <c r="D522" s="40"/>
      <c r="E522" s="40"/>
      <c r="F522" s="40"/>
      <c r="G522" s="40"/>
      <c r="H522" s="40"/>
      <c r="I522" s="40"/>
      <c r="J522" s="40"/>
      <c r="K522" s="40"/>
      <c r="L522" s="40"/>
      <c r="M522" s="40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</row>
    <row r="523">
      <c r="A523" s="40"/>
      <c r="B523" s="40"/>
      <c r="C523" s="40"/>
      <c r="D523" s="40"/>
      <c r="E523" s="40"/>
      <c r="F523" s="40"/>
      <c r="G523" s="40"/>
      <c r="H523" s="40"/>
      <c r="I523" s="40"/>
      <c r="J523" s="40"/>
      <c r="K523" s="40"/>
      <c r="L523" s="40"/>
      <c r="M523" s="40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</row>
    <row r="524">
      <c r="A524" s="40"/>
      <c r="B524" s="40"/>
      <c r="C524" s="40"/>
      <c r="D524" s="40"/>
      <c r="E524" s="40"/>
      <c r="F524" s="40"/>
      <c r="G524" s="40"/>
      <c r="H524" s="40"/>
      <c r="I524" s="40"/>
      <c r="J524" s="40"/>
      <c r="K524" s="40"/>
      <c r="L524" s="40"/>
      <c r="M524" s="40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</row>
    <row r="525">
      <c r="A525" s="40"/>
      <c r="B525" s="40"/>
      <c r="C525" s="40"/>
      <c r="D525" s="40"/>
      <c r="E525" s="40"/>
      <c r="F525" s="40"/>
      <c r="G525" s="40"/>
      <c r="H525" s="40"/>
      <c r="I525" s="40"/>
      <c r="J525" s="40"/>
      <c r="K525" s="40"/>
      <c r="L525" s="40"/>
      <c r="M525" s="40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</row>
    <row r="526">
      <c r="A526" s="40"/>
      <c r="B526" s="40"/>
      <c r="C526" s="40"/>
      <c r="D526" s="40"/>
      <c r="E526" s="40"/>
      <c r="F526" s="40"/>
      <c r="G526" s="40"/>
      <c r="H526" s="40"/>
      <c r="I526" s="40"/>
      <c r="J526" s="40"/>
      <c r="K526" s="40"/>
      <c r="L526" s="40"/>
      <c r="M526" s="40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</row>
    <row r="527">
      <c r="A527" s="40"/>
      <c r="B527" s="40"/>
      <c r="C527" s="40"/>
      <c r="D527" s="40"/>
      <c r="E527" s="40"/>
      <c r="F527" s="40"/>
      <c r="G527" s="40"/>
      <c r="H527" s="40"/>
      <c r="I527" s="40"/>
      <c r="J527" s="40"/>
      <c r="K527" s="40"/>
      <c r="L527" s="40"/>
      <c r="M527" s="40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</row>
    <row r="528">
      <c r="A528" s="40"/>
      <c r="B528" s="40"/>
      <c r="C528" s="40"/>
      <c r="D528" s="40"/>
      <c r="E528" s="40"/>
      <c r="F528" s="40"/>
      <c r="G528" s="40"/>
      <c r="H528" s="40"/>
      <c r="I528" s="40"/>
      <c r="J528" s="40"/>
      <c r="K528" s="40"/>
      <c r="L528" s="40"/>
      <c r="M528" s="40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</row>
    <row r="529">
      <c r="A529" s="40"/>
      <c r="B529" s="40"/>
      <c r="C529" s="40"/>
      <c r="D529" s="40"/>
      <c r="E529" s="40"/>
      <c r="F529" s="40"/>
      <c r="G529" s="40"/>
      <c r="H529" s="40"/>
      <c r="I529" s="40"/>
      <c r="J529" s="40"/>
      <c r="K529" s="40"/>
      <c r="L529" s="40"/>
      <c r="M529" s="40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</row>
    <row r="530">
      <c r="A530" s="40"/>
      <c r="B530" s="40"/>
      <c r="C530" s="40"/>
      <c r="D530" s="40"/>
      <c r="E530" s="40"/>
      <c r="F530" s="40"/>
      <c r="G530" s="40"/>
      <c r="H530" s="40"/>
      <c r="I530" s="40"/>
      <c r="J530" s="40"/>
      <c r="K530" s="40"/>
      <c r="L530" s="40"/>
      <c r="M530" s="40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</row>
    <row r="531">
      <c r="A531" s="40"/>
      <c r="B531" s="40"/>
      <c r="C531" s="40"/>
      <c r="D531" s="40"/>
      <c r="E531" s="40"/>
      <c r="F531" s="40"/>
      <c r="G531" s="40"/>
      <c r="H531" s="40"/>
      <c r="I531" s="40"/>
      <c r="J531" s="40"/>
      <c r="K531" s="40"/>
      <c r="L531" s="40"/>
      <c r="M531" s="40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</row>
    <row r="532">
      <c r="A532" s="40"/>
      <c r="B532" s="40"/>
      <c r="C532" s="40"/>
      <c r="D532" s="40"/>
      <c r="E532" s="40"/>
      <c r="F532" s="40"/>
      <c r="G532" s="40"/>
      <c r="H532" s="40"/>
      <c r="I532" s="40"/>
      <c r="J532" s="40"/>
      <c r="K532" s="40"/>
      <c r="L532" s="40"/>
      <c r="M532" s="40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</row>
    <row r="533">
      <c r="A533" s="40"/>
      <c r="B533" s="40"/>
      <c r="C533" s="40"/>
      <c r="D533" s="40"/>
      <c r="E533" s="40"/>
      <c r="F533" s="40"/>
      <c r="G533" s="40"/>
      <c r="H533" s="40"/>
      <c r="I533" s="40"/>
      <c r="J533" s="40"/>
      <c r="K533" s="40"/>
      <c r="L533" s="40"/>
      <c r="M533" s="40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</row>
    <row r="534">
      <c r="A534" s="40"/>
      <c r="B534" s="40"/>
      <c r="C534" s="40"/>
      <c r="D534" s="40"/>
      <c r="E534" s="40"/>
      <c r="F534" s="40"/>
      <c r="G534" s="40"/>
      <c r="H534" s="40"/>
      <c r="I534" s="40"/>
      <c r="J534" s="40"/>
      <c r="K534" s="40"/>
      <c r="L534" s="40"/>
      <c r="M534" s="40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</row>
    <row r="535">
      <c r="A535" s="40"/>
      <c r="B535" s="40"/>
      <c r="C535" s="40"/>
      <c r="D535" s="40"/>
      <c r="E535" s="40"/>
      <c r="F535" s="40"/>
      <c r="G535" s="40"/>
      <c r="H535" s="40"/>
      <c r="I535" s="40"/>
      <c r="J535" s="40"/>
      <c r="K535" s="40"/>
      <c r="L535" s="40"/>
      <c r="M535" s="40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</row>
    <row r="536">
      <c r="A536" s="40"/>
      <c r="B536" s="40"/>
      <c r="C536" s="40"/>
      <c r="D536" s="40"/>
      <c r="E536" s="40"/>
      <c r="F536" s="40"/>
      <c r="G536" s="40"/>
      <c r="H536" s="40"/>
      <c r="I536" s="40"/>
      <c r="J536" s="40"/>
      <c r="K536" s="40"/>
      <c r="L536" s="40"/>
      <c r="M536" s="40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</row>
    <row r="537">
      <c r="A537" s="40"/>
      <c r="B537" s="40"/>
      <c r="C537" s="40"/>
      <c r="D537" s="40"/>
      <c r="E537" s="40"/>
      <c r="F537" s="40"/>
      <c r="G537" s="40"/>
      <c r="H537" s="40"/>
      <c r="I537" s="40"/>
      <c r="J537" s="40"/>
      <c r="K537" s="40"/>
      <c r="L537" s="40"/>
      <c r="M537" s="40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</row>
    <row r="538">
      <c r="A538" s="40"/>
      <c r="B538" s="40"/>
      <c r="C538" s="40"/>
      <c r="D538" s="40"/>
      <c r="E538" s="40"/>
      <c r="F538" s="40"/>
      <c r="G538" s="40"/>
      <c r="H538" s="40"/>
      <c r="I538" s="40"/>
      <c r="J538" s="40"/>
      <c r="K538" s="40"/>
      <c r="L538" s="40"/>
      <c r="M538" s="40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</row>
    <row r="539">
      <c r="A539" s="40"/>
      <c r="B539" s="40"/>
      <c r="C539" s="40"/>
      <c r="D539" s="40"/>
      <c r="E539" s="40"/>
      <c r="F539" s="40"/>
      <c r="G539" s="40"/>
      <c r="H539" s="40"/>
      <c r="I539" s="40"/>
      <c r="J539" s="40"/>
      <c r="K539" s="40"/>
      <c r="L539" s="40"/>
      <c r="M539" s="40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</row>
    <row r="540">
      <c r="A540" s="40"/>
      <c r="B540" s="40"/>
      <c r="C540" s="40"/>
      <c r="D540" s="40"/>
      <c r="E540" s="40"/>
      <c r="F540" s="40"/>
      <c r="G540" s="40"/>
      <c r="H540" s="40"/>
      <c r="I540" s="40"/>
      <c r="J540" s="40"/>
      <c r="K540" s="40"/>
      <c r="L540" s="40"/>
      <c r="M540" s="40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</row>
    <row r="541">
      <c r="A541" s="40"/>
      <c r="B541" s="40"/>
      <c r="C541" s="40"/>
      <c r="D541" s="40"/>
      <c r="E541" s="40"/>
      <c r="F541" s="40"/>
      <c r="G541" s="40"/>
      <c r="H541" s="40"/>
      <c r="I541" s="40"/>
      <c r="J541" s="40"/>
      <c r="K541" s="40"/>
      <c r="L541" s="40"/>
      <c r="M541" s="40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</row>
    <row r="542">
      <c r="A542" s="40"/>
      <c r="B542" s="40"/>
      <c r="C542" s="40"/>
      <c r="D542" s="40"/>
      <c r="E542" s="40"/>
      <c r="F542" s="40"/>
      <c r="G542" s="40"/>
      <c r="H542" s="40"/>
      <c r="I542" s="40"/>
      <c r="J542" s="40"/>
      <c r="K542" s="40"/>
      <c r="L542" s="40"/>
      <c r="M542" s="40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</row>
    <row r="543">
      <c r="A543" s="40"/>
      <c r="B543" s="40"/>
      <c r="C543" s="40"/>
      <c r="D543" s="40"/>
      <c r="E543" s="40"/>
      <c r="F543" s="40"/>
      <c r="G543" s="40"/>
      <c r="H543" s="40"/>
      <c r="I543" s="40"/>
      <c r="J543" s="40"/>
      <c r="K543" s="40"/>
      <c r="L543" s="40"/>
      <c r="M543" s="40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</row>
    <row r="544">
      <c r="A544" s="40"/>
      <c r="B544" s="40"/>
      <c r="C544" s="40"/>
      <c r="D544" s="40"/>
      <c r="E544" s="40"/>
      <c r="F544" s="40"/>
      <c r="G544" s="40"/>
      <c r="H544" s="40"/>
      <c r="I544" s="40"/>
      <c r="J544" s="40"/>
      <c r="K544" s="40"/>
      <c r="L544" s="40"/>
      <c r="M544" s="40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</row>
    <row r="545">
      <c r="A545" s="40"/>
      <c r="B545" s="40"/>
      <c r="C545" s="40"/>
      <c r="D545" s="40"/>
      <c r="E545" s="40"/>
      <c r="F545" s="40"/>
      <c r="G545" s="40"/>
      <c r="H545" s="40"/>
      <c r="I545" s="40"/>
      <c r="J545" s="40"/>
      <c r="K545" s="40"/>
      <c r="L545" s="40"/>
      <c r="M545" s="40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</row>
    <row r="546">
      <c r="A546" s="40"/>
      <c r="B546" s="40"/>
      <c r="C546" s="40"/>
      <c r="D546" s="40"/>
      <c r="E546" s="40"/>
      <c r="F546" s="40"/>
      <c r="G546" s="40"/>
      <c r="H546" s="40"/>
      <c r="I546" s="40"/>
      <c r="J546" s="40"/>
      <c r="K546" s="40"/>
      <c r="L546" s="40"/>
      <c r="M546" s="40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</row>
    <row r="547">
      <c r="A547" s="40"/>
      <c r="B547" s="40"/>
      <c r="C547" s="40"/>
      <c r="D547" s="40"/>
      <c r="E547" s="40"/>
      <c r="F547" s="40"/>
      <c r="G547" s="40"/>
      <c r="H547" s="40"/>
      <c r="I547" s="40"/>
      <c r="J547" s="40"/>
      <c r="K547" s="40"/>
      <c r="L547" s="40"/>
      <c r="M547" s="40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</row>
    <row r="548">
      <c r="A548" s="40"/>
      <c r="B548" s="40"/>
      <c r="C548" s="40"/>
      <c r="D548" s="40"/>
      <c r="E548" s="40"/>
      <c r="F548" s="40"/>
      <c r="G548" s="40"/>
      <c r="H548" s="40"/>
      <c r="I548" s="40"/>
      <c r="J548" s="40"/>
      <c r="K548" s="40"/>
      <c r="L548" s="40"/>
      <c r="M548" s="40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</row>
    <row r="549">
      <c r="A549" s="40"/>
      <c r="B549" s="40"/>
      <c r="C549" s="40"/>
      <c r="D549" s="40"/>
      <c r="E549" s="40"/>
      <c r="F549" s="40"/>
      <c r="G549" s="40"/>
      <c r="H549" s="40"/>
      <c r="I549" s="40"/>
      <c r="J549" s="40"/>
      <c r="K549" s="40"/>
      <c r="L549" s="40"/>
      <c r="M549" s="40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</row>
    <row r="550">
      <c r="A550" s="40"/>
      <c r="B550" s="40"/>
      <c r="C550" s="40"/>
      <c r="D550" s="40"/>
      <c r="E550" s="40"/>
      <c r="F550" s="40"/>
      <c r="G550" s="40"/>
      <c r="H550" s="40"/>
      <c r="I550" s="40"/>
      <c r="J550" s="40"/>
      <c r="K550" s="40"/>
      <c r="L550" s="40"/>
      <c r="M550" s="40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</row>
    <row r="551">
      <c r="A551" s="40"/>
      <c r="B551" s="40"/>
      <c r="C551" s="40"/>
      <c r="D551" s="40"/>
      <c r="E551" s="40"/>
      <c r="F551" s="40"/>
      <c r="G551" s="40"/>
      <c r="H551" s="40"/>
      <c r="I551" s="40"/>
      <c r="J551" s="40"/>
      <c r="K551" s="40"/>
      <c r="L551" s="40"/>
      <c r="M551" s="40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</row>
    <row r="552">
      <c r="A552" s="40"/>
      <c r="B552" s="40"/>
      <c r="C552" s="40"/>
      <c r="D552" s="40"/>
      <c r="E552" s="40"/>
      <c r="F552" s="40"/>
      <c r="G552" s="40"/>
      <c r="H552" s="40"/>
      <c r="I552" s="40"/>
      <c r="J552" s="40"/>
      <c r="K552" s="40"/>
      <c r="L552" s="40"/>
      <c r="M552" s="40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</row>
    <row r="553">
      <c r="A553" s="40"/>
      <c r="B553" s="40"/>
      <c r="C553" s="40"/>
      <c r="D553" s="40"/>
      <c r="E553" s="40"/>
      <c r="F553" s="40"/>
      <c r="G553" s="40"/>
      <c r="H553" s="40"/>
      <c r="I553" s="40"/>
      <c r="J553" s="40"/>
      <c r="K553" s="40"/>
      <c r="L553" s="40"/>
      <c r="M553" s="40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</row>
    <row r="554">
      <c r="A554" s="40"/>
      <c r="B554" s="40"/>
      <c r="C554" s="40"/>
      <c r="D554" s="40"/>
      <c r="E554" s="40"/>
      <c r="F554" s="40"/>
      <c r="G554" s="40"/>
      <c r="H554" s="40"/>
      <c r="I554" s="40"/>
      <c r="J554" s="40"/>
      <c r="K554" s="40"/>
      <c r="L554" s="40"/>
      <c r="M554" s="40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</row>
    <row r="555">
      <c r="A555" s="40"/>
      <c r="B555" s="40"/>
      <c r="C555" s="40"/>
      <c r="D555" s="40"/>
      <c r="E555" s="40"/>
      <c r="F555" s="40"/>
      <c r="G555" s="40"/>
      <c r="H555" s="40"/>
      <c r="I555" s="40"/>
      <c r="J555" s="40"/>
      <c r="K555" s="40"/>
      <c r="L555" s="40"/>
      <c r="M555" s="40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</row>
    <row r="556">
      <c r="A556" s="40"/>
      <c r="B556" s="40"/>
      <c r="C556" s="40"/>
      <c r="D556" s="40"/>
      <c r="E556" s="40"/>
      <c r="F556" s="40"/>
      <c r="G556" s="40"/>
      <c r="H556" s="40"/>
      <c r="I556" s="40"/>
      <c r="J556" s="40"/>
      <c r="K556" s="40"/>
      <c r="L556" s="40"/>
      <c r="M556" s="40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</row>
    <row r="557">
      <c r="A557" s="40"/>
      <c r="B557" s="40"/>
      <c r="C557" s="40"/>
      <c r="D557" s="40"/>
      <c r="E557" s="40"/>
      <c r="F557" s="40"/>
      <c r="G557" s="40"/>
      <c r="H557" s="40"/>
      <c r="I557" s="40"/>
      <c r="J557" s="40"/>
      <c r="K557" s="40"/>
      <c r="L557" s="40"/>
      <c r="M557" s="40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</row>
    <row r="558">
      <c r="A558" s="40"/>
      <c r="B558" s="40"/>
      <c r="C558" s="40"/>
      <c r="D558" s="40"/>
      <c r="E558" s="40"/>
      <c r="F558" s="40"/>
      <c r="G558" s="40"/>
      <c r="H558" s="40"/>
      <c r="I558" s="40"/>
      <c r="J558" s="40"/>
      <c r="K558" s="40"/>
      <c r="L558" s="40"/>
      <c r="M558" s="40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</row>
    <row r="559">
      <c r="A559" s="40"/>
      <c r="B559" s="40"/>
      <c r="C559" s="40"/>
      <c r="D559" s="40"/>
      <c r="E559" s="40"/>
      <c r="F559" s="40"/>
      <c r="G559" s="40"/>
      <c r="H559" s="40"/>
      <c r="I559" s="40"/>
      <c r="J559" s="40"/>
      <c r="K559" s="40"/>
      <c r="L559" s="40"/>
      <c r="M559" s="40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</row>
    <row r="560">
      <c r="A560" s="40"/>
      <c r="B560" s="40"/>
      <c r="C560" s="40"/>
      <c r="D560" s="40"/>
      <c r="E560" s="40"/>
      <c r="F560" s="40"/>
      <c r="G560" s="40"/>
      <c r="H560" s="40"/>
      <c r="I560" s="40"/>
      <c r="J560" s="40"/>
      <c r="K560" s="40"/>
      <c r="L560" s="40"/>
      <c r="M560" s="40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</row>
    <row r="561">
      <c r="A561" s="40"/>
      <c r="B561" s="40"/>
      <c r="C561" s="40"/>
      <c r="D561" s="40"/>
      <c r="E561" s="40"/>
      <c r="F561" s="40"/>
      <c r="G561" s="40"/>
      <c r="H561" s="40"/>
      <c r="I561" s="40"/>
      <c r="J561" s="40"/>
      <c r="K561" s="40"/>
      <c r="L561" s="40"/>
      <c r="M561" s="40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</row>
    <row r="562">
      <c r="A562" s="40"/>
      <c r="B562" s="40"/>
      <c r="C562" s="40"/>
      <c r="D562" s="40"/>
      <c r="E562" s="40"/>
      <c r="F562" s="40"/>
      <c r="G562" s="40"/>
      <c r="H562" s="40"/>
      <c r="I562" s="40"/>
      <c r="J562" s="40"/>
      <c r="K562" s="40"/>
      <c r="L562" s="40"/>
      <c r="M562" s="40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</row>
    <row r="563">
      <c r="A563" s="40"/>
      <c r="B563" s="40"/>
      <c r="C563" s="40"/>
      <c r="D563" s="40"/>
      <c r="E563" s="40"/>
      <c r="F563" s="40"/>
      <c r="G563" s="40"/>
      <c r="H563" s="40"/>
      <c r="I563" s="40"/>
      <c r="J563" s="40"/>
      <c r="K563" s="40"/>
      <c r="L563" s="40"/>
      <c r="M563" s="40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</row>
    <row r="564">
      <c r="A564" s="40"/>
      <c r="B564" s="40"/>
      <c r="C564" s="40"/>
      <c r="D564" s="40"/>
      <c r="E564" s="40"/>
      <c r="F564" s="40"/>
      <c r="G564" s="40"/>
      <c r="H564" s="40"/>
      <c r="I564" s="40"/>
      <c r="J564" s="40"/>
      <c r="K564" s="40"/>
      <c r="L564" s="40"/>
      <c r="M564" s="40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</row>
    <row r="565">
      <c r="A565" s="40"/>
      <c r="B565" s="40"/>
      <c r="C565" s="40"/>
      <c r="D565" s="40"/>
      <c r="E565" s="40"/>
      <c r="F565" s="40"/>
      <c r="G565" s="40"/>
      <c r="H565" s="40"/>
      <c r="I565" s="40"/>
      <c r="J565" s="40"/>
      <c r="K565" s="40"/>
      <c r="L565" s="40"/>
      <c r="M565" s="40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</row>
    <row r="566">
      <c r="A566" s="40"/>
      <c r="B566" s="40"/>
      <c r="C566" s="40"/>
      <c r="D566" s="40"/>
      <c r="E566" s="40"/>
      <c r="F566" s="40"/>
      <c r="G566" s="40"/>
      <c r="H566" s="40"/>
      <c r="I566" s="40"/>
      <c r="J566" s="40"/>
      <c r="K566" s="40"/>
      <c r="L566" s="40"/>
      <c r="M566" s="40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</row>
    <row r="567">
      <c r="A567" s="40"/>
      <c r="B567" s="40"/>
      <c r="C567" s="40"/>
      <c r="D567" s="40"/>
      <c r="E567" s="40"/>
      <c r="F567" s="40"/>
      <c r="G567" s="40"/>
      <c r="H567" s="40"/>
      <c r="I567" s="40"/>
      <c r="J567" s="40"/>
      <c r="K567" s="40"/>
      <c r="L567" s="40"/>
      <c r="M567" s="40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</row>
    <row r="568">
      <c r="A568" s="40"/>
      <c r="B568" s="40"/>
      <c r="C568" s="40"/>
      <c r="D568" s="40"/>
      <c r="E568" s="40"/>
      <c r="F568" s="40"/>
      <c r="G568" s="40"/>
      <c r="H568" s="40"/>
      <c r="I568" s="40"/>
      <c r="J568" s="40"/>
      <c r="K568" s="40"/>
      <c r="L568" s="40"/>
      <c r="M568" s="40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</row>
    <row r="569">
      <c r="A569" s="40"/>
      <c r="B569" s="40"/>
      <c r="C569" s="40"/>
      <c r="D569" s="40"/>
      <c r="E569" s="40"/>
      <c r="F569" s="40"/>
      <c r="G569" s="40"/>
      <c r="H569" s="40"/>
      <c r="I569" s="40"/>
      <c r="J569" s="40"/>
      <c r="K569" s="40"/>
      <c r="L569" s="40"/>
      <c r="M569" s="40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</row>
    <row r="570">
      <c r="A570" s="40"/>
      <c r="B570" s="40"/>
      <c r="C570" s="40"/>
      <c r="D570" s="40"/>
      <c r="E570" s="40"/>
      <c r="F570" s="40"/>
      <c r="G570" s="40"/>
      <c r="H570" s="40"/>
      <c r="I570" s="40"/>
      <c r="J570" s="40"/>
      <c r="K570" s="40"/>
      <c r="L570" s="40"/>
      <c r="M570" s="40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</row>
    <row r="571">
      <c r="A571" s="40"/>
      <c r="B571" s="40"/>
      <c r="C571" s="40"/>
      <c r="D571" s="40"/>
      <c r="E571" s="40"/>
      <c r="F571" s="40"/>
      <c r="G571" s="40"/>
      <c r="H571" s="40"/>
      <c r="I571" s="40"/>
      <c r="J571" s="40"/>
      <c r="K571" s="40"/>
      <c r="L571" s="40"/>
      <c r="M571" s="40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</row>
    <row r="572">
      <c r="A572" s="40"/>
      <c r="B572" s="40"/>
      <c r="C572" s="40"/>
      <c r="D572" s="40"/>
      <c r="E572" s="40"/>
      <c r="F572" s="40"/>
      <c r="G572" s="40"/>
      <c r="H572" s="40"/>
      <c r="I572" s="40"/>
      <c r="J572" s="40"/>
      <c r="K572" s="40"/>
      <c r="L572" s="40"/>
      <c r="M572" s="40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</row>
    <row r="573">
      <c r="A573" s="40"/>
      <c r="B573" s="40"/>
      <c r="C573" s="40"/>
      <c r="D573" s="40"/>
      <c r="E573" s="40"/>
      <c r="F573" s="40"/>
      <c r="G573" s="40"/>
      <c r="H573" s="40"/>
      <c r="I573" s="40"/>
      <c r="J573" s="40"/>
      <c r="K573" s="40"/>
      <c r="L573" s="40"/>
      <c r="M573" s="40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</row>
    <row r="574">
      <c r="A574" s="40"/>
      <c r="B574" s="40"/>
      <c r="C574" s="40"/>
      <c r="D574" s="40"/>
      <c r="E574" s="40"/>
      <c r="F574" s="40"/>
      <c r="G574" s="40"/>
      <c r="H574" s="40"/>
      <c r="I574" s="40"/>
      <c r="J574" s="40"/>
      <c r="K574" s="40"/>
      <c r="L574" s="40"/>
      <c r="M574" s="40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</row>
    <row r="575">
      <c r="A575" s="40"/>
      <c r="B575" s="40"/>
      <c r="C575" s="40"/>
      <c r="D575" s="40"/>
      <c r="E575" s="40"/>
      <c r="F575" s="40"/>
      <c r="G575" s="40"/>
      <c r="H575" s="40"/>
      <c r="I575" s="40"/>
      <c r="J575" s="40"/>
      <c r="K575" s="40"/>
      <c r="L575" s="40"/>
      <c r="M575" s="40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</row>
    <row r="576">
      <c r="A576" s="40"/>
      <c r="B576" s="40"/>
      <c r="C576" s="40"/>
      <c r="D576" s="40"/>
      <c r="E576" s="40"/>
      <c r="F576" s="40"/>
      <c r="G576" s="40"/>
      <c r="H576" s="40"/>
      <c r="I576" s="40"/>
      <c r="J576" s="40"/>
      <c r="K576" s="40"/>
      <c r="L576" s="40"/>
      <c r="M576" s="40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</row>
    <row r="577">
      <c r="A577" s="40"/>
      <c r="B577" s="40"/>
      <c r="C577" s="40"/>
      <c r="D577" s="40"/>
      <c r="E577" s="40"/>
      <c r="F577" s="40"/>
      <c r="G577" s="40"/>
      <c r="H577" s="40"/>
      <c r="I577" s="40"/>
      <c r="J577" s="40"/>
      <c r="K577" s="40"/>
      <c r="L577" s="40"/>
      <c r="M577" s="40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</row>
    <row r="578">
      <c r="A578" s="40"/>
      <c r="B578" s="40"/>
      <c r="C578" s="40"/>
      <c r="D578" s="40"/>
      <c r="E578" s="40"/>
      <c r="F578" s="40"/>
      <c r="G578" s="40"/>
      <c r="H578" s="40"/>
      <c r="I578" s="40"/>
      <c r="J578" s="40"/>
      <c r="K578" s="40"/>
      <c r="L578" s="40"/>
      <c r="M578" s="40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</row>
    <row r="579">
      <c r="A579" s="40"/>
      <c r="B579" s="40"/>
      <c r="C579" s="40"/>
      <c r="D579" s="40"/>
      <c r="E579" s="40"/>
      <c r="F579" s="40"/>
      <c r="G579" s="40"/>
      <c r="H579" s="40"/>
      <c r="I579" s="40"/>
      <c r="J579" s="40"/>
      <c r="K579" s="40"/>
      <c r="L579" s="40"/>
      <c r="M579" s="40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</row>
    <row r="580">
      <c r="A580" s="40"/>
      <c r="B580" s="40"/>
      <c r="C580" s="40"/>
      <c r="D580" s="40"/>
      <c r="E580" s="40"/>
      <c r="F580" s="40"/>
      <c r="G580" s="40"/>
      <c r="H580" s="40"/>
      <c r="I580" s="40"/>
      <c r="J580" s="40"/>
      <c r="K580" s="40"/>
      <c r="L580" s="40"/>
      <c r="M580" s="40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</row>
    <row r="581">
      <c r="A581" s="40"/>
      <c r="B581" s="40"/>
      <c r="C581" s="40"/>
      <c r="D581" s="40"/>
      <c r="E581" s="40"/>
      <c r="F581" s="40"/>
      <c r="G581" s="40"/>
      <c r="H581" s="40"/>
      <c r="I581" s="40"/>
      <c r="J581" s="40"/>
      <c r="K581" s="40"/>
      <c r="L581" s="40"/>
      <c r="M581" s="40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</row>
    <row r="582">
      <c r="A582" s="40"/>
      <c r="B582" s="40"/>
      <c r="C582" s="40"/>
      <c r="D582" s="40"/>
      <c r="E582" s="40"/>
      <c r="F582" s="40"/>
      <c r="G582" s="40"/>
      <c r="H582" s="40"/>
      <c r="I582" s="40"/>
      <c r="J582" s="40"/>
      <c r="K582" s="40"/>
      <c r="L582" s="40"/>
      <c r="M582" s="40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</row>
    <row r="583">
      <c r="A583" s="40"/>
      <c r="B583" s="40"/>
      <c r="C583" s="40"/>
      <c r="D583" s="40"/>
      <c r="E583" s="40"/>
      <c r="F583" s="40"/>
      <c r="G583" s="40"/>
      <c r="H583" s="40"/>
      <c r="I583" s="40"/>
      <c r="J583" s="40"/>
      <c r="K583" s="40"/>
      <c r="L583" s="40"/>
      <c r="M583" s="40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</row>
    <row r="584">
      <c r="A584" s="40"/>
      <c r="B584" s="40"/>
      <c r="C584" s="40"/>
      <c r="D584" s="40"/>
      <c r="E584" s="40"/>
      <c r="F584" s="40"/>
      <c r="G584" s="40"/>
      <c r="H584" s="40"/>
      <c r="I584" s="40"/>
      <c r="J584" s="40"/>
      <c r="K584" s="40"/>
      <c r="L584" s="40"/>
      <c r="M584" s="40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</row>
    <row r="585">
      <c r="A585" s="40"/>
      <c r="B585" s="40"/>
      <c r="C585" s="40"/>
      <c r="D585" s="40"/>
      <c r="E585" s="40"/>
      <c r="F585" s="40"/>
      <c r="G585" s="40"/>
      <c r="H585" s="40"/>
      <c r="I585" s="40"/>
      <c r="J585" s="40"/>
      <c r="K585" s="40"/>
      <c r="L585" s="40"/>
      <c r="M585" s="40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</row>
    <row r="586">
      <c r="A586" s="40"/>
      <c r="B586" s="40"/>
      <c r="C586" s="40"/>
      <c r="D586" s="40"/>
      <c r="E586" s="40"/>
      <c r="F586" s="40"/>
      <c r="G586" s="40"/>
      <c r="H586" s="40"/>
      <c r="I586" s="40"/>
      <c r="J586" s="40"/>
      <c r="K586" s="40"/>
      <c r="L586" s="40"/>
      <c r="M586" s="40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</row>
    <row r="587">
      <c r="A587" s="40"/>
      <c r="B587" s="40"/>
      <c r="C587" s="40"/>
      <c r="D587" s="40"/>
      <c r="E587" s="40"/>
      <c r="F587" s="40"/>
      <c r="G587" s="40"/>
      <c r="H587" s="40"/>
      <c r="I587" s="40"/>
      <c r="J587" s="40"/>
      <c r="K587" s="40"/>
      <c r="L587" s="40"/>
      <c r="M587" s="40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</row>
    <row r="588">
      <c r="A588" s="40"/>
      <c r="B588" s="40"/>
      <c r="C588" s="40"/>
      <c r="D588" s="40"/>
      <c r="E588" s="40"/>
      <c r="F588" s="40"/>
      <c r="G588" s="40"/>
      <c r="H588" s="40"/>
      <c r="I588" s="40"/>
      <c r="J588" s="40"/>
      <c r="K588" s="40"/>
      <c r="L588" s="40"/>
      <c r="M588" s="40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</row>
    <row r="589">
      <c r="A589" s="40"/>
      <c r="B589" s="40"/>
      <c r="C589" s="40"/>
      <c r="D589" s="40"/>
      <c r="E589" s="40"/>
      <c r="F589" s="40"/>
      <c r="G589" s="40"/>
      <c r="H589" s="40"/>
      <c r="I589" s="40"/>
      <c r="J589" s="40"/>
      <c r="K589" s="40"/>
      <c r="L589" s="40"/>
      <c r="M589" s="40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</row>
    <row r="590">
      <c r="A590" s="40"/>
      <c r="B590" s="40"/>
      <c r="C590" s="40"/>
      <c r="D590" s="40"/>
      <c r="E590" s="40"/>
      <c r="F590" s="40"/>
      <c r="G590" s="40"/>
      <c r="H590" s="40"/>
      <c r="I590" s="40"/>
      <c r="J590" s="40"/>
      <c r="K590" s="40"/>
      <c r="L590" s="40"/>
      <c r="M590" s="40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</row>
    <row r="591">
      <c r="A591" s="40"/>
      <c r="B591" s="40"/>
      <c r="C591" s="40"/>
      <c r="D591" s="40"/>
      <c r="E591" s="40"/>
      <c r="F591" s="40"/>
      <c r="G591" s="40"/>
      <c r="H591" s="40"/>
      <c r="I591" s="40"/>
      <c r="J591" s="40"/>
      <c r="K591" s="40"/>
      <c r="L591" s="40"/>
      <c r="M591" s="40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</row>
    <row r="592">
      <c r="A592" s="40"/>
      <c r="B592" s="40"/>
      <c r="C592" s="40"/>
      <c r="D592" s="40"/>
      <c r="E592" s="40"/>
      <c r="F592" s="40"/>
      <c r="G592" s="40"/>
      <c r="H592" s="40"/>
      <c r="I592" s="40"/>
      <c r="J592" s="40"/>
      <c r="K592" s="40"/>
      <c r="L592" s="40"/>
      <c r="M592" s="40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</row>
    <row r="593">
      <c r="A593" s="40"/>
      <c r="B593" s="40"/>
      <c r="C593" s="40"/>
      <c r="D593" s="40"/>
      <c r="E593" s="40"/>
      <c r="F593" s="40"/>
      <c r="G593" s="40"/>
      <c r="H593" s="40"/>
      <c r="I593" s="40"/>
      <c r="J593" s="40"/>
      <c r="K593" s="40"/>
      <c r="L593" s="40"/>
      <c r="M593" s="40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</row>
    <row r="594">
      <c r="A594" s="40"/>
      <c r="B594" s="40"/>
      <c r="C594" s="40"/>
      <c r="D594" s="40"/>
      <c r="E594" s="40"/>
      <c r="F594" s="40"/>
      <c r="G594" s="40"/>
      <c r="H594" s="40"/>
      <c r="I594" s="40"/>
      <c r="J594" s="40"/>
      <c r="K594" s="40"/>
      <c r="L594" s="40"/>
      <c r="M594" s="40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</row>
    <row r="595">
      <c r="A595" s="40"/>
      <c r="B595" s="40"/>
      <c r="C595" s="40"/>
      <c r="D595" s="40"/>
      <c r="E595" s="40"/>
      <c r="F595" s="40"/>
      <c r="G595" s="40"/>
      <c r="H595" s="40"/>
      <c r="I595" s="40"/>
      <c r="J595" s="40"/>
      <c r="K595" s="40"/>
      <c r="L595" s="40"/>
      <c r="M595" s="40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</row>
    <row r="596">
      <c r="A596" s="40"/>
      <c r="B596" s="40"/>
      <c r="C596" s="40"/>
      <c r="D596" s="40"/>
      <c r="E596" s="40"/>
      <c r="F596" s="40"/>
      <c r="G596" s="40"/>
      <c r="H596" s="40"/>
      <c r="I596" s="40"/>
      <c r="J596" s="40"/>
      <c r="K596" s="40"/>
      <c r="L596" s="40"/>
      <c r="M596" s="40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</row>
    <row r="597">
      <c r="A597" s="40"/>
      <c r="B597" s="40"/>
      <c r="C597" s="40"/>
      <c r="D597" s="40"/>
      <c r="E597" s="40"/>
      <c r="F597" s="40"/>
      <c r="G597" s="40"/>
      <c r="H597" s="40"/>
      <c r="I597" s="40"/>
      <c r="J597" s="40"/>
      <c r="K597" s="40"/>
      <c r="L597" s="40"/>
      <c r="M597" s="40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</row>
    <row r="598">
      <c r="A598" s="40"/>
      <c r="B598" s="40"/>
      <c r="C598" s="40"/>
      <c r="D598" s="40"/>
      <c r="E598" s="40"/>
      <c r="F598" s="40"/>
      <c r="G598" s="40"/>
      <c r="H598" s="40"/>
      <c r="I598" s="40"/>
      <c r="J598" s="40"/>
      <c r="K598" s="40"/>
      <c r="L598" s="40"/>
      <c r="M598" s="40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</row>
    <row r="599">
      <c r="A599" s="40"/>
      <c r="B599" s="40"/>
      <c r="C599" s="40"/>
      <c r="D599" s="40"/>
      <c r="E599" s="40"/>
      <c r="F599" s="40"/>
      <c r="G599" s="40"/>
      <c r="H599" s="40"/>
      <c r="I599" s="40"/>
      <c r="J599" s="40"/>
      <c r="K599" s="40"/>
      <c r="L599" s="40"/>
      <c r="M599" s="40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</row>
    <row r="600">
      <c r="A600" s="40"/>
      <c r="B600" s="40"/>
      <c r="C600" s="40"/>
      <c r="D600" s="40"/>
      <c r="E600" s="40"/>
      <c r="F600" s="40"/>
      <c r="G600" s="40"/>
      <c r="H600" s="40"/>
      <c r="I600" s="40"/>
      <c r="J600" s="40"/>
      <c r="K600" s="40"/>
      <c r="L600" s="40"/>
      <c r="M600" s="40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</row>
    <row r="601">
      <c r="A601" s="40"/>
      <c r="B601" s="40"/>
      <c r="C601" s="40"/>
      <c r="D601" s="40"/>
      <c r="E601" s="40"/>
      <c r="F601" s="40"/>
      <c r="G601" s="40"/>
      <c r="H601" s="40"/>
      <c r="I601" s="40"/>
      <c r="J601" s="40"/>
      <c r="K601" s="40"/>
      <c r="L601" s="40"/>
      <c r="M601" s="40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</row>
    <row r="602">
      <c r="A602" s="40"/>
      <c r="B602" s="40"/>
      <c r="C602" s="40"/>
      <c r="D602" s="40"/>
      <c r="E602" s="40"/>
      <c r="F602" s="40"/>
      <c r="G602" s="40"/>
      <c r="H602" s="40"/>
      <c r="I602" s="40"/>
      <c r="J602" s="40"/>
      <c r="K602" s="40"/>
      <c r="L602" s="40"/>
      <c r="M602" s="40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</row>
    <row r="603">
      <c r="A603" s="40"/>
      <c r="B603" s="40"/>
      <c r="C603" s="40"/>
      <c r="D603" s="40"/>
      <c r="E603" s="40"/>
      <c r="F603" s="40"/>
      <c r="G603" s="40"/>
      <c r="H603" s="40"/>
      <c r="I603" s="40"/>
      <c r="J603" s="40"/>
      <c r="K603" s="40"/>
      <c r="L603" s="40"/>
      <c r="M603" s="40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</row>
    <row r="604">
      <c r="A604" s="40"/>
      <c r="B604" s="40"/>
      <c r="C604" s="40"/>
      <c r="D604" s="40"/>
      <c r="E604" s="40"/>
      <c r="F604" s="40"/>
      <c r="G604" s="40"/>
      <c r="H604" s="40"/>
      <c r="I604" s="40"/>
      <c r="J604" s="40"/>
      <c r="K604" s="40"/>
      <c r="L604" s="40"/>
      <c r="M604" s="40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</row>
    <row r="605">
      <c r="A605" s="40"/>
      <c r="B605" s="40"/>
      <c r="C605" s="40"/>
      <c r="D605" s="40"/>
      <c r="E605" s="40"/>
      <c r="F605" s="40"/>
      <c r="G605" s="40"/>
      <c r="H605" s="40"/>
      <c r="I605" s="40"/>
      <c r="J605" s="40"/>
      <c r="K605" s="40"/>
      <c r="L605" s="40"/>
      <c r="M605" s="40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</row>
    <row r="606">
      <c r="A606" s="40"/>
      <c r="B606" s="40"/>
      <c r="C606" s="40"/>
      <c r="D606" s="40"/>
      <c r="E606" s="40"/>
      <c r="F606" s="40"/>
      <c r="G606" s="40"/>
      <c r="H606" s="40"/>
      <c r="I606" s="40"/>
      <c r="J606" s="40"/>
      <c r="K606" s="40"/>
      <c r="L606" s="40"/>
      <c r="M606" s="40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</row>
    <row r="607">
      <c r="A607" s="40"/>
      <c r="B607" s="40"/>
      <c r="C607" s="40"/>
      <c r="D607" s="40"/>
      <c r="E607" s="40"/>
      <c r="F607" s="40"/>
      <c r="G607" s="40"/>
      <c r="H607" s="40"/>
      <c r="I607" s="40"/>
      <c r="J607" s="40"/>
      <c r="K607" s="40"/>
      <c r="L607" s="40"/>
      <c r="M607" s="40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</row>
    <row r="608">
      <c r="A608" s="40"/>
      <c r="B608" s="40"/>
      <c r="C608" s="40"/>
      <c r="D608" s="40"/>
      <c r="E608" s="40"/>
      <c r="F608" s="40"/>
      <c r="G608" s="40"/>
      <c r="H608" s="40"/>
      <c r="I608" s="40"/>
      <c r="J608" s="40"/>
      <c r="K608" s="40"/>
      <c r="L608" s="40"/>
      <c r="M608" s="40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</row>
    <row r="609">
      <c r="A609" s="40"/>
      <c r="B609" s="40"/>
      <c r="C609" s="40"/>
      <c r="D609" s="40"/>
      <c r="E609" s="40"/>
      <c r="F609" s="40"/>
      <c r="G609" s="40"/>
      <c r="H609" s="40"/>
      <c r="I609" s="40"/>
      <c r="J609" s="40"/>
      <c r="K609" s="40"/>
      <c r="L609" s="40"/>
      <c r="M609" s="40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</row>
    <row r="610">
      <c r="A610" s="40"/>
      <c r="B610" s="40"/>
      <c r="C610" s="40"/>
      <c r="D610" s="40"/>
      <c r="E610" s="40"/>
      <c r="F610" s="40"/>
      <c r="G610" s="40"/>
      <c r="H610" s="40"/>
      <c r="I610" s="40"/>
      <c r="J610" s="40"/>
      <c r="K610" s="40"/>
      <c r="L610" s="40"/>
      <c r="M610" s="40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</row>
    <row r="611">
      <c r="A611" s="40"/>
      <c r="B611" s="40"/>
      <c r="C611" s="40"/>
      <c r="D611" s="40"/>
      <c r="E611" s="40"/>
      <c r="F611" s="40"/>
      <c r="G611" s="40"/>
      <c r="H611" s="40"/>
      <c r="I611" s="40"/>
      <c r="J611" s="40"/>
      <c r="K611" s="40"/>
      <c r="L611" s="40"/>
      <c r="M611" s="40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</row>
    <row r="612">
      <c r="A612" s="40"/>
      <c r="B612" s="40"/>
      <c r="C612" s="40"/>
      <c r="D612" s="40"/>
      <c r="E612" s="40"/>
      <c r="F612" s="40"/>
      <c r="G612" s="40"/>
      <c r="H612" s="40"/>
      <c r="I612" s="40"/>
      <c r="J612" s="40"/>
      <c r="K612" s="40"/>
      <c r="L612" s="40"/>
      <c r="M612" s="40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</row>
    <row r="613">
      <c r="A613" s="40"/>
      <c r="B613" s="40"/>
      <c r="C613" s="40"/>
      <c r="D613" s="40"/>
      <c r="E613" s="40"/>
      <c r="F613" s="40"/>
      <c r="G613" s="40"/>
      <c r="H613" s="40"/>
      <c r="I613" s="40"/>
      <c r="J613" s="40"/>
      <c r="K613" s="40"/>
      <c r="L613" s="40"/>
      <c r="M613" s="40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</row>
    <row r="614">
      <c r="A614" s="40"/>
      <c r="B614" s="40"/>
      <c r="C614" s="40"/>
      <c r="D614" s="40"/>
      <c r="E614" s="40"/>
      <c r="F614" s="40"/>
      <c r="G614" s="40"/>
      <c r="H614" s="40"/>
      <c r="I614" s="40"/>
      <c r="J614" s="40"/>
      <c r="K614" s="40"/>
      <c r="L614" s="40"/>
      <c r="M614" s="40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</row>
    <row r="615">
      <c r="A615" s="40"/>
      <c r="B615" s="40"/>
      <c r="C615" s="40"/>
      <c r="D615" s="40"/>
      <c r="E615" s="40"/>
      <c r="F615" s="40"/>
      <c r="G615" s="40"/>
      <c r="H615" s="40"/>
      <c r="I615" s="40"/>
      <c r="J615" s="40"/>
      <c r="K615" s="40"/>
      <c r="L615" s="40"/>
      <c r="M615" s="40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</row>
    <row r="616">
      <c r="A616" s="40"/>
      <c r="B616" s="40"/>
      <c r="C616" s="40"/>
      <c r="D616" s="40"/>
      <c r="E616" s="40"/>
      <c r="F616" s="40"/>
      <c r="G616" s="40"/>
      <c r="H616" s="40"/>
      <c r="I616" s="40"/>
      <c r="J616" s="40"/>
      <c r="K616" s="40"/>
      <c r="L616" s="40"/>
      <c r="M616" s="40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</row>
    <row r="617">
      <c r="A617" s="40"/>
      <c r="B617" s="40"/>
      <c r="C617" s="40"/>
      <c r="D617" s="40"/>
      <c r="E617" s="40"/>
      <c r="F617" s="40"/>
      <c r="G617" s="40"/>
      <c r="H617" s="40"/>
      <c r="I617" s="40"/>
      <c r="J617" s="40"/>
      <c r="K617" s="40"/>
      <c r="L617" s="40"/>
      <c r="M617" s="40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</row>
    <row r="618">
      <c r="A618" s="40"/>
      <c r="B618" s="40"/>
      <c r="C618" s="40"/>
      <c r="D618" s="40"/>
      <c r="E618" s="40"/>
      <c r="F618" s="40"/>
      <c r="G618" s="40"/>
      <c r="H618" s="40"/>
      <c r="I618" s="40"/>
      <c r="J618" s="40"/>
      <c r="K618" s="40"/>
      <c r="L618" s="40"/>
      <c r="M618" s="40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</row>
    <row r="619">
      <c r="A619" s="40"/>
      <c r="B619" s="40"/>
      <c r="C619" s="40"/>
      <c r="D619" s="40"/>
      <c r="E619" s="40"/>
      <c r="F619" s="40"/>
      <c r="G619" s="40"/>
      <c r="H619" s="40"/>
      <c r="I619" s="40"/>
      <c r="J619" s="40"/>
      <c r="K619" s="40"/>
      <c r="L619" s="40"/>
      <c r="M619" s="40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</row>
    <row r="620">
      <c r="A620" s="40"/>
      <c r="B620" s="40"/>
      <c r="C620" s="40"/>
      <c r="D620" s="40"/>
      <c r="E620" s="40"/>
      <c r="F620" s="40"/>
      <c r="G620" s="40"/>
      <c r="H620" s="40"/>
      <c r="I620" s="40"/>
      <c r="J620" s="40"/>
      <c r="K620" s="40"/>
      <c r="L620" s="40"/>
      <c r="M620" s="40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</row>
    <row r="621">
      <c r="A621" s="40"/>
      <c r="B621" s="40"/>
      <c r="C621" s="40"/>
      <c r="D621" s="40"/>
      <c r="E621" s="40"/>
      <c r="F621" s="40"/>
      <c r="G621" s="40"/>
      <c r="H621" s="40"/>
      <c r="I621" s="40"/>
      <c r="J621" s="40"/>
      <c r="K621" s="40"/>
      <c r="L621" s="40"/>
      <c r="M621" s="40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</row>
    <row r="622">
      <c r="A622" s="40"/>
      <c r="B622" s="40"/>
      <c r="C622" s="40"/>
      <c r="D622" s="40"/>
      <c r="E622" s="40"/>
      <c r="F622" s="40"/>
      <c r="G622" s="40"/>
      <c r="H622" s="40"/>
      <c r="I622" s="40"/>
      <c r="J622" s="40"/>
      <c r="K622" s="40"/>
      <c r="L622" s="40"/>
      <c r="M622" s="40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</row>
    <row r="623">
      <c r="A623" s="40"/>
      <c r="B623" s="40"/>
      <c r="C623" s="40"/>
      <c r="D623" s="40"/>
      <c r="E623" s="40"/>
      <c r="F623" s="40"/>
      <c r="G623" s="40"/>
      <c r="H623" s="40"/>
      <c r="I623" s="40"/>
      <c r="J623" s="40"/>
      <c r="K623" s="40"/>
      <c r="L623" s="40"/>
      <c r="M623" s="40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</row>
    <row r="624">
      <c r="A624" s="40"/>
      <c r="B624" s="40"/>
      <c r="C624" s="40"/>
      <c r="D624" s="40"/>
      <c r="E624" s="40"/>
      <c r="F624" s="40"/>
      <c r="G624" s="40"/>
      <c r="H624" s="40"/>
      <c r="I624" s="40"/>
      <c r="J624" s="40"/>
      <c r="K624" s="40"/>
      <c r="L624" s="40"/>
      <c r="M624" s="40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</row>
    <row r="625">
      <c r="A625" s="40"/>
      <c r="B625" s="40"/>
      <c r="C625" s="40"/>
      <c r="D625" s="40"/>
      <c r="E625" s="40"/>
      <c r="F625" s="40"/>
      <c r="G625" s="40"/>
      <c r="H625" s="40"/>
      <c r="I625" s="40"/>
      <c r="J625" s="40"/>
      <c r="K625" s="40"/>
      <c r="L625" s="40"/>
      <c r="M625" s="40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</row>
    <row r="626">
      <c r="A626" s="40"/>
      <c r="B626" s="40"/>
      <c r="C626" s="40"/>
      <c r="D626" s="40"/>
      <c r="E626" s="40"/>
      <c r="F626" s="40"/>
      <c r="G626" s="40"/>
      <c r="H626" s="40"/>
      <c r="I626" s="40"/>
      <c r="J626" s="40"/>
      <c r="K626" s="40"/>
      <c r="L626" s="40"/>
      <c r="M626" s="40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</row>
    <row r="627">
      <c r="A627" s="40"/>
      <c r="B627" s="40"/>
      <c r="C627" s="40"/>
      <c r="D627" s="40"/>
      <c r="E627" s="40"/>
      <c r="F627" s="40"/>
      <c r="G627" s="40"/>
      <c r="H627" s="40"/>
      <c r="I627" s="40"/>
      <c r="J627" s="40"/>
      <c r="K627" s="40"/>
      <c r="L627" s="40"/>
      <c r="M627" s="40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</row>
    <row r="628">
      <c r="A628" s="40"/>
      <c r="B628" s="40"/>
      <c r="C628" s="40"/>
      <c r="D628" s="40"/>
      <c r="E628" s="40"/>
      <c r="F628" s="40"/>
      <c r="G628" s="40"/>
      <c r="H628" s="40"/>
      <c r="I628" s="40"/>
      <c r="J628" s="40"/>
      <c r="K628" s="40"/>
      <c r="L628" s="40"/>
      <c r="M628" s="40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</row>
    <row r="629">
      <c r="A629" s="40"/>
      <c r="B629" s="40"/>
      <c r="C629" s="40"/>
      <c r="D629" s="40"/>
      <c r="E629" s="40"/>
      <c r="F629" s="40"/>
      <c r="G629" s="40"/>
      <c r="H629" s="40"/>
      <c r="I629" s="40"/>
      <c r="J629" s="40"/>
      <c r="K629" s="40"/>
      <c r="L629" s="40"/>
      <c r="M629" s="40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</row>
    <row r="630">
      <c r="A630" s="40"/>
      <c r="B630" s="40"/>
      <c r="C630" s="40"/>
      <c r="D630" s="40"/>
      <c r="E630" s="40"/>
      <c r="F630" s="40"/>
      <c r="G630" s="40"/>
      <c r="H630" s="40"/>
      <c r="I630" s="40"/>
      <c r="J630" s="40"/>
      <c r="K630" s="40"/>
      <c r="L630" s="40"/>
      <c r="M630" s="40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</row>
    <row r="631">
      <c r="A631" s="40"/>
      <c r="B631" s="40"/>
      <c r="C631" s="40"/>
      <c r="D631" s="40"/>
      <c r="E631" s="40"/>
      <c r="F631" s="40"/>
      <c r="G631" s="40"/>
      <c r="H631" s="40"/>
      <c r="I631" s="40"/>
      <c r="J631" s="40"/>
      <c r="K631" s="40"/>
      <c r="L631" s="40"/>
      <c r="M631" s="40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</row>
    <row r="632">
      <c r="A632" s="40"/>
      <c r="B632" s="40"/>
      <c r="C632" s="40"/>
      <c r="D632" s="40"/>
      <c r="E632" s="40"/>
      <c r="F632" s="40"/>
      <c r="G632" s="40"/>
      <c r="H632" s="40"/>
      <c r="I632" s="40"/>
      <c r="J632" s="40"/>
      <c r="K632" s="40"/>
      <c r="L632" s="40"/>
      <c r="M632" s="40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</row>
    <row r="633">
      <c r="A633" s="40"/>
      <c r="B633" s="40"/>
      <c r="C633" s="40"/>
      <c r="D633" s="40"/>
      <c r="E633" s="40"/>
      <c r="F633" s="40"/>
      <c r="G633" s="40"/>
      <c r="H633" s="40"/>
      <c r="I633" s="40"/>
      <c r="J633" s="40"/>
      <c r="K633" s="40"/>
      <c r="L633" s="40"/>
      <c r="M633" s="40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</row>
    <row r="634">
      <c r="A634" s="40"/>
      <c r="B634" s="40"/>
      <c r="C634" s="40"/>
      <c r="D634" s="40"/>
      <c r="E634" s="40"/>
      <c r="F634" s="40"/>
      <c r="G634" s="40"/>
      <c r="H634" s="40"/>
      <c r="I634" s="40"/>
      <c r="J634" s="40"/>
      <c r="K634" s="40"/>
      <c r="L634" s="40"/>
      <c r="M634" s="40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</row>
    <row r="635">
      <c r="A635" s="40"/>
      <c r="B635" s="40"/>
      <c r="C635" s="40"/>
      <c r="D635" s="40"/>
      <c r="E635" s="40"/>
      <c r="F635" s="40"/>
      <c r="G635" s="40"/>
      <c r="H635" s="40"/>
      <c r="I635" s="40"/>
      <c r="J635" s="40"/>
      <c r="K635" s="40"/>
      <c r="L635" s="40"/>
      <c r="M635" s="40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</row>
    <row r="636">
      <c r="A636" s="40"/>
      <c r="B636" s="40"/>
      <c r="C636" s="40"/>
      <c r="D636" s="40"/>
      <c r="E636" s="40"/>
      <c r="F636" s="40"/>
      <c r="G636" s="40"/>
      <c r="H636" s="40"/>
      <c r="I636" s="40"/>
      <c r="J636" s="40"/>
      <c r="K636" s="40"/>
      <c r="L636" s="40"/>
      <c r="M636" s="40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</row>
    <row r="637">
      <c r="A637" s="40"/>
      <c r="B637" s="40"/>
      <c r="C637" s="40"/>
      <c r="D637" s="40"/>
      <c r="E637" s="40"/>
      <c r="F637" s="40"/>
      <c r="G637" s="40"/>
      <c r="H637" s="40"/>
      <c r="I637" s="40"/>
      <c r="J637" s="40"/>
      <c r="K637" s="40"/>
      <c r="L637" s="40"/>
      <c r="M637" s="40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</row>
    <row r="638">
      <c r="A638" s="40"/>
      <c r="B638" s="40"/>
      <c r="C638" s="40"/>
      <c r="D638" s="40"/>
      <c r="E638" s="40"/>
      <c r="F638" s="40"/>
      <c r="G638" s="40"/>
      <c r="H638" s="40"/>
      <c r="I638" s="40"/>
      <c r="J638" s="40"/>
      <c r="K638" s="40"/>
      <c r="L638" s="40"/>
      <c r="M638" s="40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</row>
    <row r="639">
      <c r="A639" s="40"/>
      <c r="B639" s="40"/>
      <c r="C639" s="40"/>
      <c r="D639" s="40"/>
      <c r="E639" s="40"/>
      <c r="F639" s="40"/>
      <c r="G639" s="40"/>
      <c r="H639" s="40"/>
      <c r="I639" s="40"/>
      <c r="J639" s="40"/>
      <c r="K639" s="40"/>
      <c r="L639" s="40"/>
      <c r="M639" s="40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</row>
    <row r="640">
      <c r="A640" s="40"/>
      <c r="B640" s="40"/>
      <c r="C640" s="40"/>
      <c r="D640" s="40"/>
      <c r="E640" s="40"/>
      <c r="F640" s="40"/>
      <c r="G640" s="40"/>
      <c r="H640" s="40"/>
      <c r="I640" s="40"/>
      <c r="J640" s="40"/>
      <c r="K640" s="40"/>
      <c r="L640" s="40"/>
      <c r="M640" s="40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</row>
    <row r="641">
      <c r="A641" s="40"/>
      <c r="B641" s="40"/>
      <c r="C641" s="40"/>
      <c r="D641" s="40"/>
      <c r="E641" s="40"/>
      <c r="F641" s="40"/>
      <c r="G641" s="40"/>
      <c r="H641" s="40"/>
      <c r="I641" s="40"/>
      <c r="J641" s="40"/>
      <c r="K641" s="40"/>
      <c r="L641" s="40"/>
      <c r="M641" s="40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</row>
    <row r="642">
      <c r="A642" s="40"/>
      <c r="B642" s="40"/>
      <c r="C642" s="40"/>
      <c r="D642" s="40"/>
      <c r="E642" s="40"/>
      <c r="F642" s="40"/>
      <c r="G642" s="40"/>
      <c r="H642" s="40"/>
      <c r="I642" s="40"/>
      <c r="J642" s="40"/>
      <c r="K642" s="40"/>
      <c r="L642" s="40"/>
      <c r="M642" s="40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</row>
    <row r="643">
      <c r="A643" s="40"/>
      <c r="B643" s="40"/>
      <c r="C643" s="40"/>
      <c r="D643" s="40"/>
      <c r="E643" s="40"/>
      <c r="F643" s="40"/>
      <c r="G643" s="40"/>
      <c r="H643" s="40"/>
      <c r="I643" s="40"/>
      <c r="J643" s="40"/>
      <c r="K643" s="40"/>
      <c r="L643" s="40"/>
      <c r="M643" s="40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</row>
    <row r="644">
      <c r="A644" s="40"/>
      <c r="B644" s="40"/>
      <c r="C644" s="40"/>
      <c r="D644" s="40"/>
      <c r="E644" s="40"/>
      <c r="F644" s="40"/>
      <c r="G644" s="40"/>
      <c r="H644" s="40"/>
      <c r="I644" s="40"/>
      <c r="J644" s="40"/>
      <c r="K644" s="40"/>
      <c r="L644" s="40"/>
      <c r="M644" s="40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</row>
    <row r="645">
      <c r="A645" s="40"/>
      <c r="B645" s="40"/>
      <c r="C645" s="40"/>
      <c r="D645" s="40"/>
      <c r="E645" s="40"/>
      <c r="F645" s="40"/>
      <c r="G645" s="40"/>
      <c r="H645" s="40"/>
      <c r="I645" s="40"/>
      <c r="J645" s="40"/>
      <c r="K645" s="40"/>
      <c r="L645" s="40"/>
      <c r="M645" s="40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</row>
    <row r="646">
      <c r="A646" s="40"/>
      <c r="B646" s="40"/>
      <c r="C646" s="40"/>
      <c r="D646" s="40"/>
      <c r="E646" s="40"/>
      <c r="F646" s="40"/>
      <c r="G646" s="40"/>
      <c r="H646" s="40"/>
      <c r="I646" s="40"/>
      <c r="J646" s="40"/>
      <c r="K646" s="40"/>
      <c r="L646" s="40"/>
      <c r="M646" s="40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</row>
    <row r="647">
      <c r="A647" s="40"/>
      <c r="B647" s="40"/>
      <c r="C647" s="40"/>
      <c r="D647" s="40"/>
      <c r="E647" s="40"/>
      <c r="F647" s="40"/>
      <c r="G647" s="40"/>
      <c r="H647" s="40"/>
      <c r="I647" s="40"/>
      <c r="J647" s="40"/>
      <c r="K647" s="40"/>
      <c r="L647" s="40"/>
      <c r="M647" s="40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</row>
    <row r="648">
      <c r="A648" s="40"/>
      <c r="B648" s="40"/>
      <c r="C648" s="40"/>
      <c r="D648" s="40"/>
      <c r="E648" s="40"/>
      <c r="F648" s="40"/>
      <c r="G648" s="40"/>
      <c r="H648" s="40"/>
      <c r="I648" s="40"/>
      <c r="J648" s="40"/>
      <c r="K648" s="40"/>
      <c r="L648" s="40"/>
      <c r="M648" s="40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</row>
    <row r="649">
      <c r="A649" s="40"/>
      <c r="B649" s="40"/>
      <c r="C649" s="40"/>
      <c r="D649" s="40"/>
      <c r="E649" s="40"/>
      <c r="F649" s="40"/>
      <c r="G649" s="40"/>
      <c r="H649" s="40"/>
      <c r="I649" s="40"/>
      <c r="J649" s="40"/>
      <c r="K649" s="40"/>
      <c r="L649" s="40"/>
      <c r="M649" s="40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</row>
    <row r="650">
      <c r="A650" s="40"/>
      <c r="B650" s="40"/>
      <c r="C650" s="40"/>
      <c r="D650" s="40"/>
      <c r="E650" s="40"/>
      <c r="F650" s="40"/>
      <c r="G650" s="40"/>
      <c r="H650" s="40"/>
      <c r="I650" s="40"/>
      <c r="J650" s="40"/>
      <c r="K650" s="40"/>
      <c r="L650" s="40"/>
      <c r="M650" s="40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</row>
    <row r="651">
      <c r="A651" s="40"/>
      <c r="B651" s="40"/>
      <c r="C651" s="40"/>
      <c r="D651" s="40"/>
      <c r="E651" s="40"/>
      <c r="F651" s="40"/>
      <c r="G651" s="40"/>
      <c r="H651" s="40"/>
      <c r="I651" s="40"/>
      <c r="J651" s="40"/>
      <c r="K651" s="40"/>
      <c r="L651" s="40"/>
      <c r="M651" s="40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</row>
    <row r="652">
      <c r="A652" s="40"/>
      <c r="B652" s="40"/>
      <c r="C652" s="40"/>
      <c r="D652" s="40"/>
      <c r="E652" s="40"/>
      <c r="F652" s="40"/>
      <c r="G652" s="40"/>
      <c r="H652" s="40"/>
      <c r="I652" s="40"/>
      <c r="J652" s="40"/>
      <c r="K652" s="40"/>
      <c r="L652" s="40"/>
      <c r="M652" s="40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</row>
    <row r="653">
      <c r="A653" s="40"/>
      <c r="B653" s="40"/>
      <c r="C653" s="40"/>
      <c r="D653" s="40"/>
      <c r="E653" s="40"/>
      <c r="F653" s="40"/>
      <c r="G653" s="40"/>
      <c r="H653" s="40"/>
      <c r="I653" s="40"/>
      <c r="J653" s="40"/>
      <c r="K653" s="40"/>
      <c r="L653" s="40"/>
      <c r="M653" s="40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</row>
    <row r="654">
      <c r="A654" s="40"/>
      <c r="B654" s="40"/>
      <c r="C654" s="40"/>
      <c r="D654" s="40"/>
      <c r="E654" s="40"/>
      <c r="F654" s="40"/>
      <c r="G654" s="40"/>
      <c r="H654" s="40"/>
      <c r="I654" s="40"/>
      <c r="J654" s="40"/>
      <c r="K654" s="40"/>
      <c r="L654" s="40"/>
      <c r="M654" s="40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</row>
    <row r="655">
      <c r="A655" s="40"/>
      <c r="B655" s="40"/>
      <c r="C655" s="40"/>
      <c r="D655" s="40"/>
      <c r="E655" s="40"/>
      <c r="F655" s="40"/>
      <c r="G655" s="40"/>
      <c r="H655" s="40"/>
      <c r="I655" s="40"/>
      <c r="J655" s="40"/>
      <c r="K655" s="40"/>
      <c r="L655" s="40"/>
      <c r="M655" s="40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</row>
    <row r="656">
      <c r="A656" s="40"/>
      <c r="B656" s="40"/>
      <c r="C656" s="40"/>
      <c r="D656" s="40"/>
      <c r="E656" s="40"/>
      <c r="F656" s="40"/>
      <c r="G656" s="40"/>
      <c r="H656" s="40"/>
      <c r="I656" s="40"/>
      <c r="J656" s="40"/>
      <c r="K656" s="40"/>
      <c r="L656" s="40"/>
      <c r="M656" s="40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</row>
    <row r="657">
      <c r="A657" s="40"/>
      <c r="B657" s="40"/>
      <c r="C657" s="40"/>
      <c r="D657" s="40"/>
      <c r="E657" s="40"/>
      <c r="F657" s="40"/>
      <c r="G657" s="40"/>
      <c r="H657" s="40"/>
      <c r="I657" s="40"/>
      <c r="J657" s="40"/>
      <c r="K657" s="40"/>
      <c r="L657" s="40"/>
      <c r="M657" s="40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</row>
    <row r="658">
      <c r="A658" s="40"/>
      <c r="B658" s="40"/>
      <c r="C658" s="40"/>
      <c r="D658" s="40"/>
      <c r="E658" s="40"/>
      <c r="F658" s="40"/>
      <c r="G658" s="40"/>
      <c r="H658" s="40"/>
      <c r="I658" s="40"/>
      <c r="J658" s="40"/>
      <c r="K658" s="40"/>
      <c r="L658" s="40"/>
      <c r="M658" s="40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</row>
    <row r="659">
      <c r="A659" s="40"/>
      <c r="B659" s="40"/>
      <c r="C659" s="40"/>
      <c r="D659" s="40"/>
      <c r="E659" s="40"/>
      <c r="F659" s="40"/>
      <c r="G659" s="40"/>
      <c r="H659" s="40"/>
      <c r="I659" s="40"/>
      <c r="J659" s="40"/>
      <c r="K659" s="40"/>
      <c r="L659" s="40"/>
      <c r="M659" s="40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</row>
    <row r="660">
      <c r="A660" s="40"/>
      <c r="B660" s="40"/>
      <c r="C660" s="40"/>
      <c r="D660" s="40"/>
      <c r="E660" s="40"/>
      <c r="F660" s="40"/>
      <c r="G660" s="40"/>
      <c r="H660" s="40"/>
      <c r="I660" s="40"/>
      <c r="J660" s="40"/>
      <c r="K660" s="40"/>
      <c r="L660" s="40"/>
      <c r="M660" s="40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</row>
    <row r="661">
      <c r="A661" s="40"/>
      <c r="B661" s="40"/>
      <c r="C661" s="40"/>
      <c r="D661" s="40"/>
      <c r="E661" s="40"/>
      <c r="F661" s="40"/>
      <c r="G661" s="40"/>
      <c r="H661" s="40"/>
      <c r="I661" s="40"/>
      <c r="J661" s="40"/>
      <c r="K661" s="40"/>
      <c r="L661" s="40"/>
      <c r="M661" s="40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</row>
    <row r="662">
      <c r="A662" s="40"/>
      <c r="B662" s="40"/>
      <c r="C662" s="40"/>
      <c r="D662" s="40"/>
      <c r="E662" s="40"/>
      <c r="F662" s="40"/>
      <c r="G662" s="40"/>
      <c r="H662" s="40"/>
      <c r="I662" s="40"/>
      <c r="J662" s="40"/>
      <c r="K662" s="40"/>
      <c r="L662" s="40"/>
      <c r="M662" s="40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</row>
    <row r="663">
      <c r="A663" s="40"/>
      <c r="B663" s="40"/>
      <c r="C663" s="40"/>
      <c r="D663" s="40"/>
      <c r="E663" s="40"/>
      <c r="F663" s="40"/>
      <c r="G663" s="40"/>
      <c r="H663" s="40"/>
      <c r="I663" s="40"/>
      <c r="J663" s="40"/>
      <c r="K663" s="40"/>
      <c r="L663" s="40"/>
      <c r="M663" s="40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</row>
    <row r="664">
      <c r="A664" s="40"/>
      <c r="B664" s="40"/>
      <c r="C664" s="40"/>
      <c r="D664" s="40"/>
      <c r="E664" s="40"/>
      <c r="F664" s="40"/>
      <c r="G664" s="40"/>
      <c r="H664" s="40"/>
      <c r="I664" s="40"/>
      <c r="J664" s="40"/>
      <c r="K664" s="40"/>
      <c r="L664" s="40"/>
      <c r="M664" s="40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</row>
    <row r="665">
      <c r="A665" s="40"/>
      <c r="B665" s="40"/>
      <c r="C665" s="40"/>
      <c r="D665" s="40"/>
      <c r="E665" s="40"/>
      <c r="F665" s="40"/>
      <c r="G665" s="40"/>
      <c r="H665" s="40"/>
      <c r="I665" s="40"/>
      <c r="J665" s="40"/>
      <c r="K665" s="40"/>
      <c r="L665" s="40"/>
      <c r="M665" s="40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</row>
    <row r="666">
      <c r="A666" s="40"/>
      <c r="B666" s="40"/>
      <c r="C666" s="40"/>
      <c r="D666" s="40"/>
      <c r="E666" s="40"/>
      <c r="F666" s="40"/>
      <c r="G666" s="40"/>
      <c r="H666" s="40"/>
      <c r="I666" s="40"/>
      <c r="J666" s="40"/>
      <c r="K666" s="40"/>
      <c r="L666" s="40"/>
      <c r="M666" s="40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</row>
    <row r="667">
      <c r="A667" s="40"/>
      <c r="B667" s="40"/>
      <c r="C667" s="40"/>
      <c r="D667" s="40"/>
      <c r="E667" s="40"/>
      <c r="F667" s="40"/>
      <c r="G667" s="40"/>
      <c r="H667" s="40"/>
      <c r="I667" s="40"/>
      <c r="J667" s="40"/>
      <c r="K667" s="40"/>
      <c r="L667" s="40"/>
      <c r="M667" s="40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</row>
    <row r="668">
      <c r="A668" s="40"/>
      <c r="B668" s="40"/>
      <c r="C668" s="40"/>
      <c r="D668" s="40"/>
      <c r="E668" s="40"/>
      <c r="F668" s="40"/>
      <c r="G668" s="40"/>
      <c r="H668" s="40"/>
      <c r="I668" s="40"/>
      <c r="J668" s="40"/>
      <c r="K668" s="40"/>
      <c r="L668" s="40"/>
      <c r="M668" s="40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</row>
    <row r="669">
      <c r="A669" s="40"/>
      <c r="B669" s="40"/>
      <c r="C669" s="40"/>
      <c r="D669" s="40"/>
      <c r="E669" s="40"/>
      <c r="F669" s="40"/>
      <c r="G669" s="40"/>
      <c r="H669" s="40"/>
      <c r="I669" s="40"/>
      <c r="J669" s="40"/>
      <c r="K669" s="40"/>
      <c r="L669" s="40"/>
      <c r="M669" s="40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</row>
    <row r="670">
      <c r="A670" s="40"/>
      <c r="B670" s="40"/>
      <c r="C670" s="40"/>
      <c r="D670" s="40"/>
      <c r="E670" s="40"/>
      <c r="F670" s="40"/>
      <c r="G670" s="40"/>
      <c r="H670" s="40"/>
      <c r="I670" s="40"/>
      <c r="J670" s="40"/>
      <c r="K670" s="40"/>
      <c r="L670" s="40"/>
      <c r="M670" s="40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</row>
    <row r="671">
      <c r="A671" s="40"/>
      <c r="B671" s="40"/>
      <c r="C671" s="40"/>
      <c r="D671" s="40"/>
      <c r="E671" s="40"/>
      <c r="F671" s="40"/>
      <c r="G671" s="40"/>
      <c r="H671" s="40"/>
      <c r="I671" s="40"/>
      <c r="J671" s="40"/>
      <c r="K671" s="40"/>
      <c r="L671" s="40"/>
      <c r="M671" s="40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</row>
    <row r="672">
      <c r="A672" s="40"/>
      <c r="B672" s="40"/>
      <c r="C672" s="40"/>
      <c r="D672" s="40"/>
      <c r="E672" s="40"/>
      <c r="F672" s="40"/>
      <c r="G672" s="40"/>
      <c r="H672" s="40"/>
      <c r="I672" s="40"/>
      <c r="J672" s="40"/>
      <c r="K672" s="40"/>
      <c r="L672" s="40"/>
      <c r="M672" s="40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</row>
    <row r="673">
      <c r="A673" s="40"/>
      <c r="B673" s="40"/>
      <c r="C673" s="40"/>
      <c r="D673" s="40"/>
      <c r="E673" s="40"/>
      <c r="F673" s="40"/>
      <c r="G673" s="40"/>
      <c r="H673" s="40"/>
      <c r="I673" s="40"/>
      <c r="J673" s="40"/>
      <c r="K673" s="40"/>
      <c r="L673" s="40"/>
      <c r="M673" s="40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</row>
    <row r="674">
      <c r="A674" s="40"/>
      <c r="B674" s="40"/>
      <c r="C674" s="40"/>
      <c r="D674" s="40"/>
      <c r="E674" s="40"/>
      <c r="F674" s="40"/>
      <c r="G674" s="40"/>
      <c r="H674" s="40"/>
      <c r="I674" s="40"/>
      <c r="J674" s="40"/>
      <c r="K674" s="40"/>
      <c r="L674" s="40"/>
      <c r="M674" s="40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</row>
    <row r="675">
      <c r="A675" s="40"/>
      <c r="B675" s="40"/>
      <c r="C675" s="40"/>
      <c r="D675" s="40"/>
      <c r="E675" s="40"/>
      <c r="F675" s="40"/>
      <c r="G675" s="40"/>
      <c r="H675" s="40"/>
      <c r="I675" s="40"/>
      <c r="J675" s="40"/>
      <c r="K675" s="40"/>
      <c r="L675" s="40"/>
      <c r="M675" s="40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</row>
    <row r="676">
      <c r="A676" s="40"/>
      <c r="B676" s="40"/>
      <c r="C676" s="40"/>
      <c r="D676" s="40"/>
      <c r="E676" s="40"/>
      <c r="F676" s="40"/>
      <c r="G676" s="40"/>
      <c r="H676" s="40"/>
      <c r="I676" s="40"/>
      <c r="J676" s="40"/>
      <c r="K676" s="40"/>
      <c r="L676" s="40"/>
      <c r="M676" s="40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</row>
    <row r="677">
      <c r="A677" s="40"/>
      <c r="B677" s="40"/>
      <c r="C677" s="40"/>
      <c r="D677" s="40"/>
      <c r="E677" s="40"/>
      <c r="F677" s="40"/>
      <c r="G677" s="40"/>
      <c r="H677" s="40"/>
      <c r="I677" s="40"/>
      <c r="J677" s="40"/>
      <c r="K677" s="40"/>
      <c r="L677" s="40"/>
      <c r="M677" s="40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</row>
    <row r="678">
      <c r="A678" s="40"/>
      <c r="B678" s="40"/>
      <c r="C678" s="40"/>
      <c r="D678" s="40"/>
      <c r="E678" s="40"/>
      <c r="F678" s="40"/>
      <c r="G678" s="40"/>
      <c r="H678" s="40"/>
      <c r="I678" s="40"/>
      <c r="J678" s="40"/>
      <c r="K678" s="40"/>
      <c r="L678" s="40"/>
      <c r="M678" s="40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</row>
    <row r="679">
      <c r="A679" s="40"/>
      <c r="B679" s="40"/>
      <c r="C679" s="40"/>
      <c r="D679" s="40"/>
      <c r="E679" s="40"/>
      <c r="F679" s="40"/>
      <c r="G679" s="40"/>
      <c r="H679" s="40"/>
      <c r="I679" s="40"/>
      <c r="J679" s="40"/>
      <c r="K679" s="40"/>
      <c r="L679" s="40"/>
      <c r="M679" s="40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</row>
    <row r="680">
      <c r="A680" s="40"/>
      <c r="B680" s="40"/>
      <c r="C680" s="40"/>
      <c r="D680" s="40"/>
      <c r="E680" s="40"/>
      <c r="F680" s="40"/>
      <c r="G680" s="40"/>
      <c r="H680" s="40"/>
      <c r="I680" s="40"/>
      <c r="J680" s="40"/>
      <c r="K680" s="40"/>
      <c r="L680" s="40"/>
      <c r="M680" s="40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</row>
    <row r="681">
      <c r="A681" s="40"/>
      <c r="B681" s="40"/>
      <c r="C681" s="40"/>
      <c r="D681" s="40"/>
      <c r="E681" s="40"/>
      <c r="F681" s="40"/>
      <c r="G681" s="40"/>
      <c r="H681" s="40"/>
      <c r="I681" s="40"/>
      <c r="J681" s="40"/>
      <c r="K681" s="40"/>
      <c r="L681" s="40"/>
      <c r="M681" s="40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</row>
    <row r="682">
      <c r="A682" s="40"/>
      <c r="B682" s="40"/>
      <c r="C682" s="40"/>
      <c r="D682" s="40"/>
      <c r="E682" s="40"/>
      <c r="F682" s="40"/>
      <c r="G682" s="40"/>
      <c r="H682" s="40"/>
      <c r="I682" s="40"/>
      <c r="J682" s="40"/>
      <c r="K682" s="40"/>
      <c r="L682" s="40"/>
      <c r="M682" s="40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</row>
    <row r="683">
      <c r="A683" s="40"/>
      <c r="B683" s="40"/>
      <c r="C683" s="40"/>
      <c r="D683" s="40"/>
      <c r="E683" s="40"/>
      <c r="F683" s="40"/>
      <c r="G683" s="40"/>
      <c r="H683" s="40"/>
      <c r="I683" s="40"/>
      <c r="J683" s="40"/>
      <c r="K683" s="40"/>
      <c r="L683" s="40"/>
      <c r="M683" s="40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</row>
    <row r="684">
      <c r="A684" s="40"/>
      <c r="B684" s="40"/>
      <c r="C684" s="40"/>
      <c r="D684" s="40"/>
      <c r="E684" s="40"/>
      <c r="F684" s="40"/>
      <c r="G684" s="40"/>
      <c r="H684" s="40"/>
      <c r="I684" s="40"/>
      <c r="J684" s="40"/>
      <c r="K684" s="40"/>
      <c r="L684" s="40"/>
      <c r="M684" s="40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</row>
    <row r="685">
      <c r="A685" s="40"/>
      <c r="B685" s="40"/>
      <c r="C685" s="40"/>
      <c r="D685" s="40"/>
      <c r="E685" s="40"/>
      <c r="F685" s="40"/>
      <c r="G685" s="40"/>
      <c r="H685" s="40"/>
      <c r="I685" s="40"/>
      <c r="J685" s="40"/>
      <c r="K685" s="40"/>
      <c r="L685" s="40"/>
      <c r="M685" s="40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</row>
    <row r="686">
      <c r="A686" s="40"/>
      <c r="B686" s="40"/>
      <c r="C686" s="40"/>
      <c r="D686" s="40"/>
      <c r="E686" s="40"/>
      <c r="F686" s="40"/>
      <c r="G686" s="40"/>
      <c r="H686" s="40"/>
      <c r="I686" s="40"/>
      <c r="J686" s="40"/>
      <c r="K686" s="40"/>
      <c r="L686" s="40"/>
      <c r="M686" s="40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</row>
    <row r="687">
      <c r="A687" s="40"/>
      <c r="B687" s="40"/>
      <c r="C687" s="40"/>
      <c r="D687" s="40"/>
      <c r="E687" s="40"/>
      <c r="F687" s="40"/>
      <c r="G687" s="40"/>
      <c r="H687" s="40"/>
      <c r="I687" s="40"/>
      <c r="J687" s="40"/>
      <c r="K687" s="40"/>
      <c r="L687" s="40"/>
      <c r="M687" s="40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</row>
    <row r="688">
      <c r="A688" s="40"/>
      <c r="B688" s="40"/>
      <c r="C688" s="40"/>
      <c r="D688" s="40"/>
      <c r="E688" s="40"/>
      <c r="F688" s="40"/>
      <c r="G688" s="40"/>
      <c r="H688" s="40"/>
      <c r="I688" s="40"/>
      <c r="J688" s="40"/>
      <c r="K688" s="40"/>
      <c r="L688" s="40"/>
      <c r="M688" s="40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</row>
    <row r="689">
      <c r="A689" s="40"/>
      <c r="B689" s="40"/>
      <c r="C689" s="40"/>
      <c r="D689" s="40"/>
      <c r="E689" s="40"/>
      <c r="F689" s="40"/>
      <c r="G689" s="40"/>
      <c r="H689" s="40"/>
      <c r="I689" s="40"/>
      <c r="J689" s="40"/>
      <c r="K689" s="40"/>
      <c r="L689" s="40"/>
      <c r="M689" s="40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</row>
    <row r="690">
      <c r="A690" s="40"/>
      <c r="B690" s="40"/>
      <c r="C690" s="40"/>
      <c r="D690" s="40"/>
      <c r="E690" s="40"/>
      <c r="F690" s="40"/>
      <c r="G690" s="40"/>
      <c r="H690" s="40"/>
      <c r="I690" s="40"/>
      <c r="J690" s="40"/>
      <c r="K690" s="40"/>
      <c r="L690" s="40"/>
      <c r="M690" s="40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</row>
    <row r="691">
      <c r="A691" s="40"/>
      <c r="B691" s="40"/>
      <c r="C691" s="40"/>
      <c r="D691" s="40"/>
      <c r="E691" s="40"/>
      <c r="F691" s="40"/>
      <c r="G691" s="40"/>
      <c r="H691" s="40"/>
      <c r="I691" s="40"/>
      <c r="J691" s="40"/>
      <c r="K691" s="40"/>
      <c r="L691" s="40"/>
      <c r="M691" s="40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</row>
    <row r="692">
      <c r="A692" s="40"/>
      <c r="B692" s="40"/>
      <c r="C692" s="40"/>
      <c r="D692" s="40"/>
      <c r="E692" s="40"/>
      <c r="F692" s="40"/>
      <c r="G692" s="40"/>
      <c r="H692" s="40"/>
      <c r="I692" s="40"/>
      <c r="J692" s="40"/>
      <c r="K692" s="40"/>
      <c r="L692" s="40"/>
      <c r="M692" s="40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</row>
    <row r="693">
      <c r="A693" s="40"/>
      <c r="B693" s="40"/>
      <c r="C693" s="40"/>
      <c r="D693" s="40"/>
      <c r="E693" s="40"/>
      <c r="F693" s="40"/>
      <c r="G693" s="40"/>
      <c r="H693" s="40"/>
      <c r="I693" s="40"/>
      <c r="J693" s="40"/>
      <c r="K693" s="40"/>
      <c r="L693" s="40"/>
      <c r="M693" s="40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</row>
    <row r="694">
      <c r="A694" s="40"/>
      <c r="B694" s="40"/>
      <c r="C694" s="40"/>
      <c r="D694" s="40"/>
      <c r="E694" s="40"/>
      <c r="F694" s="40"/>
      <c r="G694" s="40"/>
      <c r="H694" s="40"/>
      <c r="I694" s="40"/>
      <c r="J694" s="40"/>
      <c r="K694" s="40"/>
      <c r="L694" s="40"/>
      <c r="M694" s="40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</row>
    <row r="695">
      <c r="A695" s="40"/>
      <c r="B695" s="40"/>
      <c r="C695" s="40"/>
      <c r="D695" s="40"/>
      <c r="E695" s="40"/>
      <c r="F695" s="40"/>
      <c r="G695" s="40"/>
      <c r="H695" s="40"/>
      <c r="I695" s="40"/>
      <c r="J695" s="40"/>
      <c r="K695" s="40"/>
      <c r="L695" s="40"/>
      <c r="M695" s="40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</row>
    <row r="696">
      <c r="A696" s="40"/>
      <c r="B696" s="40"/>
      <c r="C696" s="40"/>
      <c r="D696" s="40"/>
      <c r="E696" s="40"/>
      <c r="F696" s="40"/>
      <c r="G696" s="40"/>
      <c r="H696" s="40"/>
      <c r="I696" s="40"/>
      <c r="J696" s="40"/>
      <c r="K696" s="40"/>
      <c r="L696" s="40"/>
      <c r="M696" s="40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</row>
    <row r="697">
      <c r="A697" s="40"/>
      <c r="B697" s="40"/>
      <c r="C697" s="40"/>
      <c r="D697" s="40"/>
      <c r="E697" s="40"/>
      <c r="F697" s="40"/>
      <c r="G697" s="40"/>
      <c r="H697" s="40"/>
      <c r="I697" s="40"/>
      <c r="J697" s="40"/>
      <c r="K697" s="40"/>
      <c r="L697" s="40"/>
      <c r="M697" s="40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</row>
    <row r="698">
      <c r="A698" s="40"/>
      <c r="B698" s="40"/>
      <c r="C698" s="40"/>
      <c r="D698" s="40"/>
      <c r="E698" s="40"/>
      <c r="F698" s="40"/>
      <c r="G698" s="40"/>
      <c r="H698" s="40"/>
      <c r="I698" s="40"/>
      <c r="J698" s="40"/>
      <c r="K698" s="40"/>
      <c r="L698" s="40"/>
      <c r="M698" s="40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</row>
    <row r="699">
      <c r="A699" s="40"/>
      <c r="B699" s="40"/>
      <c r="C699" s="40"/>
      <c r="D699" s="40"/>
      <c r="E699" s="40"/>
      <c r="F699" s="40"/>
      <c r="G699" s="40"/>
      <c r="H699" s="40"/>
      <c r="I699" s="40"/>
      <c r="J699" s="40"/>
      <c r="K699" s="40"/>
      <c r="L699" s="40"/>
      <c r="M699" s="40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</row>
    <row r="700">
      <c r="A700" s="40"/>
      <c r="B700" s="40"/>
      <c r="C700" s="40"/>
      <c r="D700" s="40"/>
      <c r="E700" s="40"/>
      <c r="F700" s="40"/>
      <c r="G700" s="40"/>
      <c r="H700" s="40"/>
      <c r="I700" s="40"/>
      <c r="J700" s="40"/>
      <c r="K700" s="40"/>
      <c r="L700" s="40"/>
      <c r="M700" s="40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</row>
    <row r="701">
      <c r="A701" s="40"/>
      <c r="B701" s="40"/>
      <c r="C701" s="40"/>
      <c r="D701" s="40"/>
      <c r="E701" s="40"/>
      <c r="F701" s="40"/>
      <c r="G701" s="40"/>
      <c r="H701" s="40"/>
      <c r="I701" s="40"/>
      <c r="J701" s="40"/>
      <c r="K701" s="40"/>
      <c r="L701" s="40"/>
      <c r="M701" s="40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</row>
    <row r="702">
      <c r="A702" s="40"/>
      <c r="B702" s="40"/>
      <c r="C702" s="40"/>
      <c r="D702" s="40"/>
      <c r="E702" s="40"/>
      <c r="F702" s="40"/>
      <c r="G702" s="40"/>
      <c r="H702" s="40"/>
      <c r="I702" s="40"/>
      <c r="J702" s="40"/>
      <c r="K702" s="40"/>
      <c r="L702" s="40"/>
      <c r="M702" s="40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</row>
    <row r="703">
      <c r="A703" s="40"/>
      <c r="B703" s="40"/>
      <c r="C703" s="40"/>
      <c r="D703" s="40"/>
      <c r="E703" s="40"/>
      <c r="F703" s="40"/>
      <c r="G703" s="40"/>
      <c r="H703" s="40"/>
      <c r="I703" s="40"/>
      <c r="J703" s="40"/>
      <c r="K703" s="40"/>
      <c r="L703" s="40"/>
      <c r="M703" s="40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</row>
    <row r="704">
      <c r="A704" s="40"/>
      <c r="B704" s="40"/>
      <c r="C704" s="40"/>
      <c r="D704" s="40"/>
      <c r="E704" s="40"/>
      <c r="F704" s="40"/>
      <c r="G704" s="40"/>
      <c r="H704" s="40"/>
      <c r="I704" s="40"/>
      <c r="J704" s="40"/>
      <c r="K704" s="40"/>
      <c r="L704" s="40"/>
      <c r="M704" s="40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</row>
    <row r="705">
      <c r="A705" s="40"/>
      <c r="B705" s="40"/>
      <c r="C705" s="40"/>
      <c r="D705" s="40"/>
      <c r="E705" s="40"/>
      <c r="F705" s="40"/>
      <c r="G705" s="40"/>
      <c r="H705" s="40"/>
      <c r="I705" s="40"/>
      <c r="J705" s="40"/>
      <c r="K705" s="40"/>
      <c r="L705" s="40"/>
      <c r="M705" s="40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</row>
    <row r="706">
      <c r="A706" s="40"/>
      <c r="B706" s="40"/>
      <c r="C706" s="40"/>
      <c r="D706" s="40"/>
      <c r="E706" s="40"/>
      <c r="F706" s="40"/>
      <c r="G706" s="40"/>
      <c r="H706" s="40"/>
      <c r="I706" s="40"/>
      <c r="J706" s="40"/>
      <c r="K706" s="40"/>
      <c r="L706" s="40"/>
      <c r="M706" s="40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</row>
    <row r="707">
      <c r="A707" s="40"/>
      <c r="B707" s="40"/>
      <c r="C707" s="40"/>
      <c r="D707" s="40"/>
      <c r="E707" s="40"/>
      <c r="F707" s="40"/>
      <c r="G707" s="40"/>
      <c r="H707" s="40"/>
      <c r="I707" s="40"/>
      <c r="J707" s="40"/>
      <c r="K707" s="40"/>
      <c r="L707" s="40"/>
      <c r="M707" s="40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</row>
    <row r="708">
      <c r="A708" s="40"/>
      <c r="B708" s="40"/>
      <c r="C708" s="40"/>
      <c r="D708" s="40"/>
      <c r="E708" s="40"/>
      <c r="F708" s="40"/>
      <c r="G708" s="40"/>
      <c r="H708" s="40"/>
      <c r="I708" s="40"/>
      <c r="J708" s="40"/>
      <c r="K708" s="40"/>
      <c r="L708" s="40"/>
      <c r="M708" s="40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</row>
    <row r="709">
      <c r="A709" s="40"/>
      <c r="B709" s="40"/>
      <c r="C709" s="40"/>
      <c r="D709" s="40"/>
      <c r="E709" s="40"/>
      <c r="F709" s="40"/>
      <c r="G709" s="40"/>
      <c r="H709" s="40"/>
      <c r="I709" s="40"/>
      <c r="J709" s="40"/>
      <c r="K709" s="40"/>
      <c r="L709" s="40"/>
      <c r="M709" s="40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</row>
    <row r="710">
      <c r="A710" s="40"/>
      <c r="B710" s="40"/>
      <c r="C710" s="40"/>
      <c r="D710" s="40"/>
      <c r="E710" s="40"/>
      <c r="F710" s="40"/>
      <c r="G710" s="40"/>
      <c r="H710" s="40"/>
      <c r="I710" s="40"/>
      <c r="J710" s="40"/>
      <c r="K710" s="40"/>
      <c r="L710" s="40"/>
      <c r="M710" s="40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</row>
    <row r="711">
      <c r="A711" s="40"/>
      <c r="B711" s="40"/>
      <c r="C711" s="40"/>
      <c r="D711" s="40"/>
      <c r="E711" s="40"/>
      <c r="F711" s="40"/>
      <c r="G711" s="40"/>
      <c r="H711" s="40"/>
      <c r="I711" s="40"/>
      <c r="J711" s="40"/>
      <c r="K711" s="40"/>
      <c r="L711" s="40"/>
      <c r="M711" s="40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</row>
    <row r="712">
      <c r="A712" s="40"/>
      <c r="B712" s="40"/>
      <c r="C712" s="40"/>
      <c r="D712" s="40"/>
      <c r="E712" s="40"/>
      <c r="F712" s="40"/>
      <c r="G712" s="40"/>
      <c r="H712" s="40"/>
      <c r="I712" s="40"/>
      <c r="J712" s="40"/>
      <c r="K712" s="40"/>
      <c r="L712" s="40"/>
      <c r="M712" s="40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</row>
    <row r="713">
      <c r="A713" s="40"/>
      <c r="B713" s="40"/>
      <c r="C713" s="40"/>
      <c r="D713" s="40"/>
      <c r="E713" s="40"/>
      <c r="F713" s="40"/>
      <c r="G713" s="40"/>
      <c r="H713" s="40"/>
      <c r="I713" s="40"/>
      <c r="J713" s="40"/>
      <c r="K713" s="40"/>
      <c r="L713" s="40"/>
      <c r="M713" s="40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</row>
    <row r="714">
      <c r="A714" s="40"/>
      <c r="B714" s="40"/>
      <c r="C714" s="40"/>
      <c r="D714" s="40"/>
      <c r="E714" s="40"/>
      <c r="F714" s="40"/>
      <c r="G714" s="40"/>
      <c r="H714" s="40"/>
      <c r="I714" s="40"/>
      <c r="J714" s="40"/>
      <c r="K714" s="40"/>
      <c r="L714" s="40"/>
      <c r="M714" s="40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</row>
    <row r="715">
      <c r="A715" s="40"/>
      <c r="B715" s="40"/>
      <c r="C715" s="40"/>
      <c r="D715" s="40"/>
      <c r="E715" s="40"/>
      <c r="F715" s="40"/>
      <c r="G715" s="40"/>
      <c r="H715" s="40"/>
      <c r="I715" s="40"/>
      <c r="J715" s="40"/>
      <c r="K715" s="40"/>
      <c r="L715" s="40"/>
      <c r="M715" s="40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</row>
    <row r="716">
      <c r="A716" s="40"/>
      <c r="B716" s="40"/>
      <c r="C716" s="40"/>
      <c r="D716" s="40"/>
      <c r="E716" s="40"/>
      <c r="F716" s="40"/>
      <c r="G716" s="40"/>
      <c r="H716" s="40"/>
      <c r="I716" s="40"/>
      <c r="J716" s="40"/>
      <c r="K716" s="40"/>
      <c r="L716" s="40"/>
      <c r="M716" s="40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</row>
    <row r="717">
      <c r="A717" s="40"/>
      <c r="B717" s="40"/>
      <c r="C717" s="40"/>
      <c r="D717" s="40"/>
      <c r="E717" s="40"/>
      <c r="F717" s="40"/>
      <c r="G717" s="40"/>
      <c r="H717" s="40"/>
      <c r="I717" s="40"/>
      <c r="J717" s="40"/>
      <c r="K717" s="40"/>
      <c r="L717" s="40"/>
      <c r="M717" s="40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</row>
    <row r="718">
      <c r="A718" s="40"/>
      <c r="B718" s="40"/>
      <c r="C718" s="40"/>
      <c r="D718" s="40"/>
      <c r="E718" s="40"/>
      <c r="F718" s="40"/>
      <c r="G718" s="40"/>
      <c r="H718" s="40"/>
      <c r="I718" s="40"/>
      <c r="J718" s="40"/>
      <c r="K718" s="40"/>
      <c r="L718" s="40"/>
      <c r="M718" s="40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</row>
    <row r="719">
      <c r="A719" s="40"/>
      <c r="B719" s="40"/>
      <c r="C719" s="40"/>
      <c r="D719" s="40"/>
      <c r="E719" s="40"/>
      <c r="F719" s="40"/>
      <c r="G719" s="40"/>
      <c r="H719" s="40"/>
      <c r="I719" s="40"/>
      <c r="J719" s="40"/>
      <c r="K719" s="40"/>
      <c r="L719" s="40"/>
      <c r="M719" s="40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</row>
    <row r="720">
      <c r="A720" s="40"/>
      <c r="B720" s="40"/>
      <c r="C720" s="40"/>
      <c r="D720" s="40"/>
      <c r="E720" s="40"/>
      <c r="F720" s="40"/>
      <c r="G720" s="40"/>
      <c r="H720" s="40"/>
      <c r="I720" s="40"/>
      <c r="J720" s="40"/>
      <c r="K720" s="40"/>
      <c r="L720" s="40"/>
      <c r="M720" s="40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</row>
    <row r="721">
      <c r="A721" s="40"/>
      <c r="B721" s="40"/>
      <c r="C721" s="40"/>
      <c r="D721" s="40"/>
      <c r="E721" s="40"/>
      <c r="F721" s="40"/>
      <c r="G721" s="40"/>
      <c r="H721" s="40"/>
      <c r="I721" s="40"/>
      <c r="J721" s="40"/>
      <c r="K721" s="40"/>
      <c r="L721" s="40"/>
      <c r="M721" s="40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</row>
    <row r="722">
      <c r="A722" s="40"/>
      <c r="B722" s="40"/>
      <c r="C722" s="40"/>
      <c r="D722" s="40"/>
      <c r="E722" s="40"/>
      <c r="F722" s="40"/>
      <c r="G722" s="40"/>
      <c r="H722" s="40"/>
      <c r="I722" s="40"/>
      <c r="J722" s="40"/>
      <c r="K722" s="40"/>
      <c r="L722" s="40"/>
      <c r="M722" s="40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</row>
    <row r="723">
      <c r="A723" s="40"/>
      <c r="B723" s="40"/>
      <c r="C723" s="40"/>
      <c r="D723" s="40"/>
      <c r="E723" s="40"/>
      <c r="F723" s="40"/>
      <c r="G723" s="40"/>
      <c r="H723" s="40"/>
      <c r="I723" s="40"/>
      <c r="J723" s="40"/>
      <c r="K723" s="40"/>
      <c r="L723" s="40"/>
      <c r="M723" s="40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</row>
    <row r="724">
      <c r="A724" s="40"/>
      <c r="B724" s="40"/>
      <c r="C724" s="40"/>
      <c r="D724" s="40"/>
      <c r="E724" s="40"/>
      <c r="F724" s="40"/>
      <c r="G724" s="40"/>
      <c r="H724" s="40"/>
      <c r="I724" s="40"/>
      <c r="J724" s="40"/>
      <c r="K724" s="40"/>
      <c r="L724" s="40"/>
      <c r="M724" s="40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</row>
    <row r="725">
      <c r="A725" s="40"/>
      <c r="B725" s="40"/>
      <c r="C725" s="40"/>
      <c r="D725" s="40"/>
      <c r="E725" s="40"/>
      <c r="F725" s="40"/>
      <c r="G725" s="40"/>
      <c r="H725" s="40"/>
      <c r="I725" s="40"/>
      <c r="J725" s="40"/>
      <c r="K725" s="40"/>
      <c r="L725" s="40"/>
      <c r="M725" s="40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</row>
    <row r="726">
      <c r="A726" s="40"/>
      <c r="B726" s="40"/>
      <c r="C726" s="40"/>
      <c r="D726" s="40"/>
      <c r="E726" s="40"/>
      <c r="F726" s="40"/>
      <c r="G726" s="40"/>
      <c r="H726" s="40"/>
      <c r="I726" s="40"/>
      <c r="J726" s="40"/>
      <c r="K726" s="40"/>
      <c r="L726" s="40"/>
      <c r="M726" s="40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</row>
    <row r="727">
      <c r="A727" s="40"/>
      <c r="B727" s="40"/>
      <c r="C727" s="40"/>
      <c r="D727" s="40"/>
      <c r="E727" s="40"/>
      <c r="F727" s="40"/>
      <c r="G727" s="40"/>
      <c r="H727" s="40"/>
      <c r="I727" s="40"/>
      <c r="J727" s="40"/>
      <c r="K727" s="40"/>
      <c r="L727" s="40"/>
      <c r="M727" s="40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</row>
    <row r="728">
      <c r="A728" s="40"/>
      <c r="B728" s="40"/>
      <c r="C728" s="40"/>
      <c r="D728" s="40"/>
      <c r="E728" s="40"/>
      <c r="F728" s="40"/>
      <c r="G728" s="40"/>
      <c r="H728" s="40"/>
      <c r="I728" s="40"/>
      <c r="J728" s="40"/>
      <c r="K728" s="40"/>
      <c r="L728" s="40"/>
      <c r="M728" s="40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</row>
    <row r="729">
      <c r="A729" s="40"/>
      <c r="B729" s="40"/>
      <c r="C729" s="40"/>
      <c r="D729" s="40"/>
      <c r="E729" s="40"/>
      <c r="F729" s="40"/>
      <c r="G729" s="40"/>
      <c r="H729" s="40"/>
      <c r="I729" s="40"/>
      <c r="J729" s="40"/>
      <c r="K729" s="40"/>
      <c r="L729" s="40"/>
      <c r="M729" s="40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</row>
    <row r="730">
      <c r="A730" s="40"/>
      <c r="B730" s="40"/>
      <c r="C730" s="40"/>
      <c r="D730" s="40"/>
      <c r="E730" s="40"/>
      <c r="F730" s="40"/>
      <c r="G730" s="40"/>
      <c r="H730" s="40"/>
      <c r="I730" s="40"/>
      <c r="J730" s="40"/>
      <c r="K730" s="40"/>
      <c r="L730" s="40"/>
      <c r="M730" s="40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</row>
    <row r="731">
      <c r="A731" s="40"/>
      <c r="B731" s="40"/>
      <c r="C731" s="40"/>
      <c r="D731" s="40"/>
      <c r="E731" s="40"/>
      <c r="F731" s="40"/>
      <c r="G731" s="40"/>
      <c r="H731" s="40"/>
      <c r="I731" s="40"/>
      <c r="J731" s="40"/>
      <c r="K731" s="40"/>
      <c r="L731" s="40"/>
      <c r="M731" s="40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</row>
    <row r="732">
      <c r="A732" s="40"/>
      <c r="B732" s="40"/>
      <c r="C732" s="40"/>
      <c r="D732" s="40"/>
      <c r="E732" s="40"/>
      <c r="F732" s="40"/>
      <c r="G732" s="40"/>
      <c r="H732" s="40"/>
      <c r="I732" s="40"/>
      <c r="J732" s="40"/>
      <c r="K732" s="40"/>
      <c r="L732" s="40"/>
      <c r="M732" s="40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</row>
    <row r="733">
      <c r="A733" s="40"/>
      <c r="B733" s="40"/>
      <c r="C733" s="40"/>
      <c r="D733" s="40"/>
      <c r="E733" s="40"/>
      <c r="F733" s="40"/>
      <c r="G733" s="40"/>
      <c r="H733" s="40"/>
      <c r="I733" s="40"/>
      <c r="J733" s="40"/>
      <c r="K733" s="40"/>
      <c r="L733" s="40"/>
      <c r="M733" s="40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</row>
    <row r="734">
      <c r="A734" s="40"/>
      <c r="B734" s="40"/>
      <c r="C734" s="40"/>
      <c r="D734" s="40"/>
      <c r="E734" s="40"/>
      <c r="F734" s="40"/>
      <c r="G734" s="40"/>
      <c r="H734" s="40"/>
      <c r="I734" s="40"/>
      <c r="J734" s="40"/>
      <c r="K734" s="40"/>
      <c r="L734" s="40"/>
      <c r="M734" s="40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</row>
    <row r="735">
      <c r="A735" s="40"/>
      <c r="B735" s="40"/>
      <c r="C735" s="40"/>
      <c r="D735" s="40"/>
      <c r="E735" s="40"/>
      <c r="F735" s="40"/>
      <c r="G735" s="40"/>
      <c r="H735" s="40"/>
      <c r="I735" s="40"/>
      <c r="J735" s="40"/>
      <c r="K735" s="40"/>
      <c r="L735" s="40"/>
      <c r="M735" s="40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</row>
    <row r="736">
      <c r="A736" s="40"/>
      <c r="B736" s="40"/>
      <c r="C736" s="40"/>
      <c r="D736" s="40"/>
      <c r="E736" s="40"/>
      <c r="F736" s="40"/>
      <c r="G736" s="40"/>
      <c r="H736" s="40"/>
      <c r="I736" s="40"/>
      <c r="J736" s="40"/>
      <c r="K736" s="40"/>
      <c r="L736" s="40"/>
      <c r="M736" s="40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</row>
    <row r="737">
      <c r="A737" s="40"/>
      <c r="B737" s="40"/>
      <c r="C737" s="40"/>
      <c r="D737" s="40"/>
      <c r="E737" s="40"/>
      <c r="F737" s="40"/>
      <c r="G737" s="40"/>
      <c r="H737" s="40"/>
      <c r="I737" s="40"/>
      <c r="J737" s="40"/>
      <c r="K737" s="40"/>
      <c r="L737" s="40"/>
      <c r="M737" s="40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</row>
    <row r="738">
      <c r="A738" s="40"/>
      <c r="B738" s="40"/>
      <c r="C738" s="40"/>
      <c r="D738" s="40"/>
      <c r="E738" s="40"/>
      <c r="F738" s="40"/>
      <c r="G738" s="40"/>
      <c r="H738" s="40"/>
      <c r="I738" s="40"/>
      <c r="J738" s="40"/>
      <c r="K738" s="40"/>
      <c r="L738" s="40"/>
      <c r="M738" s="40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</row>
    <row r="739">
      <c r="A739" s="40"/>
      <c r="B739" s="40"/>
      <c r="C739" s="40"/>
      <c r="D739" s="40"/>
      <c r="E739" s="40"/>
      <c r="F739" s="40"/>
      <c r="G739" s="40"/>
      <c r="H739" s="40"/>
      <c r="I739" s="40"/>
      <c r="J739" s="40"/>
      <c r="K739" s="40"/>
      <c r="L739" s="40"/>
      <c r="M739" s="40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</row>
    <row r="740">
      <c r="A740" s="40"/>
      <c r="B740" s="40"/>
      <c r="C740" s="40"/>
      <c r="D740" s="40"/>
      <c r="E740" s="40"/>
      <c r="F740" s="40"/>
      <c r="G740" s="40"/>
      <c r="H740" s="40"/>
      <c r="I740" s="40"/>
      <c r="J740" s="40"/>
      <c r="K740" s="40"/>
      <c r="L740" s="40"/>
      <c r="M740" s="40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</row>
    <row r="741">
      <c r="A741" s="40"/>
      <c r="B741" s="40"/>
      <c r="C741" s="40"/>
      <c r="D741" s="40"/>
      <c r="E741" s="40"/>
      <c r="F741" s="40"/>
      <c r="G741" s="40"/>
      <c r="H741" s="40"/>
      <c r="I741" s="40"/>
      <c r="J741" s="40"/>
      <c r="K741" s="40"/>
      <c r="L741" s="40"/>
      <c r="M741" s="40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</row>
    <row r="742">
      <c r="A742" s="40"/>
      <c r="B742" s="40"/>
      <c r="C742" s="40"/>
      <c r="D742" s="40"/>
      <c r="E742" s="40"/>
      <c r="F742" s="40"/>
      <c r="G742" s="40"/>
      <c r="H742" s="40"/>
      <c r="I742" s="40"/>
      <c r="J742" s="40"/>
      <c r="K742" s="40"/>
      <c r="L742" s="40"/>
      <c r="M742" s="40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</row>
    <row r="743">
      <c r="A743" s="40"/>
      <c r="B743" s="40"/>
      <c r="C743" s="40"/>
      <c r="D743" s="40"/>
      <c r="E743" s="40"/>
      <c r="F743" s="40"/>
      <c r="G743" s="40"/>
      <c r="H743" s="40"/>
      <c r="I743" s="40"/>
      <c r="J743" s="40"/>
      <c r="K743" s="40"/>
      <c r="L743" s="40"/>
      <c r="M743" s="40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</row>
    <row r="744">
      <c r="A744" s="40"/>
      <c r="B744" s="40"/>
      <c r="C744" s="40"/>
      <c r="D744" s="40"/>
      <c r="E744" s="40"/>
      <c r="F744" s="40"/>
      <c r="G744" s="40"/>
      <c r="H744" s="40"/>
      <c r="I744" s="40"/>
      <c r="J744" s="40"/>
      <c r="K744" s="40"/>
      <c r="L744" s="40"/>
      <c r="M744" s="40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</row>
    <row r="745">
      <c r="A745" s="40"/>
      <c r="B745" s="40"/>
      <c r="C745" s="40"/>
      <c r="D745" s="40"/>
      <c r="E745" s="40"/>
      <c r="F745" s="40"/>
      <c r="G745" s="40"/>
      <c r="H745" s="40"/>
      <c r="I745" s="40"/>
      <c r="J745" s="40"/>
      <c r="K745" s="40"/>
      <c r="L745" s="40"/>
      <c r="M745" s="40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</row>
    <row r="746">
      <c r="A746" s="40"/>
      <c r="B746" s="40"/>
      <c r="C746" s="40"/>
      <c r="D746" s="40"/>
      <c r="E746" s="40"/>
      <c r="F746" s="40"/>
      <c r="G746" s="40"/>
      <c r="H746" s="40"/>
      <c r="I746" s="40"/>
      <c r="J746" s="40"/>
      <c r="K746" s="40"/>
      <c r="L746" s="40"/>
      <c r="M746" s="40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</row>
    <row r="747">
      <c r="A747" s="40"/>
      <c r="B747" s="40"/>
      <c r="C747" s="40"/>
      <c r="D747" s="40"/>
      <c r="E747" s="40"/>
      <c r="F747" s="40"/>
      <c r="G747" s="40"/>
      <c r="H747" s="40"/>
      <c r="I747" s="40"/>
      <c r="J747" s="40"/>
      <c r="K747" s="40"/>
      <c r="L747" s="40"/>
      <c r="M747" s="40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</row>
    <row r="748">
      <c r="A748" s="40"/>
      <c r="B748" s="40"/>
      <c r="C748" s="40"/>
      <c r="D748" s="40"/>
      <c r="E748" s="40"/>
      <c r="F748" s="40"/>
      <c r="G748" s="40"/>
      <c r="H748" s="40"/>
      <c r="I748" s="40"/>
      <c r="J748" s="40"/>
      <c r="K748" s="40"/>
      <c r="L748" s="40"/>
      <c r="M748" s="40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</row>
    <row r="749">
      <c r="A749" s="40"/>
      <c r="B749" s="40"/>
      <c r="C749" s="40"/>
      <c r="D749" s="40"/>
      <c r="E749" s="40"/>
      <c r="F749" s="40"/>
      <c r="G749" s="40"/>
      <c r="H749" s="40"/>
      <c r="I749" s="40"/>
      <c r="J749" s="40"/>
      <c r="K749" s="40"/>
      <c r="L749" s="40"/>
      <c r="M749" s="40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</row>
    <row r="750">
      <c r="A750" s="40"/>
      <c r="B750" s="40"/>
      <c r="C750" s="40"/>
      <c r="D750" s="40"/>
      <c r="E750" s="40"/>
      <c r="F750" s="40"/>
      <c r="G750" s="40"/>
      <c r="H750" s="40"/>
      <c r="I750" s="40"/>
      <c r="J750" s="40"/>
      <c r="K750" s="40"/>
      <c r="L750" s="40"/>
      <c r="M750" s="40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</row>
    <row r="751">
      <c r="A751" s="40"/>
      <c r="B751" s="40"/>
      <c r="C751" s="40"/>
      <c r="D751" s="40"/>
      <c r="E751" s="40"/>
      <c r="F751" s="40"/>
      <c r="G751" s="40"/>
      <c r="H751" s="40"/>
      <c r="I751" s="40"/>
      <c r="J751" s="40"/>
      <c r="K751" s="40"/>
      <c r="L751" s="40"/>
      <c r="M751" s="40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</row>
    <row r="752">
      <c r="A752" s="40"/>
      <c r="B752" s="40"/>
      <c r="C752" s="40"/>
      <c r="D752" s="40"/>
      <c r="E752" s="40"/>
      <c r="F752" s="40"/>
      <c r="G752" s="40"/>
      <c r="H752" s="40"/>
      <c r="I752" s="40"/>
      <c r="J752" s="40"/>
      <c r="K752" s="40"/>
      <c r="L752" s="40"/>
      <c r="M752" s="40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</row>
    <row r="753">
      <c r="A753" s="40"/>
      <c r="B753" s="40"/>
      <c r="C753" s="40"/>
      <c r="D753" s="40"/>
      <c r="E753" s="40"/>
      <c r="F753" s="40"/>
      <c r="G753" s="40"/>
      <c r="H753" s="40"/>
      <c r="I753" s="40"/>
      <c r="J753" s="40"/>
      <c r="K753" s="40"/>
      <c r="L753" s="40"/>
      <c r="M753" s="40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</row>
    <row r="754">
      <c r="A754" s="40"/>
      <c r="B754" s="40"/>
      <c r="C754" s="40"/>
      <c r="D754" s="40"/>
      <c r="E754" s="40"/>
      <c r="F754" s="40"/>
      <c r="G754" s="40"/>
      <c r="H754" s="40"/>
      <c r="I754" s="40"/>
      <c r="J754" s="40"/>
      <c r="K754" s="40"/>
      <c r="L754" s="40"/>
      <c r="M754" s="40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</row>
    <row r="755">
      <c r="A755" s="40"/>
      <c r="B755" s="40"/>
      <c r="C755" s="40"/>
      <c r="D755" s="40"/>
      <c r="E755" s="40"/>
      <c r="F755" s="40"/>
      <c r="G755" s="40"/>
      <c r="H755" s="40"/>
      <c r="I755" s="40"/>
      <c r="J755" s="40"/>
      <c r="K755" s="40"/>
      <c r="L755" s="40"/>
      <c r="M755" s="40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</row>
    <row r="756">
      <c r="A756" s="40"/>
      <c r="B756" s="40"/>
      <c r="C756" s="40"/>
      <c r="D756" s="40"/>
      <c r="E756" s="40"/>
      <c r="F756" s="40"/>
      <c r="G756" s="40"/>
      <c r="H756" s="40"/>
      <c r="I756" s="40"/>
      <c r="J756" s="40"/>
      <c r="K756" s="40"/>
      <c r="L756" s="40"/>
      <c r="M756" s="40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</row>
    <row r="757">
      <c r="A757" s="40"/>
      <c r="B757" s="40"/>
      <c r="C757" s="40"/>
      <c r="D757" s="40"/>
      <c r="E757" s="40"/>
      <c r="F757" s="40"/>
      <c r="G757" s="40"/>
      <c r="H757" s="40"/>
      <c r="I757" s="40"/>
      <c r="J757" s="40"/>
      <c r="K757" s="40"/>
      <c r="L757" s="40"/>
      <c r="M757" s="40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</row>
    <row r="758">
      <c r="A758" s="40"/>
      <c r="B758" s="40"/>
      <c r="C758" s="40"/>
      <c r="D758" s="40"/>
      <c r="E758" s="40"/>
      <c r="F758" s="40"/>
      <c r="G758" s="40"/>
      <c r="H758" s="40"/>
      <c r="I758" s="40"/>
      <c r="J758" s="40"/>
      <c r="K758" s="40"/>
      <c r="L758" s="40"/>
      <c r="M758" s="40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</row>
    <row r="759">
      <c r="A759" s="40"/>
      <c r="B759" s="40"/>
      <c r="C759" s="40"/>
      <c r="D759" s="40"/>
      <c r="E759" s="40"/>
      <c r="F759" s="40"/>
      <c r="G759" s="40"/>
      <c r="H759" s="40"/>
      <c r="I759" s="40"/>
      <c r="J759" s="40"/>
      <c r="K759" s="40"/>
      <c r="L759" s="40"/>
      <c r="M759" s="40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7">
        <v>46160.0</v>
      </c>
      <c r="B1" s="10"/>
      <c r="C1" s="12"/>
      <c r="D1" s="14"/>
      <c r="E1" s="12"/>
      <c r="F1" s="12"/>
      <c r="G1" s="12"/>
      <c r="H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5"/>
      <c r="AS1" s="25"/>
    </row>
    <row r="2">
      <c r="A2" s="27"/>
      <c r="B2" s="28"/>
      <c r="C2" s="12"/>
      <c r="D2" s="14"/>
      <c r="E2" s="12"/>
      <c r="F2" s="12"/>
      <c r="G2" s="12"/>
      <c r="H2" s="20">
        <v>2025.0</v>
      </c>
      <c r="T2" s="30">
        <v>2026.0</v>
      </c>
      <c r="AF2" s="32" t="s">
        <v>15</v>
      </c>
      <c r="AR2" s="25"/>
      <c r="AS2" s="25"/>
    </row>
    <row r="3">
      <c r="A3" s="34" t="s">
        <v>17</v>
      </c>
      <c r="B3" s="34" t="s">
        <v>2</v>
      </c>
      <c r="C3" s="37" t="s">
        <v>20</v>
      </c>
      <c r="D3" s="39" t="s">
        <v>22</v>
      </c>
      <c r="E3" s="37" t="s">
        <v>23</v>
      </c>
      <c r="F3" s="43" t="s">
        <v>24</v>
      </c>
      <c r="G3" s="37" t="s">
        <v>25</v>
      </c>
      <c r="H3" s="34" t="s">
        <v>26</v>
      </c>
      <c r="I3" s="34" t="s">
        <v>27</v>
      </c>
      <c r="J3" s="34" t="s">
        <v>28</v>
      </c>
      <c r="K3" s="34" t="s">
        <v>32</v>
      </c>
      <c r="L3" s="34" t="s">
        <v>35</v>
      </c>
      <c r="M3" s="34" t="s">
        <v>37</v>
      </c>
      <c r="N3" s="34" t="s">
        <v>40</v>
      </c>
      <c r="O3" s="34" t="s">
        <v>42</v>
      </c>
      <c r="P3" s="34" t="s">
        <v>46</v>
      </c>
      <c r="Q3" s="34" t="s">
        <v>49</v>
      </c>
      <c r="R3" s="34" t="s">
        <v>52</v>
      </c>
      <c r="S3" s="34" t="s">
        <v>55</v>
      </c>
      <c r="T3" s="34" t="s">
        <v>26</v>
      </c>
      <c r="U3" s="34" t="s">
        <v>27</v>
      </c>
      <c r="V3" s="34" t="s">
        <v>28</v>
      </c>
      <c r="W3" s="34" t="s">
        <v>32</v>
      </c>
      <c r="X3" s="34" t="s">
        <v>35</v>
      </c>
      <c r="Y3" s="34" t="s">
        <v>37</v>
      </c>
      <c r="Z3" s="34" t="s">
        <v>40</v>
      </c>
      <c r="AA3" s="34" t="s">
        <v>42</v>
      </c>
      <c r="AB3" s="34" t="s">
        <v>46</v>
      </c>
      <c r="AC3" s="34" t="s">
        <v>49</v>
      </c>
      <c r="AD3" s="34" t="s">
        <v>52</v>
      </c>
      <c r="AE3" s="34" t="s">
        <v>55</v>
      </c>
      <c r="AF3" s="48" t="s">
        <v>26</v>
      </c>
      <c r="AG3" s="48" t="s">
        <v>27</v>
      </c>
      <c r="AH3" s="48" t="s">
        <v>28</v>
      </c>
      <c r="AI3" s="48" t="s">
        <v>32</v>
      </c>
      <c r="AJ3" s="48" t="s">
        <v>35</v>
      </c>
      <c r="AK3" s="48" t="s">
        <v>37</v>
      </c>
      <c r="AL3" s="48" t="s">
        <v>40</v>
      </c>
      <c r="AM3" s="48" t="s">
        <v>42</v>
      </c>
      <c r="AN3" s="48" t="s">
        <v>46</v>
      </c>
      <c r="AO3" s="48" t="s">
        <v>49</v>
      </c>
      <c r="AP3" s="48" t="s">
        <v>52</v>
      </c>
      <c r="AQ3" s="48" t="s">
        <v>55</v>
      </c>
      <c r="AR3" s="52" t="s">
        <v>61</v>
      </c>
      <c r="AS3" s="54"/>
    </row>
    <row r="4">
      <c r="A4" s="61" t="s">
        <v>72</v>
      </c>
      <c r="B4" s="61" t="b">
        <f>VLOOKUP(A4,SILOMS!C:F,4,0)</f>
        <v>0</v>
      </c>
      <c r="C4" s="66">
        <f>VLOOKUP(A4,SILOMS!O:Q,3,0)</f>
        <v>185.4131944</v>
      </c>
      <c r="D4" s="68">
        <f>IF(C4*24&lt;1500,1500-(C4*24),IF(C4*24&lt;3000,3000-(C4*24),4450-(C4*24)))
</f>
        <v>0.08333333333</v>
      </c>
      <c r="E4" s="69">
        <v>45.49722222</v>
      </c>
      <c r="F4" s="70">
        <f>E4*'Hora por anv'!$H$1</f>
        <v>213.8369444</v>
      </c>
      <c r="G4" s="76">
        <f t="shared" ref="G4:G42" si="1">D4/E4</f>
        <v>0.001831613652</v>
      </c>
      <c r="H4" s="77" t="s">
        <v>99</v>
      </c>
      <c r="I4" s="77" t="s">
        <v>99</v>
      </c>
      <c r="J4" s="77" t="s">
        <v>99</v>
      </c>
      <c r="K4" s="77" t="s">
        <v>99</v>
      </c>
      <c r="L4" s="77" t="s">
        <v>99</v>
      </c>
      <c r="M4" s="78"/>
      <c r="N4" s="78"/>
      <c r="O4" s="79"/>
      <c r="Q4" s="80" t="s">
        <v>105</v>
      </c>
      <c r="R4" s="81"/>
      <c r="S4" s="79"/>
      <c r="T4" s="82"/>
      <c r="U4" s="82"/>
      <c r="V4" s="82"/>
      <c r="W4" s="82"/>
      <c r="X4" s="83" t="s">
        <v>50</v>
      </c>
      <c r="Y4" s="82"/>
      <c r="Z4" s="82"/>
      <c r="AA4" s="82"/>
      <c r="AB4" s="82"/>
      <c r="AC4" s="82"/>
      <c r="AD4" s="82"/>
      <c r="AE4" s="82"/>
      <c r="AF4" s="84"/>
      <c r="AG4" s="84"/>
      <c r="AH4" s="86"/>
      <c r="AI4" s="84"/>
      <c r="AJ4" s="84"/>
      <c r="AK4" s="84"/>
      <c r="AL4" s="84"/>
      <c r="AM4" s="84"/>
      <c r="AN4" s="84"/>
      <c r="AO4" s="84"/>
      <c r="AP4" s="84"/>
      <c r="AQ4" s="84"/>
      <c r="AR4" s="87" t="s">
        <v>114</v>
      </c>
      <c r="AS4" s="88" t="s">
        <v>116</v>
      </c>
    </row>
    <row r="5">
      <c r="A5" s="61" t="s">
        <v>87</v>
      </c>
      <c r="B5" s="61">
        <f>VLOOKUP(A5,SILOMS!C:F,4,0)</f>
        <v>2733</v>
      </c>
      <c r="C5" s="90">
        <v>176.46527777777777</v>
      </c>
      <c r="D5" s="96">
        <f>IF(C5*24&lt;1500,1500-(C5*24),IF(C5*24&lt;4034,4034-(C5*24),4500-(C5*24)))
</f>
        <v>264.8333333</v>
      </c>
      <c r="E5" s="69">
        <v>37.18611111</v>
      </c>
      <c r="F5" s="70">
        <f>E5*'Hora por anv'!$H$1</f>
        <v>174.7747222</v>
      </c>
      <c r="G5" s="99">
        <f t="shared" si="1"/>
        <v>7.121834616</v>
      </c>
      <c r="H5" s="77">
        <v>1.0</v>
      </c>
      <c r="I5" s="77">
        <v>1.0</v>
      </c>
      <c r="J5" s="77">
        <v>1.0</v>
      </c>
      <c r="K5" s="77"/>
      <c r="L5" s="77"/>
      <c r="M5" s="78"/>
      <c r="N5" s="78"/>
      <c r="O5" s="79"/>
      <c r="Q5" s="100" t="s">
        <v>127</v>
      </c>
      <c r="R5" s="79"/>
      <c r="S5" s="79"/>
      <c r="T5" s="82"/>
      <c r="U5" s="82"/>
      <c r="V5" s="82"/>
      <c r="W5" s="82"/>
      <c r="X5" s="82"/>
      <c r="Y5" s="82"/>
      <c r="Z5" s="82"/>
      <c r="AA5" s="82"/>
      <c r="AB5" s="82"/>
      <c r="AC5" s="82"/>
      <c r="AD5" s="82"/>
      <c r="AE5" s="82"/>
      <c r="AF5" s="84"/>
      <c r="AG5" s="84"/>
      <c r="AH5" s="84"/>
      <c r="AI5" s="84"/>
      <c r="AJ5" s="84"/>
      <c r="AK5" s="84"/>
      <c r="AL5" s="83" t="s">
        <v>50</v>
      </c>
      <c r="AM5" s="84"/>
      <c r="AN5" s="84"/>
      <c r="AO5" s="84"/>
      <c r="AP5" s="84"/>
      <c r="AQ5" s="84"/>
      <c r="AR5" s="104" t="s">
        <v>130</v>
      </c>
      <c r="AS5" s="105" t="s">
        <v>132</v>
      </c>
    </row>
    <row r="6">
      <c r="A6" s="61" t="s">
        <v>16</v>
      </c>
      <c r="B6" s="61">
        <f>VLOOKUP(A6,SILOMS!C:F,4,0)</f>
        <v>2741</v>
      </c>
      <c r="C6" s="66">
        <f>VLOOKUP(A6,SILOMS!O:Q,3,0)</f>
        <v>161.9444444</v>
      </c>
      <c r="D6" s="68">
        <f>IF(C6*24&lt;1500,1500-(C6*24),IF(C6*24&lt;3000,3000-(C6*24),4000-(C6*24)))
</f>
        <v>113.3333333</v>
      </c>
      <c r="E6" s="69">
        <v>45.49722222</v>
      </c>
      <c r="F6" s="70">
        <f>E6*'Hora por anv'!$H$1</f>
        <v>213.8369444</v>
      </c>
      <c r="G6" s="76">
        <f t="shared" si="1"/>
        <v>2.490994566</v>
      </c>
      <c r="H6" s="77" t="s">
        <v>99</v>
      </c>
      <c r="I6" s="77" t="s">
        <v>99</v>
      </c>
      <c r="J6" s="77" t="s">
        <v>99</v>
      </c>
      <c r="K6" s="117" t="s">
        <v>99</v>
      </c>
      <c r="L6" s="117" t="s">
        <v>99</v>
      </c>
      <c r="M6" s="78"/>
      <c r="N6" s="78"/>
      <c r="O6" s="79"/>
      <c r="Q6" s="80" t="s">
        <v>105</v>
      </c>
      <c r="R6" s="79"/>
      <c r="S6" s="79"/>
      <c r="T6" s="82"/>
      <c r="U6" s="82"/>
      <c r="V6" s="82"/>
      <c r="W6" s="82"/>
      <c r="X6" s="82"/>
      <c r="Y6" s="82"/>
      <c r="Z6" s="82"/>
      <c r="AA6" s="83" t="s">
        <v>50</v>
      </c>
      <c r="AB6" s="82"/>
      <c r="AC6" s="82"/>
      <c r="AD6" s="82"/>
      <c r="AE6" s="82"/>
      <c r="AF6" s="84"/>
      <c r="AG6" s="84"/>
      <c r="AH6" s="84"/>
      <c r="AI6" s="84"/>
      <c r="AJ6" s="84"/>
      <c r="AK6" s="84"/>
      <c r="AL6" s="84"/>
      <c r="AM6" s="84"/>
      <c r="AN6" s="84"/>
      <c r="AO6" s="84"/>
      <c r="AP6" s="84"/>
      <c r="AQ6" s="84"/>
      <c r="AR6" s="119" t="s">
        <v>138</v>
      </c>
      <c r="AS6" s="120"/>
    </row>
    <row r="7">
      <c r="A7" s="61" t="s">
        <v>107</v>
      </c>
      <c r="B7" s="61">
        <f>VLOOKUP(A7,SILOMS!C:F,4,0)</f>
        <v>2743</v>
      </c>
      <c r="C7" s="66">
        <f>VLOOKUP(A7,SILOMS!O:Q,3,0)</f>
        <v>183.8715278</v>
      </c>
      <c r="D7" s="68">
        <f>IF(C7*24&lt;1500,1500-(C7*24),IF(C7*24&lt;3000,3000-(C7*24),4500-(C7*24)))
</f>
        <v>87.08333333</v>
      </c>
      <c r="E7" s="69">
        <v>77.91666667</v>
      </c>
      <c r="F7" s="70">
        <f>E7*'Hora por anv'!$H$1</f>
        <v>366.2083333</v>
      </c>
      <c r="G7" s="76">
        <f t="shared" si="1"/>
        <v>1.117647059</v>
      </c>
      <c r="H7" s="77">
        <v>1.0</v>
      </c>
      <c r="I7" s="77">
        <v>1.0</v>
      </c>
      <c r="J7" s="77">
        <v>1.0</v>
      </c>
      <c r="K7" s="77"/>
      <c r="L7" s="77"/>
      <c r="M7" s="78"/>
      <c r="N7" s="78"/>
      <c r="O7" s="79"/>
      <c r="Q7" s="80" t="s">
        <v>105</v>
      </c>
      <c r="R7" s="79"/>
      <c r="S7" s="79"/>
      <c r="T7" s="82"/>
      <c r="U7" s="82"/>
      <c r="V7" s="82"/>
      <c r="W7" s="82"/>
      <c r="X7" s="82"/>
      <c r="Y7" s="82"/>
      <c r="Z7" s="82"/>
      <c r="AA7" s="82"/>
      <c r="AB7" s="83" t="s">
        <v>50</v>
      </c>
      <c r="AC7" s="82"/>
      <c r="AD7" s="82"/>
      <c r="AE7" s="82"/>
      <c r="AF7" s="84"/>
      <c r="AG7" s="84"/>
      <c r="AH7" s="84"/>
      <c r="AI7" s="84"/>
      <c r="AJ7" s="84"/>
      <c r="AK7" s="86"/>
      <c r="AL7" s="84"/>
      <c r="AM7" s="84"/>
      <c r="AN7" s="84"/>
      <c r="AO7" s="84"/>
      <c r="AP7" s="84"/>
      <c r="AQ7" s="84"/>
      <c r="AR7" s="124" t="s">
        <v>142</v>
      </c>
      <c r="AS7" s="124" t="s">
        <v>144</v>
      </c>
    </row>
    <row r="8">
      <c r="A8" s="61" t="s">
        <v>113</v>
      </c>
      <c r="B8" s="61">
        <f>VLOOKUP(A8,SILOMS!C:F,4,0)</f>
        <v>2736</v>
      </c>
      <c r="C8" s="66">
        <f>VLOOKUP(A8,SILOMS!O:Q,3,0)</f>
        <v>166.3472222</v>
      </c>
      <c r="D8" s="68">
        <f>IF(C8*24&lt;1500,1500-(C8*24),IF(C8*24&lt;3000,3000-(C8*24),4000-(C8*24)))
</f>
        <v>7.666666667</v>
      </c>
      <c r="E8" s="69">
        <v>45.49722222</v>
      </c>
      <c r="F8" s="70">
        <f>E8*'Hora por anv'!$H$1</f>
        <v>213.8369444</v>
      </c>
      <c r="G8" s="76">
        <f t="shared" si="1"/>
        <v>0.168508456</v>
      </c>
      <c r="H8" s="77">
        <v>1.0</v>
      </c>
      <c r="I8" s="77">
        <v>1.0</v>
      </c>
      <c r="J8" s="77">
        <v>1.0</v>
      </c>
      <c r="K8" s="77"/>
      <c r="L8" s="77"/>
      <c r="M8" s="78"/>
      <c r="N8" s="78"/>
      <c r="O8" s="79"/>
      <c r="Q8" s="80"/>
      <c r="R8" s="79"/>
      <c r="S8" s="79"/>
      <c r="T8" s="82"/>
      <c r="U8" s="82"/>
      <c r="V8" s="82"/>
      <c r="W8" s="82"/>
      <c r="X8" s="82"/>
      <c r="Y8" s="82"/>
      <c r="Z8" s="82"/>
      <c r="AA8" s="126"/>
      <c r="AB8" s="82"/>
      <c r="AC8" s="83" t="s">
        <v>50</v>
      </c>
      <c r="AD8" s="82"/>
      <c r="AE8" s="82"/>
      <c r="AF8" s="84"/>
      <c r="AG8" s="84"/>
      <c r="AH8" s="84"/>
      <c r="AI8" s="84"/>
      <c r="AJ8" s="84"/>
      <c r="AK8" s="84"/>
      <c r="AL8" s="84"/>
      <c r="AM8" s="84"/>
      <c r="AN8" s="84"/>
      <c r="AO8" s="84"/>
      <c r="AP8" s="84"/>
      <c r="AQ8" s="84"/>
      <c r="AR8" s="119" t="s">
        <v>157</v>
      </c>
      <c r="AS8" s="128" t="s">
        <v>158</v>
      </c>
    </row>
    <row r="9">
      <c r="A9" s="61" t="s">
        <v>108</v>
      </c>
      <c r="B9" s="61">
        <f>VLOOKUP(A9,SILOMS!C:F,4,0)</f>
        <v>2740</v>
      </c>
      <c r="C9" s="66">
        <f>VLOOKUP(A9,SILOMS!O:Q,3,0)</f>
        <v>137.5729167</v>
      </c>
      <c r="D9" s="68">
        <f>IF(C9*24&lt;1500,1500-(C9*24),IF(C9*24&lt;3441,3441-(C9*24),4250-(C9*24)))
</f>
        <v>139.25</v>
      </c>
      <c r="E9" s="69">
        <v>45.49722222</v>
      </c>
      <c r="F9" s="70">
        <f>E9*'Hora por anv'!$H$1</f>
        <v>213.8369444</v>
      </c>
      <c r="G9" s="76">
        <f t="shared" si="1"/>
        <v>3.060626412</v>
      </c>
      <c r="H9" s="77">
        <v>1.0</v>
      </c>
      <c r="I9" s="77">
        <v>1.0</v>
      </c>
      <c r="J9" s="77">
        <v>1.0</v>
      </c>
      <c r="K9" s="77"/>
      <c r="L9" s="77"/>
      <c r="M9" s="78"/>
      <c r="N9" s="78"/>
      <c r="O9" s="79"/>
      <c r="Q9" s="79"/>
      <c r="R9" s="79"/>
      <c r="S9" s="79"/>
      <c r="T9" s="82"/>
      <c r="U9" s="82"/>
      <c r="V9" s="82"/>
      <c r="W9" s="82"/>
      <c r="X9" s="82"/>
      <c r="Y9" s="82"/>
      <c r="Z9" s="82"/>
      <c r="AA9" s="82"/>
      <c r="AB9" s="82"/>
      <c r="AC9" s="82"/>
      <c r="AD9" s="82"/>
      <c r="AE9" s="135" t="s">
        <v>163</v>
      </c>
      <c r="AF9" s="84"/>
      <c r="AG9" s="84"/>
      <c r="AH9" s="84"/>
      <c r="AI9" s="84"/>
      <c r="AJ9" s="84"/>
      <c r="AK9" s="84"/>
      <c r="AL9" s="84"/>
      <c r="AM9" s="84"/>
      <c r="AN9" s="84"/>
      <c r="AO9" s="84"/>
      <c r="AP9" s="84"/>
      <c r="AQ9" s="84"/>
      <c r="AR9" s="136" t="s">
        <v>164</v>
      </c>
      <c r="AS9" s="105" t="s">
        <v>166</v>
      </c>
    </row>
    <row r="10">
      <c r="A10" s="61" t="s">
        <v>167</v>
      </c>
      <c r="B10" s="61" t="b">
        <f>VLOOKUP(A10,SILOMS!C:F,4,0)</f>
        <v>0</v>
      </c>
      <c r="C10" s="137">
        <v>131.125</v>
      </c>
      <c r="D10" s="142">
        <f>IF(C10*24&lt;1500,1500-(C10*24),IF(C10*24&lt;3146,3146-(C10*24),4000-(C10*24)))
</f>
        <v>853</v>
      </c>
      <c r="E10" s="69">
        <v>35.2</v>
      </c>
      <c r="F10" s="70">
        <f>E10*'Hora por anv'!$H$1</f>
        <v>165.44</v>
      </c>
      <c r="G10" s="148">
        <f t="shared" si="1"/>
        <v>24.23295455</v>
      </c>
      <c r="H10" s="77">
        <v>1.0</v>
      </c>
      <c r="I10" s="77">
        <v>1.0</v>
      </c>
      <c r="J10" s="77">
        <v>1.0</v>
      </c>
      <c r="K10" s="77"/>
      <c r="L10" s="77"/>
      <c r="M10" s="78"/>
      <c r="N10" s="78"/>
      <c r="O10" s="79"/>
      <c r="Q10" s="80" t="s">
        <v>105</v>
      </c>
      <c r="R10" s="149"/>
      <c r="S10" s="79"/>
      <c r="T10" s="82"/>
      <c r="U10" s="82"/>
      <c r="V10" s="82"/>
      <c r="W10" s="82"/>
      <c r="X10" s="84"/>
      <c r="Y10" s="84"/>
      <c r="Z10" s="84"/>
      <c r="AA10" s="84"/>
      <c r="AB10" s="84"/>
      <c r="AC10" s="84"/>
      <c r="AD10" s="84"/>
      <c r="AE10" s="84"/>
      <c r="AF10" s="152" t="s">
        <v>163</v>
      </c>
      <c r="AG10" s="84"/>
      <c r="AH10" s="84"/>
      <c r="AI10" s="84"/>
      <c r="AJ10" s="84"/>
      <c r="AK10" s="84"/>
      <c r="AL10" s="84"/>
      <c r="AM10" s="84"/>
      <c r="AN10" s="84"/>
      <c r="AO10" s="84"/>
      <c r="AP10" s="84"/>
      <c r="AQ10" s="84"/>
      <c r="AR10" s="153"/>
      <c r="AS10" s="124" t="s">
        <v>189</v>
      </c>
    </row>
    <row r="11">
      <c r="A11" s="61" t="s">
        <v>110</v>
      </c>
      <c r="B11" s="61">
        <f>VLOOKUP(A11,SILOMS!C:F,4,0)</f>
        <v>2709</v>
      </c>
      <c r="C11" s="66">
        <f>VLOOKUP(A11,SILOMS!O:Q,3,0)</f>
        <v>114.8020833</v>
      </c>
      <c r="D11" s="68">
        <f>IF(C11*24&lt;1500,1500-(C11*24),IF(C11*24&lt;2903,2903-(C11*24),4000-(C11*24)))
</f>
        <v>147.75</v>
      </c>
      <c r="E11" s="69">
        <v>44.45833333</v>
      </c>
      <c r="F11" s="70">
        <f>E11*'Hora por anv'!$H$1</f>
        <v>208.9541667</v>
      </c>
      <c r="G11" s="76">
        <f t="shared" si="1"/>
        <v>3.323336458</v>
      </c>
      <c r="H11" s="77">
        <v>1.0</v>
      </c>
      <c r="I11" s="77">
        <v>1.0</v>
      </c>
      <c r="J11" s="77">
        <v>1.0</v>
      </c>
      <c r="K11" s="77"/>
      <c r="L11" s="77"/>
      <c r="M11" s="78"/>
      <c r="N11" s="78"/>
      <c r="O11" s="79"/>
      <c r="Q11" s="80" t="s">
        <v>105</v>
      </c>
      <c r="R11" s="79"/>
      <c r="S11" s="79"/>
      <c r="T11" s="82"/>
      <c r="U11" s="168"/>
      <c r="V11" s="82"/>
      <c r="W11" s="82"/>
      <c r="X11" s="84"/>
      <c r="Y11" s="84"/>
      <c r="Z11" s="84"/>
      <c r="AA11" s="84"/>
      <c r="AB11" s="84"/>
      <c r="AC11" s="84"/>
      <c r="AD11" s="84"/>
      <c r="AE11" s="84"/>
      <c r="AF11" s="135" t="s">
        <v>163</v>
      </c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173" t="s">
        <v>193</v>
      </c>
      <c r="AS11" s="87" t="s">
        <v>194</v>
      </c>
    </row>
    <row r="12" ht="23.25" customHeight="1">
      <c r="A12" s="61" t="s">
        <v>84</v>
      </c>
      <c r="B12" s="61">
        <f>VLOOKUP(A12,SILOMS!C:F,4,0)</f>
        <v>2719</v>
      </c>
      <c r="C12" s="66">
        <f>VLOOKUP(A12,SILOMS!O:Q,3,0)</f>
        <v>180.9548611</v>
      </c>
      <c r="D12" s="68">
        <f>IF(C12*24&lt;1500,1500-(C12*24),IF(C12*24&lt;3000,3000-(C12*24),4700-(C12*24)))
</f>
        <v>357.0833333</v>
      </c>
      <c r="E12" s="69">
        <v>46.97916667</v>
      </c>
      <c r="F12" s="70">
        <f>E12*'Hora por anv'!$H$1</f>
        <v>220.8020833</v>
      </c>
      <c r="G12" s="76">
        <f t="shared" si="1"/>
        <v>7.600886917</v>
      </c>
      <c r="H12" s="77">
        <v>1.0</v>
      </c>
      <c r="I12" s="77">
        <v>1.0</v>
      </c>
      <c r="J12" s="77">
        <v>1.0</v>
      </c>
      <c r="K12" s="77"/>
      <c r="L12" s="77"/>
      <c r="M12" s="78"/>
      <c r="N12" s="78"/>
      <c r="O12" s="79"/>
      <c r="Q12" s="100" t="s">
        <v>127</v>
      </c>
      <c r="R12" s="79"/>
      <c r="S12" s="79"/>
      <c r="T12" s="82"/>
      <c r="U12" s="82"/>
      <c r="V12" s="82"/>
      <c r="W12" s="82"/>
      <c r="X12" s="180"/>
      <c r="Y12" s="84"/>
      <c r="Z12" s="84"/>
      <c r="AA12" s="84"/>
      <c r="AB12" s="84"/>
      <c r="AC12" s="84"/>
      <c r="AD12" s="84"/>
      <c r="AE12" s="84"/>
      <c r="AF12" s="135" t="s">
        <v>199</v>
      </c>
      <c r="AG12" s="84"/>
      <c r="AH12" s="84"/>
      <c r="AI12" s="84"/>
      <c r="AJ12" s="84"/>
      <c r="AK12" s="84"/>
      <c r="AL12" s="84"/>
      <c r="AM12" s="84"/>
      <c r="AN12" s="84"/>
      <c r="AO12" s="84"/>
      <c r="AP12" s="84"/>
      <c r="AQ12" s="84"/>
      <c r="AR12" s="120"/>
      <c r="AS12" s="105" t="s">
        <v>200</v>
      </c>
    </row>
    <row r="13">
      <c r="A13" s="61" t="s">
        <v>103</v>
      </c>
      <c r="B13" s="61">
        <f>VLOOKUP(A13,SILOMS!C:F,4,0)</f>
        <v>2722</v>
      </c>
      <c r="C13" s="137">
        <v>179.57638888888889</v>
      </c>
      <c r="D13" s="142">
        <f>IF(C13*24&lt;1500,1500-(C13*24),IF(C13*24&lt;3000,3000-(C13*24),4400-(C13*24)))
</f>
        <v>90.16666667</v>
      </c>
      <c r="E13" s="69">
        <v>46.97916667</v>
      </c>
      <c r="F13" s="70">
        <f>E13*'Hora por anv'!$H$1</f>
        <v>220.8020833</v>
      </c>
      <c r="G13" s="148">
        <f t="shared" si="1"/>
        <v>1.919290465</v>
      </c>
      <c r="H13" s="77">
        <v>1.0</v>
      </c>
      <c r="I13" s="77">
        <v>1.0</v>
      </c>
      <c r="J13" s="77">
        <v>1.0</v>
      </c>
      <c r="K13" s="77"/>
      <c r="L13" s="77"/>
      <c r="M13" s="78"/>
      <c r="N13" s="78"/>
      <c r="O13" s="79"/>
      <c r="Q13" s="80" t="s">
        <v>105</v>
      </c>
      <c r="R13" s="79"/>
      <c r="S13" s="79"/>
      <c r="T13" s="82"/>
      <c r="U13" s="82"/>
      <c r="V13" s="82"/>
      <c r="W13" s="82"/>
      <c r="X13" s="84"/>
      <c r="Y13" s="84"/>
      <c r="Z13" s="84"/>
      <c r="AA13" s="84"/>
      <c r="AB13" s="84"/>
      <c r="AC13" s="84"/>
      <c r="AD13" s="84"/>
      <c r="AE13" s="84"/>
      <c r="AF13" s="84"/>
      <c r="AG13" s="83" t="s">
        <v>50</v>
      </c>
      <c r="AH13" s="84"/>
      <c r="AI13" s="84"/>
      <c r="AJ13" s="84"/>
      <c r="AK13" s="84"/>
      <c r="AL13" s="84"/>
      <c r="AM13" s="84"/>
      <c r="AN13" s="84"/>
      <c r="AO13" s="84"/>
      <c r="AP13" s="84"/>
      <c r="AQ13" s="84"/>
      <c r="AR13" s="120"/>
      <c r="AS13" s="128" t="s">
        <v>203</v>
      </c>
    </row>
    <row r="14">
      <c r="A14" s="61" t="s">
        <v>69</v>
      </c>
      <c r="B14" s="61">
        <f>VLOOKUP(A14,SILOMS!C:F,4,0)</f>
        <v>2723</v>
      </c>
      <c r="C14" s="137">
        <v>129.94791666666666</v>
      </c>
      <c r="D14" s="142">
        <f>IF(C14*24&lt;1500,1500-(C14*24),IF(C14*24&lt;3239,3239-(C14*24),4000-(C14*24)))
</f>
        <v>120.25</v>
      </c>
      <c r="E14" s="189">
        <v>42.625</v>
      </c>
      <c r="F14" s="190">
        <f>E14*'Hora por anv'!$H$1</f>
        <v>200.3375</v>
      </c>
      <c r="G14" s="148">
        <f t="shared" si="1"/>
        <v>2.82111437</v>
      </c>
      <c r="H14" s="77">
        <v>1.0</v>
      </c>
      <c r="I14" s="77">
        <v>1.0</v>
      </c>
      <c r="J14" s="77">
        <v>1.0</v>
      </c>
      <c r="K14" s="77"/>
      <c r="L14" s="77"/>
      <c r="M14" s="78"/>
      <c r="N14" s="78"/>
      <c r="O14" s="79"/>
      <c r="Q14" s="80" t="s">
        <v>105</v>
      </c>
      <c r="R14" s="79"/>
      <c r="S14" s="79"/>
      <c r="T14" s="82"/>
      <c r="U14" s="82"/>
      <c r="V14" s="82"/>
      <c r="W14" s="82"/>
      <c r="X14" s="84"/>
      <c r="Y14" s="84"/>
      <c r="Z14" s="84"/>
      <c r="AA14" s="84"/>
      <c r="AB14" s="84"/>
      <c r="AC14" s="84"/>
      <c r="AD14" s="180"/>
      <c r="AE14" s="84"/>
      <c r="AF14" s="84"/>
      <c r="AG14" s="84"/>
      <c r="AH14" s="192" t="s">
        <v>163</v>
      </c>
      <c r="AI14" s="84"/>
      <c r="AJ14" s="84"/>
      <c r="AK14" s="84"/>
      <c r="AL14" s="84"/>
      <c r="AM14" s="84"/>
      <c r="AN14" s="84"/>
      <c r="AO14" s="84"/>
      <c r="AP14" s="84"/>
      <c r="AQ14" s="84"/>
      <c r="AR14" s="193" t="s">
        <v>206</v>
      </c>
      <c r="AS14" s="128" t="s">
        <v>207</v>
      </c>
    </row>
    <row r="15">
      <c r="A15" s="61" t="s">
        <v>77</v>
      </c>
      <c r="B15" s="61">
        <f>VLOOKUP(A15,SILOMS!C:F,4,0)</f>
        <v>2703</v>
      </c>
      <c r="C15" s="90">
        <v>179.26736111111111</v>
      </c>
      <c r="D15" s="96">
        <f>IF(C15*24&lt;1500,1500-(C15*24),IF(C15*24&lt;3000,3000-(C15*24),4500-(C15*24)))
</f>
        <v>197.5833333</v>
      </c>
      <c r="E15" s="69">
        <v>35.2</v>
      </c>
      <c r="F15" s="70">
        <f>E15*'Hora por anv'!$H$1</f>
        <v>165.44</v>
      </c>
      <c r="G15" s="99">
        <f t="shared" si="1"/>
        <v>5.613162879</v>
      </c>
      <c r="H15" s="77">
        <v>1.0</v>
      </c>
      <c r="I15" s="77">
        <v>1.0</v>
      </c>
      <c r="J15" s="77">
        <v>1.0</v>
      </c>
      <c r="K15" s="77"/>
      <c r="L15" s="77"/>
      <c r="M15" s="78"/>
      <c r="N15" s="78"/>
      <c r="O15" s="79"/>
      <c r="Q15" s="100" t="s">
        <v>127</v>
      </c>
      <c r="R15" s="79"/>
      <c r="S15" s="79"/>
      <c r="T15" s="82"/>
      <c r="U15" s="82"/>
      <c r="V15" s="82"/>
      <c r="W15" s="82"/>
      <c r="X15" s="84"/>
      <c r="Y15" s="84"/>
      <c r="Z15" s="84"/>
      <c r="AA15" s="84"/>
      <c r="AB15" s="84"/>
      <c r="AC15" s="84"/>
      <c r="AD15" s="84"/>
      <c r="AE15" s="86"/>
      <c r="AF15" s="84"/>
      <c r="AG15" s="180"/>
      <c r="AH15" s="84"/>
      <c r="AI15" s="84"/>
      <c r="AJ15" s="84"/>
      <c r="AK15" s="83" t="s">
        <v>50</v>
      </c>
      <c r="AL15" s="84"/>
      <c r="AM15" s="84"/>
      <c r="AN15" s="84"/>
      <c r="AO15" s="84"/>
      <c r="AP15" s="84"/>
      <c r="AQ15" s="84"/>
      <c r="AR15" s="173" t="s">
        <v>210</v>
      </c>
      <c r="AS15" s="194" t="s">
        <v>211</v>
      </c>
    </row>
    <row r="16">
      <c r="A16" s="61" t="s">
        <v>89</v>
      </c>
      <c r="B16" s="61">
        <f>VLOOKUP(A16,SILOMS!C:F,4,0)</f>
        <v>2739</v>
      </c>
      <c r="C16" s="137">
        <v>54.638888888888886</v>
      </c>
      <c r="D16" s="142">
        <f t="shared" ref="D16:D19" si="2">IF(C16*24&lt;1500,1500-(C16*24),IF(C16*24&lt;3000,3000-(C16*24),4000-(C16*24)))
</f>
        <v>188.6666667</v>
      </c>
      <c r="E16" s="69">
        <v>37.18611111</v>
      </c>
      <c r="F16" s="70">
        <f>E16*'Hora por anv'!$H$1</f>
        <v>174.7747222</v>
      </c>
      <c r="G16" s="148">
        <f t="shared" si="1"/>
        <v>5.073578845</v>
      </c>
      <c r="H16" s="77">
        <v>1.0</v>
      </c>
      <c r="I16" s="77">
        <v>1.0</v>
      </c>
      <c r="J16" s="77">
        <v>1.0</v>
      </c>
      <c r="K16" s="77"/>
      <c r="L16" s="77"/>
      <c r="M16" s="78"/>
      <c r="N16" s="78"/>
      <c r="O16" s="79"/>
      <c r="Q16" s="80" t="s">
        <v>105</v>
      </c>
      <c r="R16" s="79"/>
      <c r="S16" s="79"/>
      <c r="T16" s="82"/>
      <c r="U16" s="82"/>
      <c r="V16" s="82"/>
      <c r="W16" s="82"/>
      <c r="X16" s="84"/>
      <c r="Y16" s="84"/>
      <c r="Z16" s="180"/>
      <c r="AA16" s="84"/>
      <c r="AB16" s="84"/>
      <c r="AC16" s="84"/>
      <c r="AD16" s="84"/>
      <c r="AE16" s="84"/>
      <c r="AF16" s="84"/>
      <c r="AG16" s="84"/>
      <c r="AH16" s="84"/>
      <c r="AI16" s="84"/>
      <c r="AJ16" s="192" t="s">
        <v>163</v>
      </c>
      <c r="AK16" s="84"/>
      <c r="AL16" s="196"/>
      <c r="AM16" s="196"/>
      <c r="AN16" s="84"/>
      <c r="AO16" s="84"/>
      <c r="AP16" s="84"/>
      <c r="AQ16" s="84"/>
      <c r="AR16" s="120"/>
      <c r="AS16" s="194" t="s">
        <v>216</v>
      </c>
    </row>
    <row r="17">
      <c r="A17" s="197" t="s">
        <v>74</v>
      </c>
      <c r="B17" s="61">
        <f>VLOOKUP(A17,SILOMS!C:F,4,0)</f>
        <v>2742</v>
      </c>
      <c r="C17" s="137">
        <v>43.947916666666664</v>
      </c>
      <c r="D17" s="142">
        <f t="shared" si="2"/>
        <v>445.25</v>
      </c>
      <c r="E17" s="69">
        <v>50.875</v>
      </c>
      <c r="F17" s="70">
        <f>E17*'Hora por anv'!$H$1</f>
        <v>239.1125</v>
      </c>
      <c r="G17" s="148">
        <f t="shared" si="1"/>
        <v>8.751842752</v>
      </c>
      <c r="H17" s="198" t="s">
        <v>99</v>
      </c>
      <c r="I17" s="198" t="s">
        <v>99</v>
      </c>
      <c r="J17" s="198" t="s">
        <v>99</v>
      </c>
      <c r="K17" s="198" t="s">
        <v>99</v>
      </c>
      <c r="L17" s="198" t="s">
        <v>99</v>
      </c>
      <c r="M17" s="199"/>
      <c r="N17" s="199"/>
      <c r="O17" s="199"/>
      <c r="P17" s="81"/>
      <c r="Q17" s="185"/>
      <c r="R17" s="185"/>
      <c r="S17" s="185"/>
      <c r="T17" s="168"/>
      <c r="U17" s="168"/>
      <c r="V17" s="168"/>
      <c r="W17" s="168"/>
      <c r="X17" s="86"/>
      <c r="Y17" s="86"/>
      <c r="Z17" s="86"/>
      <c r="AA17" s="86"/>
      <c r="AB17" s="86"/>
      <c r="AC17" s="86"/>
      <c r="AD17" s="86"/>
      <c r="AE17" s="86"/>
      <c r="AF17" s="86"/>
      <c r="AG17" s="86"/>
      <c r="AH17" s="86"/>
      <c r="AI17" s="86"/>
      <c r="AJ17" s="86"/>
      <c r="AK17" s="86"/>
      <c r="AL17" s="86"/>
      <c r="AM17" s="86"/>
      <c r="AN17" s="192" t="s">
        <v>163</v>
      </c>
      <c r="AO17" s="86"/>
      <c r="AP17" s="86"/>
      <c r="AQ17" s="86"/>
      <c r="AR17" s="194"/>
      <c r="AS17" s="120"/>
    </row>
    <row r="18">
      <c r="A18" s="61" t="s">
        <v>58</v>
      </c>
      <c r="B18" s="61">
        <f>VLOOKUP(A18,SILOMS!C:F,4,0)</f>
        <v>2708</v>
      </c>
      <c r="C18" s="137">
        <v>102.68402777777777</v>
      </c>
      <c r="D18" s="142">
        <f t="shared" si="2"/>
        <v>535.5833333</v>
      </c>
      <c r="E18" s="69">
        <v>35.2</v>
      </c>
      <c r="F18" s="70">
        <f>E18*'Hora por anv'!$H$1</f>
        <v>165.44</v>
      </c>
      <c r="G18" s="148">
        <f t="shared" si="1"/>
        <v>15.21543561</v>
      </c>
      <c r="H18" s="77">
        <v>1.0</v>
      </c>
      <c r="I18" s="77">
        <v>1.0</v>
      </c>
      <c r="J18" s="77">
        <v>1.0</v>
      </c>
      <c r="K18" s="77"/>
      <c r="L18" s="77"/>
      <c r="M18" s="78"/>
      <c r="N18" s="78"/>
      <c r="O18" s="79"/>
      <c r="Q18" s="80" t="s">
        <v>105</v>
      </c>
      <c r="R18" s="79"/>
      <c r="S18" s="79"/>
      <c r="T18" s="82"/>
      <c r="U18" s="82"/>
      <c r="V18" s="82"/>
      <c r="W18" s="82"/>
      <c r="X18" s="84"/>
      <c r="Y18" s="84"/>
      <c r="Z18" s="84"/>
      <c r="AA18" s="84"/>
      <c r="AB18" s="84"/>
      <c r="AC18" s="84"/>
      <c r="AD18" s="84"/>
      <c r="AE18" s="84"/>
      <c r="AF18" s="180"/>
      <c r="AG18" s="84"/>
      <c r="AH18" s="84"/>
      <c r="AI18" s="84"/>
      <c r="AJ18" s="84"/>
      <c r="AK18" s="84"/>
      <c r="AL18" s="84"/>
      <c r="AM18" s="84"/>
      <c r="AN18" s="84"/>
      <c r="AO18" s="84"/>
      <c r="AP18" s="84"/>
      <c r="AQ18" s="84"/>
      <c r="AR18" s="153"/>
      <c r="AS18" s="128"/>
    </row>
    <row r="19">
      <c r="A19" s="61" t="s">
        <v>156</v>
      </c>
      <c r="B19" s="61" t="b">
        <f>VLOOKUP(A19,SILOMS!C:F,4,0)</f>
        <v>0</v>
      </c>
      <c r="C19" s="90">
        <v>141.98263888888889</v>
      </c>
      <c r="D19" s="96">
        <f t="shared" si="2"/>
        <v>592.4166667</v>
      </c>
      <c r="E19" s="69">
        <v>45.49722222</v>
      </c>
      <c r="F19" s="70">
        <f>E19*'Hora por anv'!$H$1</f>
        <v>213.8369444</v>
      </c>
      <c r="G19" s="99">
        <f t="shared" si="1"/>
        <v>13.02094145</v>
      </c>
      <c r="H19" s="77">
        <v>1.0</v>
      </c>
      <c r="I19" s="77">
        <v>1.0</v>
      </c>
      <c r="J19" s="77">
        <v>1.0</v>
      </c>
      <c r="K19" s="77"/>
      <c r="L19" s="77"/>
      <c r="M19" s="199"/>
      <c r="N19" s="78"/>
      <c r="O19" s="149"/>
      <c r="P19" s="203" t="s">
        <v>163</v>
      </c>
      <c r="Q19" s="80" t="s">
        <v>105</v>
      </c>
      <c r="R19" s="79"/>
      <c r="S19" s="79"/>
      <c r="T19" s="82"/>
      <c r="U19" s="82"/>
      <c r="V19" s="82"/>
      <c r="W19" s="82"/>
      <c r="X19" s="84"/>
      <c r="Y19" s="84"/>
      <c r="Z19" s="84"/>
      <c r="AA19" s="84"/>
      <c r="AB19" s="84"/>
      <c r="AC19" s="84"/>
      <c r="AD19" s="84"/>
      <c r="AE19" s="84"/>
      <c r="AF19" s="84"/>
      <c r="AG19" s="180"/>
      <c r="AH19" s="84"/>
      <c r="AI19" s="84"/>
      <c r="AJ19" s="84"/>
      <c r="AK19" s="84"/>
      <c r="AL19" s="84"/>
      <c r="AM19" s="84"/>
      <c r="AN19" s="84"/>
      <c r="AO19" s="84"/>
      <c r="AP19" s="84"/>
      <c r="AQ19" s="84"/>
      <c r="AR19" s="78" t="s">
        <v>222</v>
      </c>
      <c r="AS19" s="124"/>
    </row>
    <row r="20">
      <c r="A20" s="61" t="s">
        <v>81</v>
      </c>
      <c r="B20" s="61">
        <f>VLOOKUP(A20,SILOMS!C:F,4,0)</f>
        <v>2704</v>
      </c>
      <c r="C20" s="69">
        <v>4860.0</v>
      </c>
      <c r="D20" s="96">
        <v>160.0</v>
      </c>
      <c r="E20" s="69">
        <v>15.125</v>
      </c>
      <c r="F20" s="211">
        <f>E20*'Hora por anv'!$H$1</f>
        <v>71.0875</v>
      </c>
      <c r="G20" s="99">
        <f t="shared" si="1"/>
        <v>10.5785124</v>
      </c>
      <c r="H20" s="77">
        <v>1.0</v>
      </c>
      <c r="I20" s="77">
        <v>1.0</v>
      </c>
      <c r="J20" s="77">
        <v>1.0</v>
      </c>
      <c r="K20" s="77"/>
      <c r="L20" s="192" t="s">
        <v>163</v>
      </c>
      <c r="M20" s="78"/>
      <c r="N20" s="78"/>
      <c r="O20" s="83" t="s">
        <v>50</v>
      </c>
      <c r="Q20" s="80" t="s">
        <v>105</v>
      </c>
      <c r="R20" s="79"/>
      <c r="S20" s="79"/>
      <c r="T20" s="82"/>
      <c r="U20" s="82"/>
      <c r="V20" s="82"/>
      <c r="W20" s="82"/>
      <c r="X20" s="84"/>
      <c r="Y20" s="84"/>
      <c r="Z20" s="84"/>
      <c r="AA20" s="84"/>
      <c r="AB20" s="84"/>
      <c r="AC20" s="84"/>
      <c r="AD20" s="84"/>
      <c r="AE20" s="84"/>
      <c r="AF20" s="84"/>
      <c r="AG20" s="84"/>
      <c r="AH20" s="84"/>
      <c r="AI20" s="84"/>
      <c r="AJ20" s="84"/>
      <c r="AK20" s="84"/>
      <c r="AL20" s="84"/>
      <c r="AM20" s="84"/>
      <c r="AN20" s="84"/>
      <c r="AO20" s="84"/>
      <c r="AP20" s="83" t="s">
        <v>50</v>
      </c>
      <c r="AQ20" s="84"/>
      <c r="AR20" s="120"/>
      <c r="AS20" s="128" t="s">
        <v>223</v>
      </c>
    </row>
    <row r="21">
      <c r="A21" s="61" t="s">
        <v>111</v>
      </c>
      <c r="B21" s="61">
        <f>VLOOKUP(A21,SILOMS!C:F,4,0)</f>
        <v>2720</v>
      </c>
      <c r="C21" s="90">
        <v>137.65972222222223</v>
      </c>
      <c r="D21" s="96">
        <f>IF(C21*24&lt;1500,1500-(C21*24),IF(C21*24&lt;2764.75,2764.75-(C21*24),4000-(C21*24)))
</f>
        <v>696.1666667</v>
      </c>
      <c r="E21" s="69">
        <v>44.45833333</v>
      </c>
      <c r="F21" s="70">
        <f>E21*'Hora por anv'!$H$1</f>
        <v>208.9541667</v>
      </c>
      <c r="G21" s="99">
        <f t="shared" si="1"/>
        <v>15.65885661</v>
      </c>
      <c r="H21" s="77">
        <v>1.0</v>
      </c>
      <c r="I21" s="77">
        <v>1.0</v>
      </c>
      <c r="J21" s="77">
        <v>1.0</v>
      </c>
      <c r="K21" s="77" t="s">
        <v>99</v>
      </c>
      <c r="L21" s="77" t="s">
        <v>99</v>
      </c>
      <c r="M21" s="78"/>
      <c r="N21" s="78"/>
      <c r="O21" s="79"/>
      <c r="Q21" s="80" t="s">
        <v>105</v>
      </c>
      <c r="R21" s="79"/>
      <c r="S21" s="79"/>
      <c r="T21" s="82"/>
      <c r="U21" s="82"/>
      <c r="V21" s="82"/>
      <c r="W21" s="82"/>
      <c r="X21" s="84"/>
      <c r="Y21" s="84"/>
      <c r="Z21" s="84"/>
      <c r="AA21" s="84"/>
      <c r="AB21" s="84"/>
      <c r="AC21" s="84"/>
      <c r="AD21" s="84"/>
      <c r="AE21" s="84"/>
      <c r="AF21" s="84"/>
      <c r="AG21" s="84"/>
      <c r="AH21" s="84"/>
      <c r="AI21" s="84"/>
      <c r="AJ21" s="84"/>
      <c r="AK21" s="84"/>
      <c r="AL21" s="84"/>
      <c r="AM21" s="84"/>
      <c r="AN21" s="84"/>
      <c r="AO21" s="84"/>
      <c r="AP21" s="84"/>
      <c r="AQ21" s="84"/>
      <c r="AR21" s="104" t="s">
        <v>224</v>
      </c>
      <c r="AS21" s="124" t="s">
        <v>225</v>
      </c>
    </row>
    <row r="22">
      <c r="A22" s="61" t="s">
        <v>115</v>
      </c>
      <c r="B22" s="61">
        <f>VLOOKUP(A22,SILOMS!C:F,4,0)</f>
        <v>2737</v>
      </c>
      <c r="C22" s="66">
        <f>VLOOKUP(A22,SILOMS!O:Q,3,0)</f>
        <v>15.71875</v>
      </c>
      <c r="D22" s="68">
        <f t="shared" ref="D22:D29" si="3">IF(C22*24&lt;1500,1500-(C22*24),IF(C22*24&lt;3000,3000-(C22*24),4000-(C22*24)))
</f>
        <v>1122.75</v>
      </c>
      <c r="E22" s="69">
        <v>45.49722222</v>
      </c>
      <c r="F22" s="70">
        <f>E22*'Hora por anv'!$H$1</f>
        <v>213.8369444</v>
      </c>
      <c r="G22" s="76">
        <f t="shared" si="1"/>
        <v>24.67733073</v>
      </c>
      <c r="H22" s="198" t="s">
        <v>99</v>
      </c>
      <c r="I22" s="198" t="s">
        <v>99</v>
      </c>
      <c r="J22" s="198" t="s">
        <v>99</v>
      </c>
      <c r="K22" s="198" t="s">
        <v>99</v>
      </c>
      <c r="L22" s="198" t="s">
        <v>99</v>
      </c>
      <c r="M22" s="199"/>
      <c r="N22" s="199"/>
      <c r="O22" s="199"/>
      <c r="P22" s="81"/>
      <c r="Q22" s="185"/>
      <c r="R22" s="185"/>
      <c r="S22" s="185"/>
      <c r="T22" s="168"/>
      <c r="U22" s="168"/>
      <c r="V22" s="168"/>
      <c r="W22" s="168"/>
      <c r="X22" s="86"/>
      <c r="Y22" s="86"/>
      <c r="Z22" s="86"/>
      <c r="AA22" s="86"/>
      <c r="AB22" s="86"/>
      <c r="AC22" s="86"/>
      <c r="AD22" s="86"/>
      <c r="AE22" s="86"/>
      <c r="AF22" s="86"/>
      <c r="AG22" s="86"/>
      <c r="AH22" s="86"/>
      <c r="AI22" s="86"/>
      <c r="AJ22" s="86"/>
      <c r="AK22" s="86"/>
      <c r="AL22" s="86"/>
      <c r="AM22" s="86"/>
      <c r="AN22" s="86"/>
      <c r="AO22" s="86"/>
      <c r="AP22" s="86"/>
      <c r="AQ22" s="86"/>
      <c r="AR22" s="119" t="s">
        <v>226</v>
      </c>
      <c r="AS22" s="120"/>
    </row>
    <row r="23">
      <c r="A23" s="61" t="s">
        <v>88</v>
      </c>
      <c r="B23" s="61" t="b">
        <f>VLOOKUP(A23,SILOMS!C:F,4,0)</f>
        <v>0</v>
      </c>
      <c r="C23" s="222">
        <f>VLOOKUP(A23,SILOMS!O:Q,3,0)</f>
        <v>2.465277778</v>
      </c>
      <c r="D23" s="68">
        <f t="shared" si="3"/>
        <v>1440.833333</v>
      </c>
      <c r="E23" s="69">
        <v>35.2</v>
      </c>
      <c r="F23" s="70">
        <f>E23*'Hora por anv'!$H$1</f>
        <v>165.44</v>
      </c>
      <c r="G23" s="76">
        <f t="shared" si="1"/>
        <v>40.93276515</v>
      </c>
      <c r="H23" s="198"/>
      <c r="I23" s="198"/>
      <c r="J23" s="198"/>
      <c r="K23" s="198"/>
      <c r="L23" s="198"/>
      <c r="M23" s="199"/>
      <c r="N23" s="199"/>
      <c r="O23" s="199"/>
      <c r="P23" s="81"/>
      <c r="Q23" s="185"/>
      <c r="R23" s="185"/>
      <c r="S23" s="185"/>
      <c r="T23" s="168"/>
      <c r="U23" s="168"/>
      <c r="V23" s="168"/>
      <c r="W23" s="168"/>
      <c r="X23" s="86"/>
      <c r="Y23" s="86"/>
      <c r="Z23" s="86"/>
      <c r="AA23" s="86"/>
      <c r="AB23" s="86"/>
      <c r="AC23" s="86"/>
      <c r="AD23" s="86"/>
      <c r="AE23" s="86"/>
      <c r="AF23" s="86"/>
      <c r="AG23" s="86"/>
      <c r="AH23" s="86"/>
      <c r="AI23" s="86"/>
      <c r="AJ23" s="86"/>
      <c r="AK23" s="86"/>
      <c r="AL23" s="86"/>
      <c r="AM23" s="86"/>
      <c r="AN23" s="86"/>
      <c r="AO23" s="86"/>
      <c r="AP23" s="86"/>
      <c r="AQ23" s="86"/>
      <c r="AR23" s="194"/>
      <c r="AS23" s="120"/>
    </row>
    <row r="24">
      <c r="A24" s="61" t="s">
        <v>141</v>
      </c>
      <c r="B24" s="61" t="b">
        <f>VLOOKUP(A24,SILOMS!C:F,4,0)</f>
        <v>0</v>
      </c>
      <c r="C24" s="66">
        <f>VLOOKUP(A24,SILOMS!O:Q,3,0)</f>
        <v>11.13194444</v>
      </c>
      <c r="D24" s="68">
        <f t="shared" si="3"/>
        <v>1232.833333</v>
      </c>
      <c r="E24" s="69">
        <v>35.2</v>
      </c>
      <c r="F24" s="70">
        <f>E24*'Hora por anv'!$H$1</f>
        <v>165.44</v>
      </c>
      <c r="G24" s="76">
        <f t="shared" si="1"/>
        <v>35.02367424</v>
      </c>
      <c r="H24" s="198" t="s">
        <v>99</v>
      </c>
      <c r="I24" s="198" t="s">
        <v>99</v>
      </c>
      <c r="J24" s="198" t="s">
        <v>99</v>
      </c>
      <c r="K24" s="198" t="s">
        <v>99</v>
      </c>
      <c r="L24" s="198" t="s">
        <v>99</v>
      </c>
      <c r="M24" s="199"/>
      <c r="N24" s="199"/>
      <c r="O24" s="199"/>
      <c r="P24" s="185"/>
      <c r="Q24" s="80" t="s">
        <v>105</v>
      </c>
      <c r="R24" s="185"/>
      <c r="S24" s="185"/>
      <c r="T24" s="168"/>
      <c r="U24" s="168"/>
      <c r="V24" s="168"/>
      <c r="W24" s="168"/>
      <c r="X24" s="86"/>
      <c r="Y24" s="86"/>
      <c r="Z24" s="86"/>
      <c r="AA24" s="86"/>
      <c r="AB24" s="86"/>
      <c r="AC24" s="86"/>
      <c r="AD24" s="86"/>
      <c r="AE24" s="86"/>
      <c r="AF24" s="86"/>
      <c r="AG24" s="86"/>
      <c r="AH24" s="86"/>
      <c r="AI24" s="86"/>
      <c r="AJ24" s="86"/>
      <c r="AK24" s="86"/>
      <c r="AL24" s="86"/>
      <c r="AM24" s="86"/>
      <c r="AN24" s="86"/>
      <c r="AO24" s="86"/>
      <c r="AP24" s="86"/>
      <c r="AQ24" s="86"/>
      <c r="AR24" s="194"/>
      <c r="AS24" s="194"/>
    </row>
    <row r="25">
      <c r="A25" s="225" t="s">
        <v>91</v>
      </c>
      <c r="B25" s="61">
        <f>VLOOKUP(A25,SILOMS!C:F,4,0)</f>
        <v>2727</v>
      </c>
      <c r="C25" s="66">
        <f>VLOOKUP(A25,SILOMS!O:Q,3,0)</f>
        <v>4.166666667</v>
      </c>
      <c r="D25" s="68">
        <f t="shared" si="3"/>
        <v>1400</v>
      </c>
      <c r="E25" s="69">
        <v>24.75</v>
      </c>
      <c r="F25" s="70">
        <f>E25*'Hora por anv'!$H$1</f>
        <v>116.325</v>
      </c>
      <c r="G25" s="76">
        <f t="shared" si="1"/>
        <v>56.56565657</v>
      </c>
      <c r="H25" s="198" t="s">
        <v>99</v>
      </c>
      <c r="I25" s="198" t="s">
        <v>99</v>
      </c>
      <c r="J25" s="198" t="s">
        <v>99</v>
      </c>
      <c r="K25" s="198" t="s">
        <v>99</v>
      </c>
      <c r="L25" s="198" t="s">
        <v>99</v>
      </c>
      <c r="M25" s="199"/>
      <c r="N25" s="199"/>
      <c r="O25" s="199"/>
      <c r="P25" s="185"/>
      <c r="Q25" s="185"/>
      <c r="R25" s="185"/>
      <c r="S25" s="185"/>
      <c r="T25" s="168"/>
      <c r="U25" s="168"/>
      <c r="V25" s="168"/>
      <c r="W25" s="168"/>
      <c r="X25" s="86"/>
      <c r="Y25" s="86"/>
      <c r="Z25" s="86"/>
      <c r="AA25" s="86"/>
      <c r="AB25" s="86"/>
      <c r="AC25" s="86"/>
      <c r="AD25" s="86"/>
      <c r="AE25" s="86"/>
      <c r="AF25" s="86"/>
      <c r="AG25" s="86"/>
      <c r="AH25" s="86"/>
      <c r="AI25" s="86"/>
      <c r="AJ25" s="86"/>
      <c r="AK25" s="86"/>
      <c r="AL25" s="86"/>
      <c r="AM25" s="86"/>
      <c r="AN25" s="86"/>
      <c r="AO25" s="86"/>
      <c r="AP25" s="226"/>
      <c r="AQ25" s="86"/>
      <c r="AR25" s="194"/>
      <c r="AS25" s="227"/>
    </row>
    <row r="26">
      <c r="A26" s="61" t="s">
        <v>86</v>
      </c>
      <c r="B26" s="61">
        <f>VLOOKUP(A26,SILOMS!C:F,4,0)</f>
        <v>2731</v>
      </c>
      <c r="C26" s="66">
        <f>VLOOKUP(A26,SILOMS!O:Q,3,0)</f>
        <v>16.51041667</v>
      </c>
      <c r="D26" s="68">
        <f t="shared" si="3"/>
        <v>1103.75</v>
      </c>
      <c r="E26" s="69">
        <v>37.18611111</v>
      </c>
      <c r="F26" s="70">
        <f>E26*'Hora por anv'!$H$1</f>
        <v>174.7747222</v>
      </c>
      <c r="G26" s="76">
        <f t="shared" si="1"/>
        <v>29.68178083</v>
      </c>
      <c r="H26" s="198" t="s">
        <v>99</v>
      </c>
      <c r="I26" s="198" t="s">
        <v>99</v>
      </c>
      <c r="J26" s="198" t="s">
        <v>99</v>
      </c>
      <c r="K26" s="198" t="s">
        <v>99</v>
      </c>
      <c r="L26" s="198" t="s">
        <v>99</v>
      </c>
      <c r="M26" s="199"/>
      <c r="N26" s="199"/>
      <c r="O26" s="199"/>
      <c r="P26" s="185"/>
      <c r="Q26" s="80" t="s">
        <v>105</v>
      </c>
      <c r="R26" s="185"/>
      <c r="S26" s="185"/>
      <c r="T26" s="168"/>
      <c r="U26" s="168"/>
      <c r="V26" s="168"/>
      <c r="W26" s="168"/>
      <c r="X26" s="86"/>
      <c r="Y26" s="86"/>
      <c r="Z26" s="86"/>
      <c r="AA26" s="86"/>
      <c r="AB26" s="86"/>
      <c r="AC26" s="86"/>
      <c r="AD26" s="86"/>
      <c r="AE26" s="86"/>
      <c r="AF26" s="86"/>
      <c r="AG26" s="86"/>
      <c r="AH26" s="86"/>
      <c r="AI26" s="86"/>
      <c r="AJ26" s="86"/>
      <c r="AK26" s="86"/>
      <c r="AL26" s="86"/>
      <c r="AM26" s="86"/>
      <c r="AN26" s="86"/>
      <c r="AO26" s="86"/>
      <c r="AP26" s="86"/>
      <c r="AQ26" s="86"/>
      <c r="AR26" s="194"/>
      <c r="AS26" s="120"/>
    </row>
    <row r="27">
      <c r="A27" s="228" t="s">
        <v>126</v>
      </c>
      <c r="B27" s="61" t="b">
        <f>VLOOKUP(A27,SILOMS!C:F,4,0)</f>
        <v>0</v>
      </c>
      <c r="C27" s="222">
        <f>VLOOKUP(A27,SILOMS!O:Q,3,0)</f>
        <v>0</v>
      </c>
      <c r="D27" s="68">
        <f t="shared" si="3"/>
        <v>1500</v>
      </c>
      <c r="E27" s="69">
        <v>17.41666667</v>
      </c>
      <c r="F27" s="70">
        <f>E27*'Hora por anv'!$H$1</f>
        <v>81.85833335</v>
      </c>
      <c r="G27" s="76">
        <f t="shared" si="1"/>
        <v>86.1244019</v>
      </c>
      <c r="H27" s="229"/>
      <c r="I27" s="229"/>
      <c r="J27" s="229"/>
      <c r="K27" s="229"/>
      <c r="L27" s="229"/>
      <c r="M27" s="229"/>
      <c r="N27" s="229"/>
      <c r="O27" s="229"/>
      <c r="P27" s="153"/>
      <c r="Q27" s="230"/>
      <c r="R27" s="229"/>
      <c r="S27" s="229"/>
      <c r="T27" s="229"/>
      <c r="U27" s="229"/>
      <c r="V27" s="229"/>
      <c r="W27" s="168"/>
      <c r="X27" s="86"/>
      <c r="Y27" s="86"/>
      <c r="Z27" s="86"/>
      <c r="AA27" s="86"/>
      <c r="AB27" s="86"/>
      <c r="AC27" s="86"/>
      <c r="AD27" s="86"/>
      <c r="AE27" s="86"/>
      <c r="AF27" s="86"/>
      <c r="AG27" s="86"/>
      <c r="AH27" s="226"/>
      <c r="AI27" s="86"/>
      <c r="AJ27" s="86"/>
      <c r="AK27" s="86"/>
      <c r="AL27" s="86"/>
      <c r="AM27" s="86"/>
      <c r="AN27" s="86"/>
      <c r="AO27" s="86"/>
      <c r="AP27" s="86"/>
      <c r="AQ27" s="86"/>
      <c r="AR27" s="194"/>
      <c r="AS27" s="227"/>
    </row>
    <row r="28" hidden="1">
      <c r="A28" s="61" t="s">
        <v>98</v>
      </c>
      <c r="B28" s="61" t="b">
        <f>VLOOKUP(A28,SILOMS!C:F,4,0)</f>
        <v>0</v>
      </c>
      <c r="C28" s="66">
        <f>VLOOKUP(A28,SILOMS!O:Q,3,0)</f>
        <v>208.2083333</v>
      </c>
      <c r="D28" s="68">
        <f t="shared" si="3"/>
        <v>-997</v>
      </c>
      <c r="E28" s="61" t="str">
        <f>VLOOKUP(B28,'Hora por anv'!B:D,3,0)</f>
        <v>#N/A</v>
      </c>
      <c r="F28" s="70" t="str">
        <f>E28*'Hora por anv'!$H$1</f>
        <v>#N/A</v>
      </c>
      <c r="G28" s="76" t="str">
        <f t="shared" si="1"/>
        <v>#N/A</v>
      </c>
      <c r="H28" s="198" t="s">
        <v>99</v>
      </c>
      <c r="I28" s="198" t="s">
        <v>99</v>
      </c>
      <c r="J28" s="198" t="s">
        <v>99</v>
      </c>
      <c r="K28" s="198" t="s">
        <v>99</v>
      </c>
      <c r="L28" s="198" t="s">
        <v>99</v>
      </c>
      <c r="M28" s="199"/>
      <c r="N28" s="199"/>
      <c r="O28" s="199"/>
      <c r="P28" s="185"/>
      <c r="Q28" s="185"/>
      <c r="R28" s="185"/>
      <c r="S28" s="185"/>
      <c r="T28" s="168"/>
      <c r="U28" s="168"/>
      <c r="V28" s="168"/>
      <c r="W28" s="168"/>
      <c r="X28" s="168"/>
      <c r="Y28" s="168"/>
      <c r="Z28" s="168"/>
      <c r="AA28" s="168"/>
      <c r="AB28" s="168"/>
      <c r="AC28" s="168"/>
      <c r="AD28" s="168"/>
      <c r="AE28" s="168"/>
      <c r="AF28" s="86"/>
      <c r="AG28" s="86"/>
      <c r="AH28" s="86"/>
      <c r="AI28" s="86"/>
      <c r="AJ28" s="86"/>
      <c r="AK28" s="86"/>
      <c r="AL28" s="86"/>
      <c r="AM28" s="86"/>
      <c r="AN28" s="86"/>
      <c r="AO28" s="86"/>
      <c r="AP28" s="86"/>
      <c r="AQ28" s="86"/>
      <c r="AR28" s="194"/>
      <c r="AS28" s="120"/>
    </row>
    <row r="29" hidden="1">
      <c r="A29" s="197" t="s">
        <v>112</v>
      </c>
      <c r="B29" s="61" t="b">
        <f>VLOOKUP(A29,SILOMS!C:F,4,0)</f>
        <v>0</v>
      </c>
      <c r="C29" s="66">
        <f>VLOOKUP(A29,SILOMS!O:Q,3,0)</f>
        <v>120.3923611</v>
      </c>
      <c r="D29" s="68">
        <f t="shared" si="3"/>
        <v>110.5833333</v>
      </c>
      <c r="E29" s="61" t="str">
        <f>VLOOKUP(B29,'Hora por anv'!B:D,3,0)</f>
        <v>#N/A</v>
      </c>
      <c r="F29" s="70" t="str">
        <f>E29*'Hora por anv'!$H$1</f>
        <v>#N/A</v>
      </c>
      <c r="G29" s="76" t="str">
        <f t="shared" si="1"/>
        <v>#N/A</v>
      </c>
      <c r="H29" s="198" t="s">
        <v>99</v>
      </c>
      <c r="I29" s="198" t="s">
        <v>99</v>
      </c>
      <c r="J29" s="198" t="s">
        <v>99</v>
      </c>
      <c r="K29" s="198" t="s">
        <v>99</v>
      </c>
      <c r="L29" s="198" t="s">
        <v>99</v>
      </c>
      <c r="M29" s="199"/>
      <c r="N29" s="199"/>
      <c r="O29" s="199"/>
      <c r="P29" s="185"/>
      <c r="Q29" s="185"/>
      <c r="R29" s="185"/>
      <c r="S29" s="185"/>
      <c r="T29" s="168"/>
      <c r="U29" s="168"/>
      <c r="V29" s="168"/>
      <c r="W29" s="168"/>
      <c r="X29" s="168"/>
      <c r="Y29" s="168"/>
      <c r="Z29" s="168"/>
      <c r="AA29" s="168"/>
      <c r="AB29" s="168"/>
      <c r="AC29" s="168"/>
      <c r="AD29" s="168"/>
      <c r="AE29" s="168"/>
      <c r="AF29" s="86"/>
      <c r="AG29" s="226"/>
      <c r="AH29" s="86"/>
      <c r="AI29" s="86"/>
      <c r="AJ29" s="86"/>
      <c r="AK29" s="86"/>
      <c r="AL29" s="86"/>
      <c r="AM29" s="86"/>
      <c r="AN29" s="86"/>
      <c r="AO29" s="86"/>
      <c r="AP29" s="86"/>
      <c r="AQ29" s="86"/>
      <c r="AR29" s="194"/>
      <c r="AS29" s="120"/>
    </row>
    <row r="30" hidden="1">
      <c r="A30" s="61" t="s">
        <v>68</v>
      </c>
      <c r="B30" s="61" t="b">
        <f>VLOOKUP(A30,SILOMS!C:F,4,0)</f>
        <v>0</v>
      </c>
      <c r="C30" s="66">
        <f>VLOOKUP(A30,SILOMS!O:Q,3,0)</f>
        <v>214.1354167</v>
      </c>
      <c r="D30" s="68">
        <f>IF(C30*24&lt;1500,1500-(C30*24),IF(C30*24&lt;3000,3000-(C30*24),5250-(C30*24)))
</f>
        <v>110.75</v>
      </c>
      <c r="E30" s="61" t="str">
        <f>VLOOKUP(B30,'Hora por anv'!B:D,3,0)</f>
        <v>#N/A</v>
      </c>
      <c r="F30" s="70" t="str">
        <f>E30*'Hora por anv'!$H$1</f>
        <v>#N/A</v>
      </c>
      <c r="G30" s="76" t="str">
        <f t="shared" si="1"/>
        <v>#N/A</v>
      </c>
      <c r="H30" s="77">
        <v>1.0</v>
      </c>
      <c r="I30" s="77">
        <v>1.0</v>
      </c>
      <c r="J30" s="77">
        <v>1.0</v>
      </c>
      <c r="K30" s="77"/>
      <c r="L30" s="77"/>
      <c r="M30" s="78"/>
      <c r="N30" s="78"/>
      <c r="O30" s="83" t="s">
        <v>50</v>
      </c>
      <c r="P30" s="178"/>
      <c r="Q30" s="100" t="s">
        <v>127</v>
      </c>
      <c r="R30" s="79"/>
      <c r="S30" s="149"/>
      <c r="T30" s="82"/>
      <c r="U30" s="82"/>
      <c r="V30" s="82"/>
      <c r="W30" s="231" t="s">
        <v>230</v>
      </c>
      <c r="X30" s="139"/>
      <c r="Y30" s="139"/>
      <c r="Z30" s="139"/>
      <c r="AA30" s="141"/>
      <c r="AB30" s="83" t="s">
        <v>50</v>
      </c>
      <c r="AC30" s="82"/>
      <c r="AD30" s="82"/>
      <c r="AE30" s="82"/>
      <c r="AF30" s="84"/>
      <c r="AG30" s="84"/>
      <c r="AH30" s="84"/>
      <c r="AI30" s="84"/>
      <c r="AJ30" s="84"/>
      <c r="AK30" s="84"/>
      <c r="AL30" s="84"/>
      <c r="AM30" s="84"/>
      <c r="AN30" s="84"/>
      <c r="AO30" s="84"/>
      <c r="AP30" s="84"/>
      <c r="AQ30" s="84"/>
      <c r="AR30" s="173" t="s">
        <v>231</v>
      </c>
      <c r="AS30" s="128"/>
    </row>
    <row r="31" hidden="1">
      <c r="A31" s="61" t="s">
        <v>31</v>
      </c>
      <c r="B31" s="61">
        <f>VLOOKUP(A31,SILOMS!C:F,4,0)</f>
        <v>2738</v>
      </c>
      <c r="C31" s="66">
        <f>VLOOKUP(A31,SILOMS!O:Q,3,0)</f>
        <v>4.166666667</v>
      </c>
      <c r="D31" s="68">
        <f t="shared" ref="D31:D32" si="4">IF(C31*24&lt;1500,1500-(C31*24),IF(C31*24&lt;3000,3000-(C31*24),4000-(C31*24)))
</f>
        <v>1400</v>
      </c>
      <c r="E31" s="61">
        <f>VLOOKUP(B31,'Hora por anv'!B:D,3,0)</f>
        <v>55.52851064</v>
      </c>
      <c r="F31" s="70">
        <f>E31*'Hora por anv'!$H$1</f>
        <v>260.984</v>
      </c>
      <c r="G31" s="76">
        <f t="shared" si="1"/>
        <v>25.21227355</v>
      </c>
      <c r="H31" s="198" t="s">
        <v>99</v>
      </c>
      <c r="I31" s="198" t="s">
        <v>99</v>
      </c>
      <c r="J31" s="198" t="s">
        <v>99</v>
      </c>
      <c r="K31" s="198" t="s">
        <v>99</v>
      </c>
      <c r="L31" s="198" t="s">
        <v>99</v>
      </c>
      <c r="M31" s="199"/>
      <c r="N31" s="199"/>
      <c r="O31" s="199"/>
      <c r="P31" s="185"/>
      <c r="Q31" s="185"/>
      <c r="R31" s="185"/>
      <c r="S31" s="185"/>
      <c r="T31" s="168"/>
      <c r="U31" s="168"/>
      <c r="V31" s="168"/>
      <c r="W31" s="168"/>
      <c r="X31" s="168"/>
      <c r="Y31" s="168"/>
      <c r="Z31" s="168"/>
      <c r="AA31" s="168"/>
      <c r="AB31" s="168"/>
      <c r="AC31" s="168"/>
      <c r="AD31" s="168"/>
      <c r="AE31" s="168"/>
      <c r="AF31" s="86"/>
      <c r="AG31" s="86"/>
      <c r="AH31" s="86"/>
      <c r="AI31" s="86"/>
      <c r="AJ31" s="86"/>
      <c r="AK31" s="86"/>
      <c r="AL31" s="226"/>
      <c r="AM31" s="86"/>
      <c r="AN31" s="86"/>
      <c r="AO31" s="86"/>
      <c r="AP31" s="86"/>
      <c r="AQ31" s="86"/>
      <c r="AR31" s="194"/>
      <c r="AS31" s="120"/>
    </row>
    <row r="32" hidden="1">
      <c r="A32" s="61" t="s">
        <v>140</v>
      </c>
      <c r="B32" s="61" t="b">
        <f>VLOOKUP(A32,SILOMS!C:F,4,0)</f>
        <v>0</v>
      </c>
      <c r="C32" s="66">
        <f>VLOOKUP(A32,SILOMS!O:Q,3,0)</f>
        <v>186.6493056</v>
      </c>
      <c r="D32" s="68">
        <f t="shared" si="4"/>
        <v>-479.5833333</v>
      </c>
      <c r="E32" s="61" t="str">
        <f>VLOOKUP(B32,'Hora por anv'!B:D,3,0)</f>
        <v>#N/A</v>
      </c>
      <c r="F32" s="70" t="str">
        <f>E32*'Hora por anv'!$H$1</f>
        <v>#N/A</v>
      </c>
      <c r="G32" s="76" t="str">
        <f t="shared" si="1"/>
        <v>#N/A</v>
      </c>
      <c r="H32" s="198" t="s">
        <v>99</v>
      </c>
      <c r="I32" s="198" t="s">
        <v>99</v>
      </c>
      <c r="J32" s="198" t="s">
        <v>99</v>
      </c>
      <c r="K32" s="198" t="s">
        <v>99</v>
      </c>
      <c r="L32" s="198" t="s">
        <v>99</v>
      </c>
      <c r="M32" s="199"/>
      <c r="N32" s="199"/>
      <c r="O32" s="199"/>
      <c r="P32" s="185"/>
      <c r="Q32" s="185"/>
      <c r="R32" s="185"/>
      <c r="S32" s="185"/>
      <c r="T32" s="168"/>
      <c r="U32" s="168"/>
      <c r="V32" s="168"/>
      <c r="W32" s="168"/>
      <c r="X32" s="168"/>
      <c r="Y32" s="168"/>
      <c r="Z32" s="168"/>
      <c r="AA32" s="168"/>
      <c r="AB32" s="168"/>
      <c r="AC32" s="168"/>
      <c r="AD32" s="168"/>
      <c r="AE32" s="168"/>
      <c r="AF32" s="86"/>
      <c r="AG32" s="86"/>
      <c r="AH32" s="86"/>
      <c r="AI32" s="86"/>
      <c r="AJ32" s="86"/>
      <c r="AK32" s="86"/>
      <c r="AL32" s="86"/>
      <c r="AM32" s="86"/>
      <c r="AN32" s="86"/>
      <c r="AO32" s="86"/>
      <c r="AP32" s="86"/>
      <c r="AQ32" s="86"/>
      <c r="AR32" s="194"/>
      <c r="AS32" s="120"/>
    </row>
    <row r="33" hidden="1">
      <c r="A33" s="61" t="s">
        <v>145</v>
      </c>
      <c r="B33" s="61" t="b">
        <f>VLOOKUP(A33,SILOMS!C:F,4,0)</f>
        <v>0</v>
      </c>
      <c r="C33" s="66">
        <f>VLOOKUP(A33,SILOMS!O:Q,3,0)</f>
        <v>216.6666667</v>
      </c>
      <c r="D33" s="68">
        <f>IF(C33*24&lt;1500,1500-(C33*24),IF(C33*24&lt;3000,3000-(C33*24),5200-(C33*24)))
</f>
        <v>0</v>
      </c>
      <c r="E33" s="61" t="str">
        <f>VLOOKUP(B33,'Hora por anv'!B:D,3,0)</f>
        <v>#N/A</v>
      </c>
      <c r="F33" s="70" t="str">
        <f>E33*'Hora por anv'!$H$1</f>
        <v>#N/A</v>
      </c>
      <c r="G33" s="76" t="str">
        <f t="shared" si="1"/>
        <v>#N/A</v>
      </c>
      <c r="H33" s="117" t="s">
        <v>99</v>
      </c>
      <c r="I33" s="117" t="s">
        <v>99</v>
      </c>
      <c r="J33" s="117" t="s">
        <v>99</v>
      </c>
      <c r="K33" s="117" t="s">
        <v>99</v>
      </c>
      <c r="L33" s="117" t="s">
        <v>99</v>
      </c>
      <c r="M33" s="78"/>
      <c r="N33" s="78"/>
      <c r="O33" s="83" t="s">
        <v>50</v>
      </c>
      <c r="P33" s="178"/>
      <c r="Q33" s="100" t="s">
        <v>127</v>
      </c>
      <c r="R33" s="79"/>
      <c r="S33" s="79"/>
      <c r="T33" s="83" t="s">
        <v>50</v>
      </c>
      <c r="U33" s="82"/>
      <c r="V33" s="82"/>
      <c r="W33" s="82"/>
      <c r="X33" s="82"/>
      <c r="Y33" s="82"/>
      <c r="Z33" s="82"/>
      <c r="AA33" s="82"/>
      <c r="AB33" s="82"/>
      <c r="AC33" s="82"/>
      <c r="AD33" s="82"/>
      <c r="AE33" s="82"/>
      <c r="AF33" s="84"/>
      <c r="AG33" s="84"/>
      <c r="AH33" s="84"/>
      <c r="AI33" s="84"/>
      <c r="AJ33" s="84"/>
      <c r="AK33" s="84"/>
      <c r="AL33" s="84"/>
      <c r="AM33" s="84"/>
      <c r="AN33" s="84"/>
      <c r="AO33" s="84"/>
      <c r="AP33" s="84"/>
      <c r="AQ33" s="84"/>
      <c r="AR33" s="235" t="s">
        <v>235</v>
      </c>
      <c r="AS33" s="87"/>
    </row>
    <row r="34" hidden="1">
      <c r="A34" s="61" t="s">
        <v>148</v>
      </c>
      <c r="B34" s="61" t="b">
        <f>VLOOKUP(A34,SILOMS!C:F,4,0)</f>
        <v>0</v>
      </c>
      <c r="C34" s="66">
        <f>VLOOKUP(A34,SILOMS!O:Q,3,0)</f>
        <v>201.3506944</v>
      </c>
      <c r="D34" s="68">
        <f t="shared" ref="D34:D42" si="5">IF(C34*24&lt;1500,1500-(C34*24),IF(C34*24&lt;3000,3000-(C34*24),4000-(C34*24)))
</f>
        <v>-832.4166667</v>
      </c>
      <c r="E34" s="61" t="str">
        <f>VLOOKUP(B34,'Hora por anv'!B:D,3,0)</f>
        <v>#N/A</v>
      </c>
      <c r="F34" s="70" t="str">
        <f>E34*'Hora por anv'!$H$1</f>
        <v>#N/A</v>
      </c>
      <c r="G34" s="76" t="str">
        <f t="shared" si="1"/>
        <v>#N/A</v>
      </c>
      <c r="H34" s="198">
        <v>1.0</v>
      </c>
      <c r="I34" s="198">
        <v>1.0</v>
      </c>
      <c r="J34" s="198">
        <v>1.0</v>
      </c>
      <c r="K34" s="198"/>
      <c r="L34" s="198"/>
      <c r="M34" s="199"/>
      <c r="N34" s="199"/>
      <c r="O34" s="199"/>
      <c r="P34" s="185"/>
      <c r="Q34" s="185"/>
      <c r="R34" s="185"/>
      <c r="S34" s="185"/>
      <c r="T34" s="168"/>
      <c r="U34" s="168"/>
      <c r="V34" s="168"/>
      <c r="W34" s="168"/>
      <c r="X34" s="168"/>
      <c r="Y34" s="168"/>
      <c r="Z34" s="168"/>
      <c r="AA34" s="168"/>
      <c r="AB34" s="168"/>
      <c r="AC34" s="168"/>
      <c r="AD34" s="168"/>
      <c r="AE34" s="168"/>
      <c r="AF34" s="86"/>
      <c r="AG34" s="86"/>
      <c r="AH34" s="86"/>
      <c r="AI34" s="86"/>
      <c r="AJ34" s="86"/>
      <c r="AK34" s="86"/>
      <c r="AL34" s="86"/>
      <c r="AM34" s="86"/>
      <c r="AN34" s="86"/>
      <c r="AO34" s="86"/>
      <c r="AP34" s="86"/>
      <c r="AQ34" s="86"/>
      <c r="AR34" s="194"/>
      <c r="AS34" s="128"/>
    </row>
    <row r="35" hidden="1">
      <c r="A35" s="61" t="s">
        <v>151</v>
      </c>
      <c r="B35" s="61" t="b">
        <f>VLOOKUP(A35,SILOMS!C:F,4,0)</f>
        <v>0</v>
      </c>
      <c r="C35" s="66">
        <f>VLOOKUP(A35,SILOMS!O:Q,3,0)</f>
        <v>192.9097222</v>
      </c>
      <c r="D35" s="68">
        <f t="shared" si="5"/>
        <v>-629.8333333</v>
      </c>
      <c r="E35" s="61" t="str">
        <f>VLOOKUP(B35,'Hora por anv'!B:D,3,0)</f>
        <v>#N/A</v>
      </c>
      <c r="F35" s="70" t="str">
        <f>E35*'Hora por anv'!$H$1</f>
        <v>#N/A</v>
      </c>
      <c r="G35" s="76" t="str">
        <f t="shared" si="1"/>
        <v>#N/A</v>
      </c>
      <c r="H35" s="77">
        <v>1.0</v>
      </c>
      <c r="I35" s="77">
        <v>1.0</v>
      </c>
      <c r="J35" s="77">
        <v>1.0</v>
      </c>
      <c r="K35" s="77"/>
      <c r="L35" s="77"/>
      <c r="M35" s="78"/>
      <c r="N35" s="78"/>
      <c r="O35" s="83" t="s">
        <v>50</v>
      </c>
      <c r="P35" s="83" t="s">
        <v>50</v>
      </c>
      <c r="Q35" s="79"/>
      <c r="R35" s="79"/>
      <c r="S35" s="79"/>
      <c r="T35" s="82"/>
      <c r="U35" s="82"/>
      <c r="V35" s="241"/>
      <c r="W35" s="82"/>
      <c r="X35" s="82"/>
      <c r="Y35" s="82"/>
      <c r="Z35" s="82"/>
      <c r="AA35" s="82"/>
      <c r="AB35" s="82"/>
      <c r="AC35" s="82"/>
      <c r="AD35" s="82"/>
      <c r="AE35" s="82"/>
      <c r="AF35" s="84"/>
      <c r="AG35" s="84"/>
      <c r="AH35" s="84"/>
      <c r="AI35" s="84"/>
      <c r="AJ35" s="84"/>
      <c r="AK35" s="84"/>
      <c r="AL35" s="84"/>
      <c r="AM35" s="84"/>
      <c r="AN35" s="84"/>
      <c r="AO35" s="84"/>
      <c r="AP35" s="84"/>
      <c r="AQ35" s="84"/>
      <c r="AR35" s="87"/>
      <c r="AS35" s="120"/>
    </row>
    <row r="36" hidden="1">
      <c r="A36" s="61" t="s">
        <v>154</v>
      </c>
      <c r="B36" s="61" t="b">
        <f>VLOOKUP(A36,SILOMS!C:F,4,0)</f>
        <v>0</v>
      </c>
      <c r="C36" s="66">
        <f>VLOOKUP(A36,SILOMS!O:Q,3,0)</f>
        <v>0</v>
      </c>
      <c r="D36" s="68">
        <f t="shared" si="5"/>
        <v>1500</v>
      </c>
      <c r="E36" s="61" t="str">
        <f>VLOOKUP(B36,'Hora por anv'!B:D,3,0)</f>
        <v>#N/A</v>
      </c>
      <c r="F36" s="70" t="str">
        <f>E36*'Hora por anv'!$H$1</f>
        <v>#N/A</v>
      </c>
      <c r="G36" s="76" t="str">
        <f t="shared" si="1"/>
        <v>#N/A</v>
      </c>
      <c r="H36" s="198">
        <v>1.0</v>
      </c>
      <c r="I36" s="198">
        <v>1.0</v>
      </c>
      <c r="J36" s="198">
        <v>1.0</v>
      </c>
      <c r="K36" s="198"/>
      <c r="L36" s="198"/>
      <c r="M36" s="199"/>
      <c r="N36" s="199"/>
      <c r="O36" s="199"/>
      <c r="P36" s="185"/>
      <c r="Q36" s="185"/>
      <c r="R36" s="185"/>
      <c r="S36" s="185"/>
      <c r="T36" s="168"/>
      <c r="U36" s="168"/>
      <c r="V36" s="168"/>
      <c r="W36" s="168"/>
      <c r="X36" s="168"/>
      <c r="Y36" s="168"/>
      <c r="Z36" s="168"/>
      <c r="AA36" s="168"/>
      <c r="AB36" s="168"/>
      <c r="AC36" s="168"/>
      <c r="AD36" s="168"/>
      <c r="AE36" s="168"/>
      <c r="AF36" s="86"/>
      <c r="AG36" s="86"/>
      <c r="AH36" s="86"/>
      <c r="AI36" s="86"/>
      <c r="AJ36" s="226"/>
      <c r="AK36" s="86"/>
      <c r="AL36" s="86"/>
      <c r="AM36" s="86"/>
      <c r="AN36" s="86"/>
      <c r="AO36" s="86"/>
      <c r="AP36" s="86"/>
      <c r="AQ36" s="86"/>
      <c r="AR36" s="242"/>
      <c r="AS36" s="120"/>
    </row>
    <row r="37" hidden="1">
      <c r="A37" s="61" t="s">
        <v>160</v>
      </c>
      <c r="B37" s="61" t="b">
        <f>VLOOKUP(A37,SILOMS!C:F,4,0)</f>
        <v>0</v>
      </c>
      <c r="C37" s="66">
        <f>VLOOKUP(A37,SILOMS!O:Q,3,0)</f>
        <v>222.8576389</v>
      </c>
      <c r="D37" s="68">
        <f t="shared" si="5"/>
        <v>-1348.583333</v>
      </c>
      <c r="E37" s="61" t="str">
        <f>VLOOKUP(B37,'Hora por anv'!B:D,3,0)</f>
        <v>#N/A</v>
      </c>
      <c r="F37" s="70" t="str">
        <f>E37*'Hora por anv'!$H$1</f>
        <v>#N/A</v>
      </c>
      <c r="G37" s="76" t="str">
        <f t="shared" si="1"/>
        <v>#N/A</v>
      </c>
      <c r="H37" s="77">
        <v>1.0</v>
      </c>
      <c r="I37" s="192" t="s">
        <v>163</v>
      </c>
      <c r="J37" s="77">
        <v>1.0</v>
      </c>
      <c r="K37" s="77"/>
      <c r="L37" s="77"/>
      <c r="M37" s="78"/>
      <c r="N37" s="78"/>
      <c r="O37" s="83" t="s">
        <v>50</v>
      </c>
      <c r="P37" s="83" t="s">
        <v>50</v>
      </c>
      <c r="Q37" s="79"/>
      <c r="R37" s="79"/>
      <c r="S37" s="79"/>
      <c r="T37" s="82"/>
      <c r="U37" s="126"/>
      <c r="V37" s="82"/>
      <c r="W37" s="82"/>
      <c r="X37" s="82"/>
      <c r="Y37" s="82"/>
      <c r="Z37" s="82"/>
      <c r="AA37" s="82"/>
      <c r="AB37" s="82"/>
      <c r="AC37" s="82"/>
      <c r="AD37" s="82"/>
      <c r="AE37" s="82"/>
      <c r="AF37" s="84"/>
      <c r="AG37" s="84"/>
      <c r="AH37" s="84"/>
      <c r="AI37" s="84"/>
      <c r="AJ37" s="84"/>
      <c r="AK37" s="84"/>
      <c r="AL37" s="84"/>
      <c r="AM37" s="84"/>
      <c r="AN37" s="84"/>
      <c r="AO37" s="84"/>
      <c r="AP37" s="84"/>
      <c r="AQ37" s="84"/>
      <c r="AR37" s="88"/>
      <c r="AS37" s="128"/>
    </row>
    <row r="38" hidden="1">
      <c r="A38" s="61" t="s">
        <v>165</v>
      </c>
      <c r="B38" s="61" t="b">
        <f>VLOOKUP(A38,SILOMS!C:F,4,0)</f>
        <v>0</v>
      </c>
      <c r="C38" s="66">
        <f>VLOOKUP(A38,SILOMS!O:Q,3,0)</f>
        <v>139.4548611</v>
      </c>
      <c r="D38" s="68">
        <f t="shared" si="5"/>
        <v>653.0833333</v>
      </c>
      <c r="E38" s="61" t="str">
        <f>VLOOKUP(B38,'Hora por anv'!B:D,3,0)</f>
        <v>#N/A</v>
      </c>
      <c r="F38" s="70" t="str">
        <f>E38*'Hora por anv'!$H$1</f>
        <v>#N/A</v>
      </c>
      <c r="G38" s="76" t="str">
        <f t="shared" si="1"/>
        <v>#N/A</v>
      </c>
      <c r="H38" s="198" t="s">
        <v>99</v>
      </c>
      <c r="I38" s="198" t="s">
        <v>99</v>
      </c>
      <c r="J38" s="198" t="s">
        <v>99</v>
      </c>
      <c r="K38" s="198" t="s">
        <v>99</v>
      </c>
      <c r="L38" s="198" t="s">
        <v>99</v>
      </c>
      <c r="M38" s="199"/>
      <c r="N38" s="199"/>
      <c r="O38" s="199"/>
      <c r="P38" s="185"/>
      <c r="Q38" s="185"/>
      <c r="R38" s="185"/>
      <c r="S38" s="185"/>
      <c r="T38" s="168"/>
      <c r="U38" s="168"/>
      <c r="V38" s="168"/>
      <c r="W38" s="168"/>
      <c r="X38" s="168"/>
      <c r="Y38" s="168"/>
      <c r="Z38" s="168"/>
      <c r="AA38" s="168"/>
      <c r="AB38" s="168"/>
      <c r="AC38" s="168"/>
      <c r="AD38" s="168"/>
      <c r="AE38" s="168"/>
      <c r="AF38" s="86"/>
      <c r="AG38" s="86"/>
      <c r="AH38" s="86"/>
      <c r="AI38" s="86"/>
      <c r="AJ38" s="86"/>
      <c r="AK38" s="86"/>
      <c r="AL38" s="86"/>
      <c r="AM38" s="86"/>
      <c r="AN38" s="86"/>
      <c r="AO38" s="86"/>
      <c r="AP38" s="86"/>
      <c r="AQ38" s="86"/>
      <c r="AR38" s="194"/>
      <c r="AS38" s="120"/>
    </row>
    <row r="39" hidden="1">
      <c r="A39" s="61" t="s">
        <v>79</v>
      </c>
      <c r="B39" s="61">
        <f>VLOOKUP(A39,SILOMS!C:F,4,0)</f>
        <v>2702</v>
      </c>
      <c r="C39" s="66">
        <f>VLOOKUP(A39,SILOMS!O:Q,3,0)</f>
        <v>23.03472222</v>
      </c>
      <c r="D39" s="68">
        <f t="shared" si="5"/>
        <v>947.1666667</v>
      </c>
      <c r="E39" s="61">
        <f>VLOOKUP(B39,'Hora por anv'!B:D,3,0)</f>
        <v>42.09219858</v>
      </c>
      <c r="F39" s="70">
        <f>E39*'Hora por anv'!$H$1</f>
        <v>197.8333333</v>
      </c>
      <c r="G39" s="76">
        <f t="shared" si="1"/>
        <v>22.5021904</v>
      </c>
      <c r="H39" s="198">
        <v>1.0</v>
      </c>
      <c r="I39" s="198">
        <v>1.0</v>
      </c>
      <c r="J39" s="198">
        <v>1.0</v>
      </c>
      <c r="K39" s="198"/>
      <c r="L39" s="198"/>
      <c r="M39" s="199"/>
      <c r="N39" s="199"/>
      <c r="O39" s="199"/>
      <c r="P39" s="178"/>
      <c r="Q39" s="80" t="s">
        <v>105</v>
      </c>
      <c r="R39" s="185"/>
      <c r="S39" s="185"/>
      <c r="T39" s="168"/>
      <c r="U39" s="168"/>
      <c r="V39" s="168"/>
      <c r="W39" s="248" t="s">
        <v>245</v>
      </c>
      <c r="X39" s="82"/>
      <c r="Y39" s="82"/>
      <c r="Z39" s="82"/>
      <c r="AA39" s="168"/>
      <c r="AB39" s="168"/>
      <c r="AC39" s="168"/>
      <c r="AD39" s="168"/>
      <c r="AE39" s="168"/>
      <c r="AF39" s="86"/>
      <c r="AG39" s="86"/>
      <c r="AH39" s="86"/>
      <c r="AI39" s="86"/>
      <c r="AJ39" s="86"/>
      <c r="AK39" s="86"/>
      <c r="AL39" s="86"/>
      <c r="AM39" s="86"/>
      <c r="AN39" s="86"/>
      <c r="AO39" s="86"/>
      <c r="AP39" s="86"/>
      <c r="AQ39" s="86"/>
      <c r="AR39" s="173" t="s">
        <v>246</v>
      </c>
      <c r="AS39" s="124" t="s">
        <v>247</v>
      </c>
    </row>
    <row r="40" hidden="1">
      <c r="A40" s="61" t="s">
        <v>169</v>
      </c>
      <c r="B40" s="61" t="b">
        <f>VLOOKUP(A40,SILOMS!C:F,4,0)</f>
        <v>0</v>
      </c>
      <c r="C40" s="66">
        <f>VLOOKUP(A40,SILOMS!O:Q,3,0)</f>
        <v>20.08680556</v>
      </c>
      <c r="D40" s="68">
        <f t="shared" si="5"/>
        <v>1017.916667</v>
      </c>
      <c r="E40" s="61" t="str">
        <f>VLOOKUP(B40,'Hora por anv'!B:D,3,0)</f>
        <v>#N/A</v>
      </c>
      <c r="F40" s="70" t="str">
        <f>E40*'Hora por anv'!$H$1</f>
        <v>#N/A</v>
      </c>
      <c r="G40" s="76" t="str">
        <f t="shared" si="1"/>
        <v>#N/A</v>
      </c>
      <c r="H40" s="198" t="s">
        <v>99</v>
      </c>
      <c r="I40" s="198" t="s">
        <v>99</v>
      </c>
      <c r="J40" s="198" t="s">
        <v>99</v>
      </c>
      <c r="K40" s="198" t="s">
        <v>99</v>
      </c>
      <c r="L40" s="198" t="s">
        <v>99</v>
      </c>
      <c r="M40" s="199"/>
      <c r="N40" s="199"/>
      <c r="O40" s="199"/>
      <c r="P40" s="185"/>
      <c r="Q40" s="185"/>
      <c r="R40" s="185"/>
      <c r="S40" s="185"/>
      <c r="T40" s="168"/>
      <c r="U40" s="168"/>
      <c r="V40" s="168"/>
      <c r="W40" s="168"/>
      <c r="X40" s="168"/>
      <c r="Y40" s="168"/>
      <c r="Z40" s="168"/>
      <c r="AA40" s="168"/>
      <c r="AB40" s="168"/>
      <c r="AC40" s="168"/>
      <c r="AD40" s="168"/>
      <c r="AE40" s="168"/>
      <c r="AF40" s="86"/>
      <c r="AG40" s="86"/>
      <c r="AH40" s="86"/>
      <c r="AI40" s="86"/>
      <c r="AJ40" s="86"/>
      <c r="AK40" s="86"/>
      <c r="AL40" s="86"/>
      <c r="AM40" s="86"/>
      <c r="AN40" s="86"/>
      <c r="AO40" s="86"/>
      <c r="AP40" s="86"/>
      <c r="AQ40" s="86"/>
      <c r="AR40" s="194"/>
      <c r="AS40" s="120"/>
    </row>
    <row r="41" hidden="1">
      <c r="A41" s="252" t="s">
        <v>136</v>
      </c>
      <c r="B41" s="61" t="b">
        <f>VLOOKUP(A41,SILOMS!C:F,4,0)</f>
        <v>0</v>
      </c>
      <c r="C41" s="255">
        <f>VLOOKUP(A41,SILOMS!O:Q,3,0)</f>
        <v>5.954861111</v>
      </c>
      <c r="D41" s="256">
        <f t="shared" si="5"/>
        <v>1357.083333</v>
      </c>
      <c r="E41" s="252" t="str">
        <f>VLOOKUP(B41,'Hora por anv'!B:D,3,0)</f>
        <v>#N/A</v>
      </c>
      <c r="F41" s="257" t="str">
        <f>E41*'Hora por anv'!$H$1</f>
        <v>#N/A</v>
      </c>
      <c r="G41" s="258" t="str">
        <f t="shared" si="1"/>
        <v>#N/A</v>
      </c>
      <c r="H41" s="259">
        <v>1.0</v>
      </c>
      <c r="I41" s="259">
        <v>1.0</v>
      </c>
      <c r="J41" s="259">
        <v>1.0</v>
      </c>
      <c r="K41" s="259"/>
      <c r="L41" s="259"/>
      <c r="M41" s="259"/>
      <c r="N41" s="259"/>
      <c r="O41" s="259"/>
      <c r="P41" s="260"/>
      <c r="Q41" s="261" t="s">
        <v>105</v>
      </c>
      <c r="R41" s="259"/>
      <c r="S41" s="259"/>
      <c r="T41" s="168"/>
      <c r="U41" s="168"/>
      <c r="V41" s="168"/>
      <c r="W41" s="168"/>
      <c r="X41" s="263"/>
      <c r="Y41" s="263"/>
      <c r="Z41" s="263"/>
      <c r="AA41" s="263"/>
      <c r="AB41" s="263"/>
      <c r="AC41" s="263"/>
      <c r="AD41" s="263"/>
      <c r="AE41" s="263"/>
      <c r="AF41" s="264"/>
      <c r="AG41" s="264"/>
      <c r="AH41" s="264"/>
      <c r="AI41" s="264"/>
      <c r="AJ41" s="264"/>
      <c r="AK41" s="264"/>
      <c r="AL41" s="264"/>
      <c r="AM41" s="264"/>
      <c r="AN41" s="264"/>
      <c r="AO41" s="264"/>
      <c r="AP41" s="264"/>
      <c r="AQ41" s="264"/>
      <c r="AR41" s="87" t="s">
        <v>250</v>
      </c>
      <c r="AS41" s="265"/>
    </row>
    <row r="42" hidden="1">
      <c r="A42" s="197" t="s">
        <v>190</v>
      </c>
      <c r="B42" s="61" t="b">
        <f>VLOOKUP(A42,SILOMS!C:F,4,0)</f>
        <v>0</v>
      </c>
      <c r="C42" s="255">
        <f>VLOOKUP(A42,SILOMS!O:Q,3,0)</f>
        <v>75.78819444</v>
      </c>
      <c r="D42" s="256">
        <f t="shared" si="5"/>
        <v>1181.083333</v>
      </c>
      <c r="E42" s="252" t="str">
        <f>VLOOKUP(B42,'Hora por anv'!B:D,3,0)</f>
        <v>#N/A</v>
      </c>
      <c r="F42" s="257" t="str">
        <f>E42*'Hora por anv'!$H$1</f>
        <v>#N/A</v>
      </c>
      <c r="G42" s="258" t="str">
        <f t="shared" si="1"/>
        <v>#N/A</v>
      </c>
      <c r="H42" s="266" t="s">
        <v>99</v>
      </c>
      <c r="I42" s="266" t="s">
        <v>99</v>
      </c>
      <c r="J42" s="266" t="s">
        <v>99</v>
      </c>
      <c r="K42" s="266" t="s">
        <v>99</v>
      </c>
      <c r="L42" s="266" t="s">
        <v>99</v>
      </c>
      <c r="M42" s="267"/>
      <c r="N42" s="267"/>
      <c r="O42" s="267"/>
      <c r="P42" s="81"/>
      <c r="Q42" s="81"/>
      <c r="R42" s="81"/>
      <c r="S42" s="81"/>
      <c r="T42" s="200"/>
      <c r="U42" s="200"/>
      <c r="V42" s="200"/>
      <c r="W42" s="168"/>
      <c r="X42" s="268"/>
      <c r="Y42" s="268"/>
      <c r="Z42" s="268"/>
      <c r="AA42" s="268"/>
      <c r="AB42" s="268"/>
      <c r="AC42" s="268"/>
      <c r="AD42" s="268"/>
      <c r="AE42" s="268"/>
      <c r="AF42" s="269"/>
      <c r="AG42" s="269"/>
      <c r="AH42" s="269"/>
      <c r="AI42" s="269"/>
      <c r="AJ42" s="269"/>
      <c r="AK42" s="269"/>
      <c r="AL42" s="269"/>
      <c r="AM42" s="269"/>
      <c r="AN42" s="269"/>
      <c r="AO42" s="269"/>
      <c r="AP42" s="269"/>
      <c r="AQ42" s="269"/>
      <c r="AR42" s="194"/>
      <c r="AS42" s="265"/>
    </row>
    <row r="43">
      <c r="A43" s="22"/>
      <c r="B43" s="22"/>
      <c r="C43" s="22"/>
      <c r="D43" s="22"/>
      <c r="E43" s="271"/>
      <c r="F43" s="17"/>
      <c r="G43" s="22"/>
      <c r="H43" s="17"/>
      <c r="I43" s="17"/>
      <c r="J43" s="17"/>
      <c r="K43" s="17"/>
      <c r="L43" s="17"/>
      <c r="M43" s="17"/>
      <c r="N43" s="17"/>
      <c r="O43" s="17"/>
      <c r="P43" s="22"/>
      <c r="Q43" s="271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</row>
    <row r="44">
      <c r="A44" s="22"/>
      <c r="B44" s="22"/>
      <c r="C44" s="22"/>
      <c r="D44" s="22"/>
      <c r="E44" s="271"/>
      <c r="F44" s="17"/>
      <c r="G44" s="22"/>
      <c r="H44" s="17"/>
      <c r="I44" s="17"/>
      <c r="J44" s="17"/>
      <c r="K44" s="17"/>
      <c r="L44" s="17"/>
      <c r="M44" s="17"/>
      <c r="N44" s="17"/>
      <c r="O44" s="17"/>
      <c r="P44" s="22"/>
      <c r="Q44" s="271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</row>
    <row r="45">
      <c r="A45" s="22"/>
      <c r="B45" s="22"/>
      <c r="C45" s="22"/>
      <c r="D45" s="22"/>
      <c r="E45" s="271"/>
      <c r="F45" s="17"/>
      <c r="G45" s="22"/>
      <c r="H45" s="17"/>
      <c r="I45" s="17"/>
      <c r="J45" s="17"/>
      <c r="K45" s="17"/>
      <c r="L45" s="17"/>
      <c r="M45" s="17"/>
      <c r="N45" s="17"/>
      <c r="O45" s="17"/>
      <c r="P45" s="22"/>
      <c r="Q45" s="271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</row>
    <row r="46">
      <c r="A46" s="22"/>
      <c r="B46" s="22"/>
      <c r="C46" s="22"/>
      <c r="D46" s="22"/>
      <c r="E46" s="275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22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</row>
    <row r="47">
      <c r="A47" s="22"/>
      <c r="B47" s="22"/>
      <c r="C47" s="22"/>
      <c r="D47" s="22"/>
      <c r="E47" s="278"/>
      <c r="F47" s="17"/>
      <c r="G47" s="22"/>
      <c r="H47" s="17"/>
      <c r="I47" s="17"/>
      <c r="J47" s="17"/>
      <c r="K47" s="17"/>
      <c r="L47" s="17"/>
      <c r="M47" s="17"/>
      <c r="N47" s="17"/>
      <c r="O47" s="17"/>
      <c r="P47" s="22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</row>
    <row r="48">
      <c r="A48" s="279"/>
      <c r="B48" s="280"/>
      <c r="C48" s="280"/>
      <c r="D48" s="281"/>
      <c r="E48" s="280"/>
      <c r="F48" s="280"/>
      <c r="G48" s="280"/>
      <c r="H48" s="282"/>
      <c r="I48" s="282"/>
      <c r="J48" s="282"/>
      <c r="K48" s="282"/>
      <c r="L48" s="282"/>
      <c r="M48" s="282"/>
      <c r="N48" s="282"/>
      <c r="O48" s="282"/>
      <c r="P48" s="282"/>
      <c r="Q48" s="282"/>
      <c r="R48" s="282"/>
      <c r="S48" s="282"/>
      <c r="T48" s="279"/>
      <c r="U48" s="279"/>
      <c r="V48" s="279"/>
      <c r="W48" s="279"/>
      <c r="X48" s="279"/>
      <c r="Y48" s="279"/>
      <c r="Z48" s="279"/>
      <c r="AA48" s="279"/>
      <c r="AB48" s="279"/>
      <c r="AC48" s="279"/>
      <c r="AD48" s="279"/>
      <c r="AE48" s="279"/>
      <c r="AF48" s="279"/>
      <c r="AG48" s="279"/>
      <c r="AH48" s="279"/>
      <c r="AI48" s="279"/>
      <c r="AJ48" s="279"/>
      <c r="AK48" s="279"/>
      <c r="AL48" s="279"/>
      <c r="AM48" s="279"/>
      <c r="AN48" s="279"/>
      <c r="AO48" s="279"/>
      <c r="AP48" s="279"/>
      <c r="AQ48" s="279"/>
      <c r="AR48" s="279"/>
      <c r="AS48" s="280"/>
    </row>
    <row r="49">
      <c r="A49" s="22"/>
      <c r="B49" s="22"/>
      <c r="C49" s="22"/>
      <c r="D49" s="22"/>
      <c r="E49" s="271"/>
      <c r="F49" s="17"/>
      <c r="G49" s="22"/>
      <c r="H49" s="17"/>
      <c r="I49" s="17"/>
      <c r="J49" s="17"/>
      <c r="K49" s="17"/>
      <c r="L49" s="17"/>
      <c r="M49" s="17"/>
      <c r="N49" s="17"/>
      <c r="O49" s="17"/>
      <c r="P49" s="22"/>
      <c r="Q49" s="271"/>
      <c r="R49" s="17"/>
      <c r="S49" s="17"/>
      <c r="T49" s="17"/>
      <c r="U49" s="17"/>
      <c r="V49" s="17"/>
      <c r="W49" s="17"/>
      <c r="X49" s="283" t="s">
        <v>1</v>
      </c>
      <c r="Y49" s="283" t="s">
        <v>3</v>
      </c>
      <c r="Z49" s="284" t="s">
        <v>4</v>
      </c>
      <c r="AA49" s="285" t="s">
        <v>6</v>
      </c>
      <c r="AB49" s="103" t="s">
        <v>5</v>
      </c>
      <c r="AC49" s="286" t="s">
        <v>7</v>
      </c>
      <c r="AD49" s="287" t="s">
        <v>9</v>
      </c>
      <c r="AE49" s="288">
        <v>12.0</v>
      </c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</row>
    <row r="50">
      <c r="A50" s="22"/>
      <c r="B50" s="22"/>
      <c r="C50" s="17"/>
      <c r="D50" s="22"/>
      <c r="E50" s="289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22"/>
      <c r="Q50" s="17"/>
      <c r="R50" s="17"/>
      <c r="S50" s="17"/>
      <c r="T50" s="17"/>
      <c r="U50" s="17"/>
      <c r="V50" s="17"/>
      <c r="W50" s="17"/>
      <c r="X50" s="290" t="s">
        <v>12</v>
      </c>
      <c r="Y50" s="291">
        <v>2741.0</v>
      </c>
      <c r="Z50" s="21">
        <v>3275.8</v>
      </c>
      <c r="AA50" s="292">
        <f t="shared" ref="AA50:AA73" si="6">(Z50/AC50)/12</f>
        <v>45.49722222</v>
      </c>
      <c r="AB50" s="293" t="s">
        <v>156</v>
      </c>
      <c r="AC50" s="291">
        <v>6.0</v>
      </c>
      <c r="AD50" s="122"/>
      <c r="AE50" s="294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</row>
    <row r="51">
      <c r="A51" s="22"/>
      <c r="B51" s="22"/>
      <c r="C51" s="17"/>
      <c r="D51" s="22"/>
      <c r="E51" s="295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22"/>
      <c r="R51" s="17"/>
      <c r="S51" s="17"/>
      <c r="T51" s="17"/>
      <c r="U51" s="17"/>
      <c r="V51" s="17"/>
      <c r="W51" s="17"/>
      <c r="X51" s="290" t="s">
        <v>12</v>
      </c>
      <c r="Y51" s="291">
        <v>2738.0</v>
      </c>
      <c r="Z51" s="21">
        <v>3275.8</v>
      </c>
      <c r="AA51" s="292">
        <f t="shared" si="6"/>
        <v>45.49722222</v>
      </c>
      <c r="AB51" s="293" t="s">
        <v>72</v>
      </c>
      <c r="AC51" s="291">
        <v>6.0</v>
      </c>
      <c r="AD51" s="294"/>
      <c r="AE51" s="294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</row>
    <row r="52">
      <c r="A52" s="22"/>
      <c r="B52" s="22"/>
      <c r="C52" s="17"/>
      <c r="D52" s="22"/>
      <c r="E52" s="295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22"/>
      <c r="R52" s="17"/>
      <c r="S52" s="17"/>
      <c r="T52" s="17"/>
      <c r="U52" s="17"/>
      <c r="V52" s="17"/>
      <c r="W52" s="17"/>
      <c r="X52" s="296" t="s">
        <v>95</v>
      </c>
      <c r="Y52" s="297">
        <v>2708.0</v>
      </c>
      <c r="Z52" s="50">
        <v>1689.6</v>
      </c>
      <c r="AA52" s="298">
        <f t="shared" si="6"/>
        <v>35.2</v>
      </c>
      <c r="AB52" s="299" t="s">
        <v>58</v>
      </c>
      <c r="AC52" s="297">
        <v>4.0</v>
      </c>
      <c r="AD52" s="294"/>
      <c r="AE52" s="294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</row>
    <row r="53">
      <c r="A53" s="17"/>
      <c r="B53" s="17"/>
      <c r="C53" s="17"/>
      <c r="D53" s="301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302" t="s">
        <v>62</v>
      </c>
      <c r="Y53" s="298">
        <v>2723.0</v>
      </c>
      <c r="Z53" s="21">
        <v>511.5</v>
      </c>
      <c r="AA53" s="298">
        <f t="shared" si="6"/>
        <v>42.625</v>
      </c>
      <c r="AB53" s="303" t="s">
        <v>69</v>
      </c>
      <c r="AC53" s="298">
        <v>1.0</v>
      </c>
      <c r="AD53" s="145"/>
      <c r="AE53" s="145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</row>
    <row r="54">
      <c r="A54" s="17"/>
      <c r="B54" s="17"/>
      <c r="C54" s="17"/>
      <c r="D54" s="301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60" t="s">
        <v>71</v>
      </c>
      <c r="Y54" s="304">
        <v>2742.0</v>
      </c>
      <c r="Z54" s="21">
        <v>610.5</v>
      </c>
      <c r="AA54" s="298">
        <f t="shared" si="6"/>
        <v>50.875</v>
      </c>
      <c r="AB54" s="305" t="s">
        <v>74</v>
      </c>
      <c r="AC54" s="304">
        <v>1.0</v>
      </c>
      <c r="AD54" s="178"/>
      <c r="AE54" s="145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</row>
    <row r="55">
      <c r="A55" s="17"/>
      <c r="B55" s="17"/>
      <c r="C55" s="17"/>
      <c r="D55" s="301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302" t="s">
        <v>256</v>
      </c>
      <c r="Y55" s="298">
        <v>2703.0</v>
      </c>
      <c r="Z55" s="306">
        <v>231.0</v>
      </c>
      <c r="AA55" s="298">
        <f t="shared" si="6"/>
        <v>19.25</v>
      </c>
      <c r="AB55" s="303" t="s">
        <v>77</v>
      </c>
      <c r="AC55" s="298">
        <v>1.0</v>
      </c>
      <c r="AD55" s="307">
        <v>46143.0</v>
      </c>
      <c r="AE55" s="308" t="s">
        <v>257</v>
      </c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309"/>
    </row>
    <row r="56">
      <c r="A56" s="17"/>
      <c r="B56" s="17"/>
      <c r="C56" s="17"/>
      <c r="D56" s="301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60" t="s">
        <v>259</v>
      </c>
      <c r="Y56" s="304">
        <v>2702.0</v>
      </c>
      <c r="Z56" s="306">
        <v>209.0</v>
      </c>
      <c r="AA56" s="298">
        <f t="shared" si="6"/>
        <v>17.41666667</v>
      </c>
      <c r="AB56" s="305" t="s">
        <v>126</v>
      </c>
      <c r="AC56" s="304">
        <v>1.0</v>
      </c>
      <c r="AD56" s="312" t="s">
        <v>260</v>
      </c>
      <c r="AE56" s="308" t="s">
        <v>261</v>
      </c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</row>
    <row r="57">
      <c r="A57" s="17"/>
      <c r="B57" s="17"/>
      <c r="C57" s="17"/>
      <c r="D57" s="301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302" t="s">
        <v>80</v>
      </c>
      <c r="Y57" s="228">
        <v>2704.0</v>
      </c>
      <c r="Z57" s="50">
        <v>181.5</v>
      </c>
      <c r="AA57" s="298">
        <f t="shared" si="6"/>
        <v>15.125</v>
      </c>
      <c r="AB57" s="313" t="s">
        <v>81</v>
      </c>
      <c r="AC57" s="228">
        <v>1.0</v>
      </c>
      <c r="AD57" s="145"/>
      <c r="AE57" s="145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</row>
    <row r="58">
      <c r="A58" s="314" t="s">
        <v>50</v>
      </c>
      <c r="B58" s="314" t="s">
        <v>163</v>
      </c>
      <c r="C58" s="22"/>
      <c r="D58" s="315"/>
      <c r="E58" s="22"/>
      <c r="F58" s="22"/>
      <c r="G58" s="22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60" t="s">
        <v>85</v>
      </c>
      <c r="Y58" s="122">
        <v>2731.0</v>
      </c>
      <c r="Z58" s="50">
        <v>1338.7</v>
      </c>
      <c r="AA58" s="298">
        <f t="shared" si="6"/>
        <v>37.18611111</v>
      </c>
      <c r="AB58" s="308" t="s">
        <v>86</v>
      </c>
      <c r="AC58" s="122">
        <v>3.0</v>
      </c>
      <c r="AD58" s="178"/>
      <c r="AE58" s="145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</row>
    <row r="59">
      <c r="A59" s="316">
        <v>4000.0</v>
      </c>
      <c r="B59" s="314">
        <v>1500.0</v>
      </c>
      <c r="C59" s="22"/>
      <c r="D59" s="315"/>
      <c r="E59" s="22"/>
      <c r="F59" s="22"/>
      <c r="G59" s="22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60" t="s">
        <v>85</v>
      </c>
      <c r="Y59" s="122">
        <v>2733.0</v>
      </c>
      <c r="Z59" s="50">
        <v>1338.7</v>
      </c>
      <c r="AA59" s="298">
        <f t="shared" si="6"/>
        <v>37.18611111</v>
      </c>
      <c r="AB59" s="308" t="s">
        <v>87</v>
      </c>
      <c r="AC59" s="122">
        <v>3.0</v>
      </c>
      <c r="AD59" s="145"/>
      <c r="AE59" s="145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</row>
    <row r="60">
      <c r="A60" s="17"/>
      <c r="B60" s="22" t="s">
        <v>262</v>
      </c>
      <c r="C60" s="22"/>
      <c r="D60" s="315"/>
      <c r="E60" s="22"/>
      <c r="F60" s="22"/>
      <c r="G60" s="22"/>
      <c r="H60" s="17"/>
      <c r="I60" s="17"/>
      <c r="J60" s="17"/>
      <c r="K60" s="17"/>
      <c r="L60" s="17"/>
      <c r="M60" s="17"/>
      <c r="N60" s="17"/>
      <c r="O60" s="17"/>
      <c r="P60" s="317"/>
      <c r="Q60" s="17"/>
      <c r="R60" s="17"/>
      <c r="S60" s="17"/>
      <c r="T60" s="17"/>
      <c r="U60" s="17"/>
      <c r="V60" s="17"/>
      <c r="W60" s="17"/>
      <c r="X60" s="160" t="s">
        <v>85</v>
      </c>
      <c r="Y60" s="122">
        <v>2739.0</v>
      </c>
      <c r="Z60" s="50">
        <v>1338.7</v>
      </c>
      <c r="AA60" s="298">
        <f t="shared" si="6"/>
        <v>37.18611111</v>
      </c>
      <c r="AB60" s="308" t="s">
        <v>89</v>
      </c>
      <c r="AC60" s="122">
        <v>3.0</v>
      </c>
      <c r="AD60" s="145"/>
      <c r="AE60" s="145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318"/>
      <c r="AS60" s="17"/>
    </row>
    <row r="61">
      <c r="A61" s="17"/>
      <c r="B61" s="17"/>
      <c r="C61" s="17"/>
      <c r="D61" s="301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302" t="s">
        <v>90</v>
      </c>
      <c r="Y61" s="228">
        <v>2727.0</v>
      </c>
      <c r="Z61" s="50">
        <v>297.0</v>
      </c>
      <c r="AA61" s="298">
        <f t="shared" si="6"/>
        <v>24.75</v>
      </c>
      <c r="AB61" s="313" t="s">
        <v>91</v>
      </c>
      <c r="AC61" s="228">
        <v>1.0</v>
      </c>
      <c r="AD61" s="145"/>
      <c r="AE61" s="145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318"/>
      <c r="AS61" s="17"/>
    </row>
    <row r="62">
      <c r="A62" s="17"/>
      <c r="B62" s="17"/>
      <c r="C62" s="17"/>
      <c r="D62" s="301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296" t="s">
        <v>95</v>
      </c>
      <c r="Y62" s="319">
        <v>2728.0</v>
      </c>
      <c r="Z62" s="50">
        <v>1689.6</v>
      </c>
      <c r="AA62" s="298">
        <f t="shared" si="6"/>
        <v>35.2</v>
      </c>
      <c r="AB62" s="320" t="s">
        <v>88</v>
      </c>
      <c r="AC62" s="319">
        <v>4.0</v>
      </c>
      <c r="AD62" s="145"/>
      <c r="AE62" s="145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321"/>
      <c r="AS62" s="17"/>
    </row>
    <row r="63">
      <c r="A63" s="17"/>
      <c r="B63" s="17"/>
      <c r="C63" s="17"/>
      <c r="D63" s="301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296" t="s">
        <v>95</v>
      </c>
      <c r="Y63" s="319">
        <v>2729.0</v>
      </c>
      <c r="Z63" s="50">
        <v>1689.6</v>
      </c>
      <c r="AA63" s="298">
        <f t="shared" si="6"/>
        <v>35.2</v>
      </c>
      <c r="AB63" s="320" t="s">
        <v>167</v>
      </c>
      <c r="AC63" s="319">
        <v>4.0</v>
      </c>
      <c r="AD63" s="145"/>
      <c r="AE63" s="145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322"/>
      <c r="AS63" s="17"/>
    </row>
    <row r="64">
      <c r="A64" s="17"/>
      <c r="B64" s="17"/>
      <c r="C64" s="17"/>
      <c r="D64" s="301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296" t="s">
        <v>95</v>
      </c>
      <c r="Y64" s="319">
        <v>2721.0</v>
      </c>
      <c r="Z64" s="50">
        <v>1689.6</v>
      </c>
      <c r="AA64" s="298">
        <f t="shared" si="6"/>
        <v>35.2</v>
      </c>
      <c r="AB64" s="320" t="s">
        <v>141</v>
      </c>
      <c r="AC64" s="319">
        <v>4.0</v>
      </c>
      <c r="AD64" s="312" t="s">
        <v>96</v>
      </c>
      <c r="AE64" s="308" t="s">
        <v>257</v>
      </c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323"/>
      <c r="AS64" s="17"/>
    </row>
    <row r="65">
      <c r="A65" s="17"/>
      <c r="B65" s="17"/>
      <c r="C65" s="17"/>
      <c r="D65" s="301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302" t="s">
        <v>100</v>
      </c>
      <c r="Y65" s="228">
        <v>2719.0</v>
      </c>
      <c r="Z65" s="50">
        <v>1127.5</v>
      </c>
      <c r="AA65" s="298">
        <f t="shared" si="6"/>
        <v>46.97916667</v>
      </c>
      <c r="AB65" s="313" t="s">
        <v>84</v>
      </c>
      <c r="AC65" s="228">
        <v>2.0</v>
      </c>
      <c r="AD65" s="145"/>
      <c r="AE65" s="145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</row>
    <row r="66">
      <c r="A66" s="17"/>
      <c r="B66" s="17"/>
      <c r="C66" s="17"/>
      <c r="D66" s="301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302" t="s">
        <v>100</v>
      </c>
      <c r="Y66" s="228">
        <v>2722.0</v>
      </c>
      <c r="Z66" s="50">
        <v>1127.5</v>
      </c>
      <c r="AA66" s="298">
        <f t="shared" si="6"/>
        <v>46.97916667</v>
      </c>
      <c r="AB66" s="313" t="s">
        <v>103</v>
      </c>
      <c r="AC66" s="228">
        <v>2.0</v>
      </c>
      <c r="AD66" s="145"/>
      <c r="AE66" s="145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46"/>
      <c r="AS66" s="17"/>
    </row>
    <row r="67">
      <c r="A67" s="17"/>
      <c r="B67" s="17"/>
      <c r="C67" s="17"/>
      <c r="D67" s="301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60" t="s">
        <v>106</v>
      </c>
      <c r="Y67" s="122">
        <v>2743.0</v>
      </c>
      <c r="Z67" s="50">
        <v>935.0</v>
      </c>
      <c r="AA67" s="292">
        <f t="shared" si="6"/>
        <v>77.91666667</v>
      </c>
      <c r="AB67" s="308" t="s">
        <v>107</v>
      </c>
      <c r="AC67" s="122">
        <v>1.0</v>
      </c>
      <c r="AD67" s="145"/>
      <c r="AE67" s="145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</row>
    <row r="68">
      <c r="A68" s="17"/>
      <c r="B68" s="17"/>
      <c r="C68" s="17"/>
      <c r="D68" s="301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302" t="s">
        <v>109</v>
      </c>
      <c r="Y68" s="228">
        <v>2709.0</v>
      </c>
      <c r="Z68" s="50">
        <v>1067.0</v>
      </c>
      <c r="AA68" s="292">
        <f t="shared" si="6"/>
        <v>44.45833333</v>
      </c>
      <c r="AB68" s="313" t="s">
        <v>110</v>
      </c>
      <c r="AC68" s="228">
        <v>2.0</v>
      </c>
      <c r="AD68" s="145"/>
      <c r="AE68" s="145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</row>
    <row r="69">
      <c r="A69" s="17"/>
      <c r="B69" s="17"/>
      <c r="C69" s="17"/>
      <c r="D69" s="301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302" t="s">
        <v>109</v>
      </c>
      <c r="Y69" s="228">
        <v>2720.0</v>
      </c>
      <c r="Z69" s="50">
        <v>1067.0</v>
      </c>
      <c r="AA69" s="292">
        <f t="shared" si="6"/>
        <v>44.45833333</v>
      </c>
      <c r="AB69" s="313" t="s">
        <v>111</v>
      </c>
      <c r="AC69" s="228">
        <v>2.0</v>
      </c>
      <c r="AD69" s="145"/>
      <c r="AE69" s="145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</row>
    <row r="70">
      <c r="A70" s="17"/>
      <c r="B70" s="17"/>
      <c r="C70" s="17"/>
      <c r="D70" s="301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290" t="s">
        <v>12</v>
      </c>
      <c r="Y70" s="324">
        <v>2736.0</v>
      </c>
      <c r="Z70" s="21">
        <v>3275.8</v>
      </c>
      <c r="AA70" s="292">
        <f t="shared" si="6"/>
        <v>45.49722222</v>
      </c>
      <c r="AB70" s="326" t="s">
        <v>113</v>
      </c>
      <c r="AC70" s="324">
        <v>6.0</v>
      </c>
      <c r="AD70" s="145"/>
      <c r="AE70" s="145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</row>
    <row r="71">
      <c r="A71" s="17"/>
      <c r="B71" s="17"/>
      <c r="C71" s="17"/>
      <c r="D71" s="301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290" t="s">
        <v>12</v>
      </c>
      <c r="Y71" s="324">
        <v>2737.0</v>
      </c>
      <c r="Z71" s="21">
        <v>3275.8</v>
      </c>
      <c r="AA71" s="292">
        <f t="shared" si="6"/>
        <v>45.49722222</v>
      </c>
      <c r="AB71" s="326" t="s">
        <v>115</v>
      </c>
      <c r="AC71" s="324">
        <v>6.0</v>
      </c>
      <c r="AD71" s="145"/>
      <c r="AE71" s="145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</row>
    <row r="72">
      <c r="A72" s="17"/>
      <c r="B72" s="17"/>
      <c r="C72" s="17"/>
      <c r="D72" s="301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290" t="s">
        <v>12</v>
      </c>
      <c r="Y72" s="324">
        <v>2740.0</v>
      </c>
      <c r="Z72" s="21">
        <v>3275.8</v>
      </c>
      <c r="AA72" s="292">
        <f t="shared" si="6"/>
        <v>45.49722222</v>
      </c>
      <c r="AB72" s="326" t="s">
        <v>108</v>
      </c>
      <c r="AC72" s="324">
        <v>6.0</v>
      </c>
      <c r="AD72" s="145"/>
      <c r="AE72" s="145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</row>
    <row r="73">
      <c r="A73" s="17"/>
      <c r="B73" s="17"/>
      <c r="C73" s="17"/>
      <c r="D73" s="301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290" t="s">
        <v>12</v>
      </c>
      <c r="Y73" s="324">
        <v>2732.0</v>
      </c>
      <c r="Z73" s="21">
        <v>3275.8</v>
      </c>
      <c r="AA73" s="292">
        <f t="shared" si="6"/>
        <v>45.49722222</v>
      </c>
      <c r="AB73" s="326" t="s">
        <v>16</v>
      </c>
      <c r="AC73" s="324">
        <v>6.0</v>
      </c>
      <c r="AD73" s="145"/>
      <c r="AE73" s="145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</row>
    <row r="74">
      <c r="A74" s="17"/>
      <c r="B74" s="17"/>
      <c r="C74" s="17"/>
      <c r="D74" s="301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</row>
    <row r="75">
      <c r="A75" s="17"/>
      <c r="B75" s="17"/>
      <c r="C75" s="17"/>
      <c r="D75" s="301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</row>
    <row r="76">
      <c r="A76" s="17"/>
      <c r="B76" s="17"/>
      <c r="C76" s="17"/>
      <c r="D76" s="301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</row>
    <row r="77">
      <c r="A77" s="17"/>
      <c r="B77" s="17"/>
      <c r="C77" s="17"/>
      <c r="D77" s="301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</row>
    <row r="78">
      <c r="A78" s="17"/>
      <c r="B78" s="17"/>
      <c r="C78" s="17"/>
      <c r="D78" s="301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</row>
    <row r="79">
      <c r="A79" s="17"/>
      <c r="B79" s="17"/>
      <c r="C79" s="17"/>
      <c r="D79" s="301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</row>
    <row r="80">
      <c r="A80" s="17"/>
      <c r="B80" s="17"/>
      <c r="C80" s="17"/>
      <c r="D80" s="301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</row>
    <row r="81">
      <c r="A81" s="17"/>
      <c r="B81" s="17"/>
      <c r="C81" s="17"/>
      <c r="D81" s="301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</row>
    <row r="82">
      <c r="A82" s="17"/>
      <c r="B82" s="17"/>
      <c r="C82" s="17"/>
      <c r="D82" s="301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</row>
    <row r="83">
      <c r="A83" s="17"/>
      <c r="B83" s="17"/>
      <c r="C83" s="17"/>
      <c r="D83" s="301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</row>
    <row r="84">
      <c r="A84" s="17"/>
      <c r="B84" s="17"/>
      <c r="C84" s="17"/>
      <c r="D84" s="301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</row>
    <row r="85">
      <c r="A85" s="17"/>
      <c r="B85" s="17"/>
      <c r="C85" s="17"/>
      <c r="D85" s="301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</row>
    <row r="86">
      <c r="A86" s="17"/>
      <c r="B86" s="17"/>
      <c r="C86" s="17"/>
      <c r="D86" s="301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</row>
    <row r="87">
      <c r="A87" s="17"/>
      <c r="B87" s="17"/>
      <c r="C87" s="17"/>
      <c r="D87" s="301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</row>
    <row r="88">
      <c r="A88" s="17"/>
      <c r="B88" s="17"/>
      <c r="C88" s="17"/>
      <c r="D88" s="301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</row>
    <row r="89">
      <c r="A89" s="17"/>
      <c r="B89" s="17"/>
      <c r="C89" s="17"/>
      <c r="D89" s="301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</row>
    <row r="90">
      <c r="A90" s="17"/>
      <c r="B90" s="17"/>
      <c r="C90" s="17"/>
      <c r="D90" s="301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</row>
    <row r="91">
      <c r="A91" s="17"/>
      <c r="B91" s="17"/>
      <c r="C91" s="17"/>
      <c r="D91" s="301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</row>
    <row r="92">
      <c r="A92" s="17"/>
      <c r="B92" s="17"/>
      <c r="C92" s="17"/>
      <c r="D92" s="301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</row>
    <row r="93">
      <c r="A93" s="17"/>
      <c r="B93" s="17"/>
      <c r="C93" s="17"/>
      <c r="D93" s="301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</row>
    <row r="94">
      <c r="A94" s="17"/>
      <c r="B94" s="17"/>
      <c r="C94" s="17"/>
      <c r="D94" s="301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</row>
    <row r="95">
      <c r="A95" s="17"/>
      <c r="B95" s="17"/>
      <c r="C95" s="17"/>
      <c r="D95" s="301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</row>
    <row r="96">
      <c r="A96" s="17"/>
      <c r="B96" s="17"/>
      <c r="C96" s="17"/>
      <c r="D96" s="301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</row>
    <row r="97">
      <c r="A97" s="17"/>
      <c r="B97" s="17"/>
      <c r="C97" s="17"/>
      <c r="D97" s="301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</row>
    <row r="98">
      <c r="A98" s="17"/>
      <c r="B98" s="17"/>
      <c r="C98" s="17"/>
      <c r="D98" s="301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</row>
    <row r="99">
      <c r="A99" s="17"/>
      <c r="B99" s="17"/>
      <c r="C99" s="17"/>
      <c r="D99" s="301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</row>
    <row r="100">
      <c r="A100" s="17"/>
      <c r="B100" s="17"/>
      <c r="C100" s="17"/>
      <c r="D100" s="301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</row>
    <row r="101">
      <c r="A101" s="17"/>
      <c r="B101" s="17"/>
      <c r="C101" s="17"/>
      <c r="D101" s="301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</row>
    <row r="102">
      <c r="A102" s="17"/>
      <c r="B102" s="17"/>
      <c r="C102" s="17"/>
      <c r="D102" s="301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</row>
    <row r="103">
      <c r="A103" s="17"/>
      <c r="B103" s="17"/>
      <c r="C103" s="17"/>
      <c r="D103" s="301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</row>
    <row r="104">
      <c r="A104" s="17"/>
      <c r="B104" s="17"/>
      <c r="C104" s="17"/>
      <c r="D104" s="301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</row>
    <row r="105">
      <c r="A105" s="17"/>
      <c r="B105" s="17"/>
      <c r="C105" s="17"/>
      <c r="D105" s="301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</row>
    <row r="106">
      <c r="A106" s="17"/>
      <c r="B106" s="17"/>
      <c r="C106" s="17"/>
      <c r="D106" s="301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</row>
    <row r="107">
      <c r="A107" s="17"/>
      <c r="B107" s="17"/>
      <c r="C107" s="17"/>
      <c r="D107" s="301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</row>
    <row r="108">
      <c r="A108" s="17"/>
      <c r="B108" s="17"/>
      <c r="C108" s="17"/>
      <c r="D108" s="301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</row>
    <row r="109">
      <c r="A109" s="17"/>
      <c r="B109" s="17"/>
      <c r="C109" s="17"/>
      <c r="D109" s="301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</row>
    <row r="110">
      <c r="A110" s="17"/>
      <c r="B110" s="17"/>
      <c r="C110" s="17"/>
      <c r="D110" s="301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</row>
    <row r="111">
      <c r="A111" s="17"/>
      <c r="B111" s="17"/>
      <c r="C111" s="17"/>
      <c r="D111" s="301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</row>
    <row r="112">
      <c r="A112" s="17"/>
      <c r="B112" s="17"/>
      <c r="C112" s="17"/>
      <c r="D112" s="301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</row>
    <row r="113">
      <c r="A113" s="17"/>
      <c r="B113" s="17"/>
      <c r="C113" s="17"/>
      <c r="D113" s="301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</row>
    <row r="114">
      <c r="A114" s="17"/>
      <c r="B114" s="17"/>
      <c r="C114" s="17"/>
      <c r="D114" s="301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</row>
    <row r="115">
      <c r="A115" s="17"/>
      <c r="B115" s="17"/>
      <c r="C115" s="17"/>
      <c r="D115" s="301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</row>
    <row r="116">
      <c r="A116" s="17"/>
      <c r="B116" s="17"/>
      <c r="C116" s="17"/>
      <c r="D116" s="301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</row>
    <row r="117">
      <c r="A117" s="17"/>
      <c r="B117" s="17"/>
      <c r="C117" s="17"/>
      <c r="D117" s="301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</row>
    <row r="118">
      <c r="A118" s="17"/>
      <c r="B118" s="17"/>
      <c r="C118" s="17"/>
      <c r="D118" s="301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</row>
    <row r="119">
      <c r="A119" s="17"/>
      <c r="B119" s="17"/>
      <c r="C119" s="17"/>
      <c r="D119" s="301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</row>
    <row r="120">
      <c r="A120" s="17"/>
      <c r="B120" s="17"/>
      <c r="C120" s="17"/>
      <c r="D120" s="301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</row>
    <row r="121">
      <c r="A121" s="17"/>
      <c r="B121" s="17"/>
      <c r="C121" s="17"/>
      <c r="D121" s="301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</row>
    <row r="122">
      <c r="A122" s="17"/>
      <c r="B122" s="17"/>
      <c r="C122" s="17"/>
      <c r="D122" s="301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</row>
    <row r="123">
      <c r="A123" s="17"/>
      <c r="B123" s="17"/>
      <c r="C123" s="17"/>
      <c r="D123" s="301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</row>
    <row r="124">
      <c r="A124" s="17"/>
      <c r="B124" s="17"/>
      <c r="C124" s="17"/>
      <c r="D124" s="301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</row>
    <row r="125">
      <c r="A125" s="17"/>
      <c r="B125" s="17"/>
      <c r="C125" s="17"/>
      <c r="D125" s="301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</row>
    <row r="126">
      <c r="A126" s="17"/>
      <c r="B126" s="17"/>
      <c r="C126" s="17"/>
      <c r="D126" s="301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</row>
    <row r="127">
      <c r="A127" s="17"/>
      <c r="B127" s="17"/>
      <c r="C127" s="17"/>
      <c r="D127" s="301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</row>
    <row r="128">
      <c r="A128" s="17"/>
      <c r="B128" s="17"/>
      <c r="C128" s="17"/>
      <c r="D128" s="301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</row>
    <row r="129">
      <c r="A129" s="17"/>
      <c r="B129" s="17"/>
      <c r="C129" s="17"/>
      <c r="D129" s="301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</row>
    <row r="130">
      <c r="A130" s="17"/>
      <c r="B130" s="17"/>
      <c r="C130" s="17"/>
      <c r="D130" s="301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</row>
    <row r="131">
      <c r="A131" s="17"/>
      <c r="B131" s="17"/>
      <c r="C131" s="17"/>
      <c r="D131" s="301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</row>
    <row r="132">
      <c r="A132" s="17"/>
      <c r="B132" s="17"/>
      <c r="C132" s="17"/>
      <c r="D132" s="301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</row>
    <row r="133">
      <c r="A133" s="17"/>
      <c r="B133" s="17"/>
      <c r="C133" s="17"/>
      <c r="D133" s="301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</row>
    <row r="134">
      <c r="A134" s="17"/>
      <c r="B134" s="17"/>
      <c r="C134" s="17"/>
      <c r="D134" s="301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</row>
    <row r="135">
      <c r="A135" s="17"/>
      <c r="B135" s="17"/>
      <c r="C135" s="17"/>
      <c r="D135" s="301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</row>
    <row r="136">
      <c r="A136" s="17"/>
      <c r="B136" s="17"/>
      <c r="C136" s="17"/>
      <c r="D136" s="301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</row>
    <row r="137">
      <c r="A137" s="17"/>
      <c r="B137" s="17"/>
      <c r="C137" s="17"/>
      <c r="D137" s="301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</row>
    <row r="138">
      <c r="A138" s="17"/>
      <c r="B138" s="17"/>
      <c r="C138" s="17"/>
      <c r="D138" s="301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</row>
    <row r="139">
      <c r="A139" s="17"/>
      <c r="B139" s="17"/>
      <c r="C139" s="17"/>
      <c r="D139" s="301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</row>
    <row r="140">
      <c r="A140" s="17"/>
      <c r="B140" s="17"/>
      <c r="C140" s="17"/>
      <c r="D140" s="301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</row>
    <row r="141">
      <c r="A141" s="17"/>
      <c r="B141" s="17"/>
      <c r="C141" s="17"/>
      <c r="D141" s="301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</row>
    <row r="142">
      <c r="A142" s="17"/>
      <c r="B142" s="17"/>
      <c r="C142" s="17"/>
      <c r="D142" s="301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</row>
    <row r="143">
      <c r="A143" s="17"/>
      <c r="B143" s="17"/>
      <c r="C143" s="17"/>
      <c r="D143" s="301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</row>
    <row r="144">
      <c r="A144" s="17"/>
      <c r="B144" s="17"/>
      <c r="C144" s="17"/>
      <c r="D144" s="301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</row>
    <row r="145">
      <c r="A145" s="17"/>
      <c r="B145" s="17"/>
      <c r="C145" s="17"/>
      <c r="D145" s="301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</row>
    <row r="146">
      <c r="A146" s="17"/>
      <c r="B146" s="17"/>
      <c r="C146" s="17"/>
      <c r="D146" s="301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</row>
    <row r="147">
      <c r="A147" s="17"/>
      <c r="B147" s="17"/>
      <c r="C147" s="17"/>
      <c r="D147" s="301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</row>
    <row r="148">
      <c r="A148" s="17"/>
      <c r="B148" s="17"/>
      <c r="C148" s="17"/>
      <c r="D148" s="301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</row>
    <row r="149">
      <c r="A149" s="17"/>
      <c r="B149" s="17"/>
      <c r="C149" s="17"/>
      <c r="D149" s="301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</row>
    <row r="150">
      <c r="A150" s="17"/>
      <c r="B150" s="17"/>
      <c r="C150" s="17"/>
      <c r="D150" s="301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</row>
    <row r="151">
      <c r="A151" s="17"/>
      <c r="B151" s="17"/>
      <c r="C151" s="17"/>
      <c r="D151" s="301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</row>
    <row r="152">
      <c r="A152" s="17"/>
      <c r="B152" s="17"/>
      <c r="C152" s="17"/>
      <c r="D152" s="301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</row>
    <row r="153">
      <c r="A153" s="17"/>
      <c r="B153" s="17"/>
      <c r="C153" s="17"/>
      <c r="D153" s="301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</row>
    <row r="154">
      <c r="A154" s="17"/>
      <c r="B154" s="17"/>
      <c r="C154" s="17"/>
      <c r="D154" s="301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</row>
    <row r="155">
      <c r="A155" s="17"/>
      <c r="B155" s="17"/>
      <c r="C155" s="17"/>
      <c r="D155" s="301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</row>
    <row r="156">
      <c r="A156" s="17"/>
      <c r="B156" s="17"/>
      <c r="C156" s="17"/>
      <c r="D156" s="301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</row>
    <row r="157">
      <c r="A157" s="17"/>
      <c r="B157" s="17"/>
      <c r="C157" s="17"/>
      <c r="D157" s="301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</row>
    <row r="158">
      <c r="A158" s="17"/>
      <c r="B158" s="17"/>
      <c r="C158" s="17"/>
      <c r="D158" s="301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</row>
    <row r="159">
      <c r="A159" s="17"/>
      <c r="B159" s="17"/>
      <c r="C159" s="17"/>
      <c r="D159" s="301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</row>
    <row r="160">
      <c r="A160" s="17"/>
      <c r="B160" s="17"/>
      <c r="C160" s="17"/>
      <c r="D160" s="301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</row>
    <row r="161">
      <c r="A161" s="17"/>
      <c r="B161" s="17"/>
      <c r="C161" s="17"/>
      <c r="D161" s="301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</row>
    <row r="162">
      <c r="A162" s="17"/>
      <c r="B162" s="17"/>
      <c r="C162" s="17"/>
      <c r="D162" s="301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</row>
    <row r="163">
      <c r="A163" s="17"/>
      <c r="B163" s="17"/>
      <c r="C163" s="17"/>
      <c r="D163" s="301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</row>
    <row r="164">
      <c r="A164" s="17"/>
      <c r="B164" s="17"/>
      <c r="C164" s="17"/>
      <c r="D164" s="301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</row>
    <row r="165">
      <c r="A165" s="17"/>
      <c r="B165" s="17"/>
      <c r="C165" s="17"/>
      <c r="D165" s="301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</row>
    <row r="166">
      <c r="A166" s="17"/>
      <c r="B166" s="17"/>
      <c r="C166" s="17"/>
      <c r="D166" s="301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</row>
    <row r="167">
      <c r="A167" s="17"/>
      <c r="B167" s="17"/>
      <c r="C167" s="17"/>
      <c r="D167" s="301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</row>
    <row r="168">
      <c r="A168" s="17"/>
      <c r="B168" s="17"/>
      <c r="C168" s="17"/>
      <c r="D168" s="301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</row>
    <row r="169">
      <c r="A169" s="17"/>
      <c r="B169" s="17"/>
      <c r="C169" s="17"/>
      <c r="D169" s="301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</row>
    <row r="170">
      <c r="A170" s="17"/>
      <c r="B170" s="17"/>
      <c r="C170" s="17"/>
      <c r="D170" s="301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</row>
    <row r="171">
      <c r="A171" s="17"/>
      <c r="B171" s="17"/>
      <c r="C171" s="17"/>
      <c r="D171" s="301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</row>
    <row r="172">
      <c r="A172" s="17"/>
      <c r="B172" s="17"/>
      <c r="C172" s="17"/>
      <c r="D172" s="301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</row>
    <row r="173">
      <c r="A173" s="17"/>
      <c r="B173" s="17"/>
      <c r="C173" s="17"/>
      <c r="D173" s="301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</row>
    <row r="174">
      <c r="A174" s="17"/>
      <c r="B174" s="17"/>
      <c r="C174" s="17"/>
      <c r="D174" s="301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</row>
    <row r="175">
      <c r="A175" s="17"/>
      <c r="B175" s="17"/>
      <c r="C175" s="17"/>
      <c r="D175" s="301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</row>
    <row r="176">
      <c r="A176" s="17"/>
      <c r="B176" s="17"/>
      <c r="C176" s="17"/>
      <c r="D176" s="301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</row>
    <row r="177">
      <c r="A177" s="17"/>
      <c r="B177" s="17"/>
      <c r="C177" s="17"/>
      <c r="D177" s="301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</row>
    <row r="178">
      <c r="A178" s="17"/>
      <c r="B178" s="17"/>
      <c r="C178" s="17"/>
      <c r="D178" s="301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</row>
    <row r="179">
      <c r="A179" s="17"/>
      <c r="B179" s="17"/>
      <c r="C179" s="17"/>
      <c r="D179" s="301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</row>
    <row r="180">
      <c r="A180" s="17"/>
      <c r="B180" s="17"/>
      <c r="C180" s="17"/>
      <c r="D180" s="301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</row>
    <row r="181">
      <c r="A181" s="17"/>
      <c r="B181" s="17"/>
      <c r="C181" s="17"/>
      <c r="D181" s="301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</row>
    <row r="182">
      <c r="A182" s="17"/>
      <c r="B182" s="17"/>
      <c r="C182" s="17"/>
      <c r="D182" s="301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</row>
    <row r="183">
      <c r="A183" s="17"/>
      <c r="B183" s="17"/>
      <c r="C183" s="17"/>
      <c r="D183" s="301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</row>
    <row r="184">
      <c r="A184" s="17"/>
      <c r="B184" s="17"/>
      <c r="C184" s="17"/>
      <c r="D184" s="301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</row>
    <row r="185">
      <c r="A185" s="17"/>
      <c r="B185" s="17"/>
      <c r="C185" s="17"/>
      <c r="D185" s="301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</row>
    <row r="186">
      <c r="A186" s="17"/>
      <c r="B186" s="17"/>
      <c r="C186" s="17"/>
      <c r="D186" s="301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</row>
    <row r="187">
      <c r="A187" s="17"/>
      <c r="B187" s="17"/>
      <c r="C187" s="17"/>
      <c r="D187" s="301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</row>
    <row r="188">
      <c r="A188" s="17"/>
      <c r="B188" s="17"/>
      <c r="C188" s="17"/>
      <c r="D188" s="301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</row>
    <row r="189">
      <c r="A189" s="17"/>
      <c r="B189" s="17"/>
      <c r="C189" s="17"/>
      <c r="D189" s="301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</row>
    <row r="190">
      <c r="A190" s="17"/>
      <c r="B190" s="17"/>
      <c r="C190" s="17"/>
      <c r="D190" s="301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</row>
    <row r="191">
      <c r="A191" s="17"/>
      <c r="B191" s="17"/>
      <c r="C191" s="17"/>
      <c r="D191" s="301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</row>
    <row r="192">
      <c r="A192" s="17"/>
      <c r="B192" s="17"/>
      <c r="C192" s="17"/>
      <c r="D192" s="301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</row>
    <row r="193">
      <c r="A193" s="17"/>
      <c r="B193" s="17"/>
      <c r="C193" s="17"/>
      <c r="D193" s="301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</row>
    <row r="194">
      <c r="A194" s="17"/>
      <c r="B194" s="17"/>
      <c r="C194" s="17"/>
      <c r="D194" s="301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</row>
    <row r="195">
      <c r="A195" s="17"/>
      <c r="B195" s="17"/>
      <c r="C195" s="17"/>
      <c r="D195" s="301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</row>
    <row r="196">
      <c r="A196" s="17"/>
      <c r="B196" s="17"/>
      <c r="C196" s="17"/>
      <c r="D196" s="301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</row>
    <row r="197">
      <c r="A197" s="17"/>
      <c r="B197" s="17"/>
      <c r="C197" s="17"/>
      <c r="D197" s="301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</row>
    <row r="198">
      <c r="A198" s="17"/>
      <c r="B198" s="17"/>
      <c r="C198" s="17"/>
      <c r="D198" s="301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</row>
    <row r="199">
      <c r="A199" s="17"/>
      <c r="B199" s="17"/>
      <c r="C199" s="17"/>
      <c r="D199" s="301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</row>
    <row r="200">
      <c r="A200" s="17"/>
      <c r="B200" s="17"/>
      <c r="C200" s="17"/>
      <c r="D200" s="301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</row>
    <row r="201">
      <c r="A201" s="17"/>
      <c r="B201" s="17"/>
      <c r="C201" s="17"/>
      <c r="D201" s="301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</row>
    <row r="202">
      <c r="A202" s="17"/>
      <c r="B202" s="17"/>
      <c r="C202" s="17"/>
      <c r="D202" s="301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</row>
    <row r="203">
      <c r="A203" s="17"/>
      <c r="B203" s="17"/>
      <c r="C203" s="17"/>
      <c r="D203" s="301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</row>
    <row r="204">
      <c r="A204" s="17"/>
      <c r="B204" s="17"/>
      <c r="C204" s="17"/>
      <c r="D204" s="301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</row>
    <row r="205">
      <c r="A205" s="17"/>
      <c r="B205" s="17"/>
      <c r="C205" s="17"/>
      <c r="D205" s="301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</row>
    <row r="206">
      <c r="A206" s="17"/>
      <c r="B206" s="17"/>
      <c r="C206" s="17"/>
      <c r="D206" s="301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</row>
    <row r="207">
      <c r="A207" s="17"/>
      <c r="B207" s="17"/>
      <c r="C207" s="17"/>
      <c r="D207" s="301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</row>
    <row r="208">
      <c r="A208" s="17"/>
      <c r="B208" s="17"/>
      <c r="C208" s="17"/>
      <c r="D208" s="301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</row>
    <row r="209">
      <c r="A209" s="17"/>
      <c r="B209" s="17"/>
      <c r="C209" s="17"/>
      <c r="D209" s="301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</row>
    <row r="210">
      <c r="A210" s="17"/>
      <c r="B210" s="17"/>
      <c r="C210" s="17"/>
      <c r="D210" s="301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</row>
    <row r="211">
      <c r="A211" s="17"/>
      <c r="B211" s="17"/>
      <c r="C211" s="17"/>
      <c r="D211" s="301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</row>
    <row r="212">
      <c r="A212" s="17"/>
      <c r="B212" s="17"/>
      <c r="C212" s="17"/>
      <c r="D212" s="301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</row>
    <row r="213">
      <c r="A213" s="17"/>
      <c r="B213" s="17"/>
      <c r="C213" s="17"/>
      <c r="D213" s="301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</row>
    <row r="214">
      <c r="A214" s="17"/>
      <c r="B214" s="17"/>
      <c r="C214" s="17"/>
      <c r="D214" s="301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</row>
    <row r="215">
      <c r="A215" s="17"/>
      <c r="B215" s="17"/>
      <c r="C215" s="17"/>
      <c r="D215" s="301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</row>
    <row r="216">
      <c r="A216" s="17"/>
      <c r="B216" s="17"/>
      <c r="C216" s="17"/>
      <c r="D216" s="301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</row>
    <row r="217">
      <c r="A217" s="17"/>
      <c r="B217" s="17"/>
      <c r="C217" s="17"/>
      <c r="D217" s="301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</row>
    <row r="218">
      <c r="A218" s="17"/>
      <c r="B218" s="17"/>
      <c r="C218" s="17"/>
      <c r="D218" s="301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</row>
    <row r="219">
      <c r="A219" s="17"/>
      <c r="B219" s="17"/>
      <c r="C219" s="17"/>
      <c r="D219" s="301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</row>
    <row r="220">
      <c r="A220" s="17"/>
      <c r="B220" s="17"/>
      <c r="C220" s="17"/>
      <c r="D220" s="301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</row>
    <row r="221">
      <c r="A221" s="17"/>
      <c r="B221" s="17"/>
      <c r="C221" s="17"/>
      <c r="D221" s="301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</row>
    <row r="222">
      <c r="A222" s="17"/>
      <c r="B222" s="17"/>
      <c r="C222" s="17"/>
      <c r="D222" s="301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</row>
    <row r="223">
      <c r="A223" s="17"/>
      <c r="B223" s="17"/>
      <c r="C223" s="17"/>
      <c r="D223" s="301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</row>
    <row r="224">
      <c r="A224" s="17"/>
      <c r="B224" s="17"/>
      <c r="C224" s="17"/>
      <c r="D224" s="301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</row>
    <row r="225">
      <c r="A225" s="17"/>
      <c r="B225" s="17"/>
      <c r="C225" s="17"/>
      <c r="D225" s="301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</row>
    <row r="226">
      <c r="A226" s="17"/>
      <c r="B226" s="17"/>
      <c r="C226" s="17"/>
      <c r="D226" s="301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</row>
    <row r="227">
      <c r="A227" s="17"/>
      <c r="B227" s="17"/>
      <c r="C227" s="17"/>
      <c r="D227" s="301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</row>
    <row r="228">
      <c r="A228" s="17"/>
      <c r="B228" s="17"/>
      <c r="C228" s="17"/>
      <c r="D228" s="301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</row>
    <row r="229">
      <c r="A229" s="17"/>
      <c r="B229" s="17"/>
      <c r="C229" s="17"/>
      <c r="D229" s="301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</row>
    <row r="230">
      <c r="A230" s="17"/>
      <c r="B230" s="17"/>
      <c r="C230" s="17"/>
      <c r="D230" s="301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</row>
    <row r="231">
      <c r="A231" s="17"/>
      <c r="B231" s="17"/>
      <c r="C231" s="17"/>
      <c r="D231" s="301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</row>
    <row r="232">
      <c r="A232" s="17"/>
      <c r="B232" s="17"/>
      <c r="C232" s="17"/>
      <c r="D232" s="301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</row>
    <row r="233">
      <c r="A233" s="17"/>
      <c r="B233" s="17"/>
      <c r="C233" s="17"/>
      <c r="D233" s="301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</row>
    <row r="234">
      <c r="A234" s="17"/>
      <c r="B234" s="17"/>
      <c r="C234" s="17"/>
      <c r="D234" s="301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</row>
    <row r="235">
      <c r="A235" s="17"/>
      <c r="B235" s="17"/>
      <c r="C235" s="17"/>
      <c r="D235" s="301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</row>
    <row r="236">
      <c r="A236" s="17"/>
      <c r="B236" s="17"/>
      <c r="C236" s="17"/>
      <c r="D236" s="301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</row>
    <row r="237">
      <c r="A237" s="17"/>
      <c r="B237" s="17"/>
      <c r="C237" s="17"/>
      <c r="D237" s="301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</row>
    <row r="238">
      <c r="A238" s="17"/>
      <c r="B238" s="17"/>
      <c r="C238" s="17"/>
      <c r="D238" s="301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</row>
    <row r="239">
      <c r="A239" s="17"/>
      <c r="B239" s="17"/>
      <c r="C239" s="17"/>
      <c r="D239" s="301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</row>
    <row r="240">
      <c r="A240" s="17"/>
      <c r="B240" s="17"/>
      <c r="C240" s="17"/>
      <c r="D240" s="301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</row>
    <row r="241">
      <c r="A241" s="17"/>
      <c r="B241" s="17"/>
      <c r="C241" s="17"/>
      <c r="D241" s="301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</row>
    <row r="242">
      <c r="A242" s="17"/>
      <c r="B242" s="17"/>
      <c r="C242" s="17"/>
      <c r="D242" s="301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</row>
    <row r="243">
      <c r="A243" s="17"/>
      <c r="B243" s="17"/>
      <c r="C243" s="17"/>
      <c r="D243" s="301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</row>
    <row r="244">
      <c r="A244" s="17"/>
      <c r="B244" s="17"/>
      <c r="C244" s="17"/>
      <c r="D244" s="301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</row>
    <row r="245">
      <c r="A245" s="17"/>
      <c r="B245" s="17"/>
      <c r="C245" s="17"/>
      <c r="D245" s="301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</row>
    <row r="246">
      <c r="A246" s="17"/>
      <c r="B246" s="17"/>
      <c r="C246" s="17"/>
      <c r="D246" s="301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</row>
    <row r="247">
      <c r="A247" s="17"/>
      <c r="B247" s="17"/>
      <c r="C247" s="17"/>
      <c r="D247" s="301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</row>
    <row r="248">
      <c r="A248" s="17"/>
      <c r="B248" s="17"/>
      <c r="C248" s="17"/>
      <c r="D248" s="301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</row>
    <row r="249">
      <c r="A249" s="17"/>
      <c r="B249" s="17"/>
      <c r="C249" s="17"/>
      <c r="D249" s="301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</row>
    <row r="250">
      <c r="A250" s="17"/>
      <c r="B250" s="17"/>
      <c r="C250" s="17"/>
      <c r="D250" s="301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</row>
    <row r="251">
      <c r="A251" s="17"/>
      <c r="B251" s="17"/>
      <c r="C251" s="17"/>
      <c r="D251" s="301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</row>
    <row r="252">
      <c r="A252" s="17"/>
      <c r="B252" s="17"/>
      <c r="C252" s="17"/>
      <c r="D252" s="301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</row>
    <row r="253">
      <c r="A253" s="17"/>
      <c r="B253" s="17"/>
      <c r="C253" s="17"/>
      <c r="D253" s="301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</row>
    <row r="254">
      <c r="A254" s="17"/>
      <c r="B254" s="17"/>
      <c r="C254" s="17"/>
      <c r="D254" s="301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</row>
    <row r="255">
      <c r="A255" s="17"/>
      <c r="B255" s="17"/>
      <c r="C255" s="17"/>
      <c r="D255" s="301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</row>
    <row r="256">
      <c r="A256" s="17"/>
      <c r="B256" s="17"/>
      <c r="C256" s="17"/>
      <c r="D256" s="301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</row>
    <row r="257">
      <c r="A257" s="17"/>
      <c r="B257" s="17"/>
      <c r="C257" s="17"/>
      <c r="D257" s="301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</row>
    <row r="258">
      <c r="A258" s="17"/>
      <c r="B258" s="17"/>
      <c r="C258" s="17"/>
      <c r="D258" s="301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</row>
    <row r="259">
      <c r="A259" s="17"/>
      <c r="B259" s="17"/>
      <c r="C259" s="17"/>
      <c r="D259" s="301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</row>
    <row r="260">
      <c r="A260" s="17"/>
      <c r="B260" s="17"/>
      <c r="C260" s="17"/>
      <c r="D260" s="301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</row>
    <row r="261">
      <c r="A261" s="17"/>
      <c r="B261" s="17"/>
      <c r="C261" s="17"/>
      <c r="D261" s="301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</row>
    <row r="262">
      <c r="A262" s="17"/>
      <c r="B262" s="17"/>
      <c r="C262" s="17"/>
      <c r="D262" s="301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</row>
    <row r="263">
      <c r="A263" s="17"/>
      <c r="B263" s="17"/>
      <c r="C263" s="17"/>
      <c r="D263" s="301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</row>
    <row r="264">
      <c r="A264" s="17"/>
      <c r="B264" s="17"/>
      <c r="C264" s="17"/>
      <c r="D264" s="301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</row>
    <row r="265">
      <c r="A265" s="17"/>
      <c r="B265" s="17"/>
      <c r="C265" s="17"/>
      <c r="D265" s="301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</row>
    <row r="266">
      <c r="A266" s="17"/>
      <c r="B266" s="17"/>
      <c r="C266" s="17"/>
      <c r="D266" s="301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</row>
    <row r="267">
      <c r="A267" s="17"/>
      <c r="B267" s="17"/>
      <c r="C267" s="17"/>
      <c r="D267" s="301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</row>
    <row r="268">
      <c r="A268" s="17"/>
      <c r="B268" s="17"/>
      <c r="C268" s="17"/>
      <c r="D268" s="301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</row>
    <row r="269">
      <c r="A269" s="17"/>
      <c r="B269" s="17"/>
      <c r="C269" s="17"/>
      <c r="D269" s="301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</row>
    <row r="270">
      <c r="A270" s="17"/>
      <c r="B270" s="17"/>
      <c r="C270" s="17"/>
      <c r="D270" s="301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</row>
    <row r="271">
      <c r="A271" s="17"/>
      <c r="B271" s="17"/>
      <c r="C271" s="17"/>
      <c r="D271" s="301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</row>
    <row r="272">
      <c r="A272" s="17"/>
      <c r="B272" s="17"/>
      <c r="C272" s="17"/>
      <c r="D272" s="301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</row>
    <row r="273">
      <c r="A273" s="17"/>
      <c r="B273" s="17"/>
      <c r="C273" s="17"/>
      <c r="D273" s="301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</row>
    <row r="274">
      <c r="A274" s="17"/>
      <c r="B274" s="17"/>
      <c r="C274" s="17"/>
      <c r="D274" s="301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</row>
    <row r="275">
      <c r="A275" s="17"/>
      <c r="B275" s="17"/>
      <c r="C275" s="17"/>
      <c r="D275" s="301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</row>
    <row r="276">
      <c r="A276" s="17"/>
      <c r="B276" s="17"/>
      <c r="C276" s="17"/>
      <c r="D276" s="301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</row>
    <row r="277">
      <c r="A277" s="17"/>
      <c r="B277" s="17"/>
      <c r="C277" s="17"/>
      <c r="D277" s="301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</row>
    <row r="278">
      <c r="A278" s="17"/>
      <c r="B278" s="17"/>
      <c r="C278" s="17"/>
      <c r="D278" s="301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</row>
    <row r="279">
      <c r="A279" s="17"/>
      <c r="B279" s="17"/>
      <c r="C279" s="17"/>
      <c r="D279" s="301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</row>
    <row r="280">
      <c r="A280" s="17"/>
      <c r="B280" s="17"/>
      <c r="C280" s="17"/>
      <c r="D280" s="301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</row>
    <row r="281">
      <c r="A281" s="17"/>
      <c r="B281" s="17"/>
      <c r="C281" s="17"/>
      <c r="D281" s="301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</row>
    <row r="282">
      <c r="A282" s="17"/>
      <c r="B282" s="17"/>
      <c r="C282" s="17"/>
      <c r="D282" s="301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</row>
    <row r="283">
      <c r="A283" s="17"/>
      <c r="B283" s="17"/>
      <c r="C283" s="17"/>
      <c r="D283" s="301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</row>
    <row r="284">
      <c r="A284" s="17"/>
      <c r="B284" s="17"/>
      <c r="C284" s="17"/>
      <c r="D284" s="301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</row>
    <row r="285">
      <c r="A285" s="17"/>
      <c r="B285" s="17"/>
      <c r="C285" s="17"/>
      <c r="D285" s="301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</row>
    <row r="286">
      <c r="A286" s="17"/>
      <c r="B286" s="17"/>
      <c r="C286" s="17"/>
      <c r="D286" s="301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</row>
    <row r="287">
      <c r="A287" s="17"/>
      <c r="B287" s="17"/>
      <c r="C287" s="17"/>
      <c r="D287" s="301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</row>
    <row r="288">
      <c r="A288" s="17"/>
      <c r="B288" s="17"/>
      <c r="C288" s="17"/>
      <c r="D288" s="301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</row>
    <row r="289">
      <c r="A289" s="17"/>
      <c r="B289" s="17"/>
      <c r="C289" s="17"/>
      <c r="D289" s="301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</row>
    <row r="290">
      <c r="A290" s="17"/>
      <c r="B290" s="17"/>
      <c r="C290" s="17"/>
      <c r="D290" s="301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</row>
    <row r="291">
      <c r="A291" s="17"/>
      <c r="B291" s="17"/>
      <c r="C291" s="17"/>
      <c r="D291" s="301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</row>
    <row r="292">
      <c r="A292" s="17"/>
      <c r="B292" s="17"/>
      <c r="C292" s="17"/>
      <c r="D292" s="301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</row>
    <row r="293">
      <c r="A293" s="17"/>
      <c r="B293" s="17"/>
      <c r="C293" s="17"/>
      <c r="D293" s="301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</row>
    <row r="294">
      <c r="A294" s="17"/>
      <c r="B294" s="17"/>
      <c r="C294" s="17"/>
      <c r="D294" s="301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</row>
    <row r="295">
      <c r="A295" s="17"/>
      <c r="B295" s="17"/>
      <c r="C295" s="17"/>
      <c r="D295" s="301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</row>
    <row r="296">
      <c r="A296" s="17"/>
      <c r="B296" s="17"/>
      <c r="C296" s="17"/>
      <c r="D296" s="301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</row>
    <row r="297">
      <c r="A297" s="17"/>
      <c r="B297" s="17"/>
      <c r="C297" s="17"/>
      <c r="D297" s="301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</row>
    <row r="298">
      <c r="A298" s="17"/>
      <c r="B298" s="17"/>
      <c r="C298" s="17"/>
      <c r="D298" s="301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</row>
    <row r="299">
      <c r="A299" s="17"/>
      <c r="B299" s="17"/>
      <c r="C299" s="17"/>
      <c r="D299" s="301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</row>
    <row r="300">
      <c r="A300" s="17"/>
      <c r="B300" s="17"/>
      <c r="C300" s="17"/>
      <c r="D300" s="301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</row>
    <row r="301">
      <c r="A301" s="17"/>
      <c r="B301" s="17"/>
      <c r="C301" s="17"/>
      <c r="D301" s="301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</row>
    <row r="302">
      <c r="A302" s="17"/>
      <c r="B302" s="17"/>
      <c r="C302" s="17"/>
      <c r="D302" s="301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</row>
    <row r="303">
      <c r="A303" s="17"/>
      <c r="B303" s="17"/>
      <c r="C303" s="17"/>
      <c r="D303" s="301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</row>
    <row r="304">
      <c r="A304" s="17"/>
      <c r="B304" s="17"/>
      <c r="C304" s="17"/>
      <c r="D304" s="301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</row>
    <row r="305">
      <c r="A305" s="17"/>
      <c r="B305" s="17"/>
      <c r="C305" s="17"/>
      <c r="D305" s="301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</row>
    <row r="306">
      <c r="A306" s="17"/>
      <c r="B306" s="17"/>
      <c r="C306" s="17"/>
      <c r="D306" s="301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</row>
    <row r="307">
      <c r="A307" s="17"/>
      <c r="B307" s="17"/>
      <c r="C307" s="17"/>
      <c r="D307" s="301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</row>
    <row r="308">
      <c r="A308" s="17"/>
      <c r="B308" s="17"/>
      <c r="C308" s="17"/>
      <c r="D308" s="301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</row>
    <row r="309">
      <c r="A309" s="17"/>
      <c r="B309" s="17"/>
      <c r="C309" s="17"/>
      <c r="D309" s="301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</row>
    <row r="310">
      <c r="A310" s="17"/>
      <c r="B310" s="17"/>
      <c r="C310" s="17"/>
      <c r="D310" s="301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</row>
    <row r="311">
      <c r="A311" s="17"/>
      <c r="B311" s="17"/>
      <c r="C311" s="17"/>
      <c r="D311" s="301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</row>
    <row r="312">
      <c r="A312" s="17"/>
      <c r="B312" s="17"/>
      <c r="C312" s="17"/>
      <c r="D312" s="301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</row>
    <row r="313">
      <c r="A313" s="17"/>
      <c r="B313" s="17"/>
      <c r="C313" s="17"/>
      <c r="D313" s="301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</row>
    <row r="314">
      <c r="A314" s="17"/>
      <c r="B314" s="17"/>
      <c r="C314" s="17"/>
      <c r="D314" s="301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</row>
    <row r="315">
      <c r="A315" s="17"/>
      <c r="B315" s="17"/>
      <c r="C315" s="17"/>
      <c r="D315" s="301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</row>
    <row r="316">
      <c r="A316" s="17"/>
      <c r="B316" s="17"/>
      <c r="C316" s="17"/>
      <c r="D316" s="301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</row>
    <row r="317">
      <c r="A317" s="17"/>
      <c r="B317" s="17"/>
      <c r="C317" s="17"/>
      <c r="D317" s="301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</row>
    <row r="318">
      <c r="A318" s="17"/>
      <c r="B318" s="17"/>
      <c r="C318" s="17"/>
      <c r="D318" s="301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</row>
    <row r="319">
      <c r="A319" s="17"/>
      <c r="B319" s="17"/>
      <c r="C319" s="17"/>
      <c r="D319" s="301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</row>
    <row r="320">
      <c r="A320" s="17"/>
      <c r="B320" s="17"/>
      <c r="C320" s="17"/>
      <c r="D320" s="301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</row>
    <row r="321">
      <c r="A321" s="17"/>
      <c r="B321" s="17"/>
      <c r="C321" s="17"/>
      <c r="D321" s="301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</row>
    <row r="322">
      <c r="A322" s="17"/>
      <c r="B322" s="17"/>
      <c r="C322" s="17"/>
      <c r="D322" s="301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</row>
    <row r="323">
      <c r="A323" s="17"/>
      <c r="B323" s="17"/>
      <c r="C323" s="17"/>
      <c r="D323" s="301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</row>
    <row r="324">
      <c r="A324" s="17"/>
      <c r="B324" s="17"/>
      <c r="C324" s="17"/>
      <c r="D324" s="301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</row>
    <row r="325">
      <c r="A325" s="17"/>
      <c r="B325" s="17"/>
      <c r="C325" s="17"/>
      <c r="D325" s="301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</row>
    <row r="326">
      <c r="A326" s="17"/>
      <c r="B326" s="17"/>
      <c r="C326" s="17"/>
      <c r="D326" s="301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</row>
    <row r="327">
      <c r="A327" s="17"/>
      <c r="B327" s="17"/>
      <c r="C327" s="17"/>
      <c r="D327" s="301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</row>
    <row r="328">
      <c r="A328" s="17"/>
      <c r="B328" s="17"/>
      <c r="C328" s="17"/>
      <c r="D328" s="301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</row>
    <row r="329">
      <c r="A329" s="17"/>
      <c r="B329" s="17"/>
      <c r="C329" s="17"/>
      <c r="D329" s="301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</row>
    <row r="330">
      <c r="A330" s="17"/>
      <c r="B330" s="17"/>
      <c r="C330" s="17"/>
      <c r="D330" s="301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</row>
    <row r="331">
      <c r="A331" s="17"/>
      <c r="B331" s="17"/>
      <c r="C331" s="17"/>
      <c r="D331" s="301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</row>
    <row r="332">
      <c r="A332" s="17"/>
      <c r="B332" s="17"/>
      <c r="C332" s="17"/>
      <c r="D332" s="301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</row>
    <row r="333">
      <c r="A333" s="17"/>
      <c r="B333" s="17"/>
      <c r="C333" s="17"/>
      <c r="D333" s="301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</row>
    <row r="334">
      <c r="A334" s="17"/>
      <c r="B334" s="17"/>
      <c r="C334" s="17"/>
      <c r="D334" s="301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</row>
    <row r="335">
      <c r="A335" s="17"/>
      <c r="B335" s="17"/>
      <c r="C335" s="17"/>
      <c r="D335" s="301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</row>
    <row r="336">
      <c r="A336" s="17"/>
      <c r="B336" s="17"/>
      <c r="C336" s="17"/>
      <c r="D336" s="301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</row>
    <row r="337">
      <c r="A337" s="17"/>
      <c r="B337" s="17"/>
      <c r="C337" s="17"/>
      <c r="D337" s="301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</row>
    <row r="338">
      <c r="A338" s="17"/>
      <c r="B338" s="17"/>
      <c r="C338" s="17"/>
      <c r="D338" s="301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</row>
    <row r="339">
      <c r="A339" s="17"/>
      <c r="B339" s="17"/>
      <c r="C339" s="17"/>
      <c r="D339" s="301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</row>
    <row r="340">
      <c r="A340" s="17"/>
      <c r="B340" s="17"/>
      <c r="C340" s="17"/>
      <c r="D340" s="301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</row>
    <row r="341">
      <c r="A341" s="17"/>
      <c r="B341" s="17"/>
      <c r="C341" s="17"/>
      <c r="D341" s="301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</row>
    <row r="342">
      <c r="A342" s="17"/>
      <c r="B342" s="17"/>
      <c r="C342" s="17"/>
      <c r="D342" s="301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</row>
    <row r="343">
      <c r="A343" s="17"/>
      <c r="B343" s="17"/>
      <c r="C343" s="17"/>
      <c r="D343" s="301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</row>
    <row r="344">
      <c r="A344" s="17"/>
      <c r="B344" s="17"/>
      <c r="C344" s="17"/>
      <c r="D344" s="301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</row>
    <row r="345">
      <c r="A345" s="17"/>
      <c r="B345" s="17"/>
      <c r="C345" s="17"/>
      <c r="D345" s="301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</row>
    <row r="346">
      <c r="A346" s="17"/>
      <c r="B346" s="17"/>
      <c r="C346" s="17"/>
      <c r="D346" s="301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</row>
    <row r="347">
      <c r="A347" s="17"/>
      <c r="B347" s="17"/>
      <c r="C347" s="17"/>
      <c r="D347" s="301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</row>
    <row r="348">
      <c r="A348" s="17"/>
      <c r="B348" s="17"/>
      <c r="C348" s="17"/>
      <c r="D348" s="301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</row>
    <row r="349">
      <c r="A349" s="17"/>
      <c r="B349" s="17"/>
      <c r="C349" s="17"/>
      <c r="D349" s="301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</row>
    <row r="350">
      <c r="A350" s="17"/>
      <c r="B350" s="17"/>
      <c r="C350" s="17"/>
      <c r="D350" s="301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</row>
    <row r="351">
      <c r="A351" s="17"/>
      <c r="B351" s="17"/>
      <c r="C351" s="17"/>
      <c r="D351" s="301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</row>
    <row r="352">
      <c r="A352" s="17"/>
      <c r="B352" s="17"/>
      <c r="C352" s="17"/>
      <c r="D352" s="301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</row>
    <row r="353">
      <c r="A353" s="17"/>
      <c r="B353" s="17"/>
      <c r="C353" s="17"/>
      <c r="D353" s="301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</row>
    <row r="354">
      <c r="A354" s="17"/>
      <c r="B354" s="17"/>
      <c r="C354" s="17"/>
      <c r="D354" s="301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</row>
    <row r="355">
      <c r="A355" s="17"/>
      <c r="B355" s="17"/>
      <c r="C355" s="17"/>
      <c r="D355" s="301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</row>
    <row r="356">
      <c r="A356" s="17"/>
      <c r="B356" s="17"/>
      <c r="C356" s="17"/>
      <c r="D356" s="301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</row>
    <row r="357">
      <c r="A357" s="17"/>
      <c r="B357" s="17"/>
      <c r="C357" s="17"/>
      <c r="D357" s="301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</row>
    <row r="358">
      <c r="A358" s="17"/>
      <c r="B358" s="17"/>
      <c r="C358" s="17"/>
      <c r="D358" s="301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</row>
    <row r="359">
      <c r="A359" s="17"/>
      <c r="B359" s="17"/>
      <c r="C359" s="17"/>
      <c r="D359" s="301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</row>
    <row r="360">
      <c r="A360" s="17"/>
      <c r="B360" s="17"/>
      <c r="C360" s="17"/>
      <c r="D360" s="301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</row>
    <row r="361">
      <c r="A361" s="17"/>
      <c r="B361" s="17"/>
      <c r="C361" s="17"/>
      <c r="D361" s="301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</row>
    <row r="362">
      <c r="A362" s="17"/>
      <c r="B362" s="17"/>
      <c r="C362" s="17"/>
      <c r="D362" s="301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</row>
    <row r="363">
      <c r="A363" s="17"/>
      <c r="B363" s="17"/>
      <c r="C363" s="17"/>
      <c r="D363" s="301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</row>
    <row r="364">
      <c r="A364" s="17"/>
      <c r="B364" s="17"/>
      <c r="C364" s="17"/>
      <c r="D364" s="301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</row>
    <row r="365">
      <c r="A365" s="17"/>
      <c r="B365" s="17"/>
      <c r="C365" s="17"/>
      <c r="D365" s="301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</row>
    <row r="366">
      <c r="A366" s="17"/>
      <c r="B366" s="17"/>
      <c r="C366" s="17"/>
      <c r="D366" s="301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</row>
    <row r="367">
      <c r="A367" s="17"/>
      <c r="B367" s="17"/>
      <c r="C367" s="17"/>
      <c r="D367" s="301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</row>
    <row r="368">
      <c r="A368" s="17"/>
      <c r="B368" s="17"/>
      <c r="C368" s="17"/>
      <c r="D368" s="301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</row>
    <row r="369">
      <c r="A369" s="17"/>
      <c r="B369" s="17"/>
      <c r="C369" s="17"/>
      <c r="D369" s="301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</row>
    <row r="370">
      <c r="A370" s="17"/>
      <c r="B370" s="17"/>
      <c r="C370" s="17"/>
      <c r="D370" s="301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</row>
    <row r="371">
      <c r="A371" s="17"/>
      <c r="B371" s="17"/>
      <c r="C371" s="17"/>
      <c r="D371" s="301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</row>
    <row r="372">
      <c r="A372" s="17"/>
      <c r="B372" s="17"/>
      <c r="C372" s="17"/>
      <c r="D372" s="301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</row>
    <row r="373">
      <c r="A373" s="17"/>
      <c r="B373" s="17"/>
      <c r="C373" s="17"/>
      <c r="D373" s="301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</row>
    <row r="374">
      <c r="A374" s="17"/>
      <c r="B374" s="17"/>
      <c r="C374" s="17"/>
      <c r="D374" s="301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</row>
    <row r="375">
      <c r="A375" s="17"/>
      <c r="B375" s="17"/>
      <c r="C375" s="17"/>
      <c r="D375" s="301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</row>
    <row r="376">
      <c r="A376" s="17"/>
      <c r="B376" s="17"/>
      <c r="C376" s="17"/>
      <c r="D376" s="301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</row>
    <row r="377">
      <c r="A377" s="17"/>
      <c r="B377" s="17"/>
      <c r="C377" s="17"/>
      <c r="D377" s="301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</row>
    <row r="378">
      <c r="A378" s="17"/>
      <c r="B378" s="17"/>
      <c r="C378" s="17"/>
      <c r="D378" s="301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</row>
    <row r="379">
      <c r="A379" s="17"/>
      <c r="B379" s="17"/>
      <c r="C379" s="17"/>
      <c r="D379" s="301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</row>
    <row r="380">
      <c r="A380" s="17"/>
      <c r="B380" s="17"/>
      <c r="C380" s="17"/>
      <c r="D380" s="301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</row>
    <row r="381">
      <c r="A381" s="17"/>
      <c r="B381" s="17"/>
      <c r="C381" s="17"/>
      <c r="D381" s="301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</row>
    <row r="382">
      <c r="A382" s="17"/>
      <c r="B382" s="17"/>
      <c r="C382" s="17"/>
      <c r="D382" s="301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</row>
    <row r="383">
      <c r="A383" s="17"/>
      <c r="B383" s="17"/>
      <c r="C383" s="17"/>
      <c r="D383" s="301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</row>
    <row r="384">
      <c r="A384" s="17"/>
      <c r="B384" s="17"/>
      <c r="C384" s="17"/>
      <c r="D384" s="301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</row>
    <row r="385">
      <c r="A385" s="17"/>
      <c r="B385" s="17"/>
      <c r="C385" s="17"/>
      <c r="D385" s="301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</row>
    <row r="386">
      <c r="A386" s="17"/>
      <c r="B386" s="17"/>
      <c r="C386" s="17"/>
      <c r="D386" s="301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</row>
    <row r="387">
      <c r="A387" s="17"/>
      <c r="B387" s="17"/>
      <c r="C387" s="17"/>
      <c r="D387" s="301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</row>
    <row r="388">
      <c r="A388" s="17"/>
      <c r="B388" s="17"/>
      <c r="C388" s="17"/>
      <c r="D388" s="301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</row>
    <row r="389">
      <c r="A389" s="17"/>
      <c r="B389" s="17"/>
      <c r="C389" s="17"/>
      <c r="D389" s="301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</row>
    <row r="390">
      <c r="A390" s="17"/>
      <c r="B390" s="17"/>
      <c r="C390" s="17"/>
      <c r="D390" s="301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</row>
    <row r="391">
      <c r="A391" s="17"/>
      <c r="B391" s="17"/>
      <c r="C391" s="17"/>
      <c r="D391" s="301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</row>
    <row r="392">
      <c r="A392" s="17"/>
      <c r="B392" s="17"/>
      <c r="C392" s="17"/>
      <c r="D392" s="301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</row>
    <row r="393">
      <c r="A393" s="17"/>
      <c r="B393" s="17"/>
      <c r="C393" s="17"/>
      <c r="D393" s="301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</row>
    <row r="394">
      <c r="A394" s="17"/>
      <c r="B394" s="17"/>
      <c r="C394" s="17"/>
      <c r="D394" s="301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</row>
    <row r="395">
      <c r="A395" s="17"/>
      <c r="B395" s="17"/>
      <c r="C395" s="17"/>
      <c r="D395" s="301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</row>
    <row r="396">
      <c r="A396" s="17"/>
      <c r="B396" s="17"/>
      <c r="C396" s="17"/>
      <c r="D396" s="301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</row>
    <row r="397">
      <c r="A397" s="17"/>
      <c r="B397" s="17"/>
      <c r="C397" s="17"/>
      <c r="D397" s="301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</row>
    <row r="398">
      <c r="A398" s="17"/>
      <c r="B398" s="17"/>
      <c r="C398" s="17"/>
      <c r="D398" s="301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</row>
    <row r="399">
      <c r="A399" s="17"/>
      <c r="B399" s="17"/>
      <c r="C399" s="17"/>
      <c r="D399" s="301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</row>
    <row r="400">
      <c r="A400" s="17"/>
      <c r="B400" s="17"/>
      <c r="C400" s="17"/>
      <c r="D400" s="301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</row>
    <row r="401">
      <c r="A401" s="17"/>
      <c r="B401" s="17"/>
      <c r="C401" s="17"/>
      <c r="D401" s="301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</row>
    <row r="402">
      <c r="A402" s="17"/>
      <c r="B402" s="17"/>
      <c r="C402" s="17"/>
      <c r="D402" s="301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</row>
    <row r="403">
      <c r="A403" s="17"/>
      <c r="B403" s="17"/>
      <c r="C403" s="17"/>
      <c r="D403" s="301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</row>
    <row r="404">
      <c r="A404" s="17"/>
      <c r="B404" s="17"/>
      <c r="C404" s="17"/>
      <c r="D404" s="301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</row>
    <row r="405">
      <c r="A405" s="17"/>
      <c r="B405" s="17"/>
      <c r="C405" s="17"/>
      <c r="D405" s="301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</row>
    <row r="406">
      <c r="A406" s="17"/>
      <c r="B406" s="17"/>
      <c r="C406" s="17"/>
      <c r="D406" s="301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</row>
    <row r="407">
      <c r="A407" s="17"/>
      <c r="B407" s="17"/>
      <c r="C407" s="17"/>
      <c r="D407" s="301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</row>
    <row r="408">
      <c r="A408" s="17"/>
      <c r="B408" s="17"/>
      <c r="C408" s="17"/>
      <c r="D408" s="301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</row>
    <row r="409">
      <c r="A409" s="17"/>
      <c r="B409" s="17"/>
      <c r="C409" s="17"/>
      <c r="D409" s="301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</row>
    <row r="410">
      <c r="A410" s="17"/>
      <c r="B410" s="17"/>
      <c r="C410" s="17"/>
      <c r="D410" s="301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</row>
    <row r="411">
      <c r="A411" s="17"/>
      <c r="B411" s="17"/>
      <c r="C411" s="17"/>
      <c r="D411" s="301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</row>
    <row r="412">
      <c r="A412" s="17"/>
      <c r="B412" s="17"/>
      <c r="C412" s="17"/>
      <c r="D412" s="301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</row>
    <row r="413">
      <c r="A413" s="17"/>
      <c r="B413" s="17"/>
      <c r="C413" s="17"/>
      <c r="D413" s="301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</row>
    <row r="414">
      <c r="A414" s="17"/>
      <c r="B414" s="17"/>
      <c r="C414" s="17"/>
      <c r="D414" s="301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</row>
    <row r="415">
      <c r="A415" s="17"/>
      <c r="B415" s="17"/>
      <c r="C415" s="17"/>
      <c r="D415" s="301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</row>
    <row r="416">
      <c r="A416" s="17"/>
      <c r="B416" s="17"/>
      <c r="C416" s="17"/>
      <c r="D416" s="301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</row>
    <row r="417">
      <c r="A417" s="17"/>
      <c r="B417" s="17"/>
      <c r="C417" s="17"/>
      <c r="D417" s="301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</row>
    <row r="418">
      <c r="A418" s="17"/>
      <c r="B418" s="17"/>
      <c r="C418" s="17"/>
      <c r="D418" s="301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</row>
    <row r="419">
      <c r="A419" s="17"/>
      <c r="B419" s="17"/>
      <c r="C419" s="17"/>
      <c r="D419" s="301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</row>
    <row r="420">
      <c r="A420" s="17"/>
      <c r="B420" s="17"/>
      <c r="C420" s="17"/>
      <c r="D420" s="301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</row>
    <row r="421">
      <c r="A421" s="17"/>
      <c r="B421" s="17"/>
      <c r="C421" s="17"/>
      <c r="D421" s="301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</row>
    <row r="422">
      <c r="A422" s="17"/>
      <c r="B422" s="17"/>
      <c r="C422" s="17"/>
      <c r="D422" s="301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</row>
    <row r="423">
      <c r="A423" s="17"/>
      <c r="B423" s="17"/>
      <c r="C423" s="17"/>
      <c r="D423" s="301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</row>
    <row r="424">
      <c r="A424" s="17"/>
      <c r="B424" s="17"/>
      <c r="C424" s="17"/>
      <c r="D424" s="301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</row>
    <row r="425">
      <c r="A425" s="17"/>
      <c r="B425" s="17"/>
      <c r="C425" s="17"/>
      <c r="D425" s="301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</row>
    <row r="426">
      <c r="A426" s="17"/>
      <c r="B426" s="17"/>
      <c r="C426" s="17"/>
      <c r="D426" s="301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</row>
    <row r="427">
      <c r="A427" s="17"/>
      <c r="B427" s="17"/>
      <c r="C427" s="17"/>
      <c r="D427" s="301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</row>
    <row r="428">
      <c r="A428" s="17"/>
      <c r="B428" s="17"/>
      <c r="C428" s="17"/>
      <c r="D428" s="301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</row>
    <row r="429">
      <c r="A429" s="17"/>
      <c r="B429" s="17"/>
      <c r="C429" s="17"/>
      <c r="D429" s="301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</row>
    <row r="430">
      <c r="A430" s="17"/>
      <c r="B430" s="17"/>
      <c r="C430" s="17"/>
      <c r="D430" s="301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</row>
    <row r="431">
      <c r="A431" s="17"/>
      <c r="B431" s="17"/>
      <c r="C431" s="17"/>
      <c r="D431" s="301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</row>
    <row r="432">
      <c r="A432" s="17"/>
      <c r="B432" s="17"/>
      <c r="C432" s="17"/>
      <c r="D432" s="301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</row>
    <row r="433">
      <c r="A433" s="17"/>
      <c r="B433" s="17"/>
      <c r="C433" s="17"/>
      <c r="D433" s="301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</row>
    <row r="434">
      <c r="A434" s="17"/>
      <c r="B434" s="17"/>
      <c r="C434" s="17"/>
      <c r="D434" s="301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</row>
    <row r="435">
      <c r="A435" s="17"/>
      <c r="B435" s="17"/>
      <c r="C435" s="17"/>
      <c r="D435" s="301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</row>
    <row r="436">
      <c r="A436" s="17"/>
      <c r="B436" s="17"/>
      <c r="C436" s="17"/>
      <c r="D436" s="301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</row>
    <row r="437">
      <c r="A437" s="17"/>
      <c r="B437" s="17"/>
      <c r="C437" s="17"/>
      <c r="D437" s="301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</row>
    <row r="438">
      <c r="A438" s="17"/>
      <c r="B438" s="17"/>
      <c r="C438" s="17"/>
      <c r="D438" s="301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</row>
    <row r="439">
      <c r="A439" s="17"/>
      <c r="B439" s="17"/>
      <c r="C439" s="17"/>
      <c r="D439" s="301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</row>
    <row r="440">
      <c r="A440" s="17"/>
      <c r="B440" s="17"/>
      <c r="C440" s="17"/>
      <c r="D440" s="301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</row>
    <row r="441">
      <c r="A441" s="17"/>
      <c r="B441" s="17"/>
      <c r="C441" s="17"/>
      <c r="D441" s="301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</row>
    <row r="442">
      <c r="A442" s="17"/>
      <c r="B442" s="17"/>
      <c r="C442" s="17"/>
      <c r="D442" s="301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</row>
    <row r="443">
      <c r="A443" s="17"/>
      <c r="B443" s="17"/>
      <c r="C443" s="17"/>
      <c r="D443" s="301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</row>
    <row r="444">
      <c r="A444" s="17"/>
      <c r="B444" s="17"/>
      <c r="C444" s="17"/>
      <c r="D444" s="301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</row>
    <row r="445">
      <c r="A445" s="17"/>
      <c r="B445" s="17"/>
      <c r="C445" s="17"/>
      <c r="D445" s="301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</row>
    <row r="446">
      <c r="A446" s="17"/>
      <c r="B446" s="17"/>
      <c r="C446" s="17"/>
      <c r="D446" s="301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</row>
    <row r="447">
      <c r="A447" s="17"/>
      <c r="B447" s="17"/>
      <c r="C447" s="17"/>
      <c r="D447" s="301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</row>
    <row r="448">
      <c r="A448" s="17"/>
      <c r="B448" s="17"/>
      <c r="C448" s="17"/>
      <c r="D448" s="301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</row>
    <row r="449">
      <c r="A449" s="17"/>
      <c r="B449" s="17"/>
      <c r="C449" s="17"/>
      <c r="D449" s="301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</row>
    <row r="450">
      <c r="A450" s="17"/>
      <c r="B450" s="17"/>
      <c r="C450" s="17"/>
      <c r="D450" s="301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</row>
    <row r="451">
      <c r="A451" s="17"/>
      <c r="B451" s="17"/>
      <c r="C451" s="17"/>
      <c r="D451" s="301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</row>
    <row r="452">
      <c r="A452" s="17"/>
      <c r="B452" s="17"/>
      <c r="C452" s="17"/>
      <c r="D452" s="301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</row>
    <row r="453">
      <c r="A453" s="17"/>
      <c r="B453" s="17"/>
      <c r="C453" s="17"/>
      <c r="D453" s="301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</row>
    <row r="454">
      <c r="A454" s="17"/>
      <c r="B454" s="17"/>
      <c r="C454" s="17"/>
      <c r="D454" s="301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</row>
    <row r="455">
      <c r="A455" s="17"/>
      <c r="B455" s="17"/>
      <c r="C455" s="17"/>
      <c r="D455" s="301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</row>
    <row r="456">
      <c r="A456" s="17"/>
      <c r="B456" s="17"/>
      <c r="C456" s="17"/>
      <c r="D456" s="301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</row>
    <row r="457">
      <c r="A457" s="17"/>
      <c r="B457" s="17"/>
      <c r="C457" s="17"/>
      <c r="D457" s="301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</row>
    <row r="458">
      <c r="A458" s="17"/>
      <c r="B458" s="17"/>
      <c r="C458" s="17"/>
      <c r="D458" s="301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</row>
    <row r="459">
      <c r="A459" s="17"/>
      <c r="B459" s="17"/>
      <c r="C459" s="17"/>
      <c r="D459" s="301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</row>
    <row r="460">
      <c r="A460" s="17"/>
      <c r="B460" s="17"/>
      <c r="C460" s="17"/>
      <c r="D460" s="301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</row>
    <row r="461">
      <c r="A461" s="17"/>
      <c r="B461" s="17"/>
      <c r="C461" s="17"/>
      <c r="D461" s="301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</row>
    <row r="462">
      <c r="A462" s="17"/>
      <c r="B462" s="17"/>
      <c r="C462" s="17"/>
      <c r="D462" s="301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</row>
    <row r="463">
      <c r="A463" s="17"/>
      <c r="B463" s="17"/>
      <c r="C463" s="17"/>
      <c r="D463" s="301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</row>
    <row r="464">
      <c r="A464" s="17"/>
      <c r="B464" s="17"/>
      <c r="C464" s="17"/>
      <c r="D464" s="301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</row>
    <row r="465">
      <c r="A465" s="17"/>
      <c r="B465" s="17"/>
      <c r="C465" s="17"/>
      <c r="D465" s="301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</row>
    <row r="466">
      <c r="A466" s="17"/>
      <c r="B466" s="17"/>
      <c r="C466" s="17"/>
      <c r="D466" s="301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</row>
    <row r="467">
      <c r="A467" s="17"/>
      <c r="B467" s="17"/>
      <c r="C467" s="17"/>
      <c r="D467" s="301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</row>
    <row r="468">
      <c r="A468" s="17"/>
      <c r="B468" s="17"/>
      <c r="C468" s="17"/>
      <c r="D468" s="301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</row>
    <row r="469">
      <c r="A469" s="17"/>
      <c r="B469" s="17"/>
      <c r="C469" s="17"/>
      <c r="D469" s="301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</row>
    <row r="470">
      <c r="A470" s="17"/>
      <c r="B470" s="17"/>
      <c r="C470" s="17"/>
      <c r="D470" s="301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</row>
    <row r="471">
      <c r="A471" s="17"/>
      <c r="B471" s="17"/>
      <c r="C471" s="17"/>
      <c r="D471" s="301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</row>
    <row r="472">
      <c r="A472" s="17"/>
      <c r="B472" s="17"/>
      <c r="C472" s="17"/>
      <c r="D472" s="301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</row>
    <row r="473">
      <c r="A473" s="17"/>
      <c r="B473" s="17"/>
      <c r="C473" s="17"/>
      <c r="D473" s="301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</row>
    <row r="474">
      <c r="A474" s="17"/>
      <c r="B474" s="17"/>
      <c r="C474" s="17"/>
      <c r="D474" s="301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</row>
    <row r="475">
      <c r="A475" s="17"/>
      <c r="B475" s="17"/>
      <c r="C475" s="17"/>
      <c r="D475" s="301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</row>
    <row r="476">
      <c r="A476" s="17"/>
      <c r="B476" s="17"/>
      <c r="C476" s="17"/>
      <c r="D476" s="301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</row>
    <row r="477">
      <c r="A477" s="17"/>
      <c r="B477" s="17"/>
      <c r="C477" s="17"/>
      <c r="D477" s="301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</row>
    <row r="478">
      <c r="A478" s="17"/>
      <c r="B478" s="17"/>
      <c r="C478" s="17"/>
      <c r="D478" s="301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</row>
    <row r="479">
      <c r="A479" s="17"/>
      <c r="B479" s="17"/>
      <c r="C479" s="17"/>
      <c r="D479" s="301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</row>
    <row r="480">
      <c r="A480" s="17"/>
      <c r="B480" s="17"/>
      <c r="C480" s="17"/>
      <c r="D480" s="301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</row>
    <row r="481">
      <c r="A481" s="17"/>
      <c r="B481" s="17"/>
      <c r="C481" s="17"/>
      <c r="D481" s="301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</row>
    <row r="482">
      <c r="A482" s="17"/>
      <c r="B482" s="17"/>
      <c r="C482" s="17"/>
      <c r="D482" s="301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</row>
    <row r="483">
      <c r="A483" s="17"/>
      <c r="B483" s="17"/>
      <c r="C483" s="17"/>
      <c r="D483" s="301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</row>
    <row r="484">
      <c r="A484" s="17"/>
      <c r="B484" s="17"/>
      <c r="C484" s="17"/>
      <c r="D484" s="301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</row>
    <row r="485">
      <c r="A485" s="17"/>
      <c r="B485" s="17"/>
      <c r="C485" s="17"/>
      <c r="D485" s="301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</row>
    <row r="486">
      <c r="A486" s="17"/>
      <c r="B486" s="17"/>
      <c r="C486" s="17"/>
      <c r="D486" s="301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</row>
    <row r="487">
      <c r="A487" s="17"/>
      <c r="B487" s="17"/>
      <c r="C487" s="17"/>
      <c r="D487" s="301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</row>
    <row r="488">
      <c r="A488" s="17"/>
      <c r="B488" s="17"/>
      <c r="C488" s="17"/>
      <c r="D488" s="301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</row>
    <row r="489">
      <c r="A489" s="17"/>
      <c r="B489" s="17"/>
      <c r="C489" s="17"/>
      <c r="D489" s="301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</row>
    <row r="490">
      <c r="A490" s="17"/>
      <c r="B490" s="17"/>
      <c r="C490" s="17"/>
      <c r="D490" s="301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</row>
    <row r="491">
      <c r="A491" s="17"/>
      <c r="B491" s="17"/>
      <c r="C491" s="17"/>
      <c r="D491" s="301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</row>
    <row r="492">
      <c r="A492" s="17"/>
      <c r="B492" s="17"/>
      <c r="C492" s="17"/>
      <c r="D492" s="301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</row>
    <row r="493">
      <c r="A493" s="17"/>
      <c r="B493" s="17"/>
      <c r="C493" s="17"/>
      <c r="D493" s="301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</row>
    <row r="494">
      <c r="A494" s="17"/>
      <c r="B494" s="17"/>
      <c r="C494" s="17"/>
      <c r="D494" s="301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</row>
    <row r="495">
      <c r="A495" s="17"/>
      <c r="B495" s="17"/>
      <c r="C495" s="17"/>
      <c r="D495" s="301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</row>
    <row r="496">
      <c r="A496" s="17"/>
      <c r="B496" s="17"/>
      <c r="C496" s="17"/>
      <c r="D496" s="301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</row>
    <row r="497">
      <c r="A497" s="17"/>
      <c r="B497" s="17"/>
      <c r="C497" s="17"/>
      <c r="D497" s="301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</row>
    <row r="498">
      <c r="A498" s="17"/>
      <c r="B498" s="17"/>
      <c r="C498" s="17"/>
      <c r="D498" s="301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</row>
    <row r="499">
      <c r="A499" s="17"/>
      <c r="B499" s="17"/>
      <c r="C499" s="17"/>
      <c r="D499" s="301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</row>
    <row r="500">
      <c r="A500" s="17"/>
      <c r="B500" s="17"/>
      <c r="C500" s="17"/>
      <c r="D500" s="301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</row>
    <row r="501">
      <c r="A501" s="17"/>
      <c r="B501" s="17"/>
      <c r="C501" s="17"/>
      <c r="D501" s="301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</row>
    <row r="502">
      <c r="A502" s="17"/>
      <c r="B502" s="17"/>
      <c r="C502" s="17"/>
      <c r="D502" s="301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</row>
    <row r="503">
      <c r="A503" s="17"/>
      <c r="B503" s="17"/>
      <c r="C503" s="17"/>
      <c r="D503" s="301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</row>
    <row r="504">
      <c r="A504" s="17"/>
      <c r="B504" s="17"/>
      <c r="C504" s="17"/>
      <c r="D504" s="301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</row>
    <row r="505">
      <c r="A505" s="17"/>
      <c r="B505" s="17"/>
      <c r="C505" s="17"/>
      <c r="D505" s="301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</row>
    <row r="506">
      <c r="A506" s="17"/>
      <c r="B506" s="17"/>
      <c r="C506" s="17"/>
      <c r="D506" s="301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</row>
    <row r="507">
      <c r="A507" s="17"/>
      <c r="B507" s="17"/>
      <c r="C507" s="17"/>
      <c r="D507" s="301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</row>
    <row r="508">
      <c r="A508" s="17"/>
      <c r="B508" s="17"/>
      <c r="C508" s="17"/>
      <c r="D508" s="301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</row>
    <row r="509">
      <c r="A509" s="17"/>
      <c r="B509" s="17"/>
      <c r="C509" s="17"/>
      <c r="D509" s="301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</row>
    <row r="510">
      <c r="A510" s="17"/>
      <c r="B510" s="17"/>
      <c r="C510" s="17"/>
      <c r="D510" s="301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</row>
    <row r="511">
      <c r="A511" s="17"/>
      <c r="B511" s="17"/>
      <c r="C511" s="17"/>
      <c r="D511" s="301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</row>
    <row r="512">
      <c r="A512" s="17"/>
      <c r="B512" s="17"/>
      <c r="C512" s="17"/>
      <c r="D512" s="301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</row>
    <row r="513">
      <c r="A513" s="17"/>
      <c r="B513" s="17"/>
      <c r="C513" s="17"/>
      <c r="D513" s="301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</row>
    <row r="514">
      <c r="A514" s="17"/>
      <c r="B514" s="17"/>
      <c r="C514" s="17"/>
      <c r="D514" s="301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</row>
    <row r="515">
      <c r="A515" s="17"/>
      <c r="B515" s="17"/>
      <c r="C515" s="17"/>
      <c r="D515" s="301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</row>
    <row r="516">
      <c r="A516" s="17"/>
      <c r="B516" s="17"/>
      <c r="C516" s="17"/>
      <c r="D516" s="301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</row>
    <row r="517">
      <c r="A517" s="17"/>
      <c r="B517" s="17"/>
      <c r="C517" s="17"/>
      <c r="D517" s="301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</row>
    <row r="518">
      <c r="A518" s="17"/>
      <c r="B518" s="17"/>
      <c r="C518" s="17"/>
      <c r="D518" s="301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</row>
    <row r="519">
      <c r="A519" s="17"/>
      <c r="B519" s="17"/>
      <c r="C519" s="17"/>
      <c r="D519" s="301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</row>
    <row r="520">
      <c r="A520" s="17"/>
      <c r="B520" s="17"/>
      <c r="C520" s="17"/>
      <c r="D520" s="301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</row>
    <row r="521">
      <c r="A521" s="17"/>
      <c r="B521" s="17"/>
      <c r="C521" s="17"/>
      <c r="D521" s="301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</row>
    <row r="522">
      <c r="A522" s="17"/>
      <c r="B522" s="17"/>
      <c r="C522" s="17"/>
      <c r="D522" s="301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</row>
    <row r="523">
      <c r="A523" s="17"/>
      <c r="B523" s="17"/>
      <c r="C523" s="17"/>
      <c r="D523" s="301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</row>
    <row r="524">
      <c r="A524" s="17"/>
      <c r="B524" s="17"/>
      <c r="C524" s="17"/>
      <c r="D524" s="301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</row>
    <row r="525">
      <c r="A525" s="17"/>
      <c r="B525" s="17"/>
      <c r="C525" s="17"/>
      <c r="D525" s="301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</row>
    <row r="526">
      <c r="A526" s="17"/>
      <c r="B526" s="17"/>
      <c r="C526" s="17"/>
      <c r="D526" s="301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</row>
    <row r="527">
      <c r="A527" s="17"/>
      <c r="B527" s="17"/>
      <c r="C527" s="17"/>
      <c r="D527" s="301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</row>
    <row r="528">
      <c r="A528" s="17"/>
      <c r="B528" s="17"/>
      <c r="C528" s="17"/>
      <c r="D528" s="301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</row>
    <row r="529">
      <c r="A529" s="17"/>
      <c r="B529" s="17"/>
      <c r="C529" s="17"/>
      <c r="D529" s="301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</row>
    <row r="530">
      <c r="A530" s="17"/>
      <c r="B530" s="17"/>
      <c r="C530" s="17"/>
      <c r="D530" s="301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</row>
    <row r="531">
      <c r="A531" s="17"/>
      <c r="B531" s="17"/>
      <c r="C531" s="17"/>
      <c r="D531" s="301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</row>
    <row r="532">
      <c r="A532" s="17"/>
      <c r="B532" s="17"/>
      <c r="C532" s="17"/>
      <c r="D532" s="301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</row>
    <row r="533">
      <c r="A533" s="17"/>
      <c r="B533" s="17"/>
      <c r="C533" s="17"/>
      <c r="D533" s="301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</row>
    <row r="534">
      <c r="A534" s="17"/>
      <c r="B534" s="17"/>
      <c r="C534" s="17"/>
      <c r="D534" s="301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</row>
    <row r="535">
      <c r="A535" s="17"/>
      <c r="B535" s="17"/>
      <c r="C535" s="17"/>
      <c r="D535" s="301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</row>
    <row r="536">
      <c r="A536" s="17"/>
      <c r="B536" s="17"/>
      <c r="C536" s="17"/>
      <c r="D536" s="301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</row>
    <row r="537">
      <c r="A537" s="17"/>
      <c r="B537" s="17"/>
      <c r="C537" s="17"/>
      <c r="D537" s="301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</row>
    <row r="538">
      <c r="A538" s="17"/>
      <c r="B538" s="17"/>
      <c r="C538" s="17"/>
      <c r="D538" s="301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</row>
    <row r="539">
      <c r="A539" s="17"/>
      <c r="B539" s="17"/>
      <c r="C539" s="17"/>
      <c r="D539" s="301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</row>
    <row r="540">
      <c r="A540" s="17"/>
      <c r="B540" s="17"/>
      <c r="C540" s="17"/>
      <c r="D540" s="301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</row>
    <row r="541">
      <c r="A541" s="17"/>
      <c r="B541" s="17"/>
      <c r="C541" s="17"/>
      <c r="D541" s="301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</row>
    <row r="542">
      <c r="A542" s="17"/>
      <c r="B542" s="17"/>
      <c r="C542" s="17"/>
      <c r="D542" s="301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</row>
    <row r="543">
      <c r="A543" s="17"/>
      <c r="B543" s="17"/>
      <c r="C543" s="17"/>
      <c r="D543" s="301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</row>
    <row r="544">
      <c r="A544" s="17"/>
      <c r="B544" s="17"/>
      <c r="C544" s="17"/>
      <c r="D544" s="301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</row>
    <row r="545">
      <c r="A545" s="17"/>
      <c r="B545" s="17"/>
      <c r="C545" s="17"/>
      <c r="D545" s="301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</row>
    <row r="546">
      <c r="A546" s="17"/>
      <c r="B546" s="17"/>
      <c r="C546" s="17"/>
      <c r="D546" s="301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</row>
    <row r="547">
      <c r="A547" s="17"/>
      <c r="B547" s="17"/>
      <c r="C547" s="17"/>
      <c r="D547" s="301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</row>
    <row r="548">
      <c r="A548" s="17"/>
      <c r="B548" s="17"/>
      <c r="C548" s="17"/>
      <c r="D548" s="301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</row>
    <row r="549">
      <c r="A549" s="17"/>
      <c r="B549" s="17"/>
      <c r="C549" s="17"/>
      <c r="D549" s="301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</row>
    <row r="550">
      <c r="A550" s="17"/>
      <c r="B550" s="17"/>
      <c r="C550" s="17"/>
      <c r="D550" s="301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</row>
    <row r="551">
      <c r="A551" s="17"/>
      <c r="B551" s="17"/>
      <c r="C551" s="17"/>
      <c r="D551" s="301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</row>
    <row r="552">
      <c r="A552" s="17"/>
      <c r="B552" s="17"/>
      <c r="C552" s="17"/>
      <c r="D552" s="301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</row>
    <row r="553">
      <c r="A553" s="17"/>
      <c r="B553" s="17"/>
      <c r="C553" s="17"/>
      <c r="D553" s="301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</row>
    <row r="554">
      <c r="A554" s="17"/>
      <c r="B554" s="17"/>
      <c r="C554" s="17"/>
      <c r="D554" s="301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</row>
    <row r="555">
      <c r="A555" s="17"/>
      <c r="B555" s="17"/>
      <c r="C555" s="17"/>
      <c r="D555" s="301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</row>
    <row r="556">
      <c r="A556" s="17"/>
      <c r="B556" s="17"/>
      <c r="C556" s="17"/>
      <c r="D556" s="301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</row>
    <row r="557">
      <c r="A557" s="17"/>
      <c r="B557" s="17"/>
      <c r="C557" s="17"/>
      <c r="D557" s="301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</row>
    <row r="558">
      <c r="A558" s="17"/>
      <c r="B558" s="17"/>
      <c r="C558" s="17"/>
      <c r="D558" s="301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</row>
    <row r="559">
      <c r="A559" s="17"/>
      <c r="B559" s="17"/>
      <c r="C559" s="17"/>
      <c r="D559" s="301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</row>
    <row r="560">
      <c r="A560" s="17"/>
      <c r="B560" s="17"/>
      <c r="C560" s="17"/>
      <c r="D560" s="301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</row>
    <row r="561">
      <c r="A561" s="17"/>
      <c r="B561" s="17"/>
      <c r="C561" s="17"/>
      <c r="D561" s="301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</row>
    <row r="562">
      <c r="A562" s="17"/>
      <c r="B562" s="17"/>
      <c r="C562" s="17"/>
      <c r="D562" s="301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</row>
    <row r="563">
      <c r="A563" s="17"/>
      <c r="B563" s="17"/>
      <c r="C563" s="17"/>
      <c r="D563" s="301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</row>
    <row r="564">
      <c r="A564" s="17"/>
      <c r="B564" s="17"/>
      <c r="C564" s="17"/>
      <c r="D564" s="301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</row>
    <row r="565">
      <c r="A565" s="17"/>
      <c r="B565" s="17"/>
      <c r="C565" s="17"/>
      <c r="D565" s="301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</row>
    <row r="566">
      <c r="A566" s="17"/>
      <c r="B566" s="17"/>
      <c r="C566" s="17"/>
      <c r="D566" s="301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</row>
    <row r="567">
      <c r="A567" s="17"/>
      <c r="B567" s="17"/>
      <c r="C567" s="17"/>
      <c r="D567" s="301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</row>
    <row r="568">
      <c r="A568" s="17"/>
      <c r="B568" s="17"/>
      <c r="C568" s="17"/>
      <c r="D568" s="301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</row>
    <row r="569">
      <c r="A569" s="17"/>
      <c r="B569" s="17"/>
      <c r="C569" s="17"/>
      <c r="D569" s="301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</row>
    <row r="570">
      <c r="A570" s="17"/>
      <c r="B570" s="17"/>
      <c r="C570" s="17"/>
      <c r="D570" s="301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</row>
    <row r="571">
      <c r="A571" s="17"/>
      <c r="B571" s="17"/>
      <c r="C571" s="17"/>
      <c r="D571" s="301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</row>
    <row r="572">
      <c r="A572" s="17"/>
      <c r="B572" s="17"/>
      <c r="C572" s="17"/>
      <c r="D572" s="301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</row>
    <row r="573">
      <c r="A573" s="17"/>
      <c r="B573" s="17"/>
      <c r="C573" s="17"/>
      <c r="D573" s="301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</row>
    <row r="574">
      <c r="A574" s="17"/>
      <c r="B574" s="17"/>
      <c r="C574" s="17"/>
      <c r="D574" s="301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</row>
    <row r="575">
      <c r="A575" s="17"/>
      <c r="B575" s="17"/>
      <c r="C575" s="17"/>
      <c r="D575" s="301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</row>
    <row r="576">
      <c r="A576" s="17"/>
      <c r="B576" s="17"/>
      <c r="C576" s="17"/>
      <c r="D576" s="301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</row>
    <row r="577">
      <c r="A577" s="17"/>
      <c r="B577" s="17"/>
      <c r="C577" s="17"/>
      <c r="D577" s="301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</row>
    <row r="578">
      <c r="A578" s="17"/>
      <c r="B578" s="17"/>
      <c r="C578" s="17"/>
      <c r="D578" s="301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</row>
    <row r="579">
      <c r="A579" s="17"/>
      <c r="B579" s="17"/>
      <c r="C579" s="17"/>
      <c r="D579" s="301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</row>
    <row r="580">
      <c r="A580" s="17"/>
      <c r="B580" s="17"/>
      <c r="C580" s="17"/>
      <c r="D580" s="301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</row>
    <row r="581">
      <c r="A581" s="17"/>
      <c r="B581" s="17"/>
      <c r="C581" s="17"/>
      <c r="D581" s="301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</row>
    <row r="582">
      <c r="A582" s="17"/>
      <c r="B582" s="17"/>
      <c r="C582" s="17"/>
      <c r="D582" s="301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</row>
    <row r="583">
      <c r="A583" s="17"/>
      <c r="B583" s="17"/>
      <c r="C583" s="17"/>
      <c r="D583" s="301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</row>
    <row r="584">
      <c r="A584" s="17"/>
      <c r="B584" s="17"/>
      <c r="C584" s="17"/>
      <c r="D584" s="301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</row>
    <row r="585">
      <c r="A585" s="17"/>
      <c r="B585" s="17"/>
      <c r="C585" s="17"/>
      <c r="D585" s="301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</row>
    <row r="586">
      <c r="A586" s="17"/>
      <c r="B586" s="17"/>
      <c r="C586" s="17"/>
      <c r="D586" s="301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</row>
    <row r="587">
      <c r="A587" s="17"/>
      <c r="B587" s="17"/>
      <c r="C587" s="17"/>
      <c r="D587" s="301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</row>
    <row r="588">
      <c r="A588" s="17"/>
      <c r="B588" s="17"/>
      <c r="C588" s="17"/>
      <c r="D588" s="301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</row>
    <row r="589">
      <c r="A589" s="17"/>
      <c r="B589" s="17"/>
      <c r="C589" s="17"/>
      <c r="D589" s="301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</row>
    <row r="590">
      <c r="A590" s="17"/>
      <c r="B590" s="17"/>
      <c r="C590" s="17"/>
      <c r="D590" s="301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</row>
    <row r="591">
      <c r="A591" s="17"/>
      <c r="B591" s="17"/>
      <c r="C591" s="17"/>
      <c r="D591" s="301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</row>
    <row r="592">
      <c r="A592" s="17"/>
      <c r="B592" s="17"/>
      <c r="C592" s="17"/>
      <c r="D592" s="301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</row>
    <row r="593">
      <c r="A593" s="17"/>
      <c r="B593" s="17"/>
      <c r="C593" s="17"/>
      <c r="D593" s="301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</row>
    <row r="594">
      <c r="A594" s="17"/>
      <c r="B594" s="17"/>
      <c r="C594" s="17"/>
      <c r="D594" s="301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</row>
    <row r="595">
      <c r="A595" s="17"/>
      <c r="B595" s="17"/>
      <c r="C595" s="17"/>
      <c r="D595" s="301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</row>
    <row r="596">
      <c r="A596" s="17"/>
      <c r="B596" s="17"/>
      <c r="C596" s="17"/>
      <c r="D596" s="301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</row>
    <row r="597">
      <c r="A597" s="17"/>
      <c r="B597" s="17"/>
      <c r="C597" s="17"/>
      <c r="D597" s="301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</row>
    <row r="598">
      <c r="A598" s="17"/>
      <c r="B598" s="17"/>
      <c r="C598" s="17"/>
      <c r="D598" s="301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</row>
    <row r="599">
      <c r="A599" s="17"/>
      <c r="B599" s="17"/>
      <c r="C599" s="17"/>
      <c r="D599" s="301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</row>
    <row r="600">
      <c r="A600" s="17"/>
      <c r="B600" s="17"/>
      <c r="C600" s="17"/>
      <c r="D600" s="301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</row>
    <row r="601">
      <c r="A601" s="17"/>
      <c r="B601" s="17"/>
      <c r="C601" s="17"/>
      <c r="D601" s="301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</row>
    <row r="602">
      <c r="A602" s="17"/>
      <c r="B602" s="17"/>
      <c r="C602" s="17"/>
      <c r="D602" s="301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</row>
    <row r="603">
      <c r="A603" s="17"/>
      <c r="B603" s="17"/>
      <c r="C603" s="17"/>
      <c r="D603" s="301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</row>
    <row r="604">
      <c r="A604" s="17"/>
      <c r="B604" s="17"/>
      <c r="C604" s="17"/>
      <c r="D604" s="301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</row>
    <row r="605">
      <c r="A605" s="17"/>
      <c r="B605" s="17"/>
      <c r="C605" s="17"/>
      <c r="D605" s="301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</row>
    <row r="606">
      <c r="A606" s="17"/>
      <c r="B606" s="17"/>
      <c r="C606" s="17"/>
      <c r="D606" s="301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</row>
    <row r="607">
      <c r="A607" s="17"/>
      <c r="B607" s="17"/>
      <c r="C607" s="17"/>
      <c r="D607" s="301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</row>
    <row r="608">
      <c r="A608" s="17"/>
      <c r="B608" s="17"/>
      <c r="C608" s="17"/>
      <c r="D608" s="301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</row>
    <row r="609">
      <c r="A609" s="17"/>
      <c r="B609" s="17"/>
      <c r="C609" s="17"/>
      <c r="D609" s="301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</row>
    <row r="610">
      <c r="A610" s="17"/>
      <c r="B610" s="17"/>
      <c r="C610" s="17"/>
      <c r="D610" s="301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</row>
    <row r="611">
      <c r="A611" s="17"/>
      <c r="B611" s="17"/>
      <c r="C611" s="17"/>
      <c r="D611" s="301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</row>
    <row r="612">
      <c r="A612" s="17"/>
      <c r="B612" s="17"/>
      <c r="C612" s="17"/>
      <c r="D612" s="301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</row>
    <row r="613">
      <c r="A613" s="17"/>
      <c r="B613" s="17"/>
      <c r="C613" s="17"/>
      <c r="D613" s="301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</row>
    <row r="614">
      <c r="A614" s="17"/>
      <c r="B614" s="17"/>
      <c r="C614" s="17"/>
      <c r="D614" s="301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</row>
    <row r="615">
      <c r="A615" s="17"/>
      <c r="B615" s="17"/>
      <c r="C615" s="17"/>
      <c r="D615" s="301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</row>
    <row r="616">
      <c r="A616" s="17"/>
      <c r="B616" s="17"/>
      <c r="C616" s="17"/>
      <c r="D616" s="301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</row>
    <row r="617">
      <c r="A617" s="17"/>
      <c r="B617" s="17"/>
      <c r="C617" s="17"/>
      <c r="D617" s="301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</row>
    <row r="618">
      <c r="A618" s="17"/>
      <c r="B618" s="17"/>
      <c r="C618" s="17"/>
      <c r="D618" s="301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</row>
    <row r="619">
      <c r="A619" s="17"/>
      <c r="B619" s="17"/>
      <c r="C619" s="17"/>
      <c r="D619" s="301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</row>
    <row r="620">
      <c r="A620" s="17"/>
      <c r="B620" s="17"/>
      <c r="C620" s="17"/>
      <c r="D620" s="301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</row>
    <row r="621">
      <c r="A621" s="17"/>
      <c r="B621" s="17"/>
      <c r="C621" s="17"/>
      <c r="D621" s="301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</row>
    <row r="622">
      <c r="A622" s="17"/>
      <c r="B622" s="17"/>
      <c r="C622" s="17"/>
      <c r="D622" s="301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</row>
    <row r="623">
      <c r="A623" s="17"/>
      <c r="B623" s="17"/>
      <c r="C623" s="17"/>
      <c r="D623" s="301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</row>
    <row r="624">
      <c r="A624" s="17"/>
      <c r="B624" s="17"/>
      <c r="C624" s="17"/>
      <c r="D624" s="301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</row>
    <row r="625">
      <c r="A625" s="17"/>
      <c r="B625" s="17"/>
      <c r="C625" s="17"/>
      <c r="D625" s="301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</row>
    <row r="626">
      <c r="A626" s="17"/>
      <c r="B626" s="17"/>
      <c r="C626" s="17"/>
      <c r="D626" s="301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</row>
    <row r="627">
      <c r="A627" s="17"/>
      <c r="B627" s="17"/>
      <c r="C627" s="17"/>
      <c r="D627" s="301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</row>
    <row r="628">
      <c r="A628" s="17"/>
      <c r="B628" s="17"/>
      <c r="C628" s="17"/>
      <c r="D628" s="301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</row>
    <row r="629">
      <c r="A629" s="17"/>
      <c r="B629" s="17"/>
      <c r="C629" s="17"/>
      <c r="D629" s="301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</row>
    <row r="630">
      <c r="A630" s="17"/>
      <c r="B630" s="17"/>
      <c r="C630" s="17"/>
      <c r="D630" s="301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</row>
    <row r="631">
      <c r="A631" s="17"/>
      <c r="B631" s="17"/>
      <c r="C631" s="17"/>
      <c r="D631" s="301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</row>
    <row r="632">
      <c r="A632" s="17"/>
      <c r="B632" s="17"/>
      <c r="C632" s="17"/>
      <c r="D632" s="301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</row>
    <row r="633">
      <c r="A633" s="17"/>
      <c r="B633" s="17"/>
      <c r="C633" s="17"/>
      <c r="D633" s="301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</row>
    <row r="634">
      <c r="A634" s="17"/>
      <c r="B634" s="17"/>
      <c r="C634" s="17"/>
      <c r="D634" s="301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</row>
    <row r="635">
      <c r="A635" s="17"/>
      <c r="B635" s="17"/>
      <c r="C635" s="17"/>
      <c r="D635" s="301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</row>
    <row r="636">
      <c r="A636" s="17"/>
      <c r="B636" s="17"/>
      <c r="C636" s="17"/>
      <c r="D636" s="301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</row>
    <row r="637">
      <c r="A637" s="17"/>
      <c r="B637" s="17"/>
      <c r="C637" s="17"/>
      <c r="D637" s="301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</row>
    <row r="638">
      <c r="A638" s="17"/>
      <c r="B638" s="17"/>
      <c r="C638" s="17"/>
      <c r="D638" s="301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</row>
    <row r="639">
      <c r="A639" s="17"/>
      <c r="B639" s="17"/>
      <c r="C639" s="17"/>
      <c r="D639" s="301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</row>
    <row r="640">
      <c r="A640" s="17"/>
      <c r="B640" s="17"/>
      <c r="C640" s="17"/>
      <c r="D640" s="301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</row>
    <row r="641">
      <c r="A641" s="17"/>
      <c r="B641" s="17"/>
      <c r="C641" s="17"/>
      <c r="D641" s="301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</row>
    <row r="642">
      <c r="A642" s="17"/>
      <c r="B642" s="17"/>
      <c r="C642" s="17"/>
      <c r="D642" s="301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</row>
    <row r="643">
      <c r="A643" s="17"/>
      <c r="B643" s="17"/>
      <c r="C643" s="17"/>
      <c r="D643" s="301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</row>
    <row r="644">
      <c r="A644" s="17"/>
      <c r="B644" s="17"/>
      <c r="C644" s="17"/>
      <c r="D644" s="301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</row>
    <row r="645">
      <c r="A645" s="17"/>
      <c r="B645" s="17"/>
      <c r="C645" s="17"/>
      <c r="D645" s="301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</row>
    <row r="646">
      <c r="A646" s="17"/>
      <c r="B646" s="17"/>
      <c r="C646" s="17"/>
      <c r="D646" s="301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</row>
    <row r="647">
      <c r="A647" s="17"/>
      <c r="B647" s="17"/>
      <c r="C647" s="17"/>
      <c r="D647" s="301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</row>
    <row r="648">
      <c r="A648" s="17"/>
      <c r="B648" s="17"/>
      <c r="C648" s="17"/>
      <c r="D648" s="301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</row>
    <row r="649">
      <c r="A649" s="17"/>
      <c r="B649" s="17"/>
      <c r="C649" s="17"/>
      <c r="D649" s="301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</row>
    <row r="650">
      <c r="A650" s="17"/>
      <c r="B650" s="17"/>
      <c r="C650" s="17"/>
      <c r="D650" s="301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</row>
    <row r="651">
      <c r="A651" s="17"/>
      <c r="B651" s="17"/>
      <c r="C651" s="17"/>
      <c r="D651" s="301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</row>
    <row r="652">
      <c r="A652" s="17"/>
      <c r="B652" s="17"/>
      <c r="C652" s="17"/>
      <c r="D652" s="301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</row>
    <row r="653">
      <c r="A653" s="17"/>
      <c r="B653" s="17"/>
      <c r="C653" s="17"/>
      <c r="D653" s="301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</row>
    <row r="654">
      <c r="A654" s="17"/>
      <c r="B654" s="17"/>
      <c r="C654" s="17"/>
      <c r="D654" s="301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</row>
    <row r="655">
      <c r="A655" s="17"/>
      <c r="B655" s="17"/>
      <c r="C655" s="17"/>
      <c r="D655" s="301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</row>
    <row r="656">
      <c r="A656" s="17"/>
      <c r="B656" s="17"/>
      <c r="C656" s="17"/>
      <c r="D656" s="301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</row>
    <row r="657">
      <c r="A657" s="17"/>
      <c r="B657" s="17"/>
      <c r="C657" s="17"/>
      <c r="D657" s="301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</row>
    <row r="658">
      <c r="A658" s="17"/>
      <c r="B658" s="17"/>
      <c r="C658" s="17"/>
      <c r="D658" s="301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</row>
    <row r="659">
      <c r="A659" s="17"/>
      <c r="B659" s="17"/>
      <c r="C659" s="17"/>
      <c r="D659" s="301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</row>
    <row r="660">
      <c r="A660" s="17"/>
      <c r="B660" s="17"/>
      <c r="C660" s="17"/>
      <c r="D660" s="301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</row>
    <row r="661">
      <c r="A661" s="17"/>
      <c r="B661" s="17"/>
      <c r="C661" s="17"/>
      <c r="D661" s="301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</row>
    <row r="662">
      <c r="A662" s="17"/>
      <c r="B662" s="17"/>
      <c r="C662" s="17"/>
      <c r="D662" s="301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</row>
    <row r="663">
      <c r="A663" s="17"/>
      <c r="B663" s="17"/>
      <c r="C663" s="17"/>
      <c r="D663" s="301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</row>
    <row r="664">
      <c r="A664" s="17"/>
      <c r="B664" s="17"/>
      <c r="C664" s="17"/>
      <c r="D664" s="301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</row>
    <row r="665">
      <c r="A665" s="17"/>
      <c r="B665" s="17"/>
      <c r="C665" s="17"/>
      <c r="D665" s="301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</row>
    <row r="666">
      <c r="A666" s="17"/>
      <c r="B666" s="17"/>
      <c r="C666" s="17"/>
      <c r="D666" s="301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</row>
    <row r="667">
      <c r="A667" s="17"/>
      <c r="B667" s="17"/>
      <c r="C667" s="17"/>
      <c r="D667" s="301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</row>
    <row r="668">
      <c r="A668" s="17"/>
      <c r="B668" s="17"/>
      <c r="C668" s="17"/>
      <c r="D668" s="301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</row>
    <row r="669">
      <c r="A669" s="17"/>
      <c r="B669" s="17"/>
      <c r="C669" s="17"/>
      <c r="D669" s="301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</row>
    <row r="670">
      <c r="A670" s="17"/>
      <c r="B670" s="17"/>
      <c r="C670" s="17"/>
      <c r="D670" s="301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</row>
    <row r="671">
      <c r="A671" s="17"/>
      <c r="B671" s="17"/>
      <c r="C671" s="17"/>
      <c r="D671" s="301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</row>
    <row r="672">
      <c r="A672" s="17"/>
      <c r="B672" s="17"/>
      <c r="C672" s="17"/>
      <c r="D672" s="301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</row>
    <row r="673">
      <c r="A673" s="17"/>
      <c r="B673" s="17"/>
      <c r="C673" s="17"/>
      <c r="D673" s="301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</row>
    <row r="674">
      <c r="A674" s="17"/>
      <c r="B674" s="17"/>
      <c r="C674" s="17"/>
      <c r="D674" s="301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</row>
    <row r="675">
      <c r="A675" s="17"/>
      <c r="B675" s="17"/>
      <c r="C675" s="17"/>
      <c r="D675" s="301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</row>
    <row r="676">
      <c r="A676" s="17"/>
      <c r="B676" s="17"/>
      <c r="C676" s="17"/>
      <c r="D676" s="301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</row>
    <row r="677">
      <c r="A677" s="17"/>
      <c r="B677" s="17"/>
      <c r="C677" s="17"/>
      <c r="D677" s="301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</row>
    <row r="678">
      <c r="A678" s="17"/>
      <c r="B678" s="17"/>
      <c r="C678" s="17"/>
      <c r="D678" s="301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</row>
    <row r="679">
      <c r="A679" s="17"/>
      <c r="B679" s="17"/>
      <c r="C679" s="17"/>
      <c r="D679" s="301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</row>
    <row r="680">
      <c r="A680" s="17"/>
      <c r="B680" s="17"/>
      <c r="C680" s="17"/>
      <c r="D680" s="301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</row>
    <row r="681">
      <c r="A681" s="17"/>
      <c r="B681" s="17"/>
      <c r="C681" s="17"/>
      <c r="D681" s="301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</row>
    <row r="682">
      <c r="A682" s="17"/>
      <c r="B682" s="17"/>
      <c r="C682" s="17"/>
      <c r="D682" s="301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</row>
    <row r="683">
      <c r="A683" s="17"/>
      <c r="B683" s="17"/>
      <c r="C683" s="17"/>
      <c r="D683" s="301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</row>
    <row r="684">
      <c r="A684" s="17"/>
      <c r="B684" s="17"/>
      <c r="C684" s="17"/>
      <c r="D684" s="301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</row>
    <row r="685">
      <c r="A685" s="17"/>
      <c r="B685" s="17"/>
      <c r="C685" s="17"/>
      <c r="D685" s="301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</row>
    <row r="686">
      <c r="A686" s="17"/>
      <c r="B686" s="17"/>
      <c r="C686" s="17"/>
      <c r="D686" s="301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</row>
    <row r="687">
      <c r="A687" s="17"/>
      <c r="B687" s="17"/>
      <c r="C687" s="17"/>
      <c r="D687" s="301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</row>
    <row r="688">
      <c r="A688" s="17"/>
      <c r="B688" s="17"/>
      <c r="C688" s="17"/>
      <c r="D688" s="301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</row>
    <row r="689">
      <c r="A689" s="17"/>
      <c r="B689" s="17"/>
      <c r="C689" s="17"/>
      <c r="D689" s="301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</row>
    <row r="690">
      <c r="A690" s="17"/>
      <c r="B690" s="17"/>
      <c r="C690" s="17"/>
      <c r="D690" s="301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</row>
    <row r="691">
      <c r="A691" s="17"/>
      <c r="B691" s="17"/>
      <c r="C691" s="17"/>
      <c r="D691" s="301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</row>
    <row r="692">
      <c r="A692" s="17"/>
      <c r="B692" s="17"/>
      <c r="C692" s="17"/>
      <c r="D692" s="301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</row>
    <row r="693">
      <c r="A693" s="17"/>
      <c r="B693" s="17"/>
      <c r="C693" s="17"/>
      <c r="D693" s="301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</row>
    <row r="694">
      <c r="A694" s="17"/>
      <c r="B694" s="17"/>
      <c r="C694" s="17"/>
      <c r="D694" s="301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</row>
    <row r="695">
      <c r="A695" s="17"/>
      <c r="B695" s="17"/>
      <c r="C695" s="17"/>
      <c r="D695" s="301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</row>
    <row r="696">
      <c r="A696" s="17"/>
      <c r="B696" s="17"/>
      <c r="C696" s="17"/>
      <c r="D696" s="301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</row>
    <row r="697">
      <c r="A697" s="17"/>
      <c r="B697" s="17"/>
      <c r="C697" s="17"/>
      <c r="D697" s="301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</row>
    <row r="698">
      <c r="A698" s="17"/>
      <c r="B698" s="17"/>
      <c r="C698" s="17"/>
      <c r="D698" s="301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</row>
    <row r="699">
      <c r="A699" s="17"/>
      <c r="B699" s="17"/>
      <c r="C699" s="17"/>
      <c r="D699" s="301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</row>
    <row r="700">
      <c r="A700" s="17"/>
      <c r="B700" s="17"/>
      <c r="C700" s="17"/>
      <c r="D700" s="301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</row>
    <row r="701">
      <c r="A701" s="17"/>
      <c r="B701" s="17"/>
      <c r="C701" s="17"/>
      <c r="D701" s="301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</row>
    <row r="702">
      <c r="A702" s="17"/>
      <c r="B702" s="17"/>
      <c r="C702" s="17"/>
      <c r="D702" s="301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</row>
    <row r="703">
      <c r="A703" s="17"/>
      <c r="B703" s="17"/>
      <c r="C703" s="17"/>
      <c r="D703" s="301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</row>
    <row r="704">
      <c r="A704" s="17"/>
      <c r="B704" s="17"/>
      <c r="C704" s="17"/>
      <c r="D704" s="301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</row>
    <row r="705">
      <c r="A705" s="17"/>
      <c r="B705" s="17"/>
      <c r="C705" s="17"/>
      <c r="D705" s="301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</row>
    <row r="706">
      <c r="A706" s="17"/>
      <c r="B706" s="17"/>
      <c r="C706" s="17"/>
      <c r="D706" s="301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</row>
    <row r="707">
      <c r="A707" s="17"/>
      <c r="B707" s="17"/>
      <c r="C707" s="17"/>
      <c r="D707" s="301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</row>
    <row r="708">
      <c r="A708" s="17"/>
      <c r="B708" s="17"/>
      <c r="C708" s="17"/>
      <c r="D708" s="301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</row>
    <row r="709">
      <c r="A709" s="17"/>
      <c r="B709" s="17"/>
      <c r="C709" s="17"/>
      <c r="D709" s="301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</row>
    <row r="710">
      <c r="A710" s="17"/>
      <c r="B710" s="17"/>
      <c r="C710" s="17"/>
      <c r="D710" s="301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</row>
    <row r="711">
      <c r="A711" s="17"/>
      <c r="B711" s="17"/>
      <c r="C711" s="17"/>
      <c r="D711" s="301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</row>
    <row r="712">
      <c r="A712" s="17"/>
      <c r="B712" s="17"/>
      <c r="C712" s="17"/>
      <c r="D712" s="301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</row>
    <row r="713">
      <c r="A713" s="17"/>
      <c r="B713" s="17"/>
      <c r="C713" s="17"/>
      <c r="D713" s="301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</row>
    <row r="714">
      <c r="A714" s="17"/>
      <c r="B714" s="17"/>
      <c r="C714" s="17"/>
      <c r="D714" s="301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</row>
    <row r="715">
      <c r="A715" s="17"/>
      <c r="B715" s="17"/>
      <c r="C715" s="17"/>
      <c r="D715" s="301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</row>
    <row r="716">
      <c r="A716" s="17"/>
      <c r="B716" s="17"/>
      <c r="C716" s="17"/>
      <c r="D716" s="301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</row>
    <row r="717">
      <c r="A717" s="17"/>
      <c r="B717" s="17"/>
      <c r="C717" s="17"/>
      <c r="D717" s="301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</row>
    <row r="718">
      <c r="A718" s="17"/>
      <c r="B718" s="17"/>
      <c r="C718" s="17"/>
      <c r="D718" s="301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</row>
    <row r="719">
      <c r="A719" s="17"/>
      <c r="B719" s="17"/>
      <c r="C719" s="17"/>
      <c r="D719" s="301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</row>
    <row r="720">
      <c r="A720" s="17"/>
      <c r="B720" s="17"/>
      <c r="C720" s="17"/>
      <c r="D720" s="301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</row>
    <row r="721">
      <c r="A721" s="17"/>
      <c r="B721" s="17"/>
      <c r="C721" s="17"/>
      <c r="D721" s="301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</row>
    <row r="722">
      <c r="A722" s="17"/>
      <c r="B722" s="17"/>
      <c r="C722" s="17"/>
      <c r="D722" s="301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</row>
    <row r="723">
      <c r="A723" s="17"/>
      <c r="B723" s="17"/>
      <c r="C723" s="17"/>
      <c r="D723" s="301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</row>
    <row r="724">
      <c r="A724" s="17"/>
      <c r="B724" s="17"/>
      <c r="C724" s="17"/>
      <c r="D724" s="301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</row>
    <row r="725">
      <c r="A725" s="17"/>
      <c r="B725" s="17"/>
      <c r="C725" s="17"/>
      <c r="D725" s="301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</row>
    <row r="726">
      <c r="A726" s="17"/>
      <c r="B726" s="17"/>
      <c r="C726" s="17"/>
      <c r="D726" s="301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</row>
    <row r="727">
      <c r="A727" s="17"/>
      <c r="B727" s="17"/>
      <c r="C727" s="17"/>
      <c r="D727" s="301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</row>
    <row r="728">
      <c r="A728" s="17"/>
      <c r="B728" s="17"/>
      <c r="C728" s="17"/>
      <c r="D728" s="301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</row>
    <row r="729">
      <c r="A729" s="17"/>
      <c r="B729" s="17"/>
      <c r="C729" s="17"/>
      <c r="D729" s="301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</row>
    <row r="730">
      <c r="A730" s="17"/>
      <c r="B730" s="17"/>
      <c r="C730" s="17"/>
      <c r="D730" s="301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</row>
    <row r="731">
      <c r="A731" s="17"/>
      <c r="B731" s="17"/>
      <c r="C731" s="17"/>
      <c r="D731" s="301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</row>
    <row r="732">
      <c r="A732" s="17"/>
      <c r="B732" s="17"/>
      <c r="C732" s="17"/>
      <c r="D732" s="301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</row>
    <row r="733">
      <c r="A733" s="17"/>
      <c r="B733" s="17"/>
      <c r="C733" s="17"/>
      <c r="D733" s="301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</row>
    <row r="734">
      <c r="A734" s="17"/>
      <c r="B734" s="17"/>
      <c r="C734" s="17"/>
      <c r="D734" s="301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</row>
    <row r="735">
      <c r="A735" s="17"/>
      <c r="B735" s="17"/>
      <c r="C735" s="17"/>
      <c r="D735" s="301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</row>
    <row r="736">
      <c r="A736" s="17"/>
      <c r="B736" s="17"/>
      <c r="C736" s="17"/>
      <c r="D736" s="301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</row>
    <row r="737">
      <c r="A737" s="17"/>
      <c r="B737" s="17"/>
      <c r="C737" s="17"/>
      <c r="D737" s="301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</row>
    <row r="738">
      <c r="A738" s="17"/>
      <c r="B738" s="17"/>
      <c r="C738" s="17"/>
      <c r="D738" s="301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</row>
    <row r="739">
      <c r="A739" s="17"/>
      <c r="B739" s="17"/>
      <c r="C739" s="17"/>
      <c r="D739" s="301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</row>
    <row r="740">
      <c r="A740" s="17"/>
      <c r="B740" s="17"/>
      <c r="C740" s="17"/>
      <c r="D740" s="301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</row>
    <row r="741">
      <c r="A741" s="17"/>
      <c r="B741" s="17"/>
      <c r="C741" s="17"/>
      <c r="D741" s="301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</row>
    <row r="742">
      <c r="A742" s="17"/>
      <c r="B742" s="17"/>
      <c r="C742" s="17"/>
      <c r="D742" s="301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</row>
    <row r="743">
      <c r="A743" s="17"/>
      <c r="B743" s="17"/>
      <c r="C743" s="17"/>
      <c r="D743" s="301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</row>
    <row r="744">
      <c r="A744" s="17"/>
      <c r="B744" s="17"/>
      <c r="C744" s="17"/>
      <c r="D744" s="301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</row>
    <row r="745">
      <c r="A745" s="17"/>
      <c r="B745" s="17"/>
      <c r="C745" s="17"/>
      <c r="D745" s="301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</row>
    <row r="746">
      <c r="A746" s="17"/>
      <c r="B746" s="17"/>
      <c r="C746" s="17"/>
      <c r="D746" s="301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</row>
    <row r="747">
      <c r="A747" s="17"/>
      <c r="B747" s="17"/>
      <c r="C747" s="17"/>
      <c r="D747" s="301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</row>
    <row r="748">
      <c r="A748" s="17"/>
      <c r="B748" s="17"/>
      <c r="C748" s="17"/>
      <c r="D748" s="301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</row>
    <row r="749">
      <c r="A749" s="17"/>
      <c r="B749" s="17"/>
      <c r="C749" s="17"/>
      <c r="D749" s="301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</row>
    <row r="750">
      <c r="A750" s="17"/>
      <c r="B750" s="17"/>
      <c r="C750" s="17"/>
      <c r="D750" s="301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</row>
    <row r="751">
      <c r="A751" s="17"/>
      <c r="B751" s="17"/>
      <c r="C751" s="17"/>
      <c r="D751" s="301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</row>
    <row r="752">
      <c r="A752" s="17"/>
      <c r="B752" s="17"/>
      <c r="C752" s="17"/>
      <c r="D752" s="301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</row>
    <row r="753">
      <c r="A753" s="17"/>
      <c r="B753" s="17"/>
      <c r="C753" s="17"/>
      <c r="D753" s="301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</row>
    <row r="754">
      <c r="A754" s="17"/>
      <c r="B754" s="17"/>
      <c r="C754" s="17"/>
      <c r="D754" s="301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</row>
    <row r="755">
      <c r="A755" s="17"/>
      <c r="B755" s="17"/>
      <c r="C755" s="17"/>
      <c r="D755" s="301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</row>
    <row r="756">
      <c r="A756" s="17"/>
      <c r="B756" s="17"/>
      <c r="C756" s="17"/>
      <c r="D756" s="301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</row>
    <row r="757">
      <c r="A757" s="17"/>
      <c r="B757" s="17"/>
      <c r="C757" s="17"/>
      <c r="D757" s="301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</row>
    <row r="758">
      <c r="A758" s="17"/>
      <c r="B758" s="17"/>
      <c r="C758" s="17"/>
      <c r="D758" s="301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</row>
    <row r="759">
      <c r="A759" s="17"/>
      <c r="B759" s="17"/>
      <c r="C759" s="17"/>
      <c r="D759" s="301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</row>
    <row r="760">
      <c r="A760" s="17"/>
      <c r="B760" s="17"/>
      <c r="C760" s="17"/>
      <c r="D760" s="301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</row>
    <row r="761">
      <c r="A761" s="17"/>
      <c r="B761" s="17"/>
      <c r="C761" s="17"/>
      <c r="D761" s="301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</row>
    <row r="762">
      <c r="A762" s="17"/>
      <c r="B762" s="17"/>
      <c r="C762" s="17"/>
      <c r="D762" s="301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</row>
    <row r="763">
      <c r="A763" s="17"/>
      <c r="B763" s="17"/>
      <c r="C763" s="17"/>
      <c r="D763" s="301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</row>
    <row r="764">
      <c r="A764" s="17"/>
      <c r="B764" s="17"/>
      <c r="C764" s="17"/>
      <c r="D764" s="301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</row>
    <row r="765">
      <c r="A765" s="17"/>
      <c r="B765" s="17"/>
      <c r="C765" s="17"/>
      <c r="D765" s="301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</row>
    <row r="766">
      <c r="A766" s="17"/>
      <c r="B766" s="17"/>
      <c r="C766" s="17"/>
      <c r="D766" s="301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</row>
    <row r="767">
      <c r="A767" s="17"/>
      <c r="B767" s="17"/>
      <c r="C767" s="17"/>
      <c r="D767" s="301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</row>
    <row r="768">
      <c r="A768" s="17"/>
      <c r="B768" s="17"/>
      <c r="C768" s="17"/>
      <c r="D768" s="301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</row>
    <row r="769">
      <c r="A769" s="17"/>
      <c r="B769" s="17"/>
      <c r="C769" s="17"/>
      <c r="D769" s="301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</row>
    <row r="770">
      <c r="A770" s="17"/>
      <c r="B770" s="17"/>
      <c r="C770" s="17"/>
      <c r="D770" s="301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</row>
    <row r="771">
      <c r="A771" s="17"/>
      <c r="B771" s="17"/>
      <c r="C771" s="17"/>
      <c r="D771" s="301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</row>
    <row r="772">
      <c r="A772" s="17"/>
      <c r="B772" s="17"/>
      <c r="C772" s="17"/>
      <c r="D772" s="301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</row>
    <row r="773">
      <c r="A773" s="17"/>
      <c r="B773" s="17"/>
      <c r="C773" s="17"/>
      <c r="D773" s="301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</row>
    <row r="774">
      <c r="A774" s="17"/>
      <c r="B774" s="17"/>
      <c r="C774" s="17"/>
      <c r="D774" s="301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</row>
    <row r="775">
      <c r="A775" s="17"/>
      <c r="B775" s="17"/>
      <c r="C775" s="17"/>
      <c r="D775" s="301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</row>
    <row r="776">
      <c r="A776" s="17"/>
      <c r="B776" s="17"/>
      <c r="C776" s="17"/>
      <c r="D776" s="301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</row>
    <row r="777">
      <c r="A777" s="17"/>
      <c r="B777" s="17"/>
      <c r="C777" s="17"/>
      <c r="D777" s="301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</row>
    <row r="778">
      <c r="A778" s="17"/>
      <c r="B778" s="17"/>
      <c r="C778" s="17"/>
      <c r="D778" s="301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</row>
    <row r="779">
      <c r="A779" s="17"/>
      <c r="B779" s="17"/>
      <c r="C779" s="17"/>
      <c r="D779" s="301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</row>
    <row r="780">
      <c r="A780" s="17"/>
      <c r="B780" s="17"/>
      <c r="C780" s="17"/>
      <c r="D780" s="301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</row>
    <row r="781">
      <c r="A781" s="17"/>
      <c r="B781" s="17"/>
      <c r="C781" s="17"/>
      <c r="D781" s="301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</row>
    <row r="782">
      <c r="A782" s="17"/>
      <c r="B782" s="17"/>
      <c r="C782" s="17"/>
      <c r="D782" s="301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</row>
    <row r="783">
      <c r="A783" s="17"/>
      <c r="B783" s="17"/>
      <c r="C783" s="17"/>
      <c r="D783" s="301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</row>
    <row r="784">
      <c r="A784" s="17"/>
      <c r="B784" s="17"/>
      <c r="C784" s="17"/>
      <c r="D784" s="301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</row>
    <row r="785">
      <c r="A785" s="17"/>
      <c r="B785" s="17"/>
      <c r="C785" s="17"/>
      <c r="D785" s="301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</row>
    <row r="786">
      <c r="A786" s="17"/>
      <c r="B786" s="17"/>
      <c r="C786" s="17"/>
      <c r="D786" s="301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</row>
    <row r="787">
      <c r="A787" s="17"/>
      <c r="B787" s="17"/>
      <c r="C787" s="17"/>
      <c r="D787" s="301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</row>
    <row r="788">
      <c r="A788" s="17"/>
      <c r="B788" s="17"/>
      <c r="C788" s="17"/>
      <c r="D788" s="301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</row>
    <row r="789">
      <c r="A789" s="17"/>
      <c r="B789" s="17"/>
      <c r="C789" s="17"/>
      <c r="D789" s="301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</row>
    <row r="790">
      <c r="A790" s="17"/>
      <c r="B790" s="17"/>
      <c r="C790" s="17"/>
      <c r="D790" s="301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</row>
    <row r="791">
      <c r="A791" s="17"/>
      <c r="B791" s="17"/>
      <c r="C791" s="17"/>
      <c r="D791" s="301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</row>
    <row r="792">
      <c r="A792" s="17"/>
      <c r="B792" s="17"/>
      <c r="C792" s="17"/>
      <c r="D792" s="301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</row>
    <row r="793">
      <c r="A793" s="17"/>
      <c r="B793" s="17"/>
      <c r="C793" s="17"/>
      <c r="D793" s="301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</row>
    <row r="794">
      <c r="A794" s="17"/>
      <c r="B794" s="17"/>
      <c r="C794" s="17"/>
      <c r="D794" s="301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</row>
    <row r="795">
      <c r="A795" s="17"/>
      <c r="B795" s="17"/>
      <c r="C795" s="17"/>
      <c r="D795" s="301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</row>
    <row r="796">
      <c r="A796" s="17"/>
      <c r="B796" s="17"/>
      <c r="C796" s="17"/>
      <c r="D796" s="301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</row>
    <row r="797">
      <c r="A797" s="17"/>
      <c r="B797" s="17"/>
      <c r="C797" s="17"/>
      <c r="D797" s="301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</row>
    <row r="798">
      <c r="A798" s="17"/>
      <c r="B798" s="17"/>
      <c r="C798" s="17"/>
      <c r="D798" s="301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</row>
    <row r="799">
      <c r="A799" s="17"/>
      <c r="B799" s="17"/>
      <c r="C799" s="17"/>
      <c r="D799" s="301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</row>
    <row r="800">
      <c r="A800" s="17"/>
      <c r="B800" s="17"/>
      <c r="C800" s="17"/>
      <c r="D800" s="301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</row>
    <row r="801">
      <c r="A801" s="17"/>
      <c r="B801" s="17"/>
      <c r="C801" s="17"/>
      <c r="D801" s="301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</row>
    <row r="802">
      <c r="A802" s="17"/>
      <c r="B802" s="17"/>
      <c r="C802" s="17"/>
      <c r="D802" s="301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</row>
    <row r="803">
      <c r="A803" s="17"/>
      <c r="B803" s="17"/>
      <c r="C803" s="17"/>
      <c r="D803" s="301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</row>
    <row r="804">
      <c r="A804" s="17"/>
      <c r="B804" s="17"/>
      <c r="C804" s="17"/>
      <c r="D804" s="301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</row>
    <row r="805">
      <c r="A805" s="17"/>
      <c r="B805" s="17"/>
      <c r="C805" s="17"/>
      <c r="D805" s="301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</row>
    <row r="806">
      <c r="A806" s="17"/>
      <c r="B806" s="17"/>
      <c r="C806" s="17"/>
      <c r="D806" s="301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</row>
    <row r="807">
      <c r="A807" s="17"/>
      <c r="B807" s="17"/>
      <c r="C807" s="17"/>
      <c r="D807" s="301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</row>
    <row r="808">
      <c r="A808" s="17"/>
      <c r="B808" s="17"/>
      <c r="C808" s="17"/>
      <c r="D808" s="301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</row>
    <row r="809">
      <c r="A809" s="17"/>
      <c r="B809" s="17"/>
      <c r="C809" s="17"/>
      <c r="D809" s="301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</row>
    <row r="810">
      <c r="A810" s="17"/>
      <c r="B810" s="17"/>
      <c r="C810" s="17"/>
      <c r="D810" s="301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</row>
    <row r="811">
      <c r="A811" s="17"/>
      <c r="B811" s="17"/>
      <c r="C811" s="17"/>
      <c r="D811" s="301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</row>
    <row r="812">
      <c r="A812" s="17"/>
      <c r="B812" s="17"/>
      <c r="C812" s="17"/>
      <c r="D812" s="301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</row>
    <row r="813">
      <c r="A813" s="17"/>
      <c r="B813" s="17"/>
      <c r="C813" s="17"/>
      <c r="D813" s="301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</row>
    <row r="814">
      <c r="A814" s="17"/>
      <c r="B814" s="17"/>
      <c r="C814" s="17"/>
      <c r="D814" s="301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</row>
    <row r="815">
      <c r="A815" s="17"/>
      <c r="B815" s="17"/>
      <c r="C815" s="17"/>
      <c r="D815" s="301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</row>
    <row r="816">
      <c r="A816" s="17"/>
      <c r="B816" s="17"/>
      <c r="C816" s="17"/>
      <c r="D816" s="301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</row>
    <row r="817">
      <c r="A817" s="17"/>
      <c r="B817" s="17"/>
      <c r="C817" s="17"/>
      <c r="D817" s="301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</row>
    <row r="818">
      <c r="A818" s="17"/>
      <c r="B818" s="17"/>
      <c r="C818" s="17"/>
      <c r="D818" s="301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</row>
    <row r="819">
      <c r="A819" s="17"/>
      <c r="B819" s="17"/>
      <c r="C819" s="17"/>
      <c r="D819" s="301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</row>
    <row r="820">
      <c r="A820" s="17"/>
      <c r="B820" s="17"/>
      <c r="C820" s="17"/>
      <c r="D820" s="301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</row>
    <row r="821">
      <c r="A821" s="17"/>
      <c r="B821" s="17"/>
      <c r="C821" s="17"/>
      <c r="D821" s="301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</row>
    <row r="822">
      <c r="A822" s="17"/>
      <c r="B822" s="17"/>
      <c r="C822" s="17"/>
      <c r="D822" s="301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</row>
    <row r="823">
      <c r="A823" s="17"/>
      <c r="B823" s="17"/>
      <c r="C823" s="17"/>
      <c r="D823" s="301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</row>
    <row r="824">
      <c r="A824" s="17"/>
      <c r="B824" s="17"/>
      <c r="C824" s="17"/>
      <c r="D824" s="301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</row>
    <row r="825">
      <c r="A825" s="17"/>
      <c r="B825" s="17"/>
      <c r="C825" s="17"/>
      <c r="D825" s="301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</row>
    <row r="826">
      <c r="A826" s="17"/>
      <c r="B826" s="17"/>
      <c r="C826" s="17"/>
      <c r="D826" s="301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</row>
    <row r="827">
      <c r="A827" s="17"/>
      <c r="B827" s="17"/>
      <c r="C827" s="17"/>
      <c r="D827" s="301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</row>
    <row r="828">
      <c r="A828" s="17"/>
      <c r="B828" s="17"/>
      <c r="C828" s="17"/>
      <c r="D828" s="301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</row>
    <row r="829">
      <c r="A829" s="17"/>
      <c r="B829" s="17"/>
      <c r="C829" s="17"/>
      <c r="D829" s="301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</row>
    <row r="830">
      <c r="A830" s="17"/>
      <c r="B830" s="17"/>
      <c r="C830" s="17"/>
      <c r="D830" s="301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</row>
    <row r="831">
      <c r="A831" s="17"/>
      <c r="B831" s="17"/>
      <c r="C831" s="17"/>
      <c r="D831" s="301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</row>
    <row r="832">
      <c r="A832" s="17"/>
      <c r="B832" s="17"/>
      <c r="C832" s="17"/>
      <c r="D832" s="301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</row>
    <row r="833">
      <c r="A833" s="17"/>
      <c r="B833" s="17"/>
      <c r="C833" s="17"/>
      <c r="D833" s="301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</row>
    <row r="834">
      <c r="A834" s="17"/>
      <c r="B834" s="17"/>
      <c r="C834" s="17"/>
      <c r="D834" s="301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</row>
    <row r="835">
      <c r="A835" s="17"/>
      <c r="B835" s="17"/>
      <c r="C835" s="17"/>
      <c r="D835" s="301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</row>
    <row r="836">
      <c r="A836" s="17"/>
      <c r="B836" s="17"/>
      <c r="C836" s="17"/>
      <c r="D836" s="301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</row>
    <row r="837">
      <c r="A837" s="17"/>
      <c r="B837" s="17"/>
      <c r="C837" s="17"/>
      <c r="D837" s="301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</row>
    <row r="838">
      <c r="A838" s="17"/>
      <c r="B838" s="17"/>
      <c r="C838" s="17"/>
      <c r="D838" s="301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</row>
    <row r="839">
      <c r="A839" s="17"/>
      <c r="B839" s="17"/>
      <c r="C839" s="17"/>
      <c r="D839" s="301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</row>
    <row r="840">
      <c r="A840" s="17"/>
      <c r="B840" s="17"/>
      <c r="C840" s="17"/>
      <c r="D840" s="301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</row>
    <row r="841">
      <c r="A841" s="17"/>
      <c r="B841" s="17"/>
      <c r="C841" s="17"/>
      <c r="D841" s="301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</row>
    <row r="842">
      <c r="A842" s="17"/>
      <c r="B842" s="17"/>
      <c r="C842" s="17"/>
      <c r="D842" s="301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</row>
    <row r="843">
      <c r="A843" s="17"/>
      <c r="B843" s="17"/>
      <c r="C843" s="17"/>
      <c r="D843" s="301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</row>
    <row r="844">
      <c r="A844" s="17"/>
      <c r="B844" s="17"/>
      <c r="C844" s="17"/>
      <c r="D844" s="301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</row>
    <row r="845">
      <c r="A845" s="17"/>
      <c r="B845" s="17"/>
      <c r="C845" s="17"/>
      <c r="D845" s="301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</row>
    <row r="846">
      <c r="A846" s="17"/>
      <c r="B846" s="17"/>
      <c r="C846" s="17"/>
      <c r="D846" s="301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</row>
    <row r="847">
      <c r="A847" s="17"/>
      <c r="B847" s="17"/>
      <c r="C847" s="17"/>
      <c r="D847" s="301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</row>
    <row r="848">
      <c r="A848" s="17"/>
      <c r="B848" s="17"/>
      <c r="C848" s="17"/>
      <c r="D848" s="301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</row>
    <row r="849">
      <c r="A849" s="17"/>
      <c r="B849" s="17"/>
      <c r="C849" s="17"/>
      <c r="D849" s="301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</row>
    <row r="850">
      <c r="A850" s="17"/>
      <c r="B850" s="17"/>
      <c r="C850" s="17"/>
      <c r="D850" s="301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</row>
    <row r="851">
      <c r="A851" s="17"/>
      <c r="B851" s="17"/>
      <c r="C851" s="17"/>
      <c r="D851" s="301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</row>
    <row r="852">
      <c r="A852" s="17"/>
      <c r="B852" s="17"/>
      <c r="C852" s="17"/>
      <c r="D852" s="301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</row>
    <row r="853">
      <c r="A853" s="17"/>
      <c r="B853" s="17"/>
      <c r="C853" s="17"/>
      <c r="D853" s="301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</row>
    <row r="854">
      <c r="A854" s="17"/>
      <c r="B854" s="17"/>
      <c r="C854" s="17"/>
      <c r="D854" s="301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</row>
    <row r="855">
      <c r="A855" s="17"/>
      <c r="B855" s="17"/>
      <c r="C855" s="17"/>
      <c r="D855" s="301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</row>
    <row r="856">
      <c r="A856" s="17"/>
      <c r="B856" s="17"/>
      <c r="C856" s="17"/>
      <c r="D856" s="301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</row>
    <row r="857">
      <c r="A857" s="17"/>
      <c r="B857" s="17"/>
      <c r="C857" s="17"/>
      <c r="D857" s="301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</row>
    <row r="858">
      <c r="A858" s="17"/>
      <c r="B858" s="17"/>
      <c r="C858" s="17"/>
      <c r="D858" s="301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</row>
    <row r="859">
      <c r="A859" s="17"/>
      <c r="B859" s="17"/>
      <c r="C859" s="17"/>
      <c r="D859" s="301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</row>
    <row r="860">
      <c r="A860" s="17"/>
      <c r="B860" s="17"/>
      <c r="C860" s="17"/>
      <c r="D860" s="301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</row>
    <row r="861">
      <c r="A861" s="17"/>
      <c r="B861" s="17"/>
      <c r="C861" s="17"/>
      <c r="D861" s="301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</row>
    <row r="862">
      <c r="A862" s="17"/>
      <c r="B862" s="17"/>
      <c r="C862" s="17"/>
      <c r="D862" s="301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</row>
    <row r="863">
      <c r="A863" s="17"/>
      <c r="B863" s="17"/>
      <c r="C863" s="17"/>
      <c r="D863" s="301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</row>
    <row r="864">
      <c r="A864" s="17"/>
      <c r="B864" s="17"/>
      <c r="C864" s="17"/>
      <c r="D864" s="301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</row>
    <row r="865">
      <c r="A865" s="17"/>
      <c r="B865" s="17"/>
      <c r="C865" s="17"/>
      <c r="D865" s="301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</row>
    <row r="866">
      <c r="A866" s="17"/>
      <c r="B866" s="17"/>
      <c r="C866" s="17"/>
      <c r="D866" s="301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</row>
    <row r="867">
      <c r="A867" s="17"/>
      <c r="B867" s="17"/>
      <c r="C867" s="17"/>
      <c r="D867" s="301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</row>
    <row r="868">
      <c r="A868" s="17"/>
      <c r="B868" s="17"/>
      <c r="C868" s="17"/>
      <c r="D868" s="301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</row>
    <row r="869">
      <c r="A869" s="17"/>
      <c r="B869" s="17"/>
      <c r="C869" s="17"/>
      <c r="D869" s="301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</row>
    <row r="870">
      <c r="A870" s="17"/>
      <c r="B870" s="17"/>
      <c r="C870" s="17"/>
      <c r="D870" s="301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</row>
    <row r="871">
      <c r="A871" s="17"/>
      <c r="B871" s="17"/>
      <c r="C871" s="17"/>
      <c r="D871" s="301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</row>
    <row r="872">
      <c r="A872" s="17"/>
      <c r="B872" s="17"/>
      <c r="C872" s="17"/>
      <c r="D872" s="301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</row>
    <row r="873">
      <c r="A873" s="17"/>
      <c r="B873" s="17"/>
      <c r="C873" s="17"/>
      <c r="D873" s="301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</row>
    <row r="874">
      <c r="A874" s="17"/>
      <c r="B874" s="17"/>
      <c r="C874" s="17"/>
      <c r="D874" s="301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</row>
    <row r="875">
      <c r="A875" s="17"/>
      <c r="B875" s="17"/>
      <c r="C875" s="17"/>
      <c r="D875" s="301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</row>
    <row r="876">
      <c r="A876" s="17"/>
      <c r="B876" s="17"/>
      <c r="C876" s="17"/>
      <c r="D876" s="301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</row>
    <row r="877">
      <c r="A877" s="17"/>
      <c r="B877" s="17"/>
      <c r="C877" s="17"/>
      <c r="D877" s="301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</row>
    <row r="878">
      <c r="A878" s="17"/>
      <c r="B878" s="17"/>
      <c r="C878" s="17"/>
      <c r="D878" s="301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</row>
    <row r="879">
      <c r="A879" s="17"/>
      <c r="B879" s="17"/>
      <c r="C879" s="17"/>
      <c r="D879" s="301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</row>
    <row r="880">
      <c r="A880" s="17"/>
      <c r="B880" s="17"/>
      <c r="C880" s="17"/>
      <c r="D880" s="301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</row>
    <row r="881">
      <c r="A881" s="17"/>
      <c r="B881" s="17"/>
      <c r="C881" s="17"/>
      <c r="D881" s="301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</row>
    <row r="882">
      <c r="A882" s="17"/>
      <c r="B882" s="17"/>
      <c r="C882" s="17"/>
      <c r="D882" s="301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</row>
    <row r="883">
      <c r="A883" s="17"/>
      <c r="B883" s="17"/>
      <c r="C883" s="17"/>
      <c r="D883" s="301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</row>
    <row r="884">
      <c r="A884" s="17"/>
      <c r="B884" s="17"/>
      <c r="C884" s="17"/>
      <c r="D884" s="301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</row>
    <row r="885">
      <c r="A885" s="17"/>
      <c r="B885" s="17"/>
      <c r="C885" s="17"/>
      <c r="D885" s="301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</row>
    <row r="886">
      <c r="A886" s="17"/>
      <c r="B886" s="17"/>
      <c r="C886" s="17"/>
      <c r="D886" s="301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</row>
    <row r="887">
      <c r="A887" s="17"/>
      <c r="B887" s="17"/>
      <c r="C887" s="17"/>
      <c r="D887" s="301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</row>
    <row r="888">
      <c r="A888" s="17"/>
      <c r="B888" s="17"/>
      <c r="C888" s="17"/>
      <c r="D888" s="301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</row>
    <row r="889">
      <c r="A889" s="17"/>
      <c r="B889" s="17"/>
      <c r="C889" s="17"/>
      <c r="D889" s="301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</row>
    <row r="890">
      <c r="A890" s="17"/>
      <c r="B890" s="17"/>
      <c r="C890" s="17"/>
      <c r="D890" s="301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</row>
    <row r="891">
      <c r="A891" s="17"/>
      <c r="B891" s="17"/>
      <c r="C891" s="17"/>
      <c r="D891" s="301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</row>
    <row r="892">
      <c r="A892" s="17"/>
      <c r="B892" s="17"/>
      <c r="C892" s="17"/>
      <c r="D892" s="301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</row>
    <row r="893">
      <c r="A893" s="17"/>
      <c r="B893" s="17"/>
      <c r="C893" s="17"/>
      <c r="D893" s="301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</row>
    <row r="894">
      <c r="A894" s="17"/>
      <c r="B894" s="17"/>
      <c r="C894" s="17"/>
      <c r="D894" s="301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</row>
    <row r="895">
      <c r="A895" s="17"/>
      <c r="B895" s="17"/>
      <c r="C895" s="17"/>
      <c r="D895" s="301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</row>
    <row r="896">
      <c r="A896" s="17"/>
      <c r="B896" s="17"/>
      <c r="C896" s="17"/>
      <c r="D896" s="301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</row>
    <row r="897">
      <c r="A897" s="17"/>
      <c r="B897" s="17"/>
      <c r="C897" s="17"/>
      <c r="D897" s="301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</row>
    <row r="898">
      <c r="A898" s="17"/>
      <c r="B898" s="17"/>
      <c r="C898" s="17"/>
      <c r="D898" s="301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</row>
    <row r="899">
      <c r="A899" s="17"/>
      <c r="B899" s="17"/>
      <c r="C899" s="17"/>
      <c r="D899" s="301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</row>
    <row r="900">
      <c r="A900" s="17"/>
      <c r="B900" s="17"/>
      <c r="C900" s="17"/>
      <c r="D900" s="301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</row>
    <row r="901">
      <c r="A901" s="17"/>
      <c r="B901" s="17"/>
      <c r="C901" s="17"/>
      <c r="D901" s="301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</row>
    <row r="902">
      <c r="A902" s="17"/>
      <c r="B902" s="17"/>
      <c r="C902" s="17"/>
      <c r="D902" s="301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</row>
    <row r="903">
      <c r="A903" s="17"/>
      <c r="B903" s="17"/>
      <c r="C903" s="17"/>
      <c r="D903" s="301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</row>
    <row r="904">
      <c r="A904" s="17"/>
      <c r="B904" s="17"/>
      <c r="C904" s="17"/>
      <c r="D904" s="301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</row>
    <row r="905">
      <c r="A905" s="17"/>
      <c r="B905" s="17"/>
      <c r="C905" s="17"/>
      <c r="D905" s="301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</row>
    <row r="906">
      <c r="A906" s="17"/>
      <c r="B906" s="17"/>
      <c r="C906" s="17"/>
      <c r="D906" s="301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</row>
    <row r="907">
      <c r="A907" s="17"/>
      <c r="B907" s="17"/>
      <c r="C907" s="17"/>
      <c r="D907" s="301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</row>
    <row r="908">
      <c r="A908" s="17"/>
      <c r="B908" s="17"/>
      <c r="C908" s="17"/>
      <c r="D908" s="301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</row>
    <row r="909">
      <c r="A909" s="17"/>
      <c r="B909" s="17"/>
      <c r="C909" s="17"/>
      <c r="D909" s="301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</row>
    <row r="910">
      <c r="A910" s="17"/>
      <c r="B910" s="17"/>
      <c r="C910" s="17"/>
      <c r="D910" s="301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</row>
    <row r="911">
      <c r="A911" s="17"/>
      <c r="B911" s="17"/>
      <c r="C911" s="17"/>
      <c r="D911" s="301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</row>
    <row r="912">
      <c r="A912" s="17"/>
      <c r="B912" s="17"/>
      <c r="C912" s="17"/>
      <c r="D912" s="301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</row>
    <row r="913">
      <c r="A913" s="17"/>
      <c r="B913" s="17"/>
      <c r="C913" s="17"/>
      <c r="D913" s="301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</row>
    <row r="914">
      <c r="A914" s="17"/>
      <c r="B914" s="17"/>
      <c r="C914" s="17"/>
      <c r="D914" s="301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</row>
    <row r="915">
      <c r="A915" s="17"/>
      <c r="B915" s="17"/>
      <c r="C915" s="17"/>
      <c r="D915" s="301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</row>
    <row r="916">
      <c r="A916" s="17"/>
      <c r="B916" s="17"/>
      <c r="C916" s="17"/>
      <c r="D916" s="301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</row>
    <row r="917">
      <c r="A917" s="17"/>
      <c r="B917" s="17"/>
      <c r="C917" s="17"/>
      <c r="D917" s="301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</row>
    <row r="918">
      <c r="A918" s="17"/>
      <c r="B918" s="17"/>
      <c r="C918" s="17"/>
      <c r="D918" s="301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</row>
    <row r="919">
      <c r="A919" s="17"/>
      <c r="B919" s="17"/>
      <c r="C919" s="17"/>
      <c r="D919" s="301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</row>
    <row r="920">
      <c r="A920" s="17"/>
      <c r="B920" s="17"/>
      <c r="C920" s="17"/>
      <c r="D920" s="301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</row>
    <row r="921">
      <c r="A921" s="17"/>
      <c r="B921" s="17"/>
      <c r="C921" s="17"/>
      <c r="D921" s="301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</row>
    <row r="922">
      <c r="A922" s="17"/>
      <c r="B922" s="17"/>
      <c r="C922" s="17"/>
      <c r="D922" s="301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</row>
    <row r="923">
      <c r="A923" s="17"/>
      <c r="B923" s="17"/>
      <c r="C923" s="17"/>
      <c r="D923" s="301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</row>
    <row r="924">
      <c r="A924" s="17"/>
      <c r="B924" s="17"/>
      <c r="C924" s="17"/>
      <c r="D924" s="301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</row>
    <row r="925">
      <c r="A925" s="17"/>
      <c r="B925" s="17"/>
      <c r="C925" s="17"/>
      <c r="D925" s="301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</row>
    <row r="926">
      <c r="A926" s="17"/>
      <c r="B926" s="17"/>
      <c r="C926" s="17"/>
      <c r="D926" s="301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</row>
    <row r="927">
      <c r="A927" s="17"/>
      <c r="B927" s="17"/>
      <c r="C927" s="17"/>
      <c r="D927" s="301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</row>
    <row r="928">
      <c r="A928" s="17"/>
      <c r="B928" s="17"/>
      <c r="C928" s="17"/>
      <c r="D928" s="301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</row>
    <row r="929">
      <c r="A929" s="17"/>
      <c r="B929" s="17"/>
      <c r="C929" s="17"/>
      <c r="D929" s="301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</row>
    <row r="930">
      <c r="A930" s="17"/>
      <c r="B930" s="17"/>
      <c r="C930" s="17"/>
      <c r="D930" s="301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</row>
    <row r="931">
      <c r="A931" s="17"/>
      <c r="B931" s="17"/>
      <c r="C931" s="17"/>
      <c r="D931" s="301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</row>
    <row r="932">
      <c r="A932" s="17"/>
      <c r="B932" s="17"/>
      <c r="C932" s="17"/>
      <c r="D932" s="301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</row>
    <row r="933">
      <c r="A933" s="17"/>
      <c r="B933" s="17"/>
      <c r="C933" s="17"/>
      <c r="D933" s="301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</row>
    <row r="934">
      <c r="A934" s="17"/>
      <c r="B934" s="17"/>
      <c r="C934" s="17"/>
      <c r="D934" s="301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</row>
    <row r="935">
      <c r="A935" s="17"/>
      <c r="B935" s="17"/>
      <c r="C935" s="17"/>
      <c r="D935" s="301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</row>
    <row r="936">
      <c r="A936" s="17"/>
      <c r="B936" s="17"/>
      <c r="C936" s="17"/>
      <c r="D936" s="301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</row>
    <row r="937">
      <c r="A937" s="17"/>
      <c r="B937" s="17"/>
      <c r="C937" s="17"/>
      <c r="D937" s="301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</row>
    <row r="938">
      <c r="A938" s="17"/>
      <c r="B938" s="17"/>
      <c r="C938" s="17"/>
      <c r="D938" s="301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</row>
    <row r="939">
      <c r="A939" s="17"/>
      <c r="B939" s="17"/>
      <c r="C939" s="17"/>
      <c r="D939" s="301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</row>
    <row r="940">
      <c r="A940" s="17"/>
      <c r="B940" s="17"/>
      <c r="C940" s="17"/>
      <c r="D940" s="301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</row>
    <row r="941">
      <c r="A941" s="17"/>
      <c r="B941" s="17"/>
      <c r="C941" s="17"/>
      <c r="D941" s="301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</row>
    <row r="942">
      <c r="A942" s="17"/>
      <c r="B942" s="17"/>
      <c r="C942" s="17"/>
      <c r="D942" s="301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</row>
    <row r="943">
      <c r="A943" s="17"/>
      <c r="B943" s="17"/>
      <c r="C943" s="17"/>
      <c r="D943" s="301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</row>
    <row r="944">
      <c r="A944" s="17"/>
      <c r="B944" s="17"/>
      <c r="C944" s="17"/>
      <c r="D944" s="301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</row>
    <row r="945">
      <c r="A945" s="17"/>
      <c r="B945" s="17"/>
      <c r="C945" s="17"/>
      <c r="D945" s="301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</row>
    <row r="946">
      <c r="A946" s="17"/>
      <c r="B946" s="17"/>
      <c r="C946" s="17"/>
      <c r="D946" s="301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</row>
    <row r="947">
      <c r="A947" s="17"/>
      <c r="B947" s="17"/>
      <c r="C947" s="17"/>
      <c r="D947" s="301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</row>
    <row r="948">
      <c r="A948" s="17"/>
      <c r="B948" s="17"/>
      <c r="C948" s="17"/>
      <c r="D948" s="301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</row>
    <row r="949">
      <c r="A949" s="17"/>
      <c r="B949" s="17"/>
      <c r="C949" s="17"/>
      <c r="D949" s="301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</row>
    <row r="950">
      <c r="A950" s="17"/>
      <c r="B950" s="17"/>
      <c r="C950" s="17"/>
      <c r="D950" s="301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</row>
    <row r="951">
      <c r="A951" s="17"/>
      <c r="B951" s="17"/>
      <c r="C951" s="17"/>
      <c r="D951" s="301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</row>
    <row r="952">
      <c r="A952" s="17"/>
      <c r="B952" s="17"/>
      <c r="C952" s="17"/>
      <c r="D952" s="301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</row>
    <row r="953">
      <c r="A953" s="17"/>
      <c r="B953" s="17"/>
      <c r="C953" s="17"/>
      <c r="D953" s="301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</row>
    <row r="954">
      <c r="A954" s="17"/>
      <c r="B954" s="17"/>
      <c r="C954" s="17"/>
      <c r="D954" s="301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</row>
    <row r="955">
      <c r="A955" s="17"/>
      <c r="B955" s="17"/>
      <c r="C955" s="17"/>
      <c r="D955" s="301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</row>
    <row r="956">
      <c r="A956" s="17"/>
      <c r="B956" s="17"/>
      <c r="C956" s="17"/>
      <c r="D956" s="301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</row>
    <row r="957">
      <c r="A957" s="17"/>
      <c r="B957" s="17"/>
      <c r="C957" s="17"/>
      <c r="D957" s="301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</row>
    <row r="958">
      <c r="A958" s="17"/>
      <c r="B958" s="17"/>
      <c r="C958" s="17"/>
      <c r="D958" s="301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</row>
    <row r="959">
      <c r="A959" s="17"/>
      <c r="B959" s="17"/>
      <c r="C959" s="17"/>
      <c r="D959" s="301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</row>
    <row r="960">
      <c r="A960" s="17"/>
      <c r="B960" s="17"/>
      <c r="C960" s="17"/>
      <c r="D960" s="301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</row>
    <row r="961">
      <c r="A961" s="17"/>
      <c r="B961" s="17"/>
      <c r="C961" s="17"/>
      <c r="D961" s="301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</row>
    <row r="962">
      <c r="A962" s="17"/>
      <c r="B962" s="17"/>
      <c r="C962" s="17"/>
      <c r="D962" s="301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</row>
    <row r="963">
      <c r="A963" s="17"/>
      <c r="B963" s="17"/>
      <c r="C963" s="17"/>
      <c r="D963" s="301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</row>
    <row r="964">
      <c r="A964" s="17"/>
      <c r="B964" s="17"/>
      <c r="C964" s="17"/>
      <c r="D964" s="301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</row>
    <row r="965">
      <c r="A965" s="17"/>
      <c r="B965" s="17"/>
      <c r="C965" s="17"/>
      <c r="D965" s="301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</row>
    <row r="966">
      <c r="A966" s="17"/>
      <c r="B966" s="17"/>
      <c r="C966" s="17"/>
      <c r="D966" s="301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</row>
    <row r="967">
      <c r="A967" s="17"/>
      <c r="B967" s="17"/>
      <c r="C967" s="17"/>
      <c r="D967" s="301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</row>
    <row r="968">
      <c r="A968" s="17"/>
      <c r="B968" s="17"/>
      <c r="C968" s="17"/>
      <c r="D968" s="301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</row>
    <row r="969">
      <c r="A969" s="17"/>
      <c r="B969" s="17"/>
      <c r="C969" s="17"/>
      <c r="D969" s="301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</row>
    <row r="970">
      <c r="A970" s="17"/>
      <c r="B970" s="17"/>
      <c r="C970" s="17"/>
      <c r="D970" s="301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</row>
    <row r="971">
      <c r="A971" s="17"/>
      <c r="B971" s="17"/>
      <c r="C971" s="17"/>
      <c r="D971" s="301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</row>
    <row r="972">
      <c r="A972" s="17"/>
      <c r="B972" s="17"/>
      <c r="C972" s="17"/>
      <c r="D972" s="301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</row>
    <row r="973">
      <c r="A973" s="17"/>
      <c r="B973" s="17"/>
      <c r="C973" s="17"/>
      <c r="D973" s="301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</row>
    <row r="974">
      <c r="A974" s="17"/>
      <c r="B974" s="17"/>
      <c r="C974" s="17"/>
      <c r="D974" s="301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</row>
    <row r="975">
      <c r="A975" s="17"/>
      <c r="B975" s="17"/>
      <c r="C975" s="17"/>
      <c r="D975" s="301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</row>
    <row r="976">
      <c r="A976" s="17"/>
      <c r="B976" s="17"/>
      <c r="C976" s="17"/>
      <c r="D976" s="301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</row>
    <row r="977">
      <c r="A977" s="17"/>
      <c r="B977" s="17"/>
      <c r="C977" s="17"/>
      <c r="D977" s="301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</row>
    <row r="978">
      <c r="A978" s="17"/>
      <c r="B978" s="17"/>
      <c r="C978" s="17"/>
      <c r="D978" s="301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</row>
    <row r="979">
      <c r="A979" s="17"/>
      <c r="B979" s="17"/>
      <c r="C979" s="17"/>
      <c r="D979" s="301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</row>
    <row r="980">
      <c r="A980" s="17"/>
      <c r="B980" s="17"/>
      <c r="C980" s="17"/>
      <c r="D980" s="301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</row>
    <row r="981">
      <c r="A981" s="17"/>
      <c r="B981" s="17"/>
      <c r="C981" s="17"/>
      <c r="D981" s="301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</row>
    <row r="982">
      <c r="A982" s="17"/>
      <c r="B982" s="17"/>
      <c r="C982" s="17"/>
      <c r="D982" s="301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</row>
    <row r="983">
      <c r="A983" s="17"/>
      <c r="B983" s="17"/>
      <c r="C983" s="17"/>
      <c r="D983" s="301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</row>
    <row r="984">
      <c r="A984" s="17"/>
      <c r="B984" s="17"/>
      <c r="C984" s="17"/>
      <c r="D984" s="301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</row>
    <row r="985">
      <c r="A985" s="17"/>
      <c r="B985" s="17"/>
      <c r="C985" s="17"/>
      <c r="D985" s="301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</row>
    <row r="986">
      <c r="A986" s="17"/>
      <c r="B986" s="17"/>
      <c r="C986" s="17"/>
      <c r="D986" s="301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</row>
    <row r="987">
      <c r="A987" s="17"/>
      <c r="B987" s="17"/>
      <c r="C987" s="17"/>
      <c r="D987" s="301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</row>
    <row r="988">
      <c r="A988" s="17"/>
      <c r="B988" s="17"/>
      <c r="C988" s="17"/>
      <c r="D988" s="301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</row>
    <row r="989">
      <c r="A989" s="17"/>
      <c r="B989" s="17"/>
      <c r="C989" s="17"/>
      <c r="D989" s="301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</row>
    <row r="990">
      <c r="A990" s="17"/>
      <c r="B990" s="17"/>
      <c r="C990" s="17"/>
      <c r="D990" s="301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</row>
    <row r="991">
      <c r="A991" s="17"/>
      <c r="B991" s="17"/>
      <c r="C991" s="17"/>
      <c r="D991" s="301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</row>
    <row r="992">
      <c r="A992" s="17"/>
      <c r="B992" s="17"/>
      <c r="C992" s="17"/>
      <c r="D992" s="301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</row>
    <row r="993">
      <c r="A993" s="17"/>
      <c r="B993" s="17"/>
      <c r="C993" s="17"/>
      <c r="D993" s="301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</row>
    <row r="994">
      <c r="A994" s="17"/>
      <c r="B994" s="17"/>
      <c r="C994" s="17"/>
      <c r="D994" s="301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</row>
    <row r="995">
      <c r="A995" s="17"/>
      <c r="B995" s="17"/>
      <c r="C995" s="17"/>
      <c r="D995" s="301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</row>
    <row r="996">
      <c r="A996" s="17"/>
      <c r="B996" s="17"/>
      <c r="C996" s="17"/>
      <c r="D996" s="301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</row>
    <row r="997">
      <c r="A997" s="17"/>
      <c r="B997" s="17"/>
      <c r="C997" s="17"/>
      <c r="D997" s="301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</row>
    <row r="998">
      <c r="A998" s="17"/>
      <c r="B998" s="17"/>
      <c r="C998" s="17"/>
      <c r="D998" s="301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</row>
    <row r="999">
      <c r="A999" s="17"/>
      <c r="B999" s="17"/>
      <c r="C999" s="17"/>
      <c r="D999" s="301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</row>
    <row r="1000">
      <c r="A1000" s="17"/>
      <c r="B1000" s="17"/>
      <c r="C1000" s="17"/>
      <c r="D1000" s="301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</row>
    <row r="1001">
      <c r="A1001" s="17"/>
      <c r="B1001" s="17"/>
      <c r="C1001" s="17"/>
      <c r="D1001" s="301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</row>
    <row r="1002">
      <c r="A1002" s="17"/>
      <c r="B1002" s="17"/>
      <c r="C1002" s="17"/>
      <c r="D1002" s="301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</row>
    <row r="1003">
      <c r="A1003" s="17"/>
      <c r="B1003" s="17"/>
      <c r="C1003" s="17"/>
      <c r="D1003" s="301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</row>
    <row r="1004">
      <c r="A1004" s="17"/>
      <c r="B1004" s="17"/>
      <c r="C1004" s="17"/>
      <c r="D1004" s="301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</row>
    <row r="1005">
      <c r="A1005" s="17"/>
      <c r="B1005" s="17"/>
      <c r="C1005" s="17"/>
      <c r="D1005" s="301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</row>
    <row r="1006">
      <c r="A1006" s="17"/>
      <c r="B1006" s="17"/>
      <c r="C1006" s="17"/>
      <c r="D1006" s="301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</row>
    <row r="1007">
      <c r="A1007" s="17"/>
      <c r="B1007" s="17"/>
      <c r="C1007" s="17"/>
      <c r="D1007" s="301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</row>
    <row r="1008">
      <c r="A1008" s="17"/>
      <c r="B1008" s="17"/>
      <c r="C1008" s="17"/>
      <c r="D1008" s="301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</row>
    <row r="1009">
      <c r="A1009" s="17"/>
      <c r="B1009" s="17"/>
      <c r="C1009" s="17"/>
      <c r="D1009" s="301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</row>
    <row r="1010">
      <c r="A1010" s="17"/>
      <c r="B1010" s="17"/>
      <c r="C1010" s="17"/>
      <c r="D1010" s="301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</row>
    <row r="1011">
      <c r="A1011" s="17"/>
      <c r="B1011" s="17"/>
      <c r="C1011" s="17"/>
      <c r="D1011" s="301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</row>
    <row r="1012">
      <c r="A1012" s="17"/>
      <c r="B1012" s="17"/>
      <c r="C1012" s="17"/>
      <c r="D1012" s="301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</row>
  </sheetData>
  <autoFilter ref="$A$3:$AS$42">
    <filterColumn colId="1">
      <filters>
        <filter val="2702"/>
        <filter val="2723"/>
        <filter val="2733"/>
        <filter val="272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131" t="s">
        <v>242</v>
      </c>
      <c r="B1" s="10"/>
      <c r="C1" s="12"/>
      <c r="D1" s="14"/>
      <c r="E1" s="12"/>
      <c r="F1" s="12"/>
      <c r="G1" s="12"/>
      <c r="H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5"/>
      <c r="AS1" s="25"/>
    </row>
    <row r="2">
      <c r="A2" s="27"/>
      <c r="B2" s="28"/>
      <c r="C2" s="12"/>
      <c r="D2" s="14"/>
      <c r="E2" s="12"/>
      <c r="F2" s="12"/>
      <c r="G2" s="12"/>
      <c r="H2" s="20">
        <v>2025.0</v>
      </c>
      <c r="T2" s="30">
        <v>2026.0</v>
      </c>
      <c r="AF2" s="30">
        <v>2027.0</v>
      </c>
      <c r="AR2" s="25"/>
      <c r="AS2" s="25"/>
    </row>
    <row r="3">
      <c r="A3" s="34" t="s">
        <v>17</v>
      </c>
      <c r="B3" s="34" t="s">
        <v>2</v>
      </c>
      <c r="C3" s="37" t="s">
        <v>20</v>
      </c>
      <c r="D3" s="39" t="s">
        <v>22</v>
      </c>
      <c r="E3" s="37" t="s">
        <v>23</v>
      </c>
      <c r="F3" s="43" t="s">
        <v>24</v>
      </c>
      <c r="G3" s="37" t="s">
        <v>25</v>
      </c>
      <c r="H3" s="34" t="s">
        <v>26</v>
      </c>
      <c r="I3" s="34" t="s">
        <v>27</v>
      </c>
      <c r="J3" s="34" t="s">
        <v>28</v>
      </c>
      <c r="K3" s="34" t="s">
        <v>32</v>
      </c>
      <c r="L3" s="34" t="s">
        <v>35</v>
      </c>
      <c r="M3" s="34" t="s">
        <v>37</v>
      </c>
      <c r="N3" s="34" t="s">
        <v>40</v>
      </c>
      <c r="O3" s="34" t="s">
        <v>42</v>
      </c>
      <c r="P3" s="34" t="s">
        <v>46</v>
      </c>
      <c r="Q3" s="34" t="s">
        <v>49</v>
      </c>
      <c r="R3" s="34" t="s">
        <v>52</v>
      </c>
      <c r="S3" s="34" t="s">
        <v>55</v>
      </c>
      <c r="T3" s="34" t="s">
        <v>26</v>
      </c>
      <c r="U3" s="34" t="s">
        <v>27</v>
      </c>
      <c r="V3" s="34" t="s">
        <v>28</v>
      </c>
      <c r="W3" s="34" t="s">
        <v>32</v>
      </c>
      <c r="X3" s="34" t="s">
        <v>35</v>
      </c>
      <c r="Y3" s="34" t="s">
        <v>37</v>
      </c>
      <c r="Z3" s="34" t="s">
        <v>40</v>
      </c>
      <c r="AA3" s="34" t="s">
        <v>42</v>
      </c>
      <c r="AB3" s="34" t="s">
        <v>46</v>
      </c>
      <c r="AC3" s="34" t="s">
        <v>49</v>
      </c>
      <c r="AD3" s="34" t="s">
        <v>52</v>
      </c>
      <c r="AE3" s="34" t="s">
        <v>55</v>
      </c>
      <c r="AF3" s="48" t="s">
        <v>26</v>
      </c>
      <c r="AG3" s="48" t="s">
        <v>27</v>
      </c>
      <c r="AH3" s="48" t="s">
        <v>28</v>
      </c>
      <c r="AI3" s="48" t="s">
        <v>32</v>
      </c>
      <c r="AJ3" s="48" t="s">
        <v>35</v>
      </c>
      <c r="AK3" s="48" t="s">
        <v>37</v>
      </c>
      <c r="AL3" s="48" t="s">
        <v>40</v>
      </c>
      <c r="AM3" s="48" t="s">
        <v>42</v>
      </c>
      <c r="AN3" s="48" t="s">
        <v>46</v>
      </c>
      <c r="AO3" s="48" t="s">
        <v>49</v>
      </c>
      <c r="AP3" s="48" t="s">
        <v>52</v>
      </c>
      <c r="AQ3" s="48" t="s">
        <v>55</v>
      </c>
      <c r="AR3" s="52" t="s">
        <v>61</v>
      </c>
      <c r="AS3" s="54"/>
    </row>
    <row r="4" hidden="1">
      <c r="A4" s="243" t="s">
        <v>243</v>
      </c>
      <c r="B4" s="244">
        <f>COUNT(#REF!)</f>
        <v>0</v>
      </c>
      <c r="C4" s="244"/>
      <c r="D4" s="245"/>
      <c r="E4" s="244"/>
      <c r="F4" s="244"/>
      <c r="G4" s="244"/>
      <c r="H4" s="246"/>
      <c r="I4" s="246"/>
      <c r="J4" s="246"/>
      <c r="K4" s="246"/>
      <c r="L4" s="246"/>
      <c r="M4" s="246"/>
      <c r="N4" s="246"/>
      <c r="O4" s="246"/>
      <c r="P4" s="246"/>
      <c r="Q4" s="246"/>
      <c r="R4" s="246"/>
      <c r="S4" s="246"/>
      <c r="T4" s="87"/>
      <c r="U4" s="87"/>
      <c r="V4" s="87"/>
      <c r="W4" s="87"/>
      <c r="X4" s="87"/>
      <c r="Y4" s="87"/>
      <c r="Z4" s="87"/>
      <c r="AA4" s="87"/>
      <c r="AB4" s="87"/>
      <c r="AC4" s="87"/>
      <c r="AD4" s="87"/>
      <c r="AE4" s="87"/>
      <c r="AF4" s="87"/>
      <c r="AG4" s="87"/>
      <c r="AH4" s="87"/>
      <c r="AI4" s="87"/>
      <c r="AJ4" s="87"/>
      <c r="AK4" s="87"/>
      <c r="AL4" s="87"/>
      <c r="AM4" s="87"/>
      <c r="AN4" s="87"/>
      <c r="AO4" s="87"/>
      <c r="AP4" s="87"/>
      <c r="AQ4" s="87"/>
      <c r="AR4" s="87"/>
      <c r="AS4" s="120"/>
    </row>
    <row r="5">
      <c r="A5" s="247" t="s">
        <v>81</v>
      </c>
      <c r="B5" s="249">
        <f>VLOOKUP(A5,SILOMS!C:F,4,0)</f>
        <v>2704</v>
      </c>
      <c r="C5" s="250">
        <f>VLOOKUP(A5,SILOMS!O:Q,3,0)</f>
        <v>203.0694444</v>
      </c>
      <c r="D5" s="251">
        <f>IF(C5*24&lt;1500,1500-(C5*24),IF(C5*24&lt;3000,3000-(C5*24),5000-(C5*24)))
</f>
        <v>126.3333333</v>
      </c>
      <c r="E5" s="249">
        <f>VLOOKUP(B5,'Hora por anv'!B:D,3,0)</f>
        <v>8.35106383</v>
      </c>
      <c r="F5" s="253">
        <f>E5*'Hora por anv'!$H$1</f>
        <v>39.25</v>
      </c>
      <c r="G5" s="254">
        <f t="shared" ref="G5:G42" si="1">D5/E5</f>
        <v>15.12781316</v>
      </c>
      <c r="H5" s="77">
        <v>1.0</v>
      </c>
      <c r="I5" s="77">
        <v>1.0</v>
      </c>
      <c r="J5" s="77">
        <v>1.0</v>
      </c>
      <c r="K5" s="77"/>
      <c r="L5" s="192" t="s">
        <v>163</v>
      </c>
      <c r="M5" s="78"/>
      <c r="N5" s="78"/>
      <c r="O5" s="149"/>
      <c r="P5" s="79"/>
      <c r="Q5" s="79"/>
      <c r="R5" s="79"/>
      <c r="S5" s="79"/>
      <c r="T5" s="82"/>
      <c r="U5" s="82"/>
      <c r="V5" s="82"/>
      <c r="W5" s="82"/>
      <c r="X5" s="82"/>
      <c r="Y5" s="82"/>
      <c r="Z5" s="82"/>
      <c r="AA5" s="82"/>
      <c r="AB5" s="82"/>
      <c r="AC5" s="82"/>
      <c r="AD5" s="82"/>
      <c r="AE5" s="83" t="s">
        <v>50</v>
      </c>
      <c r="AF5" s="78"/>
      <c r="AG5" s="78"/>
      <c r="AH5" s="78"/>
      <c r="AI5" s="78"/>
      <c r="AJ5" s="78"/>
      <c r="AK5" s="78"/>
      <c r="AL5" s="78"/>
      <c r="AM5" s="78"/>
      <c r="AN5" s="78"/>
      <c r="AO5" s="78"/>
      <c r="AP5" s="78"/>
      <c r="AQ5" s="78"/>
      <c r="AR5" s="120"/>
      <c r="AS5" s="120"/>
    </row>
    <row r="6">
      <c r="A6" s="247" t="s">
        <v>160</v>
      </c>
      <c r="B6" s="249" t="b">
        <f>VLOOKUP(A6,SILOMS!C:F,4,0)</f>
        <v>0</v>
      </c>
      <c r="C6" s="250">
        <f>VLOOKUP(A6,SILOMS!O:Q,3,0)</f>
        <v>222.8576389</v>
      </c>
      <c r="D6" s="251">
        <f>IF(C6*24&lt;1500,1500-(C6*24),IF(C6*24&lt;3000,3000-(C6*24),5360-(C6*24)))
</f>
        <v>11.41666667</v>
      </c>
      <c r="E6" s="249" t="str">
        <f>VLOOKUP(B6,'Hora por anv'!B:D,3,0)</f>
        <v>#N/A</v>
      </c>
      <c r="F6" s="253" t="str">
        <f>E6*'Hora por anv'!$H$1</f>
        <v>#N/A</v>
      </c>
      <c r="G6" s="254" t="str">
        <f t="shared" si="1"/>
        <v>#N/A</v>
      </c>
      <c r="H6" s="77">
        <v>1.0</v>
      </c>
      <c r="I6" s="192" t="s">
        <v>163</v>
      </c>
      <c r="J6" s="77">
        <v>1.0</v>
      </c>
      <c r="K6" s="77"/>
      <c r="L6" s="77"/>
      <c r="M6" s="78"/>
      <c r="N6" s="78"/>
      <c r="O6" s="149"/>
      <c r="P6" s="149"/>
      <c r="Q6" s="79"/>
      <c r="R6" s="79"/>
      <c r="S6" s="149"/>
      <c r="T6" s="83" t="s">
        <v>50</v>
      </c>
      <c r="U6" s="82"/>
      <c r="V6" s="82"/>
      <c r="W6" s="82"/>
      <c r="X6" s="82"/>
      <c r="Y6" s="82"/>
      <c r="Z6" s="82"/>
      <c r="AA6" s="82"/>
      <c r="AB6" s="82"/>
      <c r="AC6" s="82"/>
      <c r="AD6" s="82"/>
      <c r="AE6" s="82"/>
      <c r="AF6" s="78"/>
      <c r="AG6" s="78"/>
      <c r="AH6" s="78"/>
      <c r="AI6" s="78"/>
      <c r="AJ6" s="78"/>
      <c r="AK6" s="78"/>
      <c r="AL6" s="78"/>
      <c r="AM6" s="78"/>
      <c r="AN6" s="78"/>
      <c r="AO6" s="78"/>
      <c r="AP6" s="78"/>
      <c r="AQ6" s="78"/>
      <c r="AR6" s="88" t="s">
        <v>251</v>
      </c>
      <c r="AS6" s="120"/>
    </row>
    <row r="7">
      <c r="A7" s="247" t="s">
        <v>68</v>
      </c>
      <c r="B7" s="249" t="b">
        <f>VLOOKUP(A7,SILOMS!C:F,4,0)</f>
        <v>0</v>
      </c>
      <c r="C7" s="250">
        <f>VLOOKUP(A7,SILOMS!O:Q,3,0)</f>
        <v>214.1354167</v>
      </c>
      <c r="D7" s="251">
        <f>IF(C7*24&lt;1500,1500-(C7*24),IF(C7*24&lt;3000,3000-(C7*24),5250-(C7*24)))
</f>
        <v>110.75</v>
      </c>
      <c r="E7" s="249" t="str">
        <f>VLOOKUP(B7,'Hora por anv'!B:D,3,0)</f>
        <v>#N/A</v>
      </c>
      <c r="F7" s="253" t="str">
        <f>E7*'Hora por anv'!$H$1</f>
        <v>#N/A</v>
      </c>
      <c r="G7" s="254" t="str">
        <f t="shared" si="1"/>
        <v>#N/A</v>
      </c>
      <c r="H7" s="77">
        <v>1.0</v>
      </c>
      <c r="I7" s="77">
        <v>1.0</v>
      </c>
      <c r="J7" s="77">
        <v>1.0</v>
      </c>
      <c r="K7" s="77"/>
      <c r="L7" s="77"/>
      <c r="M7" s="78"/>
      <c r="N7" s="78"/>
      <c r="O7" s="149"/>
      <c r="P7" s="79"/>
      <c r="Q7" s="79"/>
      <c r="R7" s="79"/>
      <c r="S7" s="149"/>
      <c r="T7" s="82"/>
      <c r="U7" s="82"/>
      <c r="V7" s="82"/>
      <c r="W7" s="82"/>
      <c r="X7" s="82"/>
      <c r="Y7" s="82"/>
      <c r="Z7" s="82"/>
      <c r="AA7" s="82"/>
      <c r="AB7" s="82"/>
      <c r="AC7" s="82"/>
      <c r="AD7" s="83" t="s">
        <v>50</v>
      </c>
      <c r="AE7" s="82"/>
      <c r="AF7" s="78"/>
      <c r="AG7" s="78"/>
      <c r="AH7" s="78"/>
      <c r="AI7" s="78"/>
      <c r="AJ7" s="78"/>
      <c r="AK7" s="78"/>
      <c r="AL7" s="78"/>
      <c r="AM7" s="78"/>
      <c r="AN7" s="78"/>
      <c r="AO7" s="78"/>
      <c r="AP7" s="78"/>
      <c r="AQ7" s="78"/>
      <c r="AR7" s="270" t="s">
        <v>252</v>
      </c>
      <c r="AS7" s="128"/>
    </row>
    <row r="8" hidden="1">
      <c r="A8" s="272" t="s">
        <v>74</v>
      </c>
      <c r="B8" s="272">
        <f>VLOOKUP(A8,SILOMS!C:F,4,0)</f>
        <v>2742</v>
      </c>
      <c r="C8" s="273">
        <f>VLOOKUP(A8,SILOMS!O:Q,3,0)</f>
        <v>32.93402778</v>
      </c>
      <c r="D8" s="251">
        <f t="shared" ref="D8:D9" si="2">IF(C8*24&lt;1500,1500-(C8*24),IF(C8*24&lt;3000,3000-(C8*24),4000-(C8*24)))
</f>
        <v>709.5833333</v>
      </c>
      <c r="E8" s="272">
        <f>VLOOKUP(B8,'Hora por anv'!B:D,3,0)</f>
        <v>56.75531915</v>
      </c>
      <c r="F8" s="274">
        <f>E8*'Hora por anv'!$H$1</f>
        <v>266.75</v>
      </c>
      <c r="G8" s="277">
        <f t="shared" si="1"/>
        <v>12.50249922</v>
      </c>
      <c r="H8" s="198" t="s">
        <v>99</v>
      </c>
      <c r="I8" s="198" t="s">
        <v>99</v>
      </c>
      <c r="J8" s="198" t="s">
        <v>99</v>
      </c>
      <c r="K8" s="198" t="s">
        <v>99</v>
      </c>
      <c r="L8" s="198" t="s">
        <v>99</v>
      </c>
      <c r="M8" s="199"/>
      <c r="N8" s="199"/>
      <c r="O8" s="199"/>
      <c r="P8" s="199"/>
      <c r="Q8" s="199"/>
      <c r="R8" s="199"/>
      <c r="S8" s="199"/>
      <c r="T8" s="199"/>
      <c r="U8" s="199"/>
      <c r="V8" s="199"/>
      <c r="W8" s="199"/>
      <c r="X8" s="199"/>
      <c r="Y8" s="199"/>
      <c r="Z8" s="199"/>
      <c r="AA8" s="199"/>
      <c r="AB8" s="199"/>
      <c r="AC8" s="199"/>
      <c r="AD8" s="199"/>
      <c r="AE8" s="199"/>
      <c r="AF8" s="199"/>
      <c r="AG8" s="199"/>
      <c r="AH8" s="199"/>
      <c r="AI8" s="199"/>
      <c r="AJ8" s="199"/>
      <c r="AK8" s="199"/>
      <c r="AL8" s="199"/>
      <c r="AM8" s="199"/>
      <c r="AN8" s="199"/>
      <c r="AO8" s="199"/>
      <c r="AP8" s="199"/>
      <c r="AQ8" s="199"/>
      <c r="AR8" s="194"/>
      <c r="AS8" s="128"/>
    </row>
    <row r="9" hidden="1">
      <c r="A9" s="272" t="s">
        <v>98</v>
      </c>
      <c r="B9" s="272" t="b">
        <f>VLOOKUP(A9,SILOMS!C:F,4,0)</f>
        <v>0</v>
      </c>
      <c r="C9" s="273">
        <f>VLOOKUP(A9,SILOMS!O:Q,3,0)</f>
        <v>208.2083333</v>
      </c>
      <c r="D9" s="251">
        <f t="shared" si="2"/>
        <v>-997</v>
      </c>
      <c r="E9" s="272" t="str">
        <f>VLOOKUP(B9,'Hora por anv'!B:D,3,0)</f>
        <v>#N/A</v>
      </c>
      <c r="F9" s="274" t="str">
        <f>E9*'Hora por anv'!$H$1</f>
        <v>#N/A</v>
      </c>
      <c r="G9" s="277" t="str">
        <f t="shared" si="1"/>
        <v>#N/A</v>
      </c>
      <c r="H9" s="198" t="s">
        <v>99</v>
      </c>
      <c r="I9" s="198" t="s">
        <v>99</v>
      </c>
      <c r="J9" s="198" t="s">
        <v>99</v>
      </c>
      <c r="K9" s="198" t="s">
        <v>99</v>
      </c>
      <c r="L9" s="198" t="s">
        <v>99</v>
      </c>
      <c r="M9" s="199"/>
      <c r="N9" s="199"/>
      <c r="O9" s="199"/>
      <c r="P9" s="199"/>
      <c r="Q9" s="199"/>
      <c r="R9" s="199"/>
      <c r="S9" s="199"/>
      <c r="T9" s="199"/>
      <c r="U9" s="199"/>
      <c r="V9" s="199"/>
      <c r="W9" s="199"/>
      <c r="X9" s="199"/>
      <c r="Y9" s="199"/>
      <c r="Z9" s="199"/>
      <c r="AA9" s="199"/>
      <c r="AB9" s="199"/>
      <c r="AC9" s="199"/>
      <c r="AD9" s="199"/>
      <c r="AE9" s="199"/>
      <c r="AF9" s="199"/>
      <c r="AG9" s="199"/>
      <c r="AH9" s="199"/>
      <c r="AI9" s="199"/>
      <c r="AJ9" s="199"/>
      <c r="AK9" s="199"/>
      <c r="AL9" s="199"/>
      <c r="AM9" s="199"/>
      <c r="AN9" s="199"/>
      <c r="AO9" s="199"/>
      <c r="AP9" s="199"/>
      <c r="AQ9" s="199"/>
      <c r="AR9" s="194"/>
      <c r="AS9" s="120"/>
    </row>
    <row r="10">
      <c r="A10" s="247" t="s">
        <v>145</v>
      </c>
      <c r="B10" s="249" t="b">
        <f>VLOOKUP(A10,SILOMS!C:F,4,0)</f>
        <v>0</v>
      </c>
      <c r="C10" s="250">
        <f>VLOOKUP(A10,SILOMS!O:Q,3,0)</f>
        <v>216.6666667</v>
      </c>
      <c r="D10" s="251">
        <f>IF(C10*24&lt;1500,1500-(C10*24),IF(C10*24&lt;3000,3000-(C10*24),5200-(C10*24)))
</f>
        <v>0</v>
      </c>
      <c r="E10" s="249" t="str">
        <f>VLOOKUP(B10,'Hora por anv'!B:D,3,0)</f>
        <v>#N/A</v>
      </c>
      <c r="F10" s="253" t="str">
        <f>E10*'Hora por anv'!$H$1</f>
        <v>#N/A</v>
      </c>
      <c r="G10" s="254" t="str">
        <f t="shared" si="1"/>
        <v>#N/A</v>
      </c>
      <c r="H10" s="117" t="s">
        <v>99</v>
      </c>
      <c r="I10" s="117" t="s">
        <v>99</v>
      </c>
      <c r="J10" s="117" t="s">
        <v>99</v>
      </c>
      <c r="K10" s="117" t="s">
        <v>99</v>
      </c>
      <c r="L10" s="117" t="s">
        <v>99</v>
      </c>
      <c r="M10" s="78"/>
      <c r="N10" s="78"/>
      <c r="O10" s="149"/>
      <c r="P10" s="149"/>
      <c r="Q10" s="79"/>
      <c r="R10" s="79"/>
      <c r="S10" s="79"/>
      <c r="T10" s="82"/>
      <c r="U10" s="83" t="s">
        <v>50</v>
      </c>
      <c r="V10" s="82"/>
      <c r="W10" s="82"/>
      <c r="X10" s="82"/>
      <c r="Y10" s="82"/>
      <c r="Z10" s="82"/>
      <c r="AA10" s="82"/>
      <c r="AB10" s="82"/>
      <c r="AC10" s="82"/>
      <c r="AD10" s="82"/>
      <c r="AE10" s="82"/>
      <c r="AF10" s="78"/>
      <c r="AG10" s="78"/>
      <c r="AH10" s="78"/>
      <c r="AI10" s="78"/>
      <c r="AJ10" s="78"/>
      <c r="AK10" s="78"/>
      <c r="AL10" s="78"/>
      <c r="AM10" s="78"/>
      <c r="AN10" s="78"/>
      <c r="AO10" s="78"/>
      <c r="AP10" s="78"/>
      <c r="AQ10" s="78"/>
      <c r="AR10" s="310" t="s">
        <v>258</v>
      </c>
      <c r="AS10" s="128"/>
    </row>
    <row r="11" hidden="1">
      <c r="A11" s="311" t="s">
        <v>112</v>
      </c>
      <c r="B11" s="272" t="b">
        <f>VLOOKUP(A11,SILOMS!C:F,4,0)</f>
        <v>0</v>
      </c>
      <c r="C11" s="273">
        <f>VLOOKUP(A11,SILOMS!O:Q,3,0)</f>
        <v>120.3923611</v>
      </c>
      <c r="D11" s="251">
        <f>IF(C11*24&lt;1500,1500-(C11*24),IF(C11*24&lt;3000,3000-(C11*24),4000-(C11*24)))
</f>
        <v>110.5833333</v>
      </c>
      <c r="E11" s="272" t="str">
        <f>VLOOKUP(B11,'Hora por anv'!B:D,3,0)</f>
        <v>#N/A</v>
      </c>
      <c r="F11" s="274" t="str">
        <f>E11*'Hora por anv'!$H$1</f>
        <v>#N/A</v>
      </c>
      <c r="G11" s="277" t="str">
        <f t="shared" si="1"/>
        <v>#N/A</v>
      </c>
      <c r="H11" s="198" t="s">
        <v>99</v>
      </c>
      <c r="I11" s="198" t="s">
        <v>99</v>
      </c>
      <c r="J11" s="198" t="s">
        <v>99</v>
      </c>
      <c r="K11" s="198" t="s">
        <v>99</v>
      </c>
      <c r="L11" s="198" t="s">
        <v>99</v>
      </c>
      <c r="M11" s="199"/>
      <c r="N11" s="199"/>
      <c r="O11" s="199"/>
      <c r="P11" s="199"/>
      <c r="Q11" s="199"/>
      <c r="R11" s="199"/>
      <c r="S11" s="199"/>
      <c r="T11" s="199"/>
      <c r="U11" s="199"/>
      <c r="V11" s="199"/>
      <c r="W11" s="199"/>
      <c r="X11" s="199"/>
      <c r="Y11" s="199"/>
      <c r="Z11" s="199"/>
      <c r="AA11" s="199"/>
      <c r="AB11" s="199"/>
      <c r="AC11" s="199"/>
      <c r="AD11" s="199"/>
      <c r="AE11" s="199"/>
      <c r="AF11" s="199"/>
      <c r="AG11" s="199"/>
      <c r="AH11" s="199"/>
      <c r="AI11" s="199"/>
      <c r="AJ11" s="199"/>
      <c r="AK11" s="199"/>
      <c r="AL11" s="199"/>
      <c r="AM11" s="199"/>
      <c r="AN11" s="199"/>
      <c r="AO11" s="199"/>
      <c r="AP11" s="199"/>
      <c r="AQ11" s="199"/>
      <c r="AR11" s="194"/>
      <c r="AS11" s="120"/>
    </row>
    <row r="12">
      <c r="A12" s="247" t="s">
        <v>151</v>
      </c>
      <c r="B12" s="249" t="b">
        <f>VLOOKUP(A12,SILOMS!C:F,4,0)</f>
        <v>0</v>
      </c>
      <c r="C12" s="250">
        <f>VLOOKUP(A12,SILOMS!O:Q,3,0)</f>
        <v>192.9097222</v>
      </c>
      <c r="D12" s="251">
        <f>IF(C12*24&lt;1500,1500-(C12*24),IF(C12*24&lt;3000,3000-(C12*24),5000-(C12*24)))
</f>
        <v>370.1666667</v>
      </c>
      <c r="E12" s="249" t="str">
        <f>VLOOKUP(B12,'Hora por anv'!B:D,3,0)</f>
        <v>#N/A</v>
      </c>
      <c r="F12" s="253" t="str">
        <f>E12*'Hora por anv'!$H$1</f>
        <v>#N/A</v>
      </c>
      <c r="G12" s="254" t="str">
        <f t="shared" si="1"/>
        <v>#N/A</v>
      </c>
      <c r="H12" s="77">
        <v>1.0</v>
      </c>
      <c r="I12" s="77">
        <v>1.0</v>
      </c>
      <c r="J12" s="77">
        <v>1.0</v>
      </c>
      <c r="K12" s="77"/>
      <c r="L12" s="77"/>
      <c r="M12" s="78"/>
      <c r="N12" s="78"/>
      <c r="O12" s="149"/>
      <c r="P12" s="79"/>
      <c r="Q12" s="79"/>
      <c r="R12" s="79"/>
      <c r="S12" s="79"/>
      <c r="T12" s="82"/>
      <c r="U12" s="82"/>
      <c r="V12" s="241"/>
      <c r="W12" s="82"/>
      <c r="X12" s="82"/>
      <c r="Y12" s="82"/>
      <c r="Z12" s="82"/>
      <c r="AA12" s="82"/>
      <c r="AB12" s="82"/>
      <c r="AC12" s="82"/>
      <c r="AD12" s="82"/>
      <c r="AE12" s="83" t="s">
        <v>50</v>
      </c>
      <c r="AF12" s="78"/>
      <c r="AG12" s="78"/>
      <c r="AH12" s="78"/>
      <c r="AI12" s="78"/>
      <c r="AJ12" s="78"/>
      <c r="AK12" s="78"/>
      <c r="AL12" s="78"/>
      <c r="AM12" s="78"/>
      <c r="AN12" s="78"/>
      <c r="AO12" s="78"/>
      <c r="AP12" s="78"/>
      <c r="AQ12" s="78"/>
      <c r="AR12" s="87"/>
      <c r="AS12" s="128"/>
    </row>
    <row r="13" hidden="1">
      <c r="A13" s="272" t="s">
        <v>31</v>
      </c>
      <c r="B13" s="272">
        <f>VLOOKUP(A13,SILOMS!C:F,4,0)</f>
        <v>2738</v>
      </c>
      <c r="C13" s="273">
        <f>VLOOKUP(A13,SILOMS!O:Q,3,0)</f>
        <v>4.166666667</v>
      </c>
      <c r="D13" s="251">
        <f>IF(C13*24&lt;1500,1500-(C13*24),IF(C13*24&lt;3000,3000-(C13*24),4000-(C13*24)))
</f>
        <v>1400</v>
      </c>
      <c r="E13" s="272">
        <f>VLOOKUP(B13,'Hora por anv'!B:D,3,0)</f>
        <v>55.52851064</v>
      </c>
      <c r="F13" s="274">
        <f>E13*'Hora por anv'!$H$1</f>
        <v>260.984</v>
      </c>
      <c r="G13" s="277">
        <f t="shared" si="1"/>
        <v>25.21227355</v>
      </c>
      <c r="H13" s="198" t="s">
        <v>99</v>
      </c>
      <c r="I13" s="198" t="s">
        <v>99</v>
      </c>
      <c r="J13" s="198" t="s">
        <v>99</v>
      </c>
      <c r="K13" s="198" t="s">
        <v>99</v>
      </c>
      <c r="L13" s="198" t="s">
        <v>99</v>
      </c>
      <c r="M13" s="199"/>
      <c r="N13" s="199"/>
      <c r="O13" s="199"/>
      <c r="P13" s="199"/>
      <c r="Q13" s="199"/>
      <c r="R13" s="199"/>
      <c r="S13" s="199"/>
      <c r="T13" s="199"/>
      <c r="U13" s="199"/>
      <c r="V13" s="199"/>
      <c r="W13" s="199"/>
      <c r="X13" s="199"/>
      <c r="Y13" s="199"/>
      <c r="Z13" s="199"/>
      <c r="AA13" s="199"/>
      <c r="AB13" s="199"/>
      <c r="AC13" s="199"/>
      <c r="AD13" s="199"/>
      <c r="AE13" s="199"/>
      <c r="AF13" s="199"/>
      <c r="AG13" s="199"/>
      <c r="AH13" s="199"/>
      <c r="AI13" s="199"/>
      <c r="AJ13" s="199"/>
      <c r="AK13" s="199"/>
      <c r="AL13" s="199"/>
      <c r="AM13" s="199"/>
      <c r="AN13" s="199"/>
      <c r="AO13" s="199"/>
      <c r="AP13" s="199"/>
      <c r="AQ13" s="199"/>
      <c r="AR13" s="194"/>
      <c r="AS13" s="120"/>
    </row>
    <row r="14">
      <c r="A14" s="249" t="s">
        <v>84</v>
      </c>
      <c r="B14" s="249">
        <f>VLOOKUP(A14,SILOMS!C:F,4,0)</f>
        <v>2719</v>
      </c>
      <c r="C14" s="250">
        <f>VLOOKUP(A14,SILOMS!O:Q,3,0)</f>
        <v>180.9548611</v>
      </c>
      <c r="D14" s="251">
        <f>IF(C14*24&lt;1500,1500-(C14*24),IF(C14*24&lt;3000,3000-(C14*24),4200-(C14*24)))
</f>
        <v>-142.9166667</v>
      </c>
      <c r="E14" s="249">
        <f>VLOOKUP(B14,'Hora por anv'!B:D,3,0)</f>
        <v>59.24680851</v>
      </c>
      <c r="F14" s="253">
        <f>E14*'Hora por anv'!$H$1</f>
        <v>278.46</v>
      </c>
      <c r="G14" s="254">
        <f t="shared" si="1"/>
        <v>-2.412225574</v>
      </c>
      <c r="H14" s="77">
        <v>1.0</v>
      </c>
      <c r="I14" s="77">
        <v>1.0</v>
      </c>
      <c r="J14" s="77">
        <v>1.0</v>
      </c>
      <c r="K14" s="77"/>
      <c r="L14" s="77"/>
      <c r="M14" s="78"/>
      <c r="N14" s="78"/>
      <c r="O14" s="79"/>
      <c r="P14" s="79"/>
      <c r="Q14" s="79"/>
      <c r="R14" s="79"/>
      <c r="S14" s="79"/>
      <c r="T14" s="83" t="s">
        <v>50</v>
      </c>
      <c r="U14" s="82"/>
      <c r="V14" s="82"/>
      <c r="W14" s="82"/>
      <c r="X14" s="82"/>
      <c r="Y14" s="82"/>
      <c r="Z14" s="82"/>
      <c r="AA14" s="82"/>
      <c r="AB14" s="82"/>
      <c r="AC14" s="82"/>
      <c r="AD14" s="82"/>
      <c r="AE14" s="82"/>
      <c r="AF14" s="78"/>
      <c r="AG14" s="78"/>
      <c r="AH14" s="78"/>
      <c r="AI14" s="78"/>
      <c r="AJ14" s="78"/>
      <c r="AK14" s="78"/>
      <c r="AL14" s="78"/>
      <c r="AM14" s="78"/>
      <c r="AN14" s="78"/>
      <c r="AO14" s="78"/>
      <c r="AP14" s="78"/>
      <c r="AQ14" s="78"/>
      <c r="AR14" s="120"/>
      <c r="AS14" s="128"/>
    </row>
    <row r="15" hidden="1">
      <c r="A15" s="272" t="s">
        <v>263</v>
      </c>
      <c r="B15" s="272" t="str">
        <f>VLOOKUP(A15,SILOMS!C:F,4,0)</f>
        <v>#N/A</v>
      </c>
      <c r="C15" s="272" t="str">
        <f>VLOOKUP(A15,SILOMS!O:Q,3,0)</f>
        <v>#N/A</v>
      </c>
      <c r="D15" s="251" t="str">
        <f t="shared" ref="D15:D22" si="3">IF(C15*24&lt;1500,1500-(C15*24),IF(C15*24&lt;3000,3000-(C15*24),4000-(C15*24)))
</f>
        <v>#N/A</v>
      </c>
      <c r="E15" s="272" t="str">
        <f>VLOOKUP(B15,'Hora por anv'!B:D,3,0)</f>
        <v>#N/A</v>
      </c>
      <c r="F15" s="274" t="str">
        <f>E15*'Hora por anv'!$H$1</f>
        <v>#N/A</v>
      </c>
      <c r="G15" s="277" t="str">
        <f t="shared" si="1"/>
        <v>#N/A</v>
      </c>
      <c r="H15" s="198" t="s">
        <v>99</v>
      </c>
      <c r="I15" s="198" t="s">
        <v>99</v>
      </c>
      <c r="J15" s="198" t="s">
        <v>99</v>
      </c>
      <c r="K15" s="198" t="s">
        <v>99</v>
      </c>
      <c r="L15" s="198" t="s">
        <v>99</v>
      </c>
      <c r="M15" s="199"/>
      <c r="N15" s="199"/>
      <c r="O15" s="199"/>
      <c r="P15" s="199"/>
      <c r="Q15" s="199"/>
      <c r="R15" s="199"/>
      <c r="S15" s="199"/>
      <c r="T15" s="199"/>
      <c r="U15" s="199"/>
      <c r="V15" s="199"/>
      <c r="W15" s="199"/>
      <c r="X15" s="199"/>
      <c r="Y15" s="199"/>
      <c r="Z15" s="199"/>
      <c r="AA15" s="199"/>
      <c r="AB15" s="199"/>
      <c r="AC15" s="199"/>
      <c r="AD15" s="199"/>
      <c r="AE15" s="199"/>
      <c r="AF15" s="199"/>
      <c r="AG15" s="199"/>
      <c r="AH15" s="199"/>
      <c r="AI15" s="199"/>
      <c r="AJ15" s="199"/>
      <c r="AK15" s="199"/>
      <c r="AL15" s="199"/>
      <c r="AM15" s="199"/>
      <c r="AN15" s="199"/>
      <c r="AO15" s="199"/>
      <c r="AP15" s="199"/>
      <c r="AQ15" s="199"/>
      <c r="AR15" s="194"/>
      <c r="AS15" s="128"/>
    </row>
    <row r="16" hidden="1">
      <c r="A16" s="272" t="s">
        <v>115</v>
      </c>
      <c r="B16" s="272">
        <f>VLOOKUP(A16,SILOMS!C:F,4,0)</f>
        <v>2737</v>
      </c>
      <c r="C16" s="273">
        <f>VLOOKUP(A16,SILOMS!O:Q,3,0)</f>
        <v>15.71875</v>
      </c>
      <c r="D16" s="251">
        <f t="shared" si="3"/>
        <v>1122.75</v>
      </c>
      <c r="E16" s="272">
        <f>VLOOKUP(B16,'Hora por anv'!B:D,3,0)</f>
        <v>55.52851064</v>
      </c>
      <c r="F16" s="274">
        <f>E16*'Hora por anv'!$H$1</f>
        <v>260.984</v>
      </c>
      <c r="G16" s="277">
        <f t="shared" si="1"/>
        <v>20.21934295</v>
      </c>
      <c r="H16" s="198" t="s">
        <v>99</v>
      </c>
      <c r="I16" s="198" t="s">
        <v>99</v>
      </c>
      <c r="J16" s="198" t="s">
        <v>99</v>
      </c>
      <c r="K16" s="198" t="s">
        <v>99</v>
      </c>
      <c r="L16" s="198" t="s">
        <v>99</v>
      </c>
      <c r="M16" s="199"/>
      <c r="N16" s="199"/>
      <c r="O16" s="199"/>
      <c r="P16" s="199"/>
      <c r="Q16" s="199"/>
      <c r="R16" s="199"/>
      <c r="S16" s="199"/>
      <c r="T16" s="199"/>
      <c r="U16" s="199"/>
      <c r="V16" s="199"/>
      <c r="W16" s="199"/>
      <c r="X16" s="199"/>
      <c r="Y16" s="199"/>
      <c r="Z16" s="199"/>
      <c r="AA16" s="199"/>
      <c r="AB16" s="199"/>
      <c r="AC16" s="199"/>
      <c r="AD16" s="199"/>
      <c r="AE16" s="199"/>
      <c r="AF16" s="199"/>
      <c r="AG16" s="199"/>
      <c r="AH16" s="199"/>
      <c r="AI16" s="199"/>
      <c r="AJ16" s="199"/>
      <c r="AK16" s="199"/>
      <c r="AL16" s="199"/>
      <c r="AM16" s="199"/>
      <c r="AN16" s="199"/>
      <c r="AO16" s="199"/>
      <c r="AP16" s="199"/>
      <c r="AQ16" s="199"/>
      <c r="AR16" s="194"/>
      <c r="AS16" s="128"/>
    </row>
    <row r="17" hidden="1">
      <c r="A17" s="325" t="s">
        <v>264</v>
      </c>
      <c r="B17" s="249" t="str">
        <f>VLOOKUP(A17,SILOMS!C:F,4,0)</f>
        <v>#N/A</v>
      </c>
      <c r="C17" s="272" t="str">
        <f>VLOOKUP(A17,SILOMS!O:Q,3,0)</f>
        <v>#N/A</v>
      </c>
      <c r="D17" s="251" t="str">
        <f t="shared" si="3"/>
        <v>#N/A</v>
      </c>
      <c r="E17" s="272" t="str">
        <f>VLOOKUP(B17,'Hora por anv'!B:D,3,0)</f>
        <v>#N/A</v>
      </c>
      <c r="F17" s="274" t="str">
        <f>E17*'Hora por anv'!$H$1</f>
        <v>#N/A</v>
      </c>
      <c r="G17" s="277" t="str">
        <f t="shared" si="1"/>
        <v>#N/A</v>
      </c>
      <c r="H17" s="198" t="s">
        <v>99</v>
      </c>
      <c r="I17" s="198" t="s">
        <v>99</v>
      </c>
      <c r="J17" s="198" t="s">
        <v>99</v>
      </c>
      <c r="K17" s="198" t="s">
        <v>99</v>
      </c>
      <c r="L17" s="198" t="s">
        <v>99</v>
      </c>
      <c r="M17" s="199"/>
      <c r="N17" s="199"/>
      <c r="O17" s="199"/>
      <c r="P17" s="199"/>
      <c r="Q17" s="199"/>
      <c r="R17" s="199"/>
      <c r="S17" s="199"/>
      <c r="T17" s="199"/>
      <c r="U17" s="199"/>
      <c r="V17" s="199"/>
      <c r="W17" s="199"/>
      <c r="X17" s="199"/>
      <c r="Y17" s="199"/>
      <c r="Z17" s="199"/>
      <c r="AA17" s="199"/>
      <c r="AB17" s="199"/>
      <c r="AC17" s="199"/>
      <c r="AD17" s="199"/>
      <c r="AE17" s="199"/>
      <c r="AF17" s="199"/>
      <c r="AG17" s="199"/>
      <c r="AH17" s="199"/>
      <c r="AI17" s="199"/>
      <c r="AJ17" s="199"/>
      <c r="AK17" s="199"/>
      <c r="AL17" s="199"/>
      <c r="AM17" s="199"/>
      <c r="AN17" s="199"/>
      <c r="AO17" s="199"/>
      <c r="AP17" s="199"/>
      <c r="AQ17" s="199"/>
      <c r="AR17" s="194"/>
      <c r="AS17" s="128"/>
    </row>
    <row r="18" hidden="1">
      <c r="A18" s="272" t="s">
        <v>140</v>
      </c>
      <c r="B18" s="272" t="b">
        <f>VLOOKUP(A18,SILOMS!C:F,4,0)</f>
        <v>0</v>
      </c>
      <c r="C18" s="273">
        <f>VLOOKUP(A18,SILOMS!O:Q,3,0)</f>
        <v>186.6493056</v>
      </c>
      <c r="D18" s="251">
        <f t="shared" si="3"/>
        <v>-479.5833333</v>
      </c>
      <c r="E18" s="272" t="str">
        <f>VLOOKUP(B18,'Hora por anv'!B:D,3,0)</f>
        <v>#N/A</v>
      </c>
      <c r="F18" s="274" t="str">
        <f>E18*'Hora por anv'!$H$1</f>
        <v>#N/A</v>
      </c>
      <c r="G18" s="277" t="str">
        <f t="shared" si="1"/>
        <v>#N/A</v>
      </c>
      <c r="H18" s="198" t="s">
        <v>99</v>
      </c>
      <c r="I18" s="198" t="s">
        <v>99</v>
      </c>
      <c r="J18" s="198" t="s">
        <v>99</v>
      </c>
      <c r="K18" s="198" t="s">
        <v>99</v>
      </c>
      <c r="L18" s="198" t="s">
        <v>99</v>
      </c>
      <c r="M18" s="199"/>
      <c r="N18" s="199"/>
      <c r="O18" s="199"/>
      <c r="P18" s="199"/>
      <c r="Q18" s="199"/>
      <c r="R18" s="199"/>
      <c r="S18" s="199"/>
      <c r="T18" s="199"/>
      <c r="U18" s="199"/>
      <c r="V18" s="199"/>
      <c r="W18" s="199"/>
      <c r="X18" s="199"/>
      <c r="Y18" s="199"/>
      <c r="Z18" s="199"/>
      <c r="AA18" s="199"/>
      <c r="AB18" s="199"/>
      <c r="AC18" s="199"/>
      <c r="AD18" s="199"/>
      <c r="AE18" s="199"/>
      <c r="AF18" s="199"/>
      <c r="AG18" s="199"/>
      <c r="AH18" s="199"/>
      <c r="AI18" s="199"/>
      <c r="AJ18" s="199"/>
      <c r="AK18" s="199"/>
      <c r="AL18" s="199"/>
      <c r="AM18" s="199"/>
      <c r="AN18" s="199"/>
      <c r="AO18" s="199"/>
      <c r="AP18" s="199"/>
      <c r="AQ18" s="199"/>
      <c r="AR18" s="194"/>
      <c r="AS18" s="128"/>
    </row>
    <row r="19" hidden="1">
      <c r="A19" s="272" t="s">
        <v>86</v>
      </c>
      <c r="B19" s="272">
        <f>VLOOKUP(A19,SILOMS!C:F,4,0)</f>
        <v>2731</v>
      </c>
      <c r="C19" s="273">
        <f>VLOOKUP(A19,SILOMS!O:Q,3,0)</f>
        <v>16.51041667</v>
      </c>
      <c r="D19" s="251">
        <f t="shared" si="3"/>
        <v>1103.75</v>
      </c>
      <c r="E19" s="272">
        <f>VLOOKUP(B19,'Hora por anv'!B:D,3,0)</f>
        <v>17.77163121</v>
      </c>
      <c r="F19" s="274">
        <f>E19*'Hora por anv'!$H$1</f>
        <v>83.52666667</v>
      </c>
      <c r="G19" s="277">
        <f t="shared" si="1"/>
        <v>62.10741081</v>
      </c>
      <c r="H19" s="198" t="s">
        <v>99</v>
      </c>
      <c r="I19" s="198" t="s">
        <v>99</v>
      </c>
      <c r="J19" s="198" t="s">
        <v>99</v>
      </c>
      <c r="K19" s="198" t="s">
        <v>99</v>
      </c>
      <c r="L19" s="198" t="s">
        <v>99</v>
      </c>
      <c r="M19" s="199"/>
      <c r="N19" s="199"/>
      <c r="O19" s="199"/>
      <c r="P19" s="199"/>
      <c r="Q19" s="199"/>
      <c r="R19" s="199"/>
      <c r="S19" s="199"/>
      <c r="T19" s="199"/>
      <c r="U19" s="199"/>
      <c r="V19" s="199"/>
      <c r="W19" s="199"/>
      <c r="X19" s="199"/>
      <c r="Y19" s="199"/>
      <c r="Z19" s="199"/>
      <c r="AA19" s="199"/>
      <c r="AB19" s="199"/>
      <c r="AC19" s="199"/>
      <c r="AD19" s="199"/>
      <c r="AE19" s="199"/>
      <c r="AF19" s="199"/>
      <c r="AG19" s="199"/>
      <c r="AH19" s="199"/>
      <c r="AI19" s="199"/>
      <c r="AJ19" s="199"/>
      <c r="AK19" s="199"/>
      <c r="AL19" s="199"/>
      <c r="AM19" s="199"/>
      <c r="AN19" s="199"/>
      <c r="AO19" s="199"/>
      <c r="AP19" s="199"/>
      <c r="AQ19" s="199"/>
      <c r="AR19" s="194"/>
      <c r="AS19" s="194"/>
    </row>
    <row r="20" hidden="1">
      <c r="A20" s="272" t="s">
        <v>141</v>
      </c>
      <c r="B20" s="272" t="b">
        <f>VLOOKUP(A20,SILOMS!C:F,4,0)</f>
        <v>0</v>
      </c>
      <c r="C20" s="273">
        <f>VLOOKUP(A20,SILOMS!O:Q,3,0)</f>
        <v>11.13194444</v>
      </c>
      <c r="D20" s="251">
        <f t="shared" si="3"/>
        <v>1232.833333</v>
      </c>
      <c r="E20" s="272" t="str">
        <f>VLOOKUP(B20,'Hora por anv'!B:D,3,0)</f>
        <v>#N/A</v>
      </c>
      <c r="F20" s="274" t="str">
        <f>E20*'Hora por anv'!$H$1</f>
        <v>#N/A</v>
      </c>
      <c r="G20" s="277" t="str">
        <f t="shared" si="1"/>
        <v>#N/A</v>
      </c>
      <c r="H20" s="198" t="s">
        <v>99</v>
      </c>
      <c r="I20" s="198" t="s">
        <v>99</v>
      </c>
      <c r="J20" s="198" t="s">
        <v>99</v>
      </c>
      <c r="K20" s="198" t="s">
        <v>99</v>
      </c>
      <c r="L20" s="198" t="s">
        <v>99</v>
      </c>
      <c r="M20" s="199"/>
      <c r="N20" s="199"/>
      <c r="O20" s="199"/>
      <c r="P20" s="199"/>
      <c r="Q20" s="199"/>
      <c r="R20" s="199"/>
      <c r="S20" s="199"/>
      <c r="T20" s="199"/>
      <c r="U20" s="199"/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/>
      <c r="AM20" s="199"/>
      <c r="AN20" s="199"/>
      <c r="AO20" s="199"/>
      <c r="AP20" s="199"/>
      <c r="AQ20" s="199"/>
      <c r="AR20" s="194"/>
      <c r="AS20" s="120"/>
    </row>
    <row r="21">
      <c r="A21" s="249" t="s">
        <v>167</v>
      </c>
      <c r="B21" s="249" t="b">
        <f>VLOOKUP(A21,SILOMS!C:F,4,0)</f>
        <v>0</v>
      </c>
      <c r="C21" s="250">
        <f>VLOOKUP(A21,SILOMS!O:Q,3,0)</f>
        <v>118.0347222</v>
      </c>
      <c r="D21" s="251">
        <f t="shared" si="3"/>
        <v>167.1666667</v>
      </c>
      <c r="E21" s="249" t="str">
        <f>VLOOKUP(B21,'Hora por anv'!B:D,3,0)</f>
        <v>#N/A</v>
      </c>
      <c r="F21" s="253" t="str">
        <f>E21*'Hora por anv'!$H$1</f>
        <v>#N/A</v>
      </c>
      <c r="G21" s="254" t="str">
        <f t="shared" si="1"/>
        <v>#N/A</v>
      </c>
      <c r="H21" s="77">
        <v>1.0</v>
      </c>
      <c r="I21" s="77">
        <v>1.0</v>
      </c>
      <c r="J21" s="77">
        <v>1.0</v>
      </c>
      <c r="K21" s="77"/>
      <c r="L21" s="77"/>
      <c r="M21" s="78"/>
      <c r="N21" s="78"/>
      <c r="O21" s="79"/>
      <c r="P21" s="79"/>
      <c r="Q21" s="79"/>
      <c r="R21" s="149"/>
      <c r="S21" s="79"/>
      <c r="T21" s="82"/>
      <c r="U21" s="82"/>
      <c r="V21" s="82"/>
      <c r="W21" s="82"/>
      <c r="X21" s="82"/>
      <c r="Y21" s="82"/>
      <c r="Z21" s="82"/>
      <c r="AA21" s="82"/>
      <c r="AB21" s="82"/>
      <c r="AC21" s="82"/>
      <c r="AD21" s="82"/>
      <c r="AE21" s="82"/>
      <c r="AF21" s="78"/>
      <c r="AG21" s="192" t="s">
        <v>163</v>
      </c>
      <c r="AH21" s="78"/>
      <c r="AI21" s="78"/>
      <c r="AJ21" s="78"/>
      <c r="AK21" s="78"/>
      <c r="AL21" s="78"/>
      <c r="AM21" s="78"/>
      <c r="AN21" s="78"/>
      <c r="AO21" s="78"/>
      <c r="AP21" s="78"/>
      <c r="AQ21" s="78"/>
      <c r="AR21" s="153"/>
      <c r="AS21" s="194"/>
    </row>
    <row r="22" hidden="1">
      <c r="A22" s="272" t="s">
        <v>148</v>
      </c>
      <c r="B22" s="272" t="b">
        <f>VLOOKUP(A22,SILOMS!C:F,4,0)</f>
        <v>0</v>
      </c>
      <c r="C22" s="273">
        <f>VLOOKUP(A22,SILOMS!O:Q,3,0)</f>
        <v>201.3506944</v>
      </c>
      <c r="D22" s="251">
        <f t="shared" si="3"/>
        <v>-832.4166667</v>
      </c>
      <c r="E22" s="272" t="str">
        <f>VLOOKUP(B22,'Hora por anv'!B:D,3,0)</f>
        <v>#N/A</v>
      </c>
      <c r="F22" s="274" t="str">
        <f>E22*'Hora por anv'!$H$1</f>
        <v>#N/A</v>
      </c>
      <c r="G22" s="277" t="str">
        <f t="shared" si="1"/>
        <v>#N/A</v>
      </c>
      <c r="H22" s="198">
        <v>1.0</v>
      </c>
      <c r="I22" s="198">
        <v>1.0</v>
      </c>
      <c r="J22" s="198">
        <v>1.0</v>
      </c>
      <c r="K22" s="198"/>
      <c r="L22" s="198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4"/>
      <c r="AS22" s="120"/>
    </row>
    <row r="23">
      <c r="A23" s="249" t="s">
        <v>87</v>
      </c>
      <c r="B23" s="249">
        <f>VLOOKUP(A23,SILOMS!C:F,4,0)</f>
        <v>2733</v>
      </c>
      <c r="C23" s="250">
        <f>VLOOKUP(A23,SILOMS!O:Q,3,0)</f>
        <v>172.3298611</v>
      </c>
      <c r="D23" s="251">
        <f>IF(C23*24&lt;1500,1500-(C23*24),IF(C23*24&lt;3000,3000-(C23*24),4200-(C23*24)))
</f>
        <v>64.08333333</v>
      </c>
      <c r="E23" s="249">
        <f>VLOOKUP(B23,'Hora por anv'!B:D,3,0)</f>
        <v>17.77163121</v>
      </c>
      <c r="F23" s="253">
        <f>E23*'Hora por anv'!$H$1</f>
        <v>83.52666667</v>
      </c>
      <c r="G23" s="254">
        <f t="shared" si="1"/>
        <v>3.605934233</v>
      </c>
      <c r="H23" s="77">
        <v>1.0</v>
      </c>
      <c r="I23" s="77">
        <v>1.0</v>
      </c>
      <c r="J23" s="77">
        <v>1.0</v>
      </c>
      <c r="K23" s="77"/>
      <c r="L23" s="77"/>
      <c r="M23" s="78"/>
      <c r="N23" s="78"/>
      <c r="O23" s="79"/>
      <c r="P23" s="79"/>
      <c r="Q23" s="79"/>
      <c r="R23" s="79"/>
      <c r="S23" s="79"/>
      <c r="T23" s="82"/>
      <c r="U23" s="82"/>
      <c r="V23" s="82"/>
      <c r="W23" s="82"/>
      <c r="X23" s="82"/>
      <c r="Y23" s="82"/>
      <c r="Z23" s="82"/>
      <c r="AA23" s="83" t="s">
        <v>50</v>
      </c>
      <c r="AB23" s="82"/>
      <c r="AC23" s="82"/>
      <c r="AD23" s="82"/>
      <c r="AE23" s="82"/>
      <c r="AF23" s="78"/>
      <c r="AG23" s="78"/>
      <c r="AH23" s="78"/>
      <c r="AI23" s="78"/>
      <c r="AJ23" s="78"/>
      <c r="AK23" s="78"/>
      <c r="AL23" s="78"/>
      <c r="AM23" s="78"/>
      <c r="AN23" s="78"/>
      <c r="AO23" s="78"/>
      <c r="AP23" s="78"/>
      <c r="AQ23" s="78"/>
      <c r="AR23" s="120"/>
      <c r="AS23" s="120"/>
    </row>
    <row r="24">
      <c r="A24" s="249" t="s">
        <v>69</v>
      </c>
      <c r="B24" s="249">
        <f>VLOOKUP(A24,SILOMS!C:F,4,0)</f>
        <v>2723</v>
      </c>
      <c r="C24" s="250">
        <f>VLOOKUP(A24,SILOMS!O:Q,3,0)</f>
        <v>117.9444444</v>
      </c>
      <c r="D24" s="251">
        <f t="shared" ref="D24:D26" si="4">IF(C24*24&lt;1500,1500-(C24*24),IF(C24*24&lt;3000,3000-(C24*24),4000-(C24*24)))
</f>
        <v>169.3333333</v>
      </c>
      <c r="E24" s="249">
        <f>VLOOKUP(B24,'Hora por anv'!B:D,3,0)</f>
        <v>61.24042553</v>
      </c>
      <c r="F24" s="253">
        <f>E24*'Hora por anv'!$H$1</f>
        <v>287.83</v>
      </c>
      <c r="G24" s="254">
        <f t="shared" si="1"/>
        <v>2.765058078</v>
      </c>
      <c r="H24" s="77">
        <v>1.0</v>
      </c>
      <c r="I24" s="77">
        <v>1.0</v>
      </c>
      <c r="J24" s="77">
        <v>1.0</v>
      </c>
      <c r="K24" s="77"/>
      <c r="L24" s="77"/>
      <c r="M24" s="78"/>
      <c r="N24" s="78"/>
      <c r="O24" s="79"/>
      <c r="P24" s="79"/>
      <c r="Q24" s="79"/>
      <c r="R24" s="79"/>
      <c r="S24" s="79"/>
      <c r="T24" s="82"/>
      <c r="U24" s="82"/>
      <c r="V24" s="82"/>
      <c r="W24" s="241"/>
      <c r="X24" s="82"/>
      <c r="Y24" s="82"/>
      <c r="Z24" s="82"/>
      <c r="AA24" s="82"/>
      <c r="AB24" s="82"/>
      <c r="AC24" s="82"/>
      <c r="AD24" s="82"/>
      <c r="AE24" s="82"/>
      <c r="AF24" s="78"/>
      <c r="AG24" s="78"/>
      <c r="AH24" s="192" t="s">
        <v>163</v>
      </c>
      <c r="AI24" s="78"/>
      <c r="AJ24" s="78"/>
      <c r="AK24" s="78"/>
      <c r="AL24" s="78"/>
      <c r="AM24" s="78"/>
      <c r="AN24" s="78"/>
      <c r="AO24" s="78"/>
      <c r="AP24" s="78"/>
      <c r="AQ24" s="78"/>
      <c r="AR24" s="120"/>
      <c r="AS24" s="194"/>
    </row>
    <row r="25" hidden="1">
      <c r="A25" s="311" t="s">
        <v>154</v>
      </c>
      <c r="B25" s="272" t="b">
        <f>VLOOKUP(A25,SILOMS!C:F,4,0)</f>
        <v>0</v>
      </c>
      <c r="C25" s="273">
        <f>VLOOKUP(A25,SILOMS!O:Q,3,0)</f>
        <v>0</v>
      </c>
      <c r="D25" s="251">
        <f t="shared" si="4"/>
        <v>1500</v>
      </c>
      <c r="E25" s="272" t="str">
        <f>VLOOKUP(B25,'Hora por anv'!B:D,3,0)</f>
        <v>#N/A</v>
      </c>
      <c r="F25" s="274" t="str">
        <f>E25*'Hora por anv'!$H$1</f>
        <v>#N/A</v>
      </c>
      <c r="G25" s="277" t="str">
        <f t="shared" si="1"/>
        <v>#N/A</v>
      </c>
      <c r="H25" s="198">
        <v>1.0</v>
      </c>
      <c r="I25" s="198">
        <v>1.0</v>
      </c>
      <c r="J25" s="198">
        <v>1.0</v>
      </c>
      <c r="K25" s="198"/>
      <c r="L25" s="198"/>
      <c r="M25" s="199"/>
      <c r="N25" s="199"/>
      <c r="O25" s="199"/>
      <c r="P25" s="199"/>
      <c r="Q25" s="199"/>
      <c r="R25" s="199"/>
      <c r="S25" s="199"/>
      <c r="T25" s="199"/>
      <c r="U25" s="199"/>
      <c r="V25" s="199"/>
      <c r="W25" s="199"/>
      <c r="X25" s="199"/>
      <c r="Y25" s="199"/>
      <c r="Z25" s="199"/>
      <c r="AA25" s="199"/>
      <c r="AB25" s="199"/>
      <c r="AC25" s="199"/>
      <c r="AD25" s="199"/>
      <c r="AE25" s="199"/>
      <c r="AF25" s="199"/>
      <c r="AG25" s="199"/>
      <c r="AH25" s="199"/>
      <c r="AI25" s="199"/>
      <c r="AJ25" s="199"/>
      <c r="AK25" s="199"/>
      <c r="AL25" s="199"/>
      <c r="AM25" s="199"/>
      <c r="AN25" s="199"/>
      <c r="AO25" s="199"/>
      <c r="AP25" s="199"/>
      <c r="AQ25" s="199"/>
      <c r="AR25" s="242"/>
      <c r="AS25" s="120"/>
    </row>
    <row r="26">
      <c r="A26" s="249" t="s">
        <v>136</v>
      </c>
      <c r="B26" s="249" t="b">
        <f>VLOOKUP(A26,SILOMS!C:F,4,0)</f>
        <v>0</v>
      </c>
      <c r="C26" s="250">
        <f>VLOOKUP(A26,SILOMS!O:Q,3,0)</f>
        <v>5.954861111</v>
      </c>
      <c r="D26" s="251">
        <f t="shared" si="4"/>
        <v>1357.083333</v>
      </c>
      <c r="E26" s="249" t="str">
        <f>VLOOKUP(B26,'Hora por anv'!B:D,3,0)</f>
        <v>#N/A</v>
      </c>
      <c r="F26" s="253" t="str">
        <f>E26*'Hora por anv'!$H$1</f>
        <v>#N/A</v>
      </c>
      <c r="G26" s="254" t="str">
        <f t="shared" si="1"/>
        <v>#N/A</v>
      </c>
      <c r="H26" s="77">
        <v>1.0</v>
      </c>
      <c r="I26" s="77">
        <v>1.0</v>
      </c>
      <c r="J26" s="77">
        <v>1.0</v>
      </c>
      <c r="K26" s="77"/>
      <c r="L26" s="77"/>
      <c r="M26" s="78"/>
      <c r="N26" s="78"/>
      <c r="O26" s="79"/>
      <c r="P26" s="79"/>
      <c r="Q26" s="79"/>
      <c r="R26" s="79"/>
      <c r="S26" s="79"/>
      <c r="T26" s="82"/>
      <c r="U26" s="82"/>
      <c r="V26" s="82"/>
      <c r="W26" s="82"/>
      <c r="X26" s="82"/>
      <c r="Y26" s="82"/>
      <c r="Z26" s="82"/>
      <c r="AA26" s="241"/>
      <c r="AB26" s="82"/>
      <c r="AC26" s="82"/>
      <c r="AD26" s="82"/>
      <c r="AE26" s="82"/>
      <c r="AF26" s="78"/>
      <c r="AG26" s="78"/>
      <c r="AH26" s="78"/>
      <c r="AI26" s="78"/>
      <c r="AJ26" s="78"/>
      <c r="AK26" s="78"/>
      <c r="AL26" s="78"/>
      <c r="AM26" s="78"/>
      <c r="AN26" s="78"/>
      <c r="AO26" s="78"/>
      <c r="AP26" s="78"/>
      <c r="AQ26" s="78"/>
      <c r="AR26" s="87"/>
      <c r="AS26" s="120"/>
    </row>
    <row r="27">
      <c r="A27" s="247" t="s">
        <v>77</v>
      </c>
      <c r="B27" s="249">
        <f>VLOOKUP(A27,SILOMS!C:F,4,0)</f>
        <v>2703</v>
      </c>
      <c r="C27" s="250">
        <f>VLOOKUP(A27,SILOMS!O:Q,3,0)</f>
        <v>174.4305556</v>
      </c>
      <c r="D27" s="251">
        <f t="shared" ref="D27:D28" si="5">IF(C27*24&lt;1500,1500-(C27*24),IF(C27*24&lt;3000,3000-(C27*24),4200-(C27*24)))
</f>
        <v>13.66666667</v>
      </c>
      <c r="E27" s="249">
        <f>VLOOKUP(B27,'Hora por anv'!B:D,3,0)</f>
        <v>42.09219858</v>
      </c>
      <c r="F27" s="253">
        <f>E27*'Hora por anv'!$H$1</f>
        <v>197.8333333</v>
      </c>
      <c r="G27" s="254">
        <f t="shared" si="1"/>
        <v>0.3246840775</v>
      </c>
      <c r="H27" s="77">
        <v>1.0</v>
      </c>
      <c r="I27" s="77">
        <v>1.0</v>
      </c>
      <c r="J27" s="77">
        <v>1.0</v>
      </c>
      <c r="K27" s="77"/>
      <c r="L27" s="77"/>
      <c r="M27" s="78"/>
      <c r="N27" s="78"/>
      <c r="O27" s="79"/>
      <c r="P27" s="79"/>
      <c r="Q27" s="79"/>
      <c r="R27" s="79"/>
      <c r="S27" s="79"/>
      <c r="T27" s="82"/>
      <c r="U27" s="82"/>
      <c r="V27" s="82"/>
      <c r="W27" s="82"/>
      <c r="X27" s="82"/>
      <c r="Y27" s="82"/>
      <c r="Z27" s="82"/>
      <c r="AA27" s="82"/>
      <c r="AB27" s="82"/>
      <c r="AC27" s="82"/>
      <c r="AD27" s="82"/>
      <c r="AE27" s="82"/>
      <c r="AF27" s="78"/>
      <c r="AG27" s="78"/>
      <c r="AH27" s="78"/>
      <c r="AI27" s="78"/>
      <c r="AJ27" s="78"/>
      <c r="AK27" s="83" t="s">
        <v>50</v>
      </c>
      <c r="AL27" s="78"/>
      <c r="AM27" s="78"/>
      <c r="AO27" s="78"/>
      <c r="AP27" s="78"/>
      <c r="AQ27" s="78"/>
      <c r="AR27" s="87"/>
      <c r="AS27" s="120"/>
    </row>
    <row r="28">
      <c r="A28" s="328" t="s">
        <v>103</v>
      </c>
      <c r="B28" s="249">
        <f>VLOOKUP(A28,SILOMS!C:F,4,0)</f>
        <v>2722</v>
      </c>
      <c r="C28" s="250">
        <f>VLOOKUP(A28,SILOMS!O:Q,3,0)</f>
        <v>173.2673611</v>
      </c>
      <c r="D28" s="251">
        <f t="shared" si="5"/>
        <v>41.58333333</v>
      </c>
      <c r="E28" s="249">
        <f>VLOOKUP(B28,'Hora por anv'!B:D,3,0)</f>
        <v>59.24680851</v>
      </c>
      <c r="F28" s="253">
        <f>E28*'Hora por anv'!$H$1</f>
        <v>278.46</v>
      </c>
      <c r="G28" s="254">
        <f t="shared" si="1"/>
        <v>0.7018662166</v>
      </c>
      <c r="H28" s="77">
        <v>1.0</v>
      </c>
      <c r="I28" s="77">
        <v>1.0</v>
      </c>
      <c r="J28" s="77">
        <v>1.0</v>
      </c>
      <c r="K28" s="77"/>
      <c r="L28" s="77"/>
      <c r="M28" s="78"/>
      <c r="N28" s="78"/>
      <c r="O28" s="79"/>
      <c r="P28" s="79"/>
      <c r="Q28" s="79"/>
      <c r="R28" s="79"/>
      <c r="S28" s="79"/>
      <c r="T28" s="82"/>
      <c r="U28" s="82"/>
      <c r="V28" s="82"/>
      <c r="W28" s="82"/>
      <c r="X28" s="82"/>
      <c r="Y28" s="82"/>
      <c r="Z28" s="82"/>
      <c r="AA28" s="82"/>
      <c r="AB28" s="82"/>
      <c r="AC28" s="82"/>
      <c r="AD28" s="82"/>
      <c r="AE28" s="82"/>
      <c r="AF28" s="78"/>
      <c r="AH28" s="78"/>
      <c r="AI28" s="78"/>
      <c r="AJ28" s="78"/>
      <c r="AK28" s="83" t="s">
        <v>50</v>
      </c>
      <c r="AL28" s="78"/>
      <c r="AM28" s="78"/>
      <c r="AN28" s="78"/>
      <c r="AO28" s="78"/>
      <c r="AP28" s="78"/>
      <c r="AQ28" s="78"/>
      <c r="AR28" s="120"/>
      <c r="AS28" s="120"/>
    </row>
    <row r="29">
      <c r="A29" s="330" t="s">
        <v>89</v>
      </c>
      <c r="B29" s="249">
        <f>VLOOKUP(A29,SILOMS!C:F,4,0)</f>
        <v>2739</v>
      </c>
      <c r="C29" s="250">
        <f>VLOOKUP(A29,SILOMS!O:Q,3,0)</f>
        <v>52.10763889</v>
      </c>
      <c r="D29" s="251">
        <f t="shared" ref="D29:D30" si="6">IF(C29*24&lt;1500,1500-(C29*24),IF(C29*24&lt;3000,3000-(C29*24),4000-(C29*24)))
</f>
        <v>249.4166667</v>
      </c>
      <c r="E29" s="249">
        <f>VLOOKUP(B29,'Hora por anv'!B:D,3,0)</f>
        <v>17.77163121</v>
      </c>
      <c r="F29" s="253">
        <f>E29*'Hora por anv'!$H$1</f>
        <v>83.52666667</v>
      </c>
      <c r="G29" s="254">
        <f t="shared" si="1"/>
        <v>14.03453987</v>
      </c>
      <c r="H29" s="77">
        <v>1.0</v>
      </c>
      <c r="I29" s="77">
        <v>1.0</v>
      </c>
      <c r="J29" s="77">
        <v>1.0</v>
      </c>
      <c r="K29" s="77"/>
      <c r="L29" s="77"/>
      <c r="M29" s="78"/>
      <c r="N29" s="78"/>
      <c r="O29" s="79"/>
      <c r="P29" s="79"/>
      <c r="Q29" s="79"/>
      <c r="R29" s="79"/>
      <c r="S29" s="79"/>
      <c r="T29" s="82"/>
      <c r="U29" s="82"/>
      <c r="V29" s="82"/>
      <c r="W29" s="82"/>
      <c r="X29" s="82"/>
      <c r="Y29" s="82"/>
      <c r="Z29" s="82"/>
      <c r="AA29" s="82"/>
      <c r="AB29" s="82"/>
      <c r="AC29" s="82"/>
      <c r="AD29" s="82"/>
      <c r="AE29" s="82"/>
      <c r="AF29" s="78"/>
      <c r="AG29" s="78"/>
      <c r="AH29" s="78"/>
      <c r="AI29" s="78"/>
      <c r="AJ29" s="78"/>
      <c r="AK29" s="78"/>
      <c r="AL29" s="78"/>
      <c r="AM29" s="78"/>
      <c r="AN29" s="78"/>
      <c r="AO29" s="192" t="s">
        <v>163</v>
      </c>
      <c r="AP29" s="78"/>
      <c r="AQ29" s="78"/>
      <c r="AR29" s="120"/>
      <c r="AS29" s="227"/>
    </row>
    <row r="30" hidden="1">
      <c r="A30" s="331" t="s">
        <v>79</v>
      </c>
      <c r="B30" s="272">
        <f>VLOOKUP(A30,SILOMS!C:F,4,0)</f>
        <v>2702</v>
      </c>
      <c r="C30" s="273">
        <f>VLOOKUP(A30,SILOMS!O:Q,3,0)</f>
        <v>23.03472222</v>
      </c>
      <c r="D30" s="251">
        <f t="shared" si="6"/>
        <v>947.1666667</v>
      </c>
      <c r="E30" s="272">
        <f>VLOOKUP(B30,'Hora por anv'!B:D,3,0)</f>
        <v>42.09219858</v>
      </c>
      <c r="F30" s="274">
        <f>E30*'Hora por anv'!$H$1</f>
        <v>197.8333333</v>
      </c>
      <c r="G30" s="277">
        <f t="shared" si="1"/>
        <v>22.5021904</v>
      </c>
      <c r="H30" s="198">
        <v>1.0</v>
      </c>
      <c r="I30" s="198">
        <v>1.0</v>
      </c>
      <c r="J30" s="198">
        <v>1.0</v>
      </c>
      <c r="K30" s="198"/>
      <c r="L30" s="198"/>
      <c r="M30" s="199"/>
      <c r="N30" s="199"/>
      <c r="O30" s="199"/>
      <c r="P30" s="199"/>
      <c r="Q30" s="199"/>
      <c r="R30" s="199"/>
      <c r="S30" s="199"/>
      <c r="T30" s="199"/>
      <c r="U30" s="199"/>
      <c r="V30" s="199"/>
      <c r="W30" s="199"/>
      <c r="X30" s="199"/>
      <c r="Y30" s="199"/>
      <c r="Z30" s="199"/>
      <c r="AA30" s="199"/>
      <c r="AB30" s="199"/>
      <c r="AC30" s="199"/>
      <c r="AD30" s="199"/>
      <c r="AE30" s="199"/>
      <c r="AF30" s="199"/>
      <c r="AG30" s="199"/>
      <c r="AH30" s="199"/>
      <c r="AI30" s="199"/>
      <c r="AJ30" s="199"/>
      <c r="AK30" s="199"/>
      <c r="AL30" s="199"/>
      <c r="AM30" s="199"/>
      <c r="AN30" s="199"/>
      <c r="AO30" s="199"/>
      <c r="AP30" s="199"/>
      <c r="AQ30" s="199"/>
      <c r="AR30" s="194"/>
      <c r="AS30" s="120"/>
    </row>
    <row r="31">
      <c r="A31" s="328" t="s">
        <v>16</v>
      </c>
      <c r="B31" s="249">
        <f>VLOOKUP(A31,SILOMS!C:F,4,0)</f>
        <v>2741</v>
      </c>
      <c r="C31" s="250">
        <f>VLOOKUP(A31,SILOMS!O:Q,3,0)</f>
        <v>161.9444444</v>
      </c>
      <c r="D31" s="251">
        <f>IF(C31*24&lt;1500,1500-(C31*24),IF(C31*24&lt;3000,3000-(C31*24),4200-(C31*24)))
</f>
        <v>313.3333333</v>
      </c>
      <c r="E31" s="249">
        <f>VLOOKUP(B31,'Hora por anv'!B:D,3,0)</f>
        <v>55.52851064</v>
      </c>
      <c r="F31" s="253">
        <f>E31*'Hora por anv'!$H$1</f>
        <v>260.984</v>
      </c>
      <c r="G31" s="254">
        <f t="shared" si="1"/>
        <v>5.642746937</v>
      </c>
      <c r="H31" s="77" t="s">
        <v>99</v>
      </c>
      <c r="I31" s="77" t="s">
        <v>99</v>
      </c>
      <c r="J31" s="77" t="s">
        <v>99</v>
      </c>
      <c r="K31" s="117" t="s">
        <v>99</v>
      </c>
      <c r="L31" s="117" t="s">
        <v>99</v>
      </c>
      <c r="M31" s="78"/>
      <c r="N31" s="78"/>
      <c r="O31" s="79"/>
      <c r="P31" s="79"/>
      <c r="Q31" s="79"/>
      <c r="R31" s="79"/>
      <c r="S31" s="79"/>
      <c r="T31" s="82"/>
      <c r="U31" s="82"/>
      <c r="V31" s="82"/>
      <c r="W31" s="82"/>
      <c r="X31" s="82"/>
      <c r="Y31" s="82"/>
      <c r="Z31" s="82"/>
      <c r="AA31" s="82"/>
      <c r="AB31" s="82"/>
      <c r="AC31" s="82"/>
      <c r="AD31" s="82"/>
      <c r="AE31" s="83" t="s">
        <v>50</v>
      </c>
      <c r="AF31" s="78"/>
      <c r="AG31" s="78"/>
      <c r="AH31" s="78"/>
      <c r="AI31" s="78"/>
      <c r="AJ31" s="78"/>
      <c r="AK31" s="78"/>
      <c r="AL31" s="78"/>
      <c r="AM31" s="78"/>
      <c r="AN31" s="78"/>
      <c r="AO31" s="78"/>
      <c r="AP31" s="78"/>
      <c r="AQ31" s="78"/>
      <c r="AR31" s="153"/>
      <c r="AS31" s="128"/>
    </row>
    <row r="32" hidden="1">
      <c r="A32" s="272" t="s">
        <v>165</v>
      </c>
      <c r="B32" s="272" t="b">
        <f>VLOOKUP(A32,SILOMS!C:F,4,0)</f>
        <v>0</v>
      </c>
      <c r="C32" s="273">
        <f>VLOOKUP(A32,SILOMS!O:Q,3,0)</f>
        <v>139.4548611</v>
      </c>
      <c r="D32" s="251">
        <f t="shared" ref="D32:D35" si="7">IF(C32*24&lt;1500,1500-(C32*24),IF(C32*24&lt;3000,3000-(C32*24),4000-(C32*24)))
</f>
        <v>653.0833333</v>
      </c>
      <c r="E32" s="272" t="str">
        <f>VLOOKUP(B32,'Hora por anv'!B:D,3,0)</f>
        <v>#N/A</v>
      </c>
      <c r="F32" s="274" t="str">
        <f>E32*'Hora por anv'!$H$1</f>
        <v>#N/A</v>
      </c>
      <c r="G32" s="277" t="str">
        <f t="shared" si="1"/>
        <v>#N/A</v>
      </c>
      <c r="H32" s="198" t="s">
        <v>99</v>
      </c>
      <c r="I32" s="198" t="s">
        <v>99</v>
      </c>
      <c r="J32" s="198" t="s">
        <v>99</v>
      </c>
      <c r="K32" s="198" t="s">
        <v>99</v>
      </c>
      <c r="L32" s="198" t="s">
        <v>99</v>
      </c>
      <c r="M32" s="199"/>
      <c r="N32" s="199"/>
      <c r="O32" s="199"/>
      <c r="P32" s="199"/>
      <c r="Q32" s="199"/>
      <c r="R32" s="199"/>
      <c r="S32" s="199"/>
      <c r="T32" s="199"/>
      <c r="U32" s="199"/>
      <c r="V32" s="199"/>
      <c r="W32" s="199"/>
      <c r="X32" s="199"/>
      <c r="Y32" s="199"/>
      <c r="Z32" s="199"/>
      <c r="AA32" s="199"/>
      <c r="AB32" s="199"/>
      <c r="AC32" s="199"/>
      <c r="AD32" s="199"/>
      <c r="AE32" s="199"/>
      <c r="AF32" s="199"/>
      <c r="AG32" s="199"/>
      <c r="AH32" s="199"/>
      <c r="AI32" s="199"/>
      <c r="AJ32" s="199"/>
      <c r="AK32" s="199"/>
      <c r="AL32" s="199"/>
      <c r="AM32" s="199"/>
      <c r="AN32" s="199"/>
      <c r="AO32" s="199"/>
      <c r="AP32" s="199"/>
      <c r="AQ32" s="199"/>
      <c r="AR32" s="194"/>
      <c r="AS32" s="120"/>
    </row>
    <row r="33">
      <c r="A33" s="61" t="s">
        <v>108</v>
      </c>
      <c r="B33" s="249">
        <f>VLOOKUP(A33,SILOMS!C:F,4,0)</f>
        <v>2740</v>
      </c>
      <c r="C33" s="250">
        <f>VLOOKUP(A33,SILOMS!O:Q,3,0)</f>
        <v>137.5729167</v>
      </c>
      <c r="D33" s="251">
        <f t="shared" si="7"/>
        <v>698.25</v>
      </c>
      <c r="E33" s="249">
        <f>VLOOKUP(B33,'Hora por anv'!B:D,3,0)</f>
        <v>55.52851064</v>
      </c>
      <c r="F33" s="253">
        <f>E33*'Hora por anv'!$H$1</f>
        <v>260.984</v>
      </c>
      <c r="G33" s="254">
        <f t="shared" si="1"/>
        <v>12.57462143</v>
      </c>
      <c r="H33" s="77">
        <v>1.0</v>
      </c>
      <c r="I33" s="77">
        <v>1.0</v>
      </c>
      <c r="J33" s="77">
        <v>1.0</v>
      </c>
      <c r="K33" s="77"/>
      <c r="L33" s="77"/>
      <c r="M33" s="78"/>
      <c r="N33" s="78"/>
      <c r="O33" s="79"/>
      <c r="P33" s="79"/>
      <c r="Q33" s="79"/>
      <c r="R33" s="79"/>
      <c r="S33" s="79"/>
      <c r="T33" s="82"/>
      <c r="U33" s="82"/>
      <c r="V33" s="82"/>
      <c r="W33" s="82"/>
      <c r="X33" s="82"/>
      <c r="Y33" s="82"/>
      <c r="Z33" s="82"/>
      <c r="AA33" s="192" t="s">
        <v>163</v>
      </c>
      <c r="AB33" s="82"/>
      <c r="AC33" s="82"/>
      <c r="AD33" s="82"/>
      <c r="AE33" s="82"/>
      <c r="AF33" s="78"/>
      <c r="AG33" s="78"/>
      <c r="AH33" s="78"/>
      <c r="AI33" s="78"/>
      <c r="AJ33" s="78"/>
      <c r="AK33" s="78"/>
      <c r="AL33" s="78"/>
      <c r="AM33" s="78"/>
      <c r="AN33" s="78"/>
      <c r="AO33" s="78"/>
      <c r="AP33" s="78"/>
      <c r="AQ33" s="78"/>
      <c r="AR33" s="87"/>
      <c r="AS33" s="120"/>
    </row>
    <row r="34">
      <c r="A34" s="249" t="s">
        <v>58</v>
      </c>
      <c r="B34" s="249">
        <f>VLOOKUP(A34,SILOMS!C:F,4,0)</f>
        <v>2708</v>
      </c>
      <c r="C34" s="250">
        <f>VLOOKUP(A34,SILOMS!O:Q,3,0)</f>
        <v>95.65625</v>
      </c>
      <c r="D34" s="251">
        <f t="shared" si="7"/>
        <v>704.25</v>
      </c>
      <c r="E34" s="249">
        <f>VLOOKUP(B34,'Hora por anv'!B:D,3,0)</f>
        <v>42.09219858</v>
      </c>
      <c r="F34" s="253">
        <f>E34*'Hora por anv'!$H$1</f>
        <v>197.8333333</v>
      </c>
      <c r="G34" s="254">
        <f t="shared" si="1"/>
        <v>16.7311289</v>
      </c>
      <c r="H34" s="77">
        <v>1.0</v>
      </c>
      <c r="I34" s="77">
        <v>1.0</v>
      </c>
      <c r="J34" s="77">
        <v>1.0</v>
      </c>
      <c r="K34" s="77"/>
      <c r="L34" s="77"/>
      <c r="M34" s="78"/>
      <c r="N34" s="78"/>
      <c r="O34" s="79"/>
      <c r="P34" s="79"/>
      <c r="Q34" s="79"/>
      <c r="R34" s="79"/>
      <c r="S34" s="79"/>
      <c r="T34" s="82"/>
      <c r="U34" s="82"/>
      <c r="V34" s="82"/>
      <c r="W34" s="82"/>
      <c r="X34" s="82"/>
      <c r="Y34" s="82"/>
      <c r="Z34" s="82"/>
      <c r="AA34" s="82"/>
      <c r="AB34" s="82"/>
      <c r="AC34" s="82"/>
      <c r="AD34" s="82"/>
      <c r="AE34" s="82"/>
      <c r="AF34" s="78"/>
      <c r="AG34" s="78"/>
      <c r="AH34" s="78"/>
      <c r="AI34" s="78"/>
      <c r="AJ34" s="78"/>
      <c r="AK34" s="78"/>
      <c r="AL34" s="78"/>
      <c r="AM34" s="78"/>
      <c r="AN34" s="78"/>
      <c r="AO34" s="78"/>
      <c r="AP34" s="78"/>
      <c r="AQ34" s="78"/>
      <c r="AR34" s="153"/>
      <c r="AS34" s="128"/>
    </row>
    <row r="35" hidden="1">
      <c r="A35" s="272" t="s">
        <v>169</v>
      </c>
      <c r="B35" s="272" t="b">
        <f>VLOOKUP(A35,SILOMS!C:F,4,0)</f>
        <v>0</v>
      </c>
      <c r="C35" s="273">
        <f>VLOOKUP(A35,SILOMS!O:Q,3,0)</f>
        <v>20.08680556</v>
      </c>
      <c r="D35" s="251">
        <f t="shared" si="7"/>
        <v>1017.916667</v>
      </c>
      <c r="E35" s="272" t="str">
        <f>VLOOKUP(B35,'Hora por anv'!B:D,3,0)</f>
        <v>#N/A</v>
      </c>
      <c r="F35" s="274" t="str">
        <f>E35*'Hora por anv'!$H$1</f>
        <v>#N/A</v>
      </c>
      <c r="G35" s="277" t="str">
        <f t="shared" si="1"/>
        <v>#N/A</v>
      </c>
      <c r="H35" s="198" t="s">
        <v>99</v>
      </c>
      <c r="I35" s="198" t="s">
        <v>99</v>
      </c>
      <c r="J35" s="198" t="s">
        <v>99</v>
      </c>
      <c r="K35" s="198" t="s">
        <v>99</v>
      </c>
      <c r="L35" s="198" t="s">
        <v>99</v>
      </c>
      <c r="M35" s="199"/>
      <c r="N35" s="199"/>
      <c r="O35" s="199"/>
      <c r="P35" s="199"/>
      <c r="Q35" s="199"/>
      <c r="R35" s="199"/>
      <c r="S35" s="199"/>
      <c r="T35" s="199"/>
      <c r="U35" s="199"/>
      <c r="V35" s="199"/>
      <c r="W35" s="199"/>
      <c r="X35" s="199"/>
      <c r="Y35" s="199"/>
      <c r="Z35" s="199"/>
      <c r="AA35" s="199"/>
      <c r="AB35" s="199"/>
      <c r="AC35" s="199"/>
      <c r="AD35" s="199"/>
      <c r="AE35" s="199"/>
      <c r="AF35" s="199"/>
      <c r="AG35" s="199"/>
      <c r="AH35" s="199"/>
      <c r="AI35" s="199"/>
      <c r="AJ35" s="199"/>
      <c r="AK35" s="199"/>
      <c r="AL35" s="199"/>
      <c r="AM35" s="199"/>
      <c r="AN35" s="199"/>
      <c r="AO35" s="199"/>
      <c r="AP35" s="199"/>
      <c r="AQ35" s="199"/>
      <c r="AR35" s="194"/>
      <c r="AS35" s="120"/>
    </row>
    <row r="36">
      <c r="A36" s="247" t="s">
        <v>113</v>
      </c>
      <c r="B36" s="249">
        <f>VLOOKUP(A36,SILOMS!C:F,4,0)</f>
        <v>2736</v>
      </c>
      <c r="C36" s="250">
        <f>VLOOKUP(A36,SILOMS!O:Q,3,0)</f>
        <v>166.3472222</v>
      </c>
      <c r="D36" s="251">
        <f t="shared" ref="D36:D38" si="8">IF(C36*24&lt;1500,1500-(C36*24),IF(C36*24&lt;3000,3000-(C36*24),4200-(C36*24)))
</f>
        <v>207.6666667</v>
      </c>
      <c r="E36" s="249">
        <f>VLOOKUP(B36,'Hora por anv'!B:D,3,0)</f>
        <v>55.52851064</v>
      </c>
      <c r="F36" s="253">
        <f>E36*'Hora por anv'!$H$1</f>
        <v>260.984</v>
      </c>
      <c r="G36" s="254">
        <f t="shared" si="1"/>
        <v>3.739820576</v>
      </c>
      <c r="H36" s="77">
        <v>1.0</v>
      </c>
      <c r="I36" s="77">
        <v>1.0</v>
      </c>
      <c r="J36" s="77">
        <v>1.0</v>
      </c>
      <c r="K36" s="77"/>
      <c r="L36" s="77"/>
      <c r="M36" s="78"/>
      <c r="N36" s="78"/>
      <c r="O36" s="79"/>
      <c r="P36" s="79"/>
      <c r="Q36" s="79"/>
      <c r="R36" s="79"/>
      <c r="S36" s="79"/>
      <c r="T36" s="82"/>
      <c r="U36" s="82"/>
      <c r="V36" s="82"/>
      <c r="W36" s="82"/>
      <c r="X36" s="82"/>
      <c r="Y36" s="82"/>
      <c r="Z36" s="82"/>
      <c r="AA36" s="82"/>
      <c r="AB36" s="82"/>
      <c r="AC36" s="82"/>
      <c r="AD36" s="82"/>
      <c r="AE36" s="82"/>
      <c r="AF36" s="78"/>
      <c r="AG36" s="78"/>
      <c r="AH36" s="78"/>
      <c r="AI36" s="78"/>
      <c r="AJ36" s="78"/>
      <c r="AL36" s="78"/>
      <c r="AM36" s="78"/>
      <c r="AN36" s="78"/>
      <c r="AO36" s="78"/>
      <c r="AP36" s="78"/>
      <c r="AQ36" s="83" t="s">
        <v>50</v>
      </c>
      <c r="AR36" s="120"/>
      <c r="AS36" s="120"/>
    </row>
    <row r="37">
      <c r="A37" s="247" t="s">
        <v>72</v>
      </c>
      <c r="B37" s="249" t="b">
        <f>VLOOKUP(A37,SILOMS!C:F,4,0)</f>
        <v>0</v>
      </c>
      <c r="C37" s="250">
        <f>VLOOKUP(A37,SILOMS!O:Q,3,0)</f>
        <v>185.4131944</v>
      </c>
      <c r="D37" s="251">
        <f t="shared" si="8"/>
        <v>-249.9166667</v>
      </c>
      <c r="E37" s="249" t="str">
        <f>VLOOKUP(B37,'Hora por anv'!B:D,3,0)</f>
        <v>#N/A</v>
      </c>
      <c r="F37" s="253" t="str">
        <f>E37*'Hora por anv'!$H$1</f>
        <v>#N/A</v>
      </c>
      <c r="G37" s="254" t="str">
        <f t="shared" si="1"/>
        <v>#N/A</v>
      </c>
      <c r="H37" s="77" t="s">
        <v>99</v>
      </c>
      <c r="I37" s="77" t="s">
        <v>99</v>
      </c>
      <c r="J37" s="77" t="s">
        <v>99</v>
      </c>
      <c r="K37" s="77" t="s">
        <v>99</v>
      </c>
      <c r="L37" s="77" t="s">
        <v>99</v>
      </c>
      <c r="M37" s="78"/>
      <c r="N37" s="78"/>
      <c r="O37" s="79"/>
      <c r="P37" s="79"/>
      <c r="Q37" s="79"/>
      <c r="R37" s="79"/>
      <c r="S37" s="79"/>
      <c r="T37" s="82"/>
      <c r="U37" s="82"/>
      <c r="V37" s="82"/>
      <c r="W37" s="82"/>
      <c r="X37" s="82"/>
      <c r="Y37" s="82"/>
      <c r="Z37" s="82"/>
      <c r="AA37" s="82"/>
      <c r="AB37" s="82"/>
      <c r="AC37" s="82"/>
      <c r="AD37" s="82"/>
      <c r="AE37" s="82"/>
      <c r="AF37" s="78"/>
      <c r="AG37" s="78"/>
      <c r="AH37" s="78"/>
      <c r="AI37" s="78"/>
      <c r="AJ37" s="78"/>
      <c r="AK37" s="78"/>
      <c r="AL37" s="83" t="s">
        <v>50</v>
      </c>
      <c r="AM37" s="78"/>
      <c r="AN37" s="78"/>
      <c r="AO37" s="78"/>
      <c r="AP37" s="78"/>
      <c r="AQ37" s="78"/>
      <c r="AR37" s="120"/>
      <c r="AS37" s="120"/>
    </row>
    <row r="38">
      <c r="A38" s="247" t="s">
        <v>107</v>
      </c>
      <c r="B38" s="249">
        <f>VLOOKUP(A38,SILOMS!C:F,4,0)</f>
        <v>2743</v>
      </c>
      <c r="C38" s="250">
        <f>VLOOKUP(A38,SILOMS!O:Q,3,0)</f>
        <v>183.8715278</v>
      </c>
      <c r="D38" s="251">
        <f t="shared" si="8"/>
        <v>-212.9166667</v>
      </c>
      <c r="E38" s="249">
        <f>VLOOKUP(B38,'Hora por anv'!B:D,3,0)</f>
        <v>95.14042553</v>
      </c>
      <c r="F38" s="253">
        <f>E38*'Hora por anv'!$H$1</f>
        <v>447.16</v>
      </c>
      <c r="G38" s="254">
        <f t="shared" si="1"/>
        <v>-2.237920058</v>
      </c>
      <c r="H38" s="77">
        <v>1.0</v>
      </c>
      <c r="I38" s="77">
        <v>1.0</v>
      </c>
      <c r="J38" s="77">
        <v>1.0</v>
      </c>
      <c r="K38" s="77"/>
      <c r="L38" s="77"/>
      <c r="M38" s="78"/>
      <c r="N38" s="78"/>
      <c r="O38" s="79"/>
      <c r="P38" s="79"/>
      <c r="Q38" s="79"/>
      <c r="R38" s="79"/>
      <c r="S38" s="79"/>
      <c r="T38" s="82"/>
      <c r="U38" s="82"/>
      <c r="V38" s="82"/>
      <c r="W38" s="82"/>
      <c r="X38" s="82"/>
      <c r="Y38" s="82"/>
      <c r="Z38" s="82"/>
      <c r="AA38" s="82"/>
      <c r="AB38" s="82"/>
      <c r="AC38" s="82"/>
      <c r="AD38" s="82"/>
      <c r="AE38" s="82"/>
      <c r="AF38" s="78"/>
      <c r="AG38" s="78"/>
      <c r="AH38" s="78"/>
      <c r="AI38" s="78"/>
      <c r="AJ38" s="78"/>
      <c r="AK38" s="78"/>
      <c r="AL38" s="83" t="s">
        <v>50</v>
      </c>
      <c r="AM38" s="78"/>
      <c r="AN38" s="78"/>
      <c r="AO38" s="78"/>
      <c r="AP38" s="78"/>
      <c r="AQ38" s="78"/>
      <c r="AR38" s="153"/>
      <c r="AS38" s="128"/>
    </row>
    <row r="39" hidden="1">
      <c r="A39" s="272" t="s">
        <v>190</v>
      </c>
      <c r="B39" s="272" t="b">
        <f>VLOOKUP(A39,SILOMS!C:F,4,0)</f>
        <v>0</v>
      </c>
      <c r="C39" s="273">
        <f>VLOOKUP(A39,SILOMS!O:Q,3,0)</f>
        <v>75.78819444</v>
      </c>
      <c r="D39" s="251">
        <f t="shared" ref="D39:D42" si="9">IF(C39*24&lt;1500,1500-(C39*24),IF(C39*24&lt;3000,3000-(C39*24),4000-(C39*24)))
</f>
        <v>1181.083333</v>
      </c>
      <c r="E39" s="272" t="str">
        <f>VLOOKUP(B39,'Hora por anv'!B:D,3,0)</f>
        <v>#N/A</v>
      </c>
      <c r="F39" s="274" t="str">
        <f>E39*'Hora por anv'!$H$1</f>
        <v>#N/A</v>
      </c>
      <c r="G39" s="277" t="str">
        <f t="shared" si="1"/>
        <v>#N/A</v>
      </c>
      <c r="H39" s="198" t="s">
        <v>99</v>
      </c>
      <c r="I39" s="198" t="s">
        <v>99</v>
      </c>
      <c r="J39" s="198" t="s">
        <v>99</v>
      </c>
      <c r="K39" s="198" t="s">
        <v>99</v>
      </c>
      <c r="L39" s="198" t="s">
        <v>99</v>
      </c>
      <c r="M39" s="199"/>
      <c r="N39" s="199"/>
      <c r="O39" s="199"/>
      <c r="P39" s="199"/>
      <c r="Q39" s="199"/>
      <c r="R39" s="199"/>
      <c r="S39" s="199"/>
      <c r="T39" s="199"/>
      <c r="U39" s="199"/>
      <c r="V39" s="199"/>
      <c r="W39" s="199"/>
      <c r="X39" s="199"/>
      <c r="Y39" s="199"/>
      <c r="Z39" s="199"/>
      <c r="AA39" s="199"/>
      <c r="AB39" s="199"/>
      <c r="AC39" s="199"/>
      <c r="AD39" s="199"/>
      <c r="AE39" s="199"/>
      <c r="AF39" s="199"/>
      <c r="AG39" s="199"/>
      <c r="AH39" s="199"/>
      <c r="AI39" s="199"/>
      <c r="AJ39" s="199"/>
      <c r="AK39" s="199"/>
      <c r="AL39" s="199"/>
      <c r="AM39" s="199"/>
      <c r="AN39" s="199"/>
      <c r="AO39" s="199"/>
      <c r="AP39" s="199"/>
      <c r="AQ39" s="199"/>
      <c r="AR39" s="194"/>
      <c r="AS39" s="120"/>
    </row>
    <row r="40">
      <c r="A40" s="61" t="s">
        <v>111</v>
      </c>
      <c r="B40" s="249">
        <f>VLOOKUP(A40,SILOMS!C:F,4,0)</f>
        <v>2720</v>
      </c>
      <c r="C40" s="250">
        <f>VLOOKUP(A40,SILOMS!O:Q,3,0)</f>
        <v>133.7222222</v>
      </c>
      <c r="D40" s="251">
        <f t="shared" si="9"/>
        <v>790.6666667</v>
      </c>
      <c r="E40" s="249">
        <f>VLOOKUP(B40,'Hora por anv'!B:D,3,0)</f>
        <v>51.37446809</v>
      </c>
      <c r="F40" s="253">
        <f>E40*'Hora por anv'!$H$1</f>
        <v>241.46</v>
      </c>
      <c r="G40" s="254">
        <f t="shared" si="1"/>
        <v>15.39026478</v>
      </c>
      <c r="H40" s="77">
        <v>1.0</v>
      </c>
      <c r="I40" s="77">
        <v>1.0</v>
      </c>
      <c r="J40" s="77">
        <v>1.0</v>
      </c>
      <c r="K40" s="77" t="s">
        <v>99</v>
      </c>
      <c r="L40" s="77" t="s">
        <v>99</v>
      </c>
      <c r="M40" s="78"/>
      <c r="N40" s="78"/>
      <c r="O40" s="79"/>
      <c r="P40" s="79"/>
      <c r="Q40" s="79"/>
      <c r="R40" s="79"/>
      <c r="S40" s="79"/>
      <c r="T40" s="82"/>
      <c r="U40" s="82"/>
      <c r="V40" s="82"/>
      <c r="W40" s="82"/>
      <c r="X40" s="82"/>
      <c r="Y40" s="82"/>
      <c r="Z40" s="82"/>
      <c r="AA40" s="82"/>
      <c r="AB40" s="82"/>
      <c r="AC40" s="82"/>
      <c r="AD40" s="82"/>
      <c r="AE40" s="82"/>
      <c r="AF40" s="78"/>
      <c r="AG40" s="78"/>
      <c r="AH40" s="78"/>
      <c r="AI40" s="78"/>
      <c r="AJ40" s="192" t="s">
        <v>163</v>
      </c>
      <c r="AK40" s="78"/>
      <c r="AL40" s="78"/>
      <c r="AM40" s="78"/>
      <c r="AN40" s="78"/>
      <c r="AO40" s="78"/>
      <c r="AP40" s="78"/>
      <c r="AQ40" s="78"/>
      <c r="AR40" s="87"/>
      <c r="AS40" s="120"/>
    </row>
    <row r="41">
      <c r="A41" s="61" t="s">
        <v>156</v>
      </c>
      <c r="B41" s="249" t="b">
        <f>VLOOKUP(A41,SILOMS!C:F,4,0)</f>
        <v>0</v>
      </c>
      <c r="C41" s="250">
        <f>VLOOKUP(A41,SILOMS!O:Q,3,0)</f>
        <v>128.9722222</v>
      </c>
      <c r="D41" s="251">
        <f t="shared" si="9"/>
        <v>904.6666667</v>
      </c>
      <c r="E41" s="249" t="str">
        <f>VLOOKUP(B41,'Hora por anv'!B:D,3,0)</f>
        <v>#N/A</v>
      </c>
      <c r="F41" s="253" t="str">
        <f>E41*'Hora por anv'!$H$1</f>
        <v>#N/A</v>
      </c>
      <c r="G41" s="254" t="str">
        <f t="shared" si="1"/>
        <v>#N/A</v>
      </c>
      <c r="H41" s="77">
        <v>1.0</v>
      </c>
      <c r="I41" s="77">
        <v>1.0</v>
      </c>
      <c r="J41" s="77">
        <v>1.0</v>
      </c>
      <c r="K41" s="77"/>
      <c r="L41" s="77"/>
      <c r="M41" s="199"/>
      <c r="N41" s="78"/>
      <c r="O41" s="149"/>
      <c r="P41" s="79"/>
      <c r="Q41" s="79"/>
      <c r="R41" s="79"/>
      <c r="S41" s="79"/>
      <c r="T41" s="82"/>
      <c r="U41" s="192" t="s">
        <v>163</v>
      </c>
      <c r="V41" s="82"/>
      <c r="W41" s="82"/>
      <c r="X41" s="82"/>
      <c r="Y41" s="82"/>
      <c r="Z41" s="82"/>
      <c r="AA41" s="82"/>
      <c r="AB41" s="82"/>
      <c r="AC41" s="82"/>
      <c r="AD41" s="82"/>
      <c r="AE41" s="82"/>
      <c r="AF41" s="78"/>
      <c r="AG41" s="78"/>
      <c r="AH41" s="78"/>
      <c r="AI41" s="78"/>
      <c r="AJ41" s="78"/>
      <c r="AK41" s="78"/>
      <c r="AL41" s="78"/>
      <c r="AM41" s="78"/>
      <c r="AN41" s="78"/>
      <c r="AO41" s="78"/>
      <c r="AP41" s="78"/>
      <c r="AQ41" s="78"/>
      <c r="AR41" s="78"/>
      <c r="AS41" s="120"/>
    </row>
    <row r="42">
      <c r="A42" s="338" t="s">
        <v>110</v>
      </c>
      <c r="B42" s="339">
        <f>VLOOKUP(A42,SILOMS!C:F,4,0)</f>
        <v>2709</v>
      </c>
      <c r="C42" s="340">
        <f>VLOOKUP(A42,SILOMS!O:Q,3,0)</f>
        <v>114.8020833</v>
      </c>
      <c r="D42" s="251">
        <f t="shared" si="9"/>
        <v>244.75</v>
      </c>
      <c r="E42" s="339">
        <f>VLOOKUP(B42,'Hora por anv'!B:D,3,0)</f>
        <v>51.37446809</v>
      </c>
      <c r="F42" s="341">
        <f>E42*'Hora por anv'!$H$1</f>
        <v>241.46</v>
      </c>
      <c r="G42" s="343">
        <f t="shared" si="1"/>
        <v>4.764039592</v>
      </c>
      <c r="H42" s="77">
        <v>1.0</v>
      </c>
      <c r="I42" s="77">
        <v>1.0</v>
      </c>
      <c r="J42" s="77">
        <v>1.0</v>
      </c>
      <c r="K42" s="77"/>
      <c r="L42" s="77"/>
      <c r="M42" s="78"/>
      <c r="N42" s="78"/>
      <c r="O42" s="79"/>
      <c r="P42" s="79"/>
      <c r="Q42" s="79"/>
      <c r="R42" s="79"/>
      <c r="S42" s="79"/>
      <c r="T42" s="82"/>
      <c r="U42" s="82"/>
      <c r="V42" s="82"/>
      <c r="W42" s="82"/>
      <c r="X42" s="82"/>
      <c r="Y42" s="82"/>
      <c r="Z42" s="82"/>
      <c r="AA42" s="82"/>
      <c r="AB42" s="82"/>
      <c r="AC42" s="82"/>
      <c r="AD42" s="82"/>
      <c r="AE42" s="82"/>
      <c r="AF42" s="78"/>
      <c r="AG42" s="78"/>
      <c r="AH42" s="78"/>
      <c r="AI42" s="78"/>
      <c r="AJ42" s="78"/>
      <c r="AK42" s="78"/>
      <c r="AL42" s="78"/>
      <c r="AM42" s="78"/>
      <c r="AN42" s="78"/>
      <c r="AO42" s="78"/>
      <c r="AP42" s="78"/>
      <c r="AQ42" s="78"/>
      <c r="AR42" s="87"/>
      <c r="AS42" s="120"/>
    </row>
    <row r="43">
      <c r="A43" s="17"/>
      <c r="B43" s="17"/>
      <c r="C43" s="17"/>
      <c r="D43" s="301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309"/>
    </row>
    <row r="44">
      <c r="A44" s="17"/>
      <c r="B44" s="17"/>
      <c r="C44" s="17"/>
      <c r="D44" s="301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</row>
    <row r="45">
      <c r="A45" s="17"/>
      <c r="B45" s="17"/>
      <c r="C45" s="17"/>
      <c r="D45" s="301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</row>
    <row r="46">
      <c r="A46" s="314" t="s">
        <v>50</v>
      </c>
      <c r="B46" s="314" t="s">
        <v>163</v>
      </c>
      <c r="C46" s="22"/>
      <c r="D46" s="315"/>
      <c r="E46" s="22"/>
      <c r="F46" s="22"/>
      <c r="G46" s="22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</row>
    <row r="47">
      <c r="A47" s="316">
        <v>4000.0</v>
      </c>
      <c r="B47" s="314">
        <v>1500.0</v>
      </c>
      <c r="C47" s="22"/>
      <c r="D47" s="315"/>
      <c r="E47" s="22"/>
      <c r="F47" s="22"/>
      <c r="G47" s="22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</row>
    <row r="48">
      <c r="A48" s="17"/>
      <c r="B48" s="22" t="s">
        <v>262</v>
      </c>
      <c r="C48" s="22"/>
      <c r="D48" s="315"/>
      <c r="E48" s="22"/>
      <c r="F48" s="22"/>
      <c r="G48" s="22"/>
      <c r="H48" s="17"/>
      <c r="I48" s="17"/>
      <c r="J48" s="17"/>
      <c r="K48" s="17"/>
      <c r="L48" s="17"/>
      <c r="M48" s="17"/>
      <c r="N48" s="17"/>
      <c r="O48" s="17"/>
      <c r="P48" s="3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7"/>
      <c r="AK48" s="17"/>
      <c r="AL48" s="17"/>
      <c r="AM48" s="17"/>
      <c r="AN48" s="17"/>
      <c r="AO48" s="17"/>
      <c r="AP48" s="17"/>
      <c r="AQ48" s="17"/>
      <c r="AR48" s="17"/>
      <c r="AS48" s="17"/>
    </row>
    <row r="49">
      <c r="A49" s="17"/>
      <c r="B49" s="17"/>
      <c r="C49" s="17"/>
      <c r="D49" s="301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</row>
    <row r="50">
      <c r="A50" s="17"/>
      <c r="B50" s="17"/>
      <c r="C50" s="17"/>
      <c r="D50" s="301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</row>
    <row r="51">
      <c r="A51" s="17"/>
      <c r="B51" s="17"/>
      <c r="C51" s="17"/>
      <c r="D51" s="301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</row>
    <row r="52">
      <c r="A52" s="17"/>
      <c r="B52" s="17"/>
      <c r="C52" s="17"/>
      <c r="D52" s="301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</row>
    <row r="53">
      <c r="A53" s="17"/>
      <c r="B53" s="17"/>
      <c r="C53" s="17"/>
      <c r="D53" s="301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</row>
    <row r="54">
      <c r="A54" s="17"/>
      <c r="B54" s="17"/>
      <c r="C54" s="17"/>
      <c r="D54" s="301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</row>
    <row r="55">
      <c r="A55" s="17"/>
      <c r="B55" s="17"/>
      <c r="C55" s="17"/>
      <c r="D55" s="301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</row>
    <row r="56">
      <c r="A56" s="17"/>
      <c r="B56" s="17"/>
      <c r="C56" s="17"/>
      <c r="D56" s="301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</row>
    <row r="57">
      <c r="A57" s="17"/>
      <c r="B57" s="17"/>
      <c r="C57" s="17"/>
      <c r="D57" s="301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</row>
    <row r="58">
      <c r="A58" s="17"/>
      <c r="B58" s="17"/>
      <c r="C58" s="17"/>
      <c r="D58" s="301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</row>
    <row r="59">
      <c r="A59" s="17"/>
      <c r="B59" s="17"/>
      <c r="C59" s="17"/>
      <c r="D59" s="301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</row>
    <row r="60">
      <c r="A60" s="17"/>
      <c r="B60" s="17"/>
      <c r="C60" s="17"/>
      <c r="D60" s="301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</row>
    <row r="61">
      <c r="A61" s="17"/>
      <c r="B61" s="17"/>
      <c r="C61" s="17"/>
      <c r="D61" s="301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</row>
    <row r="62">
      <c r="A62" s="17"/>
      <c r="B62" s="17"/>
      <c r="C62" s="17"/>
      <c r="D62" s="301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</row>
    <row r="63">
      <c r="A63" s="17"/>
      <c r="B63" s="17"/>
      <c r="C63" s="17"/>
      <c r="D63" s="301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</row>
    <row r="64">
      <c r="A64" s="17"/>
      <c r="B64" s="17"/>
      <c r="C64" s="17"/>
      <c r="D64" s="301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</row>
    <row r="65">
      <c r="A65" s="17"/>
      <c r="B65" s="17"/>
      <c r="C65" s="17"/>
      <c r="D65" s="301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</row>
    <row r="66">
      <c r="A66" s="17"/>
      <c r="B66" s="17"/>
      <c r="C66" s="17"/>
      <c r="D66" s="301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</row>
    <row r="67">
      <c r="A67" s="17"/>
      <c r="B67" s="17"/>
      <c r="C67" s="17"/>
      <c r="D67" s="301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</row>
    <row r="68">
      <c r="A68" s="17"/>
      <c r="B68" s="17"/>
      <c r="C68" s="17"/>
      <c r="D68" s="301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</row>
    <row r="69">
      <c r="A69" s="17"/>
      <c r="B69" s="17"/>
      <c r="C69" s="17"/>
      <c r="D69" s="301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</row>
    <row r="70">
      <c r="A70" s="17"/>
      <c r="B70" s="17"/>
      <c r="C70" s="17"/>
      <c r="D70" s="301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</row>
    <row r="71">
      <c r="A71" s="17"/>
      <c r="B71" s="17"/>
      <c r="C71" s="17"/>
      <c r="D71" s="301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</row>
    <row r="72">
      <c r="A72" s="17"/>
      <c r="B72" s="17"/>
      <c r="C72" s="17"/>
      <c r="D72" s="301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</row>
    <row r="73">
      <c r="A73" s="17"/>
      <c r="B73" s="17"/>
      <c r="C73" s="17"/>
      <c r="D73" s="301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</row>
    <row r="74">
      <c r="A74" s="17"/>
      <c r="B74" s="17"/>
      <c r="C74" s="17"/>
      <c r="D74" s="301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</row>
    <row r="75">
      <c r="A75" s="17"/>
      <c r="B75" s="17"/>
      <c r="C75" s="17"/>
      <c r="D75" s="301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</row>
    <row r="76">
      <c r="A76" s="17"/>
      <c r="B76" s="17"/>
      <c r="C76" s="17"/>
      <c r="D76" s="301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</row>
    <row r="77">
      <c r="A77" s="17"/>
      <c r="B77" s="17"/>
      <c r="C77" s="17"/>
      <c r="D77" s="301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</row>
    <row r="78">
      <c r="A78" s="17"/>
      <c r="B78" s="17"/>
      <c r="C78" s="17"/>
      <c r="D78" s="301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</row>
    <row r="79">
      <c r="A79" s="17"/>
      <c r="B79" s="17"/>
      <c r="C79" s="17"/>
      <c r="D79" s="301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</row>
    <row r="80">
      <c r="A80" s="17"/>
      <c r="B80" s="17"/>
      <c r="C80" s="17"/>
      <c r="D80" s="301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</row>
    <row r="81">
      <c r="A81" s="17"/>
      <c r="B81" s="17"/>
      <c r="C81" s="17"/>
      <c r="D81" s="301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</row>
    <row r="82">
      <c r="A82" s="17"/>
      <c r="B82" s="17"/>
      <c r="C82" s="17"/>
      <c r="D82" s="301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</row>
    <row r="83">
      <c r="A83" s="17"/>
      <c r="B83" s="17"/>
      <c r="C83" s="17"/>
      <c r="D83" s="301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</row>
    <row r="84">
      <c r="A84" s="17"/>
      <c r="B84" s="17"/>
      <c r="C84" s="17"/>
      <c r="D84" s="301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</row>
    <row r="85">
      <c r="A85" s="17"/>
      <c r="B85" s="17"/>
      <c r="C85" s="17"/>
      <c r="D85" s="301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</row>
    <row r="86">
      <c r="A86" s="17"/>
      <c r="B86" s="17"/>
      <c r="C86" s="17"/>
      <c r="D86" s="301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</row>
    <row r="87">
      <c r="A87" s="17"/>
      <c r="B87" s="17"/>
      <c r="C87" s="17"/>
      <c r="D87" s="301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</row>
    <row r="88">
      <c r="A88" s="17"/>
      <c r="B88" s="17"/>
      <c r="C88" s="17"/>
      <c r="D88" s="301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</row>
    <row r="89">
      <c r="A89" s="17"/>
      <c r="B89" s="17"/>
      <c r="C89" s="17"/>
      <c r="D89" s="301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</row>
    <row r="90">
      <c r="A90" s="17"/>
      <c r="B90" s="17"/>
      <c r="C90" s="17"/>
      <c r="D90" s="301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</row>
    <row r="91">
      <c r="A91" s="17"/>
      <c r="B91" s="17"/>
      <c r="C91" s="17"/>
      <c r="D91" s="301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</row>
    <row r="92">
      <c r="A92" s="17"/>
      <c r="B92" s="17"/>
      <c r="C92" s="17"/>
      <c r="D92" s="301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</row>
    <row r="93">
      <c r="A93" s="17"/>
      <c r="B93" s="17"/>
      <c r="C93" s="17"/>
      <c r="D93" s="301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</row>
    <row r="94">
      <c r="A94" s="17"/>
      <c r="B94" s="17"/>
      <c r="C94" s="17"/>
      <c r="D94" s="301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</row>
    <row r="95">
      <c r="A95" s="17"/>
      <c r="B95" s="17"/>
      <c r="C95" s="17"/>
      <c r="D95" s="301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</row>
    <row r="96">
      <c r="A96" s="17"/>
      <c r="B96" s="17"/>
      <c r="C96" s="17"/>
      <c r="D96" s="301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</row>
    <row r="97">
      <c r="A97" s="17"/>
      <c r="B97" s="17"/>
      <c r="C97" s="17"/>
      <c r="D97" s="301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</row>
    <row r="98">
      <c r="A98" s="17"/>
      <c r="B98" s="17"/>
      <c r="C98" s="17"/>
      <c r="D98" s="301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</row>
    <row r="99">
      <c r="A99" s="17"/>
      <c r="B99" s="17"/>
      <c r="C99" s="17"/>
      <c r="D99" s="301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</row>
    <row r="100">
      <c r="A100" s="17"/>
      <c r="B100" s="17"/>
      <c r="C100" s="17"/>
      <c r="D100" s="301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</row>
    <row r="101">
      <c r="A101" s="17"/>
      <c r="B101" s="17"/>
      <c r="C101" s="17"/>
      <c r="D101" s="301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</row>
    <row r="102">
      <c r="A102" s="17"/>
      <c r="B102" s="17"/>
      <c r="C102" s="17"/>
      <c r="D102" s="301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</row>
    <row r="103">
      <c r="A103" s="17"/>
      <c r="B103" s="17"/>
      <c r="C103" s="17"/>
      <c r="D103" s="301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</row>
    <row r="104">
      <c r="A104" s="17"/>
      <c r="B104" s="17"/>
      <c r="C104" s="17"/>
      <c r="D104" s="301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</row>
    <row r="105">
      <c r="A105" s="17"/>
      <c r="B105" s="17"/>
      <c r="C105" s="17"/>
      <c r="D105" s="301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</row>
    <row r="106">
      <c r="A106" s="17"/>
      <c r="B106" s="17"/>
      <c r="C106" s="17"/>
      <c r="D106" s="301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</row>
    <row r="107">
      <c r="A107" s="17"/>
      <c r="B107" s="17"/>
      <c r="C107" s="17"/>
      <c r="D107" s="301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</row>
    <row r="108">
      <c r="A108" s="17"/>
      <c r="B108" s="17"/>
      <c r="C108" s="17"/>
      <c r="D108" s="301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</row>
    <row r="109">
      <c r="A109" s="17"/>
      <c r="B109" s="17"/>
      <c r="C109" s="17"/>
      <c r="D109" s="301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</row>
    <row r="110">
      <c r="A110" s="17"/>
      <c r="B110" s="17"/>
      <c r="C110" s="17"/>
      <c r="D110" s="301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</row>
    <row r="111">
      <c r="A111" s="17"/>
      <c r="B111" s="17"/>
      <c r="C111" s="17"/>
      <c r="D111" s="301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</row>
    <row r="112">
      <c r="A112" s="17"/>
      <c r="B112" s="17"/>
      <c r="C112" s="17"/>
      <c r="D112" s="301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</row>
    <row r="113">
      <c r="A113" s="17"/>
      <c r="B113" s="17"/>
      <c r="C113" s="17"/>
      <c r="D113" s="301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</row>
    <row r="114">
      <c r="A114" s="17"/>
      <c r="B114" s="17"/>
      <c r="C114" s="17"/>
      <c r="D114" s="301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</row>
    <row r="115">
      <c r="A115" s="17"/>
      <c r="B115" s="17"/>
      <c r="C115" s="17"/>
      <c r="D115" s="301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</row>
    <row r="116">
      <c r="A116" s="17"/>
      <c r="B116" s="17"/>
      <c r="C116" s="17"/>
      <c r="D116" s="301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</row>
    <row r="117">
      <c r="A117" s="17"/>
      <c r="B117" s="17"/>
      <c r="C117" s="17"/>
      <c r="D117" s="301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</row>
    <row r="118">
      <c r="A118" s="17"/>
      <c r="B118" s="17"/>
      <c r="C118" s="17"/>
      <c r="D118" s="301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</row>
    <row r="119">
      <c r="A119" s="17"/>
      <c r="B119" s="17"/>
      <c r="C119" s="17"/>
      <c r="D119" s="301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</row>
    <row r="120">
      <c r="A120" s="17"/>
      <c r="B120" s="17"/>
      <c r="C120" s="17"/>
      <c r="D120" s="301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</row>
    <row r="121">
      <c r="A121" s="17"/>
      <c r="B121" s="17"/>
      <c r="C121" s="17"/>
      <c r="D121" s="301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</row>
    <row r="122">
      <c r="A122" s="17"/>
      <c r="B122" s="17"/>
      <c r="C122" s="17"/>
      <c r="D122" s="301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</row>
    <row r="123">
      <c r="A123" s="17"/>
      <c r="B123" s="17"/>
      <c r="C123" s="17"/>
      <c r="D123" s="301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</row>
    <row r="124">
      <c r="A124" s="17"/>
      <c r="B124" s="17"/>
      <c r="C124" s="17"/>
      <c r="D124" s="301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</row>
    <row r="125">
      <c r="A125" s="17"/>
      <c r="B125" s="17"/>
      <c r="C125" s="17"/>
      <c r="D125" s="301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</row>
    <row r="126">
      <c r="A126" s="17"/>
      <c r="B126" s="17"/>
      <c r="C126" s="17"/>
      <c r="D126" s="301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</row>
    <row r="127">
      <c r="A127" s="17"/>
      <c r="B127" s="17"/>
      <c r="C127" s="17"/>
      <c r="D127" s="301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</row>
    <row r="128">
      <c r="A128" s="17"/>
      <c r="B128" s="17"/>
      <c r="C128" s="17"/>
      <c r="D128" s="301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</row>
    <row r="129">
      <c r="A129" s="17"/>
      <c r="B129" s="17"/>
      <c r="C129" s="17"/>
      <c r="D129" s="301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</row>
    <row r="130">
      <c r="A130" s="17"/>
      <c r="B130" s="17"/>
      <c r="C130" s="17"/>
      <c r="D130" s="301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</row>
    <row r="131">
      <c r="A131" s="17"/>
      <c r="B131" s="17"/>
      <c r="C131" s="17"/>
      <c r="D131" s="301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</row>
    <row r="132">
      <c r="A132" s="17"/>
      <c r="B132" s="17"/>
      <c r="C132" s="17"/>
      <c r="D132" s="301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</row>
    <row r="133">
      <c r="A133" s="17"/>
      <c r="B133" s="17"/>
      <c r="C133" s="17"/>
      <c r="D133" s="301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</row>
    <row r="134">
      <c r="A134" s="17"/>
      <c r="B134" s="17"/>
      <c r="C134" s="17"/>
      <c r="D134" s="301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</row>
    <row r="135">
      <c r="A135" s="17"/>
      <c r="B135" s="17"/>
      <c r="C135" s="17"/>
      <c r="D135" s="301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</row>
    <row r="136">
      <c r="A136" s="17"/>
      <c r="B136" s="17"/>
      <c r="C136" s="17"/>
      <c r="D136" s="301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</row>
    <row r="137">
      <c r="A137" s="17"/>
      <c r="B137" s="17"/>
      <c r="C137" s="17"/>
      <c r="D137" s="301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</row>
    <row r="138">
      <c r="A138" s="17"/>
      <c r="B138" s="17"/>
      <c r="C138" s="17"/>
      <c r="D138" s="301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</row>
    <row r="139">
      <c r="A139" s="17"/>
      <c r="B139" s="17"/>
      <c r="C139" s="17"/>
      <c r="D139" s="301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</row>
    <row r="140">
      <c r="A140" s="17"/>
      <c r="B140" s="17"/>
      <c r="C140" s="17"/>
      <c r="D140" s="301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</row>
    <row r="141">
      <c r="A141" s="17"/>
      <c r="B141" s="17"/>
      <c r="C141" s="17"/>
      <c r="D141" s="301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</row>
    <row r="142">
      <c r="A142" s="17"/>
      <c r="B142" s="17"/>
      <c r="C142" s="17"/>
      <c r="D142" s="301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</row>
    <row r="143">
      <c r="A143" s="17"/>
      <c r="B143" s="17"/>
      <c r="C143" s="17"/>
      <c r="D143" s="301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</row>
    <row r="144">
      <c r="A144" s="17"/>
      <c r="B144" s="17"/>
      <c r="C144" s="17"/>
      <c r="D144" s="301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</row>
    <row r="145">
      <c r="A145" s="17"/>
      <c r="B145" s="17"/>
      <c r="C145" s="17"/>
      <c r="D145" s="301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</row>
    <row r="146">
      <c r="A146" s="17"/>
      <c r="B146" s="17"/>
      <c r="C146" s="17"/>
      <c r="D146" s="301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</row>
    <row r="147">
      <c r="A147" s="17"/>
      <c r="B147" s="17"/>
      <c r="C147" s="17"/>
      <c r="D147" s="301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</row>
    <row r="148">
      <c r="A148" s="17"/>
      <c r="B148" s="17"/>
      <c r="C148" s="17"/>
      <c r="D148" s="301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</row>
    <row r="149">
      <c r="A149" s="17"/>
      <c r="B149" s="17"/>
      <c r="C149" s="17"/>
      <c r="D149" s="301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</row>
    <row r="150">
      <c r="A150" s="17"/>
      <c r="B150" s="17"/>
      <c r="C150" s="17"/>
      <c r="D150" s="301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</row>
    <row r="151">
      <c r="A151" s="17"/>
      <c r="B151" s="17"/>
      <c r="C151" s="17"/>
      <c r="D151" s="301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</row>
    <row r="152">
      <c r="A152" s="17"/>
      <c r="B152" s="17"/>
      <c r="C152" s="17"/>
      <c r="D152" s="301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</row>
    <row r="153">
      <c r="A153" s="17"/>
      <c r="B153" s="17"/>
      <c r="C153" s="17"/>
      <c r="D153" s="301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</row>
    <row r="154">
      <c r="A154" s="17"/>
      <c r="B154" s="17"/>
      <c r="C154" s="17"/>
      <c r="D154" s="301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</row>
    <row r="155">
      <c r="A155" s="17"/>
      <c r="B155" s="17"/>
      <c r="C155" s="17"/>
      <c r="D155" s="301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</row>
    <row r="156">
      <c r="A156" s="17"/>
      <c r="B156" s="17"/>
      <c r="C156" s="17"/>
      <c r="D156" s="301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</row>
    <row r="157">
      <c r="A157" s="17"/>
      <c r="B157" s="17"/>
      <c r="C157" s="17"/>
      <c r="D157" s="301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</row>
    <row r="158">
      <c r="A158" s="17"/>
      <c r="B158" s="17"/>
      <c r="C158" s="17"/>
      <c r="D158" s="301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</row>
    <row r="159">
      <c r="A159" s="17"/>
      <c r="B159" s="17"/>
      <c r="C159" s="17"/>
      <c r="D159" s="301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</row>
    <row r="160">
      <c r="A160" s="17"/>
      <c r="B160" s="17"/>
      <c r="C160" s="17"/>
      <c r="D160" s="301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</row>
    <row r="161">
      <c r="A161" s="17"/>
      <c r="B161" s="17"/>
      <c r="C161" s="17"/>
      <c r="D161" s="301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</row>
    <row r="162">
      <c r="A162" s="17"/>
      <c r="B162" s="17"/>
      <c r="C162" s="17"/>
      <c r="D162" s="301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</row>
    <row r="163">
      <c r="A163" s="17"/>
      <c r="B163" s="17"/>
      <c r="C163" s="17"/>
      <c r="D163" s="301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</row>
    <row r="164">
      <c r="A164" s="17"/>
      <c r="B164" s="17"/>
      <c r="C164" s="17"/>
      <c r="D164" s="301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</row>
    <row r="165">
      <c r="A165" s="17"/>
      <c r="B165" s="17"/>
      <c r="C165" s="17"/>
      <c r="D165" s="301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</row>
    <row r="166">
      <c r="A166" s="17"/>
      <c r="B166" s="17"/>
      <c r="C166" s="17"/>
      <c r="D166" s="301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</row>
    <row r="167">
      <c r="A167" s="17"/>
      <c r="B167" s="17"/>
      <c r="C167" s="17"/>
      <c r="D167" s="301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</row>
    <row r="168">
      <c r="A168" s="17"/>
      <c r="B168" s="17"/>
      <c r="C168" s="17"/>
      <c r="D168" s="301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</row>
    <row r="169">
      <c r="A169" s="17"/>
      <c r="B169" s="17"/>
      <c r="C169" s="17"/>
      <c r="D169" s="301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</row>
    <row r="170">
      <c r="A170" s="17"/>
      <c r="B170" s="17"/>
      <c r="C170" s="17"/>
      <c r="D170" s="301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</row>
    <row r="171">
      <c r="A171" s="17"/>
      <c r="B171" s="17"/>
      <c r="C171" s="17"/>
      <c r="D171" s="301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</row>
    <row r="172">
      <c r="A172" s="17"/>
      <c r="B172" s="17"/>
      <c r="C172" s="17"/>
      <c r="D172" s="301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</row>
    <row r="173">
      <c r="A173" s="17"/>
      <c r="B173" s="17"/>
      <c r="C173" s="17"/>
      <c r="D173" s="301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</row>
    <row r="174">
      <c r="A174" s="17"/>
      <c r="B174" s="17"/>
      <c r="C174" s="17"/>
      <c r="D174" s="301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</row>
    <row r="175">
      <c r="A175" s="17"/>
      <c r="B175" s="17"/>
      <c r="C175" s="17"/>
      <c r="D175" s="301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</row>
    <row r="176">
      <c r="A176" s="17"/>
      <c r="B176" s="17"/>
      <c r="C176" s="17"/>
      <c r="D176" s="301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</row>
    <row r="177">
      <c r="A177" s="17"/>
      <c r="B177" s="17"/>
      <c r="C177" s="17"/>
      <c r="D177" s="301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</row>
    <row r="178">
      <c r="A178" s="17"/>
      <c r="B178" s="17"/>
      <c r="C178" s="17"/>
      <c r="D178" s="301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</row>
    <row r="179">
      <c r="A179" s="17"/>
      <c r="B179" s="17"/>
      <c r="C179" s="17"/>
      <c r="D179" s="301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</row>
    <row r="180">
      <c r="A180" s="17"/>
      <c r="B180" s="17"/>
      <c r="C180" s="17"/>
      <c r="D180" s="301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</row>
    <row r="181">
      <c r="A181" s="17"/>
      <c r="B181" s="17"/>
      <c r="C181" s="17"/>
      <c r="D181" s="301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</row>
    <row r="182">
      <c r="A182" s="17"/>
      <c r="B182" s="17"/>
      <c r="C182" s="17"/>
      <c r="D182" s="301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</row>
    <row r="183">
      <c r="A183" s="17"/>
      <c r="B183" s="17"/>
      <c r="C183" s="17"/>
      <c r="D183" s="301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</row>
    <row r="184">
      <c r="A184" s="17"/>
      <c r="B184" s="17"/>
      <c r="C184" s="17"/>
      <c r="D184" s="301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</row>
    <row r="185">
      <c r="A185" s="17"/>
      <c r="B185" s="17"/>
      <c r="C185" s="17"/>
      <c r="D185" s="301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</row>
    <row r="186">
      <c r="A186" s="17"/>
      <c r="B186" s="17"/>
      <c r="C186" s="17"/>
      <c r="D186" s="301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</row>
    <row r="187">
      <c r="A187" s="17"/>
      <c r="B187" s="17"/>
      <c r="C187" s="17"/>
      <c r="D187" s="301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</row>
    <row r="188">
      <c r="A188" s="17"/>
      <c r="B188" s="17"/>
      <c r="C188" s="17"/>
      <c r="D188" s="301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</row>
    <row r="189">
      <c r="A189" s="17"/>
      <c r="B189" s="17"/>
      <c r="C189" s="17"/>
      <c r="D189" s="301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</row>
    <row r="190">
      <c r="A190" s="17"/>
      <c r="B190" s="17"/>
      <c r="C190" s="17"/>
      <c r="D190" s="301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</row>
    <row r="191">
      <c r="A191" s="17"/>
      <c r="B191" s="17"/>
      <c r="C191" s="17"/>
      <c r="D191" s="301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</row>
    <row r="192">
      <c r="A192" s="17"/>
      <c r="B192" s="17"/>
      <c r="C192" s="17"/>
      <c r="D192" s="301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</row>
    <row r="193">
      <c r="A193" s="17"/>
      <c r="B193" s="17"/>
      <c r="C193" s="17"/>
      <c r="D193" s="301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</row>
    <row r="194">
      <c r="A194" s="17"/>
      <c r="B194" s="17"/>
      <c r="C194" s="17"/>
      <c r="D194" s="301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</row>
    <row r="195">
      <c r="A195" s="17"/>
      <c r="B195" s="17"/>
      <c r="C195" s="17"/>
      <c r="D195" s="301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</row>
    <row r="196">
      <c r="A196" s="17"/>
      <c r="B196" s="17"/>
      <c r="C196" s="17"/>
      <c r="D196" s="301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</row>
    <row r="197">
      <c r="A197" s="17"/>
      <c r="B197" s="17"/>
      <c r="C197" s="17"/>
      <c r="D197" s="301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</row>
    <row r="198">
      <c r="A198" s="17"/>
      <c r="B198" s="17"/>
      <c r="C198" s="17"/>
      <c r="D198" s="301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</row>
    <row r="199">
      <c r="A199" s="17"/>
      <c r="B199" s="17"/>
      <c r="C199" s="17"/>
      <c r="D199" s="301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</row>
    <row r="200">
      <c r="A200" s="17"/>
      <c r="B200" s="17"/>
      <c r="C200" s="17"/>
      <c r="D200" s="301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</row>
    <row r="201">
      <c r="A201" s="17"/>
      <c r="B201" s="17"/>
      <c r="C201" s="17"/>
      <c r="D201" s="301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</row>
    <row r="202">
      <c r="A202" s="17"/>
      <c r="B202" s="17"/>
      <c r="C202" s="17"/>
      <c r="D202" s="301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</row>
    <row r="203">
      <c r="A203" s="17"/>
      <c r="B203" s="17"/>
      <c r="C203" s="17"/>
      <c r="D203" s="301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</row>
    <row r="204">
      <c r="A204" s="17"/>
      <c r="B204" s="17"/>
      <c r="C204" s="17"/>
      <c r="D204" s="301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</row>
    <row r="205">
      <c r="A205" s="17"/>
      <c r="B205" s="17"/>
      <c r="C205" s="17"/>
      <c r="D205" s="301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</row>
    <row r="206">
      <c r="A206" s="17"/>
      <c r="B206" s="17"/>
      <c r="C206" s="17"/>
      <c r="D206" s="301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</row>
    <row r="207">
      <c r="A207" s="17"/>
      <c r="B207" s="17"/>
      <c r="C207" s="17"/>
      <c r="D207" s="301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</row>
    <row r="208">
      <c r="A208" s="17"/>
      <c r="B208" s="17"/>
      <c r="C208" s="17"/>
      <c r="D208" s="301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</row>
    <row r="209">
      <c r="A209" s="17"/>
      <c r="B209" s="17"/>
      <c r="C209" s="17"/>
      <c r="D209" s="301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</row>
    <row r="210">
      <c r="A210" s="17"/>
      <c r="B210" s="17"/>
      <c r="C210" s="17"/>
      <c r="D210" s="301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</row>
    <row r="211">
      <c r="A211" s="17"/>
      <c r="B211" s="17"/>
      <c r="C211" s="17"/>
      <c r="D211" s="301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</row>
    <row r="212">
      <c r="A212" s="17"/>
      <c r="B212" s="17"/>
      <c r="C212" s="17"/>
      <c r="D212" s="301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</row>
    <row r="213">
      <c r="A213" s="17"/>
      <c r="B213" s="17"/>
      <c r="C213" s="17"/>
      <c r="D213" s="301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</row>
    <row r="214">
      <c r="A214" s="17"/>
      <c r="B214" s="17"/>
      <c r="C214" s="17"/>
      <c r="D214" s="301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</row>
    <row r="215">
      <c r="A215" s="17"/>
      <c r="B215" s="17"/>
      <c r="C215" s="17"/>
      <c r="D215" s="301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</row>
    <row r="216">
      <c r="A216" s="17"/>
      <c r="B216" s="17"/>
      <c r="C216" s="17"/>
      <c r="D216" s="301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</row>
    <row r="217">
      <c r="A217" s="17"/>
      <c r="B217" s="17"/>
      <c r="C217" s="17"/>
      <c r="D217" s="301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</row>
    <row r="218">
      <c r="A218" s="17"/>
      <c r="B218" s="17"/>
      <c r="C218" s="17"/>
      <c r="D218" s="301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</row>
    <row r="219">
      <c r="A219" s="17"/>
      <c r="B219" s="17"/>
      <c r="C219" s="17"/>
      <c r="D219" s="301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</row>
    <row r="220">
      <c r="A220" s="17"/>
      <c r="B220" s="17"/>
      <c r="C220" s="17"/>
      <c r="D220" s="301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</row>
    <row r="221">
      <c r="A221" s="17"/>
      <c r="B221" s="17"/>
      <c r="C221" s="17"/>
      <c r="D221" s="301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</row>
    <row r="222">
      <c r="A222" s="17"/>
      <c r="B222" s="17"/>
      <c r="C222" s="17"/>
      <c r="D222" s="301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</row>
    <row r="223">
      <c r="A223" s="17"/>
      <c r="B223" s="17"/>
      <c r="C223" s="17"/>
      <c r="D223" s="301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</row>
    <row r="224">
      <c r="A224" s="17"/>
      <c r="B224" s="17"/>
      <c r="C224" s="17"/>
      <c r="D224" s="301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</row>
    <row r="225">
      <c r="A225" s="17"/>
      <c r="B225" s="17"/>
      <c r="C225" s="17"/>
      <c r="D225" s="301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</row>
    <row r="226">
      <c r="A226" s="17"/>
      <c r="B226" s="17"/>
      <c r="C226" s="17"/>
      <c r="D226" s="301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</row>
    <row r="227">
      <c r="A227" s="17"/>
      <c r="B227" s="17"/>
      <c r="C227" s="17"/>
      <c r="D227" s="301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</row>
    <row r="228">
      <c r="A228" s="17"/>
      <c r="B228" s="17"/>
      <c r="C228" s="17"/>
      <c r="D228" s="301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</row>
    <row r="229">
      <c r="A229" s="17"/>
      <c r="B229" s="17"/>
      <c r="C229" s="17"/>
      <c r="D229" s="301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</row>
    <row r="230">
      <c r="A230" s="17"/>
      <c r="B230" s="17"/>
      <c r="C230" s="17"/>
      <c r="D230" s="301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</row>
    <row r="231">
      <c r="A231" s="17"/>
      <c r="B231" s="17"/>
      <c r="C231" s="17"/>
      <c r="D231" s="301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</row>
    <row r="232">
      <c r="A232" s="17"/>
      <c r="B232" s="17"/>
      <c r="C232" s="17"/>
      <c r="D232" s="301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</row>
    <row r="233">
      <c r="A233" s="17"/>
      <c r="B233" s="17"/>
      <c r="C233" s="17"/>
      <c r="D233" s="301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</row>
    <row r="234">
      <c r="A234" s="17"/>
      <c r="B234" s="17"/>
      <c r="C234" s="17"/>
      <c r="D234" s="301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</row>
    <row r="235">
      <c r="A235" s="17"/>
      <c r="B235" s="17"/>
      <c r="C235" s="17"/>
      <c r="D235" s="301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</row>
    <row r="236">
      <c r="A236" s="17"/>
      <c r="B236" s="17"/>
      <c r="C236" s="17"/>
      <c r="D236" s="301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</row>
    <row r="237">
      <c r="A237" s="17"/>
      <c r="B237" s="17"/>
      <c r="C237" s="17"/>
      <c r="D237" s="301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</row>
    <row r="238">
      <c r="A238" s="17"/>
      <c r="B238" s="17"/>
      <c r="C238" s="17"/>
      <c r="D238" s="301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</row>
    <row r="239">
      <c r="A239" s="17"/>
      <c r="B239" s="17"/>
      <c r="C239" s="17"/>
      <c r="D239" s="301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</row>
    <row r="240">
      <c r="A240" s="17"/>
      <c r="B240" s="17"/>
      <c r="C240" s="17"/>
      <c r="D240" s="301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</row>
    <row r="241">
      <c r="A241" s="17"/>
      <c r="B241" s="17"/>
      <c r="C241" s="17"/>
      <c r="D241" s="301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</row>
    <row r="242">
      <c r="A242" s="17"/>
      <c r="B242" s="17"/>
      <c r="C242" s="17"/>
      <c r="D242" s="301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</row>
    <row r="243">
      <c r="A243" s="17"/>
      <c r="B243" s="17"/>
      <c r="C243" s="17"/>
      <c r="D243" s="301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</row>
    <row r="244">
      <c r="A244" s="17"/>
      <c r="B244" s="17"/>
      <c r="C244" s="17"/>
      <c r="D244" s="301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</row>
    <row r="245">
      <c r="A245" s="17"/>
      <c r="B245" s="17"/>
      <c r="C245" s="17"/>
      <c r="D245" s="301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</row>
    <row r="246">
      <c r="A246" s="17"/>
      <c r="B246" s="17"/>
      <c r="C246" s="17"/>
      <c r="D246" s="301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</row>
    <row r="247">
      <c r="A247" s="17"/>
      <c r="B247" s="17"/>
      <c r="C247" s="17"/>
      <c r="D247" s="301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</row>
    <row r="248">
      <c r="A248" s="17"/>
      <c r="B248" s="17"/>
      <c r="C248" s="17"/>
      <c r="D248" s="301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</row>
    <row r="249">
      <c r="A249" s="17"/>
      <c r="B249" s="17"/>
      <c r="C249" s="17"/>
      <c r="D249" s="301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</row>
    <row r="250">
      <c r="A250" s="17"/>
      <c r="B250" s="17"/>
      <c r="C250" s="17"/>
      <c r="D250" s="301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</row>
    <row r="251">
      <c r="A251" s="17"/>
      <c r="B251" s="17"/>
      <c r="C251" s="17"/>
      <c r="D251" s="301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</row>
    <row r="252">
      <c r="A252" s="17"/>
      <c r="B252" s="17"/>
      <c r="C252" s="17"/>
      <c r="D252" s="301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</row>
    <row r="253">
      <c r="A253" s="17"/>
      <c r="B253" s="17"/>
      <c r="C253" s="17"/>
      <c r="D253" s="301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</row>
    <row r="254">
      <c r="A254" s="17"/>
      <c r="B254" s="17"/>
      <c r="C254" s="17"/>
      <c r="D254" s="301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</row>
    <row r="255">
      <c r="A255" s="17"/>
      <c r="B255" s="17"/>
      <c r="C255" s="17"/>
      <c r="D255" s="301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</row>
    <row r="256">
      <c r="A256" s="17"/>
      <c r="B256" s="17"/>
      <c r="C256" s="17"/>
      <c r="D256" s="301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</row>
    <row r="257">
      <c r="A257" s="17"/>
      <c r="B257" s="17"/>
      <c r="C257" s="17"/>
      <c r="D257" s="301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</row>
    <row r="258">
      <c r="A258" s="17"/>
      <c r="B258" s="17"/>
      <c r="C258" s="17"/>
      <c r="D258" s="301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</row>
    <row r="259">
      <c r="A259" s="17"/>
      <c r="B259" s="17"/>
      <c r="C259" s="17"/>
      <c r="D259" s="301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</row>
    <row r="260">
      <c r="A260" s="17"/>
      <c r="B260" s="17"/>
      <c r="C260" s="17"/>
      <c r="D260" s="301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</row>
    <row r="261">
      <c r="A261" s="17"/>
      <c r="B261" s="17"/>
      <c r="C261" s="17"/>
      <c r="D261" s="301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</row>
    <row r="262">
      <c r="A262" s="17"/>
      <c r="B262" s="17"/>
      <c r="C262" s="17"/>
      <c r="D262" s="301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</row>
    <row r="263">
      <c r="A263" s="17"/>
      <c r="B263" s="17"/>
      <c r="C263" s="17"/>
      <c r="D263" s="301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</row>
    <row r="264">
      <c r="A264" s="17"/>
      <c r="B264" s="17"/>
      <c r="C264" s="17"/>
      <c r="D264" s="301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</row>
    <row r="265">
      <c r="A265" s="17"/>
      <c r="B265" s="17"/>
      <c r="C265" s="17"/>
      <c r="D265" s="301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</row>
    <row r="266">
      <c r="A266" s="17"/>
      <c r="B266" s="17"/>
      <c r="C266" s="17"/>
      <c r="D266" s="301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</row>
    <row r="267">
      <c r="A267" s="17"/>
      <c r="B267" s="17"/>
      <c r="C267" s="17"/>
      <c r="D267" s="301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</row>
    <row r="268">
      <c r="A268" s="17"/>
      <c r="B268" s="17"/>
      <c r="C268" s="17"/>
      <c r="D268" s="301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</row>
    <row r="269">
      <c r="A269" s="17"/>
      <c r="B269" s="17"/>
      <c r="C269" s="17"/>
      <c r="D269" s="301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</row>
    <row r="270">
      <c r="A270" s="17"/>
      <c r="B270" s="17"/>
      <c r="C270" s="17"/>
      <c r="D270" s="301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</row>
    <row r="271">
      <c r="A271" s="17"/>
      <c r="B271" s="17"/>
      <c r="C271" s="17"/>
      <c r="D271" s="301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</row>
    <row r="272">
      <c r="A272" s="17"/>
      <c r="B272" s="17"/>
      <c r="C272" s="17"/>
      <c r="D272" s="301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</row>
    <row r="273">
      <c r="A273" s="17"/>
      <c r="B273" s="17"/>
      <c r="C273" s="17"/>
      <c r="D273" s="301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</row>
    <row r="274">
      <c r="A274" s="17"/>
      <c r="B274" s="17"/>
      <c r="C274" s="17"/>
      <c r="D274" s="301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</row>
    <row r="275">
      <c r="A275" s="17"/>
      <c r="B275" s="17"/>
      <c r="C275" s="17"/>
      <c r="D275" s="301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</row>
    <row r="276">
      <c r="A276" s="17"/>
      <c r="B276" s="17"/>
      <c r="C276" s="17"/>
      <c r="D276" s="301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</row>
    <row r="277">
      <c r="A277" s="17"/>
      <c r="B277" s="17"/>
      <c r="C277" s="17"/>
      <c r="D277" s="301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</row>
    <row r="278">
      <c r="A278" s="17"/>
      <c r="B278" s="17"/>
      <c r="C278" s="17"/>
      <c r="D278" s="301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</row>
    <row r="279">
      <c r="A279" s="17"/>
      <c r="B279" s="17"/>
      <c r="C279" s="17"/>
      <c r="D279" s="301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</row>
    <row r="280">
      <c r="A280" s="17"/>
      <c r="B280" s="17"/>
      <c r="C280" s="17"/>
      <c r="D280" s="301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</row>
    <row r="281">
      <c r="A281" s="17"/>
      <c r="B281" s="17"/>
      <c r="C281" s="17"/>
      <c r="D281" s="301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</row>
    <row r="282">
      <c r="A282" s="17"/>
      <c r="B282" s="17"/>
      <c r="C282" s="17"/>
      <c r="D282" s="301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</row>
    <row r="283">
      <c r="A283" s="17"/>
      <c r="B283" s="17"/>
      <c r="C283" s="17"/>
      <c r="D283" s="301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</row>
    <row r="284">
      <c r="A284" s="17"/>
      <c r="B284" s="17"/>
      <c r="C284" s="17"/>
      <c r="D284" s="301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</row>
    <row r="285">
      <c r="A285" s="17"/>
      <c r="B285" s="17"/>
      <c r="C285" s="17"/>
      <c r="D285" s="301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</row>
    <row r="286">
      <c r="A286" s="17"/>
      <c r="B286" s="17"/>
      <c r="C286" s="17"/>
      <c r="D286" s="301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</row>
    <row r="287">
      <c r="A287" s="17"/>
      <c r="B287" s="17"/>
      <c r="C287" s="17"/>
      <c r="D287" s="301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</row>
    <row r="288">
      <c r="A288" s="17"/>
      <c r="B288" s="17"/>
      <c r="C288" s="17"/>
      <c r="D288" s="301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</row>
    <row r="289">
      <c r="A289" s="17"/>
      <c r="B289" s="17"/>
      <c r="C289" s="17"/>
      <c r="D289" s="301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</row>
    <row r="290">
      <c r="A290" s="17"/>
      <c r="B290" s="17"/>
      <c r="C290" s="17"/>
      <c r="D290" s="301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</row>
    <row r="291">
      <c r="A291" s="17"/>
      <c r="B291" s="17"/>
      <c r="C291" s="17"/>
      <c r="D291" s="301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</row>
    <row r="292">
      <c r="A292" s="17"/>
      <c r="B292" s="17"/>
      <c r="C292" s="17"/>
      <c r="D292" s="301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</row>
    <row r="293">
      <c r="A293" s="17"/>
      <c r="B293" s="17"/>
      <c r="C293" s="17"/>
      <c r="D293" s="301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</row>
    <row r="294">
      <c r="A294" s="17"/>
      <c r="B294" s="17"/>
      <c r="C294" s="17"/>
      <c r="D294" s="301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</row>
    <row r="295">
      <c r="A295" s="17"/>
      <c r="B295" s="17"/>
      <c r="C295" s="17"/>
      <c r="D295" s="301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</row>
    <row r="296">
      <c r="A296" s="17"/>
      <c r="B296" s="17"/>
      <c r="C296" s="17"/>
      <c r="D296" s="301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</row>
    <row r="297">
      <c r="A297" s="17"/>
      <c r="B297" s="17"/>
      <c r="C297" s="17"/>
      <c r="D297" s="301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</row>
    <row r="298">
      <c r="A298" s="17"/>
      <c r="B298" s="17"/>
      <c r="C298" s="17"/>
      <c r="D298" s="301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</row>
    <row r="299">
      <c r="A299" s="17"/>
      <c r="B299" s="17"/>
      <c r="C299" s="17"/>
      <c r="D299" s="301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</row>
    <row r="300">
      <c r="A300" s="17"/>
      <c r="B300" s="17"/>
      <c r="C300" s="17"/>
      <c r="D300" s="301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</row>
    <row r="301">
      <c r="A301" s="17"/>
      <c r="B301" s="17"/>
      <c r="C301" s="17"/>
      <c r="D301" s="301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</row>
    <row r="302">
      <c r="A302" s="17"/>
      <c r="B302" s="17"/>
      <c r="C302" s="17"/>
      <c r="D302" s="301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</row>
    <row r="303">
      <c r="A303" s="17"/>
      <c r="B303" s="17"/>
      <c r="C303" s="17"/>
      <c r="D303" s="301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</row>
    <row r="304">
      <c r="A304" s="17"/>
      <c r="B304" s="17"/>
      <c r="C304" s="17"/>
      <c r="D304" s="301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</row>
    <row r="305">
      <c r="A305" s="17"/>
      <c r="B305" s="17"/>
      <c r="C305" s="17"/>
      <c r="D305" s="301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</row>
    <row r="306">
      <c r="A306" s="17"/>
      <c r="B306" s="17"/>
      <c r="C306" s="17"/>
      <c r="D306" s="301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</row>
    <row r="307">
      <c r="A307" s="17"/>
      <c r="B307" s="17"/>
      <c r="C307" s="17"/>
      <c r="D307" s="301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</row>
    <row r="308">
      <c r="A308" s="17"/>
      <c r="B308" s="17"/>
      <c r="C308" s="17"/>
      <c r="D308" s="301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</row>
    <row r="309">
      <c r="A309" s="17"/>
      <c r="B309" s="17"/>
      <c r="C309" s="17"/>
      <c r="D309" s="301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</row>
    <row r="310">
      <c r="A310" s="17"/>
      <c r="B310" s="17"/>
      <c r="C310" s="17"/>
      <c r="D310" s="301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</row>
    <row r="311">
      <c r="A311" s="17"/>
      <c r="B311" s="17"/>
      <c r="C311" s="17"/>
      <c r="D311" s="301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</row>
    <row r="312">
      <c r="A312" s="17"/>
      <c r="B312" s="17"/>
      <c r="C312" s="17"/>
      <c r="D312" s="301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</row>
    <row r="313">
      <c r="A313" s="17"/>
      <c r="B313" s="17"/>
      <c r="C313" s="17"/>
      <c r="D313" s="301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</row>
    <row r="314">
      <c r="A314" s="17"/>
      <c r="B314" s="17"/>
      <c r="C314" s="17"/>
      <c r="D314" s="301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</row>
    <row r="315">
      <c r="A315" s="17"/>
      <c r="B315" s="17"/>
      <c r="C315" s="17"/>
      <c r="D315" s="301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</row>
    <row r="316">
      <c r="A316" s="17"/>
      <c r="B316" s="17"/>
      <c r="C316" s="17"/>
      <c r="D316" s="301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</row>
    <row r="317">
      <c r="A317" s="17"/>
      <c r="B317" s="17"/>
      <c r="C317" s="17"/>
      <c r="D317" s="301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</row>
    <row r="318">
      <c r="A318" s="17"/>
      <c r="B318" s="17"/>
      <c r="C318" s="17"/>
      <c r="D318" s="301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</row>
    <row r="319">
      <c r="A319" s="17"/>
      <c r="B319" s="17"/>
      <c r="C319" s="17"/>
      <c r="D319" s="301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</row>
    <row r="320">
      <c r="A320" s="17"/>
      <c r="B320" s="17"/>
      <c r="C320" s="17"/>
      <c r="D320" s="301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</row>
    <row r="321">
      <c r="A321" s="17"/>
      <c r="B321" s="17"/>
      <c r="C321" s="17"/>
      <c r="D321" s="301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</row>
    <row r="322">
      <c r="A322" s="17"/>
      <c r="B322" s="17"/>
      <c r="C322" s="17"/>
      <c r="D322" s="301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</row>
    <row r="323">
      <c r="A323" s="17"/>
      <c r="B323" s="17"/>
      <c r="C323" s="17"/>
      <c r="D323" s="301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</row>
    <row r="324">
      <c r="A324" s="17"/>
      <c r="B324" s="17"/>
      <c r="C324" s="17"/>
      <c r="D324" s="301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</row>
    <row r="325">
      <c r="A325" s="17"/>
      <c r="B325" s="17"/>
      <c r="C325" s="17"/>
      <c r="D325" s="301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</row>
    <row r="326">
      <c r="A326" s="17"/>
      <c r="B326" s="17"/>
      <c r="C326" s="17"/>
      <c r="D326" s="301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</row>
    <row r="327">
      <c r="A327" s="17"/>
      <c r="B327" s="17"/>
      <c r="C327" s="17"/>
      <c r="D327" s="301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</row>
    <row r="328">
      <c r="A328" s="17"/>
      <c r="B328" s="17"/>
      <c r="C328" s="17"/>
      <c r="D328" s="301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</row>
    <row r="329">
      <c r="A329" s="17"/>
      <c r="B329" s="17"/>
      <c r="C329" s="17"/>
      <c r="D329" s="301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</row>
    <row r="330">
      <c r="A330" s="17"/>
      <c r="B330" s="17"/>
      <c r="C330" s="17"/>
      <c r="D330" s="301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</row>
    <row r="331">
      <c r="A331" s="17"/>
      <c r="B331" s="17"/>
      <c r="C331" s="17"/>
      <c r="D331" s="301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</row>
    <row r="332">
      <c r="A332" s="17"/>
      <c r="B332" s="17"/>
      <c r="C332" s="17"/>
      <c r="D332" s="301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</row>
    <row r="333">
      <c r="A333" s="17"/>
      <c r="B333" s="17"/>
      <c r="C333" s="17"/>
      <c r="D333" s="301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</row>
    <row r="334">
      <c r="A334" s="17"/>
      <c r="B334" s="17"/>
      <c r="C334" s="17"/>
      <c r="D334" s="301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</row>
    <row r="335">
      <c r="A335" s="17"/>
      <c r="B335" s="17"/>
      <c r="C335" s="17"/>
      <c r="D335" s="301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</row>
    <row r="336">
      <c r="A336" s="17"/>
      <c r="B336" s="17"/>
      <c r="C336" s="17"/>
      <c r="D336" s="301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</row>
    <row r="337">
      <c r="A337" s="17"/>
      <c r="B337" s="17"/>
      <c r="C337" s="17"/>
      <c r="D337" s="301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</row>
    <row r="338">
      <c r="A338" s="17"/>
      <c r="B338" s="17"/>
      <c r="C338" s="17"/>
      <c r="D338" s="301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</row>
    <row r="339">
      <c r="A339" s="17"/>
      <c r="B339" s="17"/>
      <c r="C339" s="17"/>
      <c r="D339" s="301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</row>
    <row r="340">
      <c r="A340" s="17"/>
      <c r="B340" s="17"/>
      <c r="C340" s="17"/>
      <c r="D340" s="301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</row>
    <row r="341">
      <c r="A341" s="17"/>
      <c r="B341" s="17"/>
      <c r="C341" s="17"/>
      <c r="D341" s="301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</row>
    <row r="342">
      <c r="A342" s="17"/>
      <c r="B342" s="17"/>
      <c r="C342" s="17"/>
      <c r="D342" s="301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</row>
    <row r="343">
      <c r="A343" s="17"/>
      <c r="B343" s="17"/>
      <c r="C343" s="17"/>
      <c r="D343" s="301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</row>
    <row r="344">
      <c r="A344" s="17"/>
      <c r="B344" s="17"/>
      <c r="C344" s="17"/>
      <c r="D344" s="301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</row>
    <row r="345">
      <c r="A345" s="17"/>
      <c r="B345" s="17"/>
      <c r="C345" s="17"/>
      <c r="D345" s="301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</row>
    <row r="346">
      <c r="A346" s="17"/>
      <c r="B346" s="17"/>
      <c r="C346" s="17"/>
      <c r="D346" s="301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</row>
    <row r="347">
      <c r="A347" s="17"/>
      <c r="B347" s="17"/>
      <c r="C347" s="17"/>
      <c r="D347" s="301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</row>
    <row r="348">
      <c r="A348" s="17"/>
      <c r="B348" s="17"/>
      <c r="C348" s="17"/>
      <c r="D348" s="301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</row>
    <row r="349">
      <c r="A349" s="17"/>
      <c r="B349" s="17"/>
      <c r="C349" s="17"/>
      <c r="D349" s="301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</row>
    <row r="350">
      <c r="A350" s="17"/>
      <c r="B350" s="17"/>
      <c r="C350" s="17"/>
      <c r="D350" s="301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</row>
    <row r="351">
      <c r="A351" s="17"/>
      <c r="B351" s="17"/>
      <c r="C351" s="17"/>
      <c r="D351" s="301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</row>
    <row r="352">
      <c r="A352" s="17"/>
      <c r="B352" s="17"/>
      <c r="C352" s="17"/>
      <c r="D352" s="301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</row>
    <row r="353">
      <c r="A353" s="17"/>
      <c r="B353" s="17"/>
      <c r="C353" s="17"/>
      <c r="D353" s="301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</row>
    <row r="354">
      <c r="A354" s="17"/>
      <c r="B354" s="17"/>
      <c r="C354" s="17"/>
      <c r="D354" s="301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</row>
    <row r="355">
      <c r="A355" s="17"/>
      <c r="B355" s="17"/>
      <c r="C355" s="17"/>
      <c r="D355" s="301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</row>
    <row r="356">
      <c r="A356" s="17"/>
      <c r="B356" s="17"/>
      <c r="C356" s="17"/>
      <c r="D356" s="301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</row>
    <row r="357">
      <c r="A357" s="17"/>
      <c r="B357" s="17"/>
      <c r="C357" s="17"/>
      <c r="D357" s="301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</row>
    <row r="358">
      <c r="A358" s="17"/>
      <c r="B358" s="17"/>
      <c r="C358" s="17"/>
      <c r="D358" s="301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</row>
    <row r="359">
      <c r="A359" s="17"/>
      <c r="B359" s="17"/>
      <c r="C359" s="17"/>
      <c r="D359" s="301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</row>
    <row r="360">
      <c r="A360" s="17"/>
      <c r="B360" s="17"/>
      <c r="C360" s="17"/>
      <c r="D360" s="301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</row>
    <row r="361">
      <c r="A361" s="17"/>
      <c r="B361" s="17"/>
      <c r="C361" s="17"/>
      <c r="D361" s="301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</row>
    <row r="362">
      <c r="A362" s="17"/>
      <c r="B362" s="17"/>
      <c r="C362" s="17"/>
      <c r="D362" s="301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</row>
    <row r="363">
      <c r="A363" s="17"/>
      <c r="B363" s="17"/>
      <c r="C363" s="17"/>
      <c r="D363" s="301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</row>
    <row r="364">
      <c r="A364" s="17"/>
      <c r="B364" s="17"/>
      <c r="C364" s="17"/>
      <c r="D364" s="301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</row>
    <row r="365">
      <c r="A365" s="17"/>
      <c r="B365" s="17"/>
      <c r="C365" s="17"/>
      <c r="D365" s="301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</row>
    <row r="366">
      <c r="A366" s="17"/>
      <c r="B366" s="17"/>
      <c r="C366" s="17"/>
      <c r="D366" s="301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</row>
    <row r="367">
      <c r="A367" s="17"/>
      <c r="B367" s="17"/>
      <c r="C367" s="17"/>
      <c r="D367" s="301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</row>
    <row r="368">
      <c r="A368" s="17"/>
      <c r="B368" s="17"/>
      <c r="C368" s="17"/>
      <c r="D368" s="301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</row>
    <row r="369">
      <c r="A369" s="17"/>
      <c r="B369" s="17"/>
      <c r="C369" s="17"/>
      <c r="D369" s="301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</row>
    <row r="370">
      <c r="A370" s="17"/>
      <c r="B370" s="17"/>
      <c r="C370" s="17"/>
      <c r="D370" s="301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</row>
    <row r="371">
      <c r="A371" s="17"/>
      <c r="B371" s="17"/>
      <c r="C371" s="17"/>
      <c r="D371" s="301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</row>
    <row r="372">
      <c r="A372" s="17"/>
      <c r="B372" s="17"/>
      <c r="C372" s="17"/>
      <c r="D372" s="301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</row>
    <row r="373">
      <c r="A373" s="17"/>
      <c r="B373" s="17"/>
      <c r="C373" s="17"/>
      <c r="D373" s="301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</row>
    <row r="374">
      <c r="A374" s="17"/>
      <c r="B374" s="17"/>
      <c r="C374" s="17"/>
      <c r="D374" s="301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</row>
    <row r="375">
      <c r="A375" s="17"/>
      <c r="B375" s="17"/>
      <c r="C375" s="17"/>
      <c r="D375" s="301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</row>
    <row r="376">
      <c r="A376" s="17"/>
      <c r="B376" s="17"/>
      <c r="C376" s="17"/>
      <c r="D376" s="301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</row>
    <row r="377">
      <c r="A377" s="17"/>
      <c r="B377" s="17"/>
      <c r="C377" s="17"/>
      <c r="D377" s="301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</row>
    <row r="378">
      <c r="A378" s="17"/>
      <c r="B378" s="17"/>
      <c r="C378" s="17"/>
      <c r="D378" s="301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</row>
    <row r="379">
      <c r="A379" s="17"/>
      <c r="B379" s="17"/>
      <c r="C379" s="17"/>
      <c r="D379" s="301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</row>
    <row r="380">
      <c r="A380" s="17"/>
      <c r="B380" s="17"/>
      <c r="C380" s="17"/>
      <c r="D380" s="301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</row>
    <row r="381">
      <c r="A381" s="17"/>
      <c r="B381" s="17"/>
      <c r="C381" s="17"/>
      <c r="D381" s="301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</row>
    <row r="382">
      <c r="A382" s="17"/>
      <c r="B382" s="17"/>
      <c r="C382" s="17"/>
      <c r="D382" s="301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</row>
    <row r="383">
      <c r="A383" s="17"/>
      <c r="B383" s="17"/>
      <c r="C383" s="17"/>
      <c r="D383" s="301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</row>
    <row r="384">
      <c r="A384" s="17"/>
      <c r="B384" s="17"/>
      <c r="C384" s="17"/>
      <c r="D384" s="301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</row>
    <row r="385">
      <c r="A385" s="17"/>
      <c r="B385" s="17"/>
      <c r="C385" s="17"/>
      <c r="D385" s="301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</row>
    <row r="386">
      <c r="A386" s="17"/>
      <c r="B386" s="17"/>
      <c r="C386" s="17"/>
      <c r="D386" s="301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</row>
    <row r="387">
      <c r="A387" s="17"/>
      <c r="B387" s="17"/>
      <c r="C387" s="17"/>
      <c r="D387" s="301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</row>
    <row r="388">
      <c r="A388" s="17"/>
      <c r="B388" s="17"/>
      <c r="C388" s="17"/>
      <c r="D388" s="301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</row>
    <row r="389">
      <c r="A389" s="17"/>
      <c r="B389" s="17"/>
      <c r="C389" s="17"/>
      <c r="D389" s="301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</row>
    <row r="390">
      <c r="A390" s="17"/>
      <c r="B390" s="17"/>
      <c r="C390" s="17"/>
      <c r="D390" s="301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</row>
    <row r="391">
      <c r="A391" s="17"/>
      <c r="B391" s="17"/>
      <c r="C391" s="17"/>
      <c r="D391" s="301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</row>
    <row r="392">
      <c r="A392" s="17"/>
      <c r="B392" s="17"/>
      <c r="C392" s="17"/>
      <c r="D392" s="301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</row>
    <row r="393">
      <c r="A393" s="17"/>
      <c r="B393" s="17"/>
      <c r="C393" s="17"/>
      <c r="D393" s="301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</row>
    <row r="394">
      <c r="A394" s="17"/>
      <c r="B394" s="17"/>
      <c r="C394" s="17"/>
      <c r="D394" s="301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</row>
    <row r="395">
      <c r="A395" s="17"/>
      <c r="B395" s="17"/>
      <c r="C395" s="17"/>
      <c r="D395" s="301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</row>
    <row r="396">
      <c r="A396" s="17"/>
      <c r="B396" s="17"/>
      <c r="C396" s="17"/>
      <c r="D396" s="301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</row>
    <row r="397">
      <c r="A397" s="17"/>
      <c r="B397" s="17"/>
      <c r="C397" s="17"/>
      <c r="D397" s="301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</row>
    <row r="398">
      <c r="A398" s="17"/>
      <c r="B398" s="17"/>
      <c r="C398" s="17"/>
      <c r="D398" s="301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</row>
    <row r="399">
      <c r="A399" s="17"/>
      <c r="B399" s="17"/>
      <c r="C399" s="17"/>
      <c r="D399" s="301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</row>
    <row r="400">
      <c r="A400" s="17"/>
      <c r="B400" s="17"/>
      <c r="C400" s="17"/>
      <c r="D400" s="301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</row>
    <row r="401">
      <c r="A401" s="17"/>
      <c r="B401" s="17"/>
      <c r="C401" s="17"/>
      <c r="D401" s="301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</row>
    <row r="402">
      <c r="A402" s="17"/>
      <c r="B402" s="17"/>
      <c r="C402" s="17"/>
      <c r="D402" s="301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</row>
    <row r="403">
      <c r="A403" s="17"/>
      <c r="B403" s="17"/>
      <c r="C403" s="17"/>
      <c r="D403" s="301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</row>
    <row r="404">
      <c r="A404" s="17"/>
      <c r="B404" s="17"/>
      <c r="C404" s="17"/>
      <c r="D404" s="301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</row>
    <row r="405">
      <c r="A405" s="17"/>
      <c r="B405" s="17"/>
      <c r="C405" s="17"/>
      <c r="D405" s="301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</row>
    <row r="406">
      <c r="A406" s="17"/>
      <c r="B406" s="17"/>
      <c r="C406" s="17"/>
      <c r="D406" s="301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</row>
    <row r="407">
      <c r="A407" s="17"/>
      <c r="B407" s="17"/>
      <c r="C407" s="17"/>
      <c r="D407" s="301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</row>
    <row r="408">
      <c r="A408" s="17"/>
      <c r="B408" s="17"/>
      <c r="C408" s="17"/>
      <c r="D408" s="301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</row>
    <row r="409">
      <c r="A409" s="17"/>
      <c r="B409" s="17"/>
      <c r="C409" s="17"/>
      <c r="D409" s="301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</row>
    <row r="410">
      <c r="A410" s="17"/>
      <c r="B410" s="17"/>
      <c r="C410" s="17"/>
      <c r="D410" s="301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</row>
    <row r="411">
      <c r="A411" s="17"/>
      <c r="B411" s="17"/>
      <c r="C411" s="17"/>
      <c r="D411" s="301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</row>
    <row r="412">
      <c r="A412" s="17"/>
      <c r="B412" s="17"/>
      <c r="C412" s="17"/>
      <c r="D412" s="301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</row>
    <row r="413">
      <c r="A413" s="17"/>
      <c r="B413" s="17"/>
      <c r="C413" s="17"/>
      <c r="D413" s="301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</row>
    <row r="414">
      <c r="A414" s="17"/>
      <c r="B414" s="17"/>
      <c r="C414" s="17"/>
      <c r="D414" s="301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</row>
    <row r="415">
      <c r="A415" s="17"/>
      <c r="B415" s="17"/>
      <c r="C415" s="17"/>
      <c r="D415" s="301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</row>
    <row r="416">
      <c r="A416" s="17"/>
      <c r="B416" s="17"/>
      <c r="C416" s="17"/>
      <c r="D416" s="301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</row>
    <row r="417">
      <c r="A417" s="17"/>
      <c r="B417" s="17"/>
      <c r="C417" s="17"/>
      <c r="D417" s="301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</row>
    <row r="418">
      <c r="A418" s="17"/>
      <c r="B418" s="17"/>
      <c r="C418" s="17"/>
      <c r="D418" s="301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</row>
    <row r="419">
      <c r="A419" s="17"/>
      <c r="B419" s="17"/>
      <c r="C419" s="17"/>
      <c r="D419" s="301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</row>
    <row r="420">
      <c r="A420" s="17"/>
      <c r="B420" s="17"/>
      <c r="C420" s="17"/>
      <c r="D420" s="301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</row>
    <row r="421">
      <c r="A421" s="17"/>
      <c r="B421" s="17"/>
      <c r="C421" s="17"/>
      <c r="D421" s="301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</row>
    <row r="422">
      <c r="A422" s="17"/>
      <c r="B422" s="17"/>
      <c r="C422" s="17"/>
      <c r="D422" s="301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</row>
    <row r="423">
      <c r="A423" s="17"/>
      <c r="B423" s="17"/>
      <c r="C423" s="17"/>
      <c r="D423" s="301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</row>
    <row r="424">
      <c r="A424" s="17"/>
      <c r="B424" s="17"/>
      <c r="C424" s="17"/>
      <c r="D424" s="301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</row>
    <row r="425">
      <c r="A425" s="17"/>
      <c r="B425" s="17"/>
      <c r="C425" s="17"/>
      <c r="D425" s="301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</row>
    <row r="426">
      <c r="A426" s="17"/>
      <c r="B426" s="17"/>
      <c r="C426" s="17"/>
      <c r="D426" s="301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</row>
    <row r="427">
      <c r="A427" s="17"/>
      <c r="B427" s="17"/>
      <c r="C427" s="17"/>
      <c r="D427" s="301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</row>
    <row r="428">
      <c r="A428" s="17"/>
      <c r="B428" s="17"/>
      <c r="C428" s="17"/>
      <c r="D428" s="301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</row>
    <row r="429">
      <c r="A429" s="17"/>
      <c r="B429" s="17"/>
      <c r="C429" s="17"/>
      <c r="D429" s="301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</row>
    <row r="430">
      <c r="A430" s="17"/>
      <c r="B430" s="17"/>
      <c r="C430" s="17"/>
      <c r="D430" s="301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</row>
    <row r="431">
      <c r="A431" s="17"/>
      <c r="B431" s="17"/>
      <c r="C431" s="17"/>
      <c r="D431" s="301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</row>
    <row r="432">
      <c r="A432" s="17"/>
      <c r="B432" s="17"/>
      <c r="C432" s="17"/>
      <c r="D432" s="301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</row>
    <row r="433">
      <c r="A433" s="17"/>
      <c r="B433" s="17"/>
      <c r="C433" s="17"/>
      <c r="D433" s="301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</row>
    <row r="434">
      <c r="A434" s="17"/>
      <c r="B434" s="17"/>
      <c r="C434" s="17"/>
      <c r="D434" s="301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</row>
    <row r="435">
      <c r="A435" s="17"/>
      <c r="B435" s="17"/>
      <c r="C435" s="17"/>
      <c r="D435" s="301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</row>
    <row r="436">
      <c r="A436" s="17"/>
      <c r="B436" s="17"/>
      <c r="C436" s="17"/>
      <c r="D436" s="301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</row>
    <row r="437">
      <c r="A437" s="17"/>
      <c r="B437" s="17"/>
      <c r="C437" s="17"/>
      <c r="D437" s="301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</row>
    <row r="438">
      <c r="A438" s="17"/>
      <c r="B438" s="17"/>
      <c r="C438" s="17"/>
      <c r="D438" s="301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</row>
    <row r="439">
      <c r="A439" s="17"/>
      <c r="B439" s="17"/>
      <c r="C439" s="17"/>
      <c r="D439" s="301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</row>
    <row r="440">
      <c r="A440" s="17"/>
      <c r="B440" s="17"/>
      <c r="C440" s="17"/>
      <c r="D440" s="301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</row>
    <row r="441">
      <c r="A441" s="17"/>
      <c r="B441" s="17"/>
      <c r="C441" s="17"/>
      <c r="D441" s="301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</row>
    <row r="442">
      <c r="A442" s="17"/>
      <c r="B442" s="17"/>
      <c r="C442" s="17"/>
      <c r="D442" s="301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</row>
    <row r="443">
      <c r="A443" s="17"/>
      <c r="B443" s="17"/>
      <c r="C443" s="17"/>
      <c r="D443" s="301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</row>
    <row r="444">
      <c r="A444" s="17"/>
      <c r="B444" s="17"/>
      <c r="C444" s="17"/>
      <c r="D444" s="301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</row>
    <row r="445">
      <c r="A445" s="17"/>
      <c r="B445" s="17"/>
      <c r="C445" s="17"/>
      <c r="D445" s="301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</row>
    <row r="446">
      <c r="A446" s="17"/>
      <c r="B446" s="17"/>
      <c r="C446" s="17"/>
      <c r="D446" s="301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</row>
    <row r="447">
      <c r="A447" s="17"/>
      <c r="B447" s="17"/>
      <c r="C447" s="17"/>
      <c r="D447" s="301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</row>
    <row r="448">
      <c r="A448" s="17"/>
      <c r="B448" s="17"/>
      <c r="C448" s="17"/>
      <c r="D448" s="301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</row>
    <row r="449">
      <c r="A449" s="17"/>
      <c r="B449" s="17"/>
      <c r="C449" s="17"/>
      <c r="D449" s="301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</row>
    <row r="450">
      <c r="A450" s="17"/>
      <c r="B450" s="17"/>
      <c r="C450" s="17"/>
      <c r="D450" s="301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</row>
    <row r="451">
      <c r="A451" s="17"/>
      <c r="B451" s="17"/>
      <c r="C451" s="17"/>
      <c r="D451" s="301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</row>
    <row r="452">
      <c r="A452" s="17"/>
      <c r="B452" s="17"/>
      <c r="C452" s="17"/>
      <c r="D452" s="301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</row>
    <row r="453">
      <c r="A453" s="17"/>
      <c r="B453" s="17"/>
      <c r="C453" s="17"/>
      <c r="D453" s="301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</row>
    <row r="454">
      <c r="A454" s="17"/>
      <c r="B454" s="17"/>
      <c r="C454" s="17"/>
      <c r="D454" s="301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</row>
    <row r="455">
      <c r="A455" s="17"/>
      <c r="B455" s="17"/>
      <c r="C455" s="17"/>
      <c r="D455" s="301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</row>
    <row r="456">
      <c r="A456" s="17"/>
      <c r="B456" s="17"/>
      <c r="C456" s="17"/>
      <c r="D456" s="301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</row>
    <row r="457">
      <c r="A457" s="17"/>
      <c r="B457" s="17"/>
      <c r="C457" s="17"/>
      <c r="D457" s="301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</row>
    <row r="458">
      <c r="A458" s="17"/>
      <c r="B458" s="17"/>
      <c r="C458" s="17"/>
      <c r="D458" s="301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</row>
    <row r="459">
      <c r="A459" s="17"/>
      <c r="B459" s="17"/>
      <c r="C459" s="17"/>
      <c r="D459" s="301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</row>
    <row r="460">
      <c r="A460" s="17"/>
      <c r="B460" s="17"/>
      <c r="C460" s="17"/>
      <c r="D460" s="301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</row>
    <row r="461">
      <c r="A461" s="17"/>
      <c r="B461" s="17"/>
      <c r="C461" s="17"/>
      <c r="D461" s="301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</row>
    <row r="462">
      <c r="A462" s="17"/>
      <c r="B462" s="17"/>
      <c r="C462" s="17"/>
      <c r="D462" s="301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</row>
    <row r="463">
      <c r="A463" s="17"/>
      <c r="B463" s="17"/>
      <c r="C463" s="17"/>
      <c r="D463" s="301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</row>
    <row r="464">
      <c r="A464" s="17"/>
      <c r="B464" s="17"/>
      <c r="C464" s="17"/>
      <c r="D464" s="301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</row>
    <row r="465">
      <c r="A465" s="17"/>
      <c r="B465" s="17"/>
      <c r="C465" s="17"/>
      <c r="D465" s="301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</row>
    <row r="466">
      <c r="A466" s="17"/>
      <c r="B466" s="17"/>
      <c r="C466" s="17"/>
      <c r="D466" s="301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</row>
    <row r="467">
      <c r="A467" s="17"/>
      <c r="B467" s="17"/>
      <c r="C467" s="17"/>
      <c r="D467" s="301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</row>
    <row r="468">
      <c r="A468" s="17"/>
      <c r="B468" s="17"/>
      <c r="C468" s="17"/>
      <c r="D468" s="301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</row>
    <row r="469">
      <c r="A469" s="17"/>
      <c r="B469" s="17"/>
      <c r="C469" s="17"/>
      <c r="D469" s="301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</row>
    <row r="470">
      <c r="A470" s="17"/>
      <c r="B470" s="17"/>
      <c r="C470" s="17"/>
      <c r="D470" s="301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</row>
    <row r="471">
      <c r="A471" s="17"/>
      <c r="B471" s="17"/>
      <c r="C471" s="17"/>
      <c r="D471" s="301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</row>
    <row r="472">
      <c r="A472" s="17"/>
      <c r="B472" s="17"/>
      <c r="C472" s="17"/>
      <c r="D472" s="301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</row>
    <row r="473">
      <c r="A473" s="17"/>
      <c r="B473" s="17"/>
      <c r="C473" s="17"/>
      <c r="D473" s="301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</row>
    <row r="474">
      <c r="A474" s="17"/>
      <c r="B474" s="17"/>
      <c r="C474" s="17"/>
      <c r="D474" s="301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</row>
    <row r="475">
      <c r="A475" s="17"/>
      <c r="B475" s="17"/>
      <c r="C475" s="17"/>
      <c r="D475" s="301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</row>
    <row r="476">
      <c r="A476" s="17"/>
      <c r="B476" s="17"/>
      <c r="C476" s="17"/>
      <c r="D476" s="301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</row>
    <row r="477">
      <c r="A477" s="17"/>
      <c r="B477" s="17"/>
      <c r="C477" s="17"/>
      <c r="D477" s="301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</row>
    <row r="478">
      <c r="A478" s="17"/>
      <c r="B478" s="17"/>
      <c r="C478" s="17"/>
      <c r="D478" s="301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</row>
    <row r="479">
      <c r="A479" s="17"/>
      <c r="B479" s="17"/>
      <c r="C479" s="17"/>
      <c r="D479" s="301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</row>
    <row r="480">
      <c r="A480" s="17"/>
      <c r="B480" s="17"/>
      <c r="C480" s="17"/>
      <c r="D480" s="301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</row>
    <row r="481">
      <c r="A481" s="17"/>
      <c r="B481" s="17"/>
      <c r="C481" s="17"/>
      <c r="D481" s="301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</row>
    <row r="482">
      <c r="A482" s="17"/>
      <c r="B482" s="17"/>
      <c r="C482" s="17"/>
      <c r="D482" s="301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</row>
    <row r="483">
      <c r="A483" s="17"/>
      <c r="B483" s="17"/>
      <c r="C483" s="17"/>
      <c r="D483" s="301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</row>
    <row r="484">
      <c r="A484" s="17"/>
      <c r="B484" s="17"/>
      <c r="C484" s="17"/>
      <c r="D484" s="301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</row>
    <row r="485">
      <c r="A485" s="17"/>
      <c r="B485" s="17"/>
      <c r="C485" s="17"/>
      <c r="D485" s="301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</row>
    <row r="486">
      <c r="A486" s="17"/>
      <c r="B486" s="17"/>
      <c r="C486" s="17"/>
      <c r="D486" s="301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</row>
    <row r="487">
      <c r="A487" s="17"/>
      <c r="B487" s="17"/>
      <c r="C487" s="17"/>
      <c r="D487" s="301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</row>
    <row r="488">
      <c r="A488" s="17"/>
      <c r="B488" s="17"/>
      <c r="C488" s="17"/>
      <c r="D488" s="301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</row>
    <row r="489">
      <c r="A489" s="17"/>
      <c r="B489" s="17"/>
      <c r="C489" s="17"/>
      <c r="D489" s="301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</row>
    <row r="490">
      <c r="A490" s="17"/>
      <c r="B490" s="17"/>
      <c r="C490" s="17"/>
      <c r="D490" s="301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</row>
    <row r="491">
      <c r="A491" s="17"/>
      <c r="B491" s="17"/>
      <c r="C491" s="17"/>
      <c r="D491" s="301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</row>
    <row r="492">
      <c r="A492" s="17"/>
      <c r="B492" s="17"/>
      <c r="C492" s="17"/>
      <c r="D492" s="301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</row>
    <row r="493">
      <c r="A493" s="17"/>
      <c r="B493" s="17"/>
      <c r="C493" s="17"/>
      <c r="D493" s="301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</row>
    <row r="494">
      <c r="A494" s="17"/>
      <c r="B494" s="17"/>
      <c r="C494" s="17"/>
      <c r="D494" s="301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</row>
    <row r="495">
      <c r="A495" s="17"/>
      <c r="B495" s="17"/>
      <c r="C495" s="17"/>
      <c r="D495" s="301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</row>
    <row r="496">
      <c r="A496" s="17"/>
      <c r="B496" s="17"/>
      <c r="C496" s="17"/>
      <c r="D496" s="301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</row>
    <row r="497">
      <c r="A497" s="17"/>
      <c r="B497" s="17"/>
      <c r="C497" s="17"/>
      <c r="D497" s="301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</row>
    <row r="498">
      <c r="A498" s="17"/>
      <c r="B498" s="17"/>
      <c r="C498" s="17"/>
      <c r="D498" s="301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</row>
    <row r="499">
      <c r="A499" s="17"/>
      <c r="B499" s="17"/>
      <c r="C499" s="17"/>
      <c r="D499" s="301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</row>
    <row r="500">
      <c r="A500" s="17"/>
      <c r="B500" s="17"/>
      <c r="C500" s="17"/>
      <c r="D500" s="301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</row>
    <row r="501">
      <c r="A501" s="17"/>
      <c r="B501" s="17"/>
      <c r="C501" s="17"/>
      <c r="D501" s="301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</row>
    <row r="502">
      <c r="A502" s="17"/>
      <c r="B502" s="17"/>
      <c r="C502" s="17"/>
      <c r="D502" s="301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</row>
    <row r="503">
      <c r="A503" s="17"/>
      <c r="B503" s="17"/>
      <c r="C503" s="17"/>
      <c r="D503" s="301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</row>
    <row r="504">
      <c r="A504" s="17"/>
      <c r="B504" s="17"/>
      <c r="C504" s="17"/>
      <c r="D504" s="301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</row>
    <row r="505">
      <c r="A505" s="17"/>
      <c r="B505" s="17"/>
      <c r="C505" s="17"/>
      <c r="D505" s="301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</row>
    <row r="506">
      <c r="A506" s="17"/>
      <c r="B506" s="17"/>
      <c r="C506" s="17"/>
      <c r="D506" s="301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</row>
    <row r="507">
      <c r="A507" s="17"/>
      <c r="B507" s="17"/>
      <c r="C507" s="17"/>
      <c r="D507" s="301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</row>
    <row r="508">
      <c r="A508" s="17"/>
      <c r="B508" s="17"/>
      <c r="C508" s="17"/>
      <c r="D508" s="301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</row>
    <row r="509">
      <c r="A509" s="17"/>
      <c r="B509" s="17"/>
      <c r="C509" s="17"/>
      <c r="D509" s="301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</row>
    <row r="510">
      <c r="A510" s="17"/>
      <c r="B510" s="17"/>
      <c r="C510" s="17"/>
      <c r="D510" s="301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</row>
    <row r="511">
      <c r="A511" s="17"/>
      <c r="B511" s="17"/>
      <c r="C511" s="17"/>
      <c r="D511" s="301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</row>
    <row r="512">
      <c r="A512" s="17"/>
      <c r="B512" s="17"/>
      <c r="C512" s="17"/>
      <c r="D512" s="301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</row>
    <row r="513">
      <c r="A513" s="17"/>
      <c r="B513" s="17"/>
      <c r="C513" s="17"/>
      <c r="D513" s="301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</row>
    <row r="514">
      <c r="A514" s="17"/>
      <c r="B514" s="17"/>
      <c r="C514" s="17"/>
      <c r="D514" s="301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</row>
    <row r="515">
      <c r="A515" s="17"/>
      <c r="B515" s="17"/>
      <c r="C515" s="17"/>
      <c r="D515" s="301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</row>
    <row r="516">
      <c r="A516" s="17"/>
      <c r="B516" s="17"/>
      <c r="C516" s="17"/>
      <c r="D516" s="301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</row>
    <row r="517">
      <c r="A517" s="17"/>
      <c r="B517" s="17"/>
      <c r="C517" s="17"/>
      <c r="D517" s="301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</row>
    <row r="518">
      <c r="A518" s="17"/>
      <c r="B518" s="17"/>
      <c r="C518" s="17"/>
      <c r="D518" s="301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</row>
    <row r="519">
      <c r="A519" s="17"/>
      <c r="B519" s="17"/>
      <c r="C519" s="17"/>
      <c r="D519" s="301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</row>
    <row r="520">
      <c r="A520" s="17"/>
      <c r="B520" s="17"/>
      <c r="C520" s="17"/>
      <c r="D520" s="301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</row>
    <row r="521">
      <c r="A521" s="17"/>
      <c r="B521" s="17"/>
      <c r="C521" s="17"/>
      <c r="D521" s="301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</row>
    <row r="522">
      <c r="A522" s="17"/>
      <c r="B522" s="17"/>
      <c r="C522" s="17"/>
      <c r="D522" s="301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</row>
    <row r="523">
      <c r="A523" s="17"/>
      <c r="B523" s="17"/>
      <c r="C523" s="17"/>
      <c r="D523" s="301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</row>
    <row r="524">
      <c r="A524" s="17"/>
      <c r="B524" s="17"/>
      <c r="C524" s="17"/>
      <c r="D524" s="301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</row>
    <row r="525">
      <c r="A525" s="17"/>
      <c r="B525" s="17"/>
      <c r="C525" s="17"/>
      <c r="D525" s="301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</row>
    <row r="526">
      <c r="A526" s="17"/>
      <c r="B526" s="17"/>
      <c r="C526" s="17"/>
      <c r="D526" s="301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</row>
    <row r="527">
      <c r="A527" s="17"/>
      <c r="B527" s="17"/>
      <c r="C527" s="17"/>
      <c r="D527" s="301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</row>
    <row r="528">
      <c r="A528" s="17"/>
      <c r="B528" s="17"/>
      <c r="C528" s="17"/>
      <c r="D528" s="301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</row>
    <row r="529">
      <c r="A529" s="17"/>
      <c r="B529" s="17"/>
      <c r="C529" s="17"/>
      <c r="D529" s="301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</row>
    <row r="530">
      <c r="A530" s="17"/>
      <c r="B530" s="17"/>
      <c r="C530" s="17"/>
      <c r="D530" s="301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</row>
    <row r="531">
      <c r="A531" s="17"/>
      <c r="B531" s="17"/>
      <c r="C531" s="17"/>
      <c r="D531" s="301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</row>
    <row r="532">
      <c r="A532" s="17"/>
      <c r="B532" s="17"/>
      <c r="C532" s="17"/>
      <c r="D532" s="301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</row>
    <row r="533">
      <c r="A533" s="17"/>
      <c r="B533" s="17"/>
      <c r="C533" s="17"/>
      <c r="D533" s="301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</row>
    <row r="534">
      <c r="A534" s="17"/>
      <c r="B534" s="17"/>
      <c r="C534" s="17"/>
      <c r="D534" s="301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</row>
    <row r="535">
      <c r="A535" s="17"/>
      <c r="B535" s="17"/>
      <c r="C535" s="17"/>
      <c r="D535" s="301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</row>
    <row r="536">
      <c r="A536" s="17"/>
      <c r="B536" s="17"/>
      <c r="C536" s="17"/>
      <c r="D536" s="301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</row>
    <row r="537">
      <c r="A537" s="17"/>
      <c r="B537" s="17"/>
      <c r="C537" s="17"/>
      <c r="D537" s="301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</row>
    <row r="538">
      <c r="A538" s="17"/>
      <c r="B538" s="17"/>
      <c r="C538" s="17"/>
      <c r="D538" s="301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</row>
    <row r="539">
      <c r="A539" s="17"/>
      <c r="B539" s="17"/>
      <c r="C539" s="17"/>
      <c r="D539" s="301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</row>
    <row r="540">
      <c r="A540" s="17"/>
      <c r="B540" s="17"/>
      <c r="C540" s="17"/>
      <c r="D540" s="301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</row>
    <row r="541">
      <c r="A541" s="17"/>
      <c r="B541" s="17"/>
      <c r="C541" s="17"/>
      <c r="D541" s="301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</row>
    <row r="542">
      <c r="A542" s="17"/>
      <c r="B542" s="17"/>
      <c r="C542" s="17"/>
      <c r="D542" s="301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</row>
    <row r="543">
      <c r="A543" s="17"/>
      <c r="B543" s="17"/>
      <c r="C543" s="17"/>
      <c r="D543" s="301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</row>
    <row r="544">
      <c r="A544" s="17"/>
      <c r="B544" s="17"/>
      <c r="C544" s="17"/>
      <c r="D544" s="301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</row>
    <row r="545">
      <c r="A545" s="17"/>
      <c r="B545" s="17"/>
      <c r="C545" s="17"/>
      <c r="D545" s="301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</row>
    <row r="546">
      <c r="A546" s="17"/>
      <c r="B546" s="17"/>
      <c r="C546" s="17"/>
      <c r="D546" s="301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</row>
    <row r="547">
      <c r="A547" s="17"/>
      <c r="B547" s="17"/>
      <c r="C547" s="17"/>
      <c r="D547" s="301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</row>
    <row r="548">
      <c r="A548" s="17"/>
      <c r="B548" s="17"/>
      <c r="C548" s="17"/>
      <c r="D548" s="301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</row>
    <row r="549">
      <c r="A549" s="17"/>
      <c r="B549" s="17"/>
      <c r="C549" s="17"/>
      <c r="D549" s="301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</row>
    <row r="550">
      <c r="A550" s="17"/>
      <c r="B550" s="17"/>
      <c r="C550" s="17"/>
      <c r="D550" s="301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</row>
    <row r="551">
      <c r="A551" s="17"/>
      <c r="B551" s="17"/>
      <c r="C551" s="17"/>
      <c r="D551" s="301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</row>
    <row r="552">
      <c r="A552" s="17"/>
      <c r="B552" s="17"/>
      <c r="C552" s="17"/>
      <c r="D552" s="301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</row>
    <row r="553">
      <c r="A553" s="17"/>
      <c r="B553" s="17"/>
      <c r="C553" s="17"/>
      <c r="D553" s="301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</row>
    <row r="554">
      <c r="A554" s="17"/>
      <c r="B554" s="17"/>
      <c r="C554" s="17"/>
      <c r="D554" s="301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</row>
    <row r="555">
      <c r="A555" s="17"/>
      <c r="B555" s="17"/>
      <c r="C555" s="17"/>
      <c r="D555" s="301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</row>
    <row r="556">
      <c r="A556" s="17"/>
      <c r="B556" s="17"/>
      <c r="C556" s="17"/>
      <c r="D556" s="301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</row>
    <row r="557">
      <c r="A557" s="17"/>
      <c r="B557" s="17"/>
      <c r="C557" s="17"/>
      <c r="D557" s="301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</row>
    <row r="558">
      <c r="A558" s="17"/>
      <c r="B558" s="17"/>
      <c r="C558" s="17"/>
      <c r="D558" s="301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</row>
    <row r="559">
      <c r="A559" s="17"/>
      <c r="B559" s="17"/>
      <c r="C559" s="17"/>
      <c r="D559" s="301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</row>
    <row r="560">
      <c r="A560" s="17"/>
      <c r="B560" s="17"/>
      <c r="C560" s="17"/>
      <c r="D560" s="301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</row>
    <row r="561">
      <c r="A561" s="17"/>
      <c r="B561" s="17"/>
      <c r="C561" s="17"/>
      <c r="D561" s="301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</row>
    <row r="562">
      <c r="A562" s="17"/>
      <c r="B562" s="17"/>
      <c r="C562" s="17"/>
      <c r="D562" s="301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</row>
    <row r="563">
      <c r="A563" s="17"/>
      <c r="B563" s="17"/>
      <c r="C563" s="17"/>
      <c r="D563" s="301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</row>
    <row r="564">
      <c r="A564" s="17"/>
      <c r="B564" s="17"/>
      <c r="C564" s="17"/>
      <c r="D564" s="301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</row>
    <row r="565">
      <c r="A565" s="17"/>
      <c r="B565" s="17"/>
      <c r="C565" s="17"/>
      <c r="D565" s="301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</row>
    <row r="566">
      <c r="A566" s="17"/>
      <c r="B566" s="17"/>
      <c r="C566" s="17"/>
      <c r="D566" s="301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</row>
    <row r="567">
      <c r="A567" s="17"/>
      <c r="B567" s="17"/>
      <c r="C567" s="17"/>
      <c r="D567" s="301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</row>
    <row r="568">
      <c r="A568" s="17"/>
      <c r="B568" s="17"/>
      <c r="C568" s="17"/>
      <c r="D568" s="301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</row>
    <row r="569">
      <c r="A569" s="17"/>
      <c r="B569" s="17"/>
      <c r="C569" s="17"/>
      <c r="D569" s="301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</row>
    <row r="570">
      <c r="A570" s="17"/>
      <c r="B570" s="17"/>
      <c r="C570" s="17"/>
      <c r="D570" s="301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</row>
    <row r="571">
      <c r="A571" s="17"/>
      <c r="B571" s="17"/>
      <c r="C571" s="17"/>
      <c r="D571" s="301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</row>
    <row r="572">
      <c r="A572" s="17"/>
      <c r="B572" s="17"/>
      <c r="C572" s="17"/>
      <c r="D572" s="301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</row>
    <row r="573">
      <c r="A573" s="17"/>
      <c r="B573" s="17"/>
      <c r="C573" s="17"/>
      <c r="D573" s="301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</row>
    <row r="574">
      <c r="A574" s="17"/>
      <c r="B574" s="17"/>
      <c r="C574" s="17"/>
      <c r="D574" s="301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</row>
    <row r="575">
      <c r="A575" s="17"/>
      <c r="B575" s="17"/>
      <c r="C575" s="17"/>
      <c r="D575" s="301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</row>
    <row r="576">
      <c r="A576" s="17"/>
      <c r="B576" s="17"/>
      <c r="C576" s="17"/>
      <c r="D576" s="301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</row>
    <row r="577">
      <c r="A577" s="17"/>
      <c r="B577" s="17"/>
      <c r="C577" s="17"/>
      <c r="D577" s="301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</row>
    <row r="578">
      <c r="A578" s="17"/>
      <c r="B578" s="17"/>
      <c r="C578" s="17"/>
      <c r="D578" s="301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</row>
    <row r="579">
      <c r="A579" s="17"/>
      <c r="B579" s="17"/>
      <c r="C579" s="17"/>
      <c r="D579" s="301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</row>
    <row r="580">
      <c r="A580" s="17"/>
      <c r="B580" s="17"/>
      <c r="C580" s="17"/>
      <c r="D580" s="301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</row>
    <row r="581">
      <c r="A581" s="17"/>
      <c r="B581" s="17"/>
      <c r="C581" s="17"/>
      <c r="D581" s="301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</row>
    <row r="582">
      <c r="A582" s="17"/>
      <c r="B582" s="17"/>
      <c r="C582" s="17"/>
      <c r="D582" s="301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</row>
    <row r="583">
      <c r="A583" s="17"/>
      <c r="B583" s="17"/>
      <c r="C583" s="17"/>
      <c r="D583" s="301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</row>
    <row r="584">
      <c r="A584" s="17"/>
      <c r="B584" s="17"/>
      <c r="C584" s="17"/>
      <c r="D584" s="301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</row>
    <row r="585">
      <c r="A585" s="17"/>
      <c r="B585" s="17"/>
      <c r="C585" s="17"/>
      <c r="D585" s="301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</row>
    <row r="586">
      <c r="A586" s="17"/>
      <c r="B586" s="17"/>
      <c r="C586" s="17"/>
      <c r="D586" s="301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</row>
    <row r="587">
      <c r="A587" s="17"/>
      <c r="B587" s="17"/>
      <c r="C587" s="17"/>
      <c r="D587" s="301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</row>
    <row r="588">
      <c r="A588" s="17"/>
      <c r="B588" s="17"/>
      <c r="C588" s="17"/>
      <c r="D588" s="301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</row>
    <row r="589">
      <c r="A589" s="17"/>
      <c r="B589" s="17"/>
      <c r="C589" s="17"/>
      <c r="D589" s="301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</row>
    <row r="590">
      <c r="A590" s="17"/>
      <c r="B590" s="17"/>
      <c r="C590" s="17"/>
      <c r="D590" s="301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</row>
    <row r="591">
      <c r="A591" s="17"/>
      <c r="B591" s="17"/>
      <c r="C591" s="17"/>
      <c r="D591" s="301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</row>
    <row r="592">
      <c r="A592" s="17"/>
      <c r="B592" s="17"/>
      <c r="C592" s="17"/>
      <c r="D592" s="301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</row>
    <row r="593">
      <c r="A593" s="17"/>
      <c r="B593" s="17"/>
      <c r="C593" s="17"/>
      <c r="D593" s="301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</row>
    <row r="594">
      <c r="A594" s="17"/>
      <c r="B594" s="17"/>
      <c r="C594" s="17"/>
      <c r="D594" s="301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</row>
    <row r="595">
      <c r="A595" s="17"/>
      <c r="B595" s="17"/>
      <c r="C595" s="17"/>
      <c r="D595" s="301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</row>
    <row r="596">
      <c r="A596" s="17"/>
      <c r="B596" s="17"/>
      <c r="C596" s="17"/>
      <c r="D596" s="301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</row>
    <row r="597">
      <c r="A597" s="17"/>
      <c r="B597" s="17"/>
      <c r="C597" s="17"/>
      <c r="D597" s="301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</row>
    <row r="598">
      <c r="A598" s="17"/>
      <c r="B598" s="17"/>
      <c r="C598" s="17"/>
      <c r="D598" s="301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</row>
    <row r="599">
      <c r="A599" s="17"/>
      <c r="B599" s="17"/>
      <c r="C599" s="17"/>
      <c r="D599" s="301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</row>
    <row r="600">
      <c r="A600" s="17"/>
      <c r="B600" s="17"/>
      <c r="C600" s="17"/>
      <c r="D600" s="301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</row>
    <row r="601">
      <c r="A601" s="17"/>
      <c r="B601" s="17"/>
      <c r="C601" s="17"/>
      <c r="D601" s="301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</row>
    <row r="602">
      <c r="A602" s="17"/>
      <c r="B602" s="17"/>
      <c r="C602" s="17"/>
      <c r="D602" s="301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</row>
    <row r="603">
      <c r="A603" s="17"/>
      <c r="B603" s="17"/>
      <c r="C603" s="17"/>
      <c r="D603" s="301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</row>
    <row r="604">
      <c r="A604" s="17"/>
      <c r="B604" s="17"/>
      <c r="C604" s="17"/>
      <c r="D604" s="301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</row>
    <row r="605">
      <c r="A605" s="17"/>
      <c r="B605" s="17"/>
      <c r="C605" s="17"/>
      <c r="D605" s="301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</row>
    <row r="606">
      <c r="A606" s="17"/>
      <c r="B606" s="17"/>
      <c r="C606" s="17"/>
      <c r="D606" s="301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</row>
    <row r="607">
      <c r="A607" s="17"/>
      <c r="B607" s="17"/>
      <c r="C607" s="17"/>
      <c r="D607" s="301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</row>
    <row r="608">
      <c r="A608" s="17"/>
      <c r="B608" s="17"/>
      <c r="C608" s="17"/>
      <c r="D608" s="301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</row>
    <row r="609">
      <c r="A609" s="17"/>
      <c r="B609" s="17"/>
      <c r="C609" s="17"/>
      <c r="D609" s="301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</row>
    <row r="610">
      <c r="A610" s="17"/>
      <c r="B610" s="17"/>
      <c r="C610" s="17"/>
      <c r="D610" s="301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</row>
    <row r="611">
      <c r="A611" s="17"/>
      <c r="B611" s="17"/>
      <c r="C611" s="17"/>
      <c r="D611" s="301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</row>
    <row r="612">
      <c r="A612" s="17"/>
      <c r="B612" s="17"/>
      <c r="C612" s="17"/>
      <c r="D612" s="301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</row>
    <row r="613">
      <c r="A613" s="17"/>
      <c r="B613" s="17"/>
      <c r="C613" s="17"/>
      <c r="D613" s="301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</row>
    <row r="614">
      <c r="A614" s="17"/>
      <c r="B614" s="17"/>
      <c r="C614" s="17"/>
      <c r="D614" s="301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</row>
    <row r="615">
      <c r="A615" s="17"/>
      <c r="B615" s="17"/>
      <c r="C615" s="17"/>
      <c r="D615" s="301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</row>
    <row r="616">
      <c r="A616" s="17"/>
      <c r="B616" s="17"/>
      <c r="C616" s="17"/>
      <c r="D616" s="301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</row>
    <row r="617">
      <c r="A617" s="17"/>
      <c r="B617" s="17"/>
      <c r="C617" s="17"/>
      <c r="D617" s="301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</row>
    <row r="618">
      <c r="A618" s="17"/>
      <c r="B618" s="17"/>
      <c r="C618" s="17"/>
      <c r="D618" s="301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</row>
    <row r="619">
      <c r="A619" s="17"/>
      <c r="B619" s="17"/>
      <c r="C619" s="17"/>
      <c r="D619" s="301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</row>
    <row r="620">
      <c r="A620" s="17"/>
      <c r="B620" s="17"/>
      <c r="C620" s="17"/>
      <c r="D620" s="301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</row>
    <row r="621">
      <c r="A621" s="17"/>
      <c r="B621" s="17"/>
      <c r="C621" s="17"/>
      <c r="D621" s="301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</row>
    <row r="622">
      <c r="A622" s="17"/>
      <c r="B622" s="17"/>
      <c r="C622" s="17"/>
      <c r="D622" s="301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</row>
    <row r="623">
      <c r="A623" s="17"/>
      <c r="B623" s="17"/>
      <c r="C623" s="17"/>
      <c r="D623" s="301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</row>
    <row r="624">
      <c r="A624" s="17"/>
      <c r="B624" s="17"/>
      <c r="C624" s="17"/>
      <c r="D624" s="301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</row>
    <row r="625">
      <c r="A625" s="17"/>
      <c r="B625" s="17"/>
      <c r="C625" s="17"/>
      <c r="D625" s="301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</row>
    <row r="626">
      <c r="A626" s="17"/>
      <c r="B626" s="17"/>
      <c r="C626" s="17"/>
      <c r="D626" s="301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</row>
    <row r="627">
      <c r="A627" s="17"/>
      <c r="B627" s="17"/>
      <c r="C627" s="17"/>
      <c r="D627" s="301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</row>
    <row r="628">
      <c r="A628" s="17"/>
      <c r="B628" s="17"/>
      <c r="C628" s="17"/>
      <c r="D628" s="301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</row>
    <row r="629">
      <c r="A629" s="17"/>
      <c r="B629" s="17"/>
      <c r="C629" s="17"/>
      <c r="D629" s="301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</row>
    <row r="630">
      <c r="A630" s="17"/>
      <c r="B630" s="17"/>
      <c r="C630" s="17"/>
      <c r="D630" s="301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</row>
    <row r="631">
      <c r="A631" s="17"/>
      <c r="B631" s="17"/>
      <c r="C631" s="17"/>
      <c r="D631" s="301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</row>
    <row r="632">
      <c r="A632" s="17"/>
      <c r="B632" s="17"/>
      <c r="C632" s="17"/>
      <c r="D632" s="301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</row>
    <row r="633">
      <c r="A633" s="17"/>
      <c r="B633" s="17"/>
      <c r="C633" s="17"/>
      <c r="D633" s="301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</row>
    <row r="634">
      <c r="A634" s="17"/>
      <c r="B634" s="17"/>
      <c r="C634" s="17"/>
      <c r="D634" s="301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</row>
    <row r="635">
      <c r="A635" s="17"/>
      <c r="B635" s="17"/>
      <c r="C635" s="17"/>
      <c r="D635" s="301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</row>
    <row r="636">
      <c r="A636" s="17"/>
      <c r="B636" s="17"/>
      <c r="C636" s="17"/>
      <c r="D636" s="301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</row>
    <row r="637">
      <c r="A637" s="17"/>
      <c r="B637" s="17"/>
      <c r="C637" s="17"/>
      <c r="D637" s="301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</row>
    <row r="638">
      <c r="A638" s="17"/>
      <c r="B638" s="17"/>
      <c r="C638" s="17"/>
      <c r="D638" s="301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</row>
    <row r="639">
      <c r="A639" s="17"/>
      <c r="B639" s="17"/>
      <c r="C639" s="17"/>
      <c r="D639" s="301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</row>
    <row r="640">
      <c r="A640" s="17"/>
      <c r="B640" s="17"/>
      <c r="C640" s="17"/>
      <c r="D640" s="301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</row>
    <row r="641">
      <c r="A641" s="17"/>
      <c r="B641" s="17"/>
      <c r="C641" s="17"/>
      <c r="D641" s="301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</row>
    <row r="642">
      <c r="A642" s="17"/>
      <c r="B642" s="17"/>
      <c r="C642" s="17"/>
      <c r="D642" s="301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</row>
    <row r="643">
      <c r="A643" s="17"/>
      <c r="B643" s="17"/>
      <c r="C643" s="17"/>
      <c r="D643" s="301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</row>
    <row r="644">
      <c r="A644" s="17"/>
      <c r="B644" s="17"/>
      <c r="C644" s="17"/>
      <c r="D644" s="301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</row>
    <row r="645">
      <c r="A645" s="17"/>
      <c r="B645" s="17"/>
      <c r="C645" s="17"/>
      <c r="D645" s="301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</row>
    <row r="646">
      <c r="A646" s="17"/>
      <c r="B646" s="17"/>
      <c r="C646" s="17"/>
      <c r="D646" s="301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</row>
    <row r="647">
      <c r="A647" s="17"/>
      <c r="B647" s="17"/>
      <c r="C647" s="17"/>
      <c r="D647" s="301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</row>
    <row r="648">
      <c r="A648" s="17"/>
      <c r="B648" s="17"/>
      <c r="C648" s="17"/>
      <c r="D648" s="301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</row>
    <row r="649">
      <c r="A649" s="17"/>
      <c r="B649" s="17"/>
      <c r="C649" s="17"/>
      <c r="D649" s="301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</row>
    <row r="650">
      <c r="A650" s="17"/>
      <c r="B650" s="17"/>
      <c r="C650" s="17"/>
      <c r="D650" s="301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</row>
    <row r="651">
      <c r="A651" s="17"/>
      <c r="B651" s="17"/>
      <c r="C651" s="17"/>
      <c r="D651" s="301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</row>
    <row r="652">
      <c r="A652" s="17"/>
      <c r="B652" s="17"/>
      <c r="C652" s="17"/>
      <c r="D652" s="301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</row>
    <row r="653">
      <c r="A653" s="17"/>
      <c r="B653" s="17"/>
      <c r="C653" s="17"/>
      <c r="D653" s="301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</row>
    <row r="654">
      <c r="A654" s="17"/>
      <c r="B654" s="17"/>
      <c r="C654" s="17"/>
      <c r="D654" s="301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</row>
    <row r="655">
      <c r="A655" s="17"/>
      <c r="B655" s="17"/>
      <c r="C655" s="17"/>
      <c r="D655" s="301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</row>
    <row r="656">
      <c r="A656" s="17"/>
      <c r="B656" s="17"/>
      <c r="C656" s="17"/>
      <c r="D656" s="301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</row>
    <row r="657">
      <c r="A657" s="17"/>
      <c r="B657" s="17"/>
      <c r="C657" s="17"/>
      <c r="D657" s="301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</row>
    <row r="658">
      <c r="A658" s="17"/>
      <c r="B658" s="17"/>
      <c r="C658" s="17"/>
      <c r="D658" s="301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</row>
    <row r="659">
      <c r="A659" s="17"/>
      <c r="B659" s="17"/>
      <c r="C659" s="17"/>
      <c r="D659" s="301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</row>
    <row r="660">
      <c r="A660" s="17"/>
      <c r="B660" s="17"/>
      <c r="C660" s="17"/>
      <c r="D660" s="301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</row>
    <row r="661">
      <c r="A661" s="17"/>
      <c r="B661" s="17"/>
      <c r="C661" s="17"/>
      <c r="D661" s="301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</row>
    <row r="662">
      <c r="A662" s="17"/>
      <c r="B662" s="17"/>
      <c r="C662" s="17"/>
      <c r="D662" s="301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</row>
    <row r="663">
      <c r="A663" s="17"/>
      <c r="B663" s="17"/>
      <c r="C663" s="17"/>
      <c r="D663" s="301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</row>
    <row r="664">
      <c r="A664" s="17"/>
      <c r="B664" s="17"/>
      <c r="C664" s="17"/>
      <c r="D664" s="301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</row>
    <row r="665">
      <c r="A665" s="17"/>
      <c r="B665" s="17"/>
      <c r="C665" s="17"/>
      <c r="D665" s="301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</row>
    <row r="666">
      <c r="A666" s="17"/>
      <c r="B666" s="17"/>
      <c r="C666" s="17"/>
      <c r="D666" s="301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</row>
    <row r="667">
      <c r="A667" s="17"/>
      <c r="B667" s="17"/>
      <c r="C667" s="17"/>
      <c r="D667" s="301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</row>
    <row r="668">
      <c r="A668" s="17"/>
      <c r="B668" s="17"/>
      <c r="C668" s="17"/>
      <c r="D668" s="301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</row>
    <row r="669">
      <c r="A669" s="17"/>
      <c r="B669" s="17"/>
      <c r="C669" s="17"/>
      <c r="D669" s="301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</row>
    <row r="670">
      <c r="A670" s="17"/>
      <c r="B670" s="17"/>
      <c r="C670" s="17"/>
      <c r="D670" s="301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</row>
    <row r="671">
      <c r="A671" s="17"/>
      <c r="B671" s="17"/>
      <c r="C671" s="17"/>
      <c r="D671" s="301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</row>
    <row r="672">
      <c r="A672" s="17"/>
      <c r="B672" s="17"/>
      <c r="C672" s="17"/>
      <c r="D672" s="301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</row>
    <row r="673">
      <c r="A673" s="17"/>
      <c r="B673" s="17"/>
      <c r="C673" s="17"/>
      <c r="D673" s="301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</row>
    <row r="674">
      <c r="A674" s="17"/>
      <c r="B674" s="17"/>
      <c r="C674" s="17"/>
      <c r="D674" s="301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</row>
    <row r="675">
      <c r="A675" s="17"/>
      <c r="B675" s="17"/>
      <c r="C675" s="17"/>
      <c r="D675" s="301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</row>
    <row r="676">
      <c r="A676" s="17"/>
      <c r="B676" s="17"/>
      <c r="C676" s="17"/>
      <c r="D676" s="301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</row>
    <row r="677">
      <c r="A677" s="17"/>
      <c r="B677" s="17"/>
      <c r="C677" s="17"/>
      <c r="D677" s="301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</row>
    <row r="678">
      <c r="A678" s="17"/>
      <c r="B678" s="17"/>
      <c r="C678" s="17"/>
      <c r="D678" s="301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</row>
    <row r="679">
      <c r="A679" s="17"/>
      <c r="B679" s="17"/>
      <c r="C679" s="17"/>
      <c r="D679" s="301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</row>
    <row r="680">
      <c r="A680" s="17"/>
      <c r="B680" s="17"/>
      <c r="C680" s="17"/>
      <c r="D680" s="301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</row>
    <row r="681">
      <c r="A681" s="17"/>
      <c r="B681" s="17"/>
      <c r="C681" s="17"/>
      <c r="D681" s="301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</row>
    <row r="682">
      <c r="A682" s="17"/>
      <c r="B682" s="17"/>
      <c r="C682" s="17"/>
      <c r="D682" s="301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</row>
    <row r="683">
      <c r="A683" s="17"/>
      <c r="B683" s="17"/>
      <c r="C683" s="17"/>
      <c r="D683" s="301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</row>
    <row r="684">
      <c r="A684" s="17"/>
      <c r="B684" s="17"/>
      <c r="C684" s="17"/>
      <c r="D684" s="301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</row>
    <row r="685">
      <c r="A685" s="17"/>
      <c r="B685" s="17"/>
      <c r="C685" s="17"/>
      <c r="D685" s="301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</row>
    <row r="686">
      <c r="A686" s="17"/>
      <c r="B686" s="17"/>
      <c r="C686" s="17"/>
      <c r="D686" s="301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</row>
    <row r="687">
      <c r="A687" s="17"/>
      <c r="B687" s="17"/>
      <c r="C687" s="17"/>
      <c r="D687" s="301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</row>
    <row r="688">
      <c r="A688" s="17"/>
      <c r="B688" s="17"/>
      <c r="C688" s="17"/>
      <c r="D688" s="301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</row>
    <row r="689">
      <c r="A689" s="17"/>
      <c r="B689" s="17"/>
      <c r="C689" s="17"/>
      <c r="D689" s="301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</row>
    <row r="690">
      <c r="A690" s="17"/>
      <c r="B690" s="17"/>
      <c r="C690" s="17"/>
      <c r="D690" s="301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</row>
    <row r="691">
      <c r="A691" s="17"/>
      <c r="B691" s="17"/>
      <c r="C691" s="17"/>
      <c r="D691" s="301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</row>
    <row r="692">
      <c r="A692" s="17"/>
      <c r="B692" s="17"/>
      <c r="C692" s="17"/>
      <c r="D692" s="301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</row>
    <row r="693">
      <c r="A693" s="17"/>
      <c r="B693" s="17"/>
      <c r="C693" s="17"/>
      <c r="D693" s="301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</row>
    <row r="694">
      <c r="A694" s="17"/>
      <c r="B694" s="17"/>
      <c r="C694" s="17"/>
      <c r="D694" s="301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</row>
    <row r="695">
      <c r="A695" s="17"/>
      <c r="B695" s="17"/>
      <c r="C695" s="17"/>
      <c r="D695" s="301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</row>
    <row r="696">
      <c r="A696" s="17"/>
      <c r="B696" s="17"/>
      <c r="C696" s="17"/>
      <c r="D696" s="301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</row>
    <row r="697">
      <c r="A697" s="17"/>
      <c r="B697" s="17"/>
      <c r="C697" s="17"/>
      <c r="D697" s="301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</row>
    <row r="698">
      <c r="A698" s="17"/>
      <c r="B698" s="17"/>
      <c r="C698" s="17"/>
      <c r="D698" s="301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</row>
    <row r="699">
      <c r="A699" s="17"/>
      <c r="B699" s="17"/>
      <c r="C699" s="17"/>
      <c r="D699" s="301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</row>
    <row r="700">
      <c r="A700" s="17"/>
      <c r="B700" s="17"/>
      <c r="C700" s="17"/>
      <c r="D700" s="301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</row>
    <row r="701">
      <c r="A701" s="17"/>
      <c r="B701" s="17"/>
      <c r="C701" s="17"/>
      <c r="D701" s="301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</row>
    <row r="702">
      <c r="A702" s="17"/>
      <c r="B702" s="17"/>
      <c r="C702" s="17"/>
      <c r="D702" s="301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</row>
    <row r="703">
      <c r="A703" s="17"/>
      <c r="B703" s="17"/>
      <c r="C703" s="17"/>
      <c r="D703" s="301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</row>
    <row r="704">
      <c r="A704" s="17"/>
      <c r="B704" s="17"/>
      <c r="C704" s="17"/>
      <c r="D704" s="301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</row>
    <row r="705">
      <c r="A705" s="17"/>
      <c r="B705" s="17"/>
      <c r="C705" s="17"/>
      <c r="D705" s="301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</row>
    <row r="706">
      <c r="A706" s="17"/>
      <c r="B706" s="17"/>
      <c r="C706" s="17"/>
      <c r="D706" s="301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</row>
    <row r="707">
      <c r="A707" s="17"/>
      <c r="B707" s="17"/>
      <c r="C707" s="17"/>
      <c r="D707" s="301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</row>
    <row r="708">
      <c r="A708" s="17"/>
      <c r="B708" s="17"/>
      <c r="C708" s="17"/>
      <c r="D708" s="301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</row>
    <row r="709">
      <c r="A709" s="17"/>
      <c r="B709" s="17"/>
      <c r="C709" s="17"/>
      <c r="D709" s="301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</row>
    <row r="710">
      <c r="A710" s="17"/>
      <c r="B710" s="17"/>
      <c r="C710" s="17"/>
      <c r="D710" s="301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</row>
    <row r="711">
      <c r="A711" s="17"/>
      <c r="B711" s="17"/>
      <c r="C711" s="17"/>
      <c r="D711" s="301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</row>
    <row r="712">
      <c r="A712" s="17"/>
      <c r="B712" s="17"/>
      <c r="C712" s="17"/>
      <c r="D712" s="301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</row>
    <row r="713">
      <c r="A713" s="17"/>
      <c r="B713" s="17"/>
      <c r="C713" s="17"/>
      <c r="D713" s="301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</row>
    <row r="714">
      <c r="A714" s="17"/>
      <c r="B714" s="17"/>
      <c r="C714" s="17"/>
      <c r="D714" s="301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</row>
    <row r="715">
      <c r="A715" s="17"/>
      <c r="B715" s="17"/>
      <c r="C715" s="17"/>
      <c r="D715" s="301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</row>
    <row r="716">
      <c r="A716" s="17"/>
      <c r="B716" s="17"/>
      <c r="C716" s="17"/>
      <c r="D716" s="301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</row>
    <row r="717">
      <c r="A717" s="17"/>
      <c r="B717" s="17"/>
      <c r="C717" s="17"/>
      <c r="D717" s="301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</row>
    <row r="718">
      <c r="A718" s="17"/>
      <c r="B718" s="17"/>
      <c r="C718" s="17"/>
      <c r="D718" s="301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</row>
    <row r="719">
      <c r="A719" s="17"/>
      <c r="B719" s="17"/>
      <c r="C719" s="17"/>
      <c r="D719" s="301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</row>
    <row r="720">
      <c r="A720" s="17"/>
      <c r="B720" s="17"/>
      <c r="C720" s="17"/>
      <c r="D720" s="301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</row>
    <row r="721">
      <c r="A721" s="17"/>
      <c r="B721" s="17"/>
      <c r="C721" s="17"/>
      <c r="D721" s="301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</row>
    <row r="722">
      <c r="A722" s="17"/>
      <c r="B722" s="17"/>
      <c r="C722" s="17"/>
      <c r="D722" s="301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</row>
    <row r="723">
      <c r="A723" s="17"/>
      <c r="B723" s="17"/>
      <c r="C723" s="17"/>
      <c r="D723" s="301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</row>
    <row r="724">
      <c r="A724" s="17"/>
      <c r="B724" s="17"/>
      <c r="C724" s="17"/>
      <c r="D724" s="301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</row>
    <row r="725">
      <c r="A725" s="17"/>
      <c r="B725" s="17"/>
      <c r="C725" s="17"/>
      <c r="D725" s="301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</row>
    <row r="726">
      <c r="A726" s="17"/>
      <c r="B726" s="17"/>
      <c r="C726" s="17"/>
      <c r="D726" s="301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</row>
    <row r="727">
      <c r="A727" s="17"/>
      <c r="B727" s="17"/>
      <c r="C727" s="17"/>
      <c r="D727" s="301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</row>
    <row r="728">
      <c r="A728" s="17"/>
      <c r="B728" s="17"/>
      <c r="C728" s="17"/>
      <c r="D728" s="301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</row>
    <row r="729">
      <c r="A729" s="17"/>
      <c r="B729" s="17"/>
      <c r="C729" s="17"/>
      <c r="D729" s="301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</row>
    <row r="730">
      <c r="A730" s="17"/>
      <c r="B730" s="17"/>
      <c r="C730" s="17"/>
      <c r="D730" s="301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</row>
    <row r="731">
      <c r="A731" s="17"/>
      <c r="B731" s="17"/>
      <c r="C731" s="17"/>
      <c r="D731" s="301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</row>
    <row r="732">
      <c r="A732" s="17"/>
      <c r="B732" s="17"/>
      <c r="C732" s="17"/>
      <c r="D732" s="301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</row>
    <row r="733">
      <c r="A733" s="17"/>
      <c r="B733" s="17"/>
      <c r="C733" s="17"/>
      <c r="D733" s="301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</row>
    <row r="734">
      <c r="A734" s="17"/>
      <c r="B734" s="17"/>
      <c r="C734" s="17"/>
      <c r="D734" s="301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</row>
    <row r="735">
      <c r="A735" s="17"/>
      <c r="B735" s="17"/>
      <c r="C735" s="17"/>
      <c r="D735" s="301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</row>
    <row r="736">
      <c r="A736" s="17"/>
      <c r="B736" s="17"/>
      <c r="C736" s="17"/>
      <c r="D736" s="301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</row>
    <row r="737">
      <c r="A737" s="17"/>
      <c r="B737" s="17"/>
      <c r="C737" s="17"/>
      <c r="D737" s="301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</row>
    <row r="738">
      <c r="A738" s="17"/>
      <c r="B738" s="17"/>
      <c r="C738" s="17"/>
      <c r="D738" s="301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</row>
    <row r="739">
      <c r="A739" s="17"/>
      <c r="B739" s="17"/>
      <c r="C739" s="17"/>
      <c r="D739" s="301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</row>
    <row r="740">
      <c r="A740" s="17"/>
      <c r="B740" s="17"/>
      <c r="C740" s="17"/>
      <c r="D740" s="301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</row>
    <row r="741">
      <c r="A741" s="17"/>
      <c r="B741" s="17"/>
      <c r="C741" s="17"/>
      <c r="D741" s="301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</row>
    <row r="742">
      <c r="A742" s="17"/>
      <c r="B742" s="17"/>
      <c r="C742" s="17"/>
      <c r="D742" s="301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</row>
    <row r="743">
      <c r="A743" s="17"/>
      <c r="B743" s="17"/>
      <c r="C743" s="17"/>
      <c r="D743" s="301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</row>
    <row r="744">
      <c r="A744" s="17"/>
      <c r="B744" s="17"/>
      <c r="C744" s="17"/>
      <c r="D744" s="301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</row>
    <row r="745">
      <c r="A745" s="17"/>
      <c r="B745" s="17"/>
      <c r="C745" s="17"/>
      <c r="D745" s="301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</row>
    <row r="746">
      <c r="A746" s="17"/>
      <c r="B746" s="17"/>
      <c r="C746" s="17"/>
      <c r="D746" s="301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</row>
    <row r="747">
      <c r="A747" s="17"/>
      <c r="B747" s="17"/>
      <c r="C747" s="17"/>
      <c r="D747" s="301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</row>
    <row r="748">
      <c r="A748" s="17"/>
      <c r="B748" s="17"/>
      <c r="C748" s="17"/>
      <c r="D748" s="301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</row>
    <row r="749">
      <c r="A749" s="17"/>
      <c r="B749" s="17"/>
      <c r="C749" s="17"/>
      <c r="D749" s="301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</row>
    <row r="750">
      <c r="A750" s="17"/>
      <c r="B750" s="17"/>
      <c r="C750" s="17"/>
      <c r="D750" s="301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</row>
    <row r="751">
      <c r="A751" s="17"/>
      <c r="B751" s="17"/>
      <c r="C751" s="17"/>
      <c r="D751" s="301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</row>
    <row r="752">
      <c r="A752" s="17"/>
      <c r="B752" s="17"/>
      <c r="C752" s="17"/>
      <c r="D752" s="301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</row>
    <row r="753">
      <c r="A753" s="17"/>
      <c r="B753" s="17"/>
      <c r="C753" s="17"/>
      <c r="D753" s="301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</row>
    <row r="754">
      <c r="A754" s="17"/>
      <c r="B754" s="17"/>
      <c r="C754" s="17"/>
      <c r="D754" s="301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</row>
    <row r="755">
      <c r="A755" s="17"/>
      <c r="B755" s="17"/>
      <c r="C755" s="17"/>
      <c r="D755" s="301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</row>
    <row r="756">
      <c r="A756" s="17"/>
      <c r="B756" s="17"/>
      <c r="C756" s="17"/>
      <c r="D756" s="301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</row>
    <row r="757">
      <c r="A757" s="17"/>
      <c r="B757" s="17"/>
      <c r="C757" s="17"/>
      <c r="D757" s="301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</row>
    <row r="758">
      <c r="A758" s="17"/>
      <c r="B758" s="17"/>
      <c r="C758" s="17"/>
      <c r="D758" s="301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</row>
    <row r="759">
      <c r="A759" s="17"/>
      <c r="B759" s="17"/>
      <c r="C759" s="17"/>
      <c r="D759" s="301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</row>
    <row r="760">
      <c r="A760" s="17"/>
      <c r="B760" s="17"/>
      <c r="C760" s="17"/>
      <c r="D760" s="301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</row>
    <row r="761">
      <c r="A761" s="17"/>
      <c r="B761" s="17"/>
      <c r="C761" s="17"/>
      <c r="D761" s="301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</row>
    <row r="762">
      <c r="A762" s="17"/>
      <c r="B762" s="17"/>
      <c r="C762" s="17"/>
      <c r="D762" s="301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</row>
    <row r="763">
      <c r="A763" s="17"/>
      <c r="B763" s="17"/>
      <c r="C763" s="17"/>
      <c r="D763" s="301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</row>
    <row r="764">
      <c r="A764" s="17"/>
      <c r="B764" s="17"/>
      <c r="C764" s="17"/>
      <c r="D764" s="301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</row>
    <row r="765">
      <c r="A765" s="17"/>
      <c r="B765" s="17"/>
      <c r="C765" s="17"/>
      <c r="D765" s="301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</row>
    <row r="766">
      <c r="A766" s="17"/>
      <c r="B766" s="17"/>
      <c r="C766" s="17"/>
      <c r="D766" s="301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</row>
    <row r="767">
      <c r="A767" s="17"/>
      <c r="B767" s="17"/>
      <c r="C767" s="17"/>
      <c r="D767" s="301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</row>
    <row r="768">
      <c r="A768" s="17"/>
      <c r="B768" s="17"/>
      <c r="C768" s="17"/>
      <c r="D768" s="301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</row>
    <row r="769">
      <c r="A769" s="17"/>
      <c r="B769" s="17"/>
      <c r="C769" s="17"/>
      <c r="D769" s="301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</row>
    <row r="770">
      <c r="A770" s="17"/>
      <c r="B770" s="17"/>
      <c r="C770" s="17"/>
      <c r="D770" s="301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</row>
    <row r="771">
      <c r="A771" s="17"/>
      <c r="B771" s="17"/>
      <c r="C771" s="17"/>
      <c r="D771" s="301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</row>
    <row r="772">
      <c r="A772" s="17"/>
      <c r="B772" s="17"/>
      <c r="C772" s="17"/>
      <c r="D772" s="301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</row>
    <row r="773">
      <c r="A773" s="17"/>
      <c r="B773" s="17"/>
      <c r="C773" s="17"/>
      <c r="D773" s="301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</row>
    <row r="774">
      <c r="A774" s="17"/>
      <c r="B774" s="17"/>
      <c r="C774" s="17"/>
      <c r="D774" s="301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</row>
    <row r="775">
      <c r="A775" s="17"/>
      <c r="B775" s="17"/>
      <c r="C775" s="17"/>
      <c r="D775" s="301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</row>
    <row r="776">
      <c r="A776" s="17"/>
      <c r="B776" s="17"/>
      <c r="C776" s="17"/>
      <c r="D776" s="301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</row>
    <row r="777">
      <c r="A777" s="17"/>
      <c r="B777" s="17"/>
      <c r="C777" s="17"/>
      <c r="D777" s="301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</row>
    <row r="778">
      <c r="A778" s="17"/>
      <c r="B778" s="17"/>
      <c r="C778" s="17"/>
      <c r="D778" s="301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</row>
    <row r="779">
      <c r="A779" s="17"/>
      <c r="B779" s="17"/>
      <c r="C779" s="17"/>
      <c r="D779" s="301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</row>
    <row r="780">
      <c r="A780" s="17"/>
      <c r="B780" s="17"/>
      <c r="C780" s="17"/>
      <c r="D780" s="301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</row>
    <row r="781">
      <c r="A781" s="17"/>
      <c r="B781" s="17"/>
      <c r="C781" s="17"/>
      <c r="D781" s="301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</row>
    <row r="782">
      <c r="A782" s="17"/>
      <c r="B782" s="17"/>
      <c r="C782" s="17"/>
      <c r="D782" s="301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</row>
    <row r="783">
      <c r="A783" s="17"/>
      <c r="B783" s="17"/>
      <c r="C783" s="17"/>
      <c r="D783" s="301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</row>
    <row r="784">
      <c r="A784" s="17"/>
      <c r="B784" s="17"/>
      <c r="C784" s="17"/>
      <c r="D784" s="301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</row>
    <row r="785">
      <c r="A785" s="17"/>
      <c r="B785" s="17"/>
      <c r="C785" s="17"/>
      <c r="D785" s="301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</row>
    <row r="786">
      <c r="A786" s="17"/>
      <c r="B786" s="17"/>
      <c r="C786" s="17"/>
      <c r="D786" s="301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</row>
    <row r="787">
      <c r="A787" s="17"/>
      <c r="B787" s="17"/>
      <c r="C787" s="17"/>
      <c r="D787" s="301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</row>
    <row r="788">
      <c r="A788" s="17"/>
      <c r="B788" s="17"/>
      <c r="C788" s="17"/>
      <c r="D788" s="301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</row>
    <row r="789">
      <c r="A789" s="17"/>
      <c r="B789" s="17"/>
      <c r="C789" s="17"/>
      <c r="D789" s="301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</row>
    <row r="790">
      <c r="A790" s="17"/>
      <c r="B790" s="17"/>
      <c r="C790" s="17"/>
      <c r="D790" s="301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</row>
    <row r="791">
      <c r="A791" s="17"/>
      <c r="B791" s="17"/>
      <c r="C791" s="17"/>
      <c r="D791" s="301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</row>
    <row r="792">
      <c r="A792" s="17"/>
      <c r="B792" s="17"/>
      <c r="C792" s="17"/>
      <c r="D792" s="301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</row>
    <row r="793">
      <c r="A793" s="17"/>
      <c r="B793" s="17"/>
      <c r="C793" s="17"/>
      <c r="D793" s="301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</row>
    <row r="794">
      <c r="A794" s="17"/>
      <c r="B794" s="17"/>
      <c r="C794" s="17"/>
      <c r="D794" s="301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</row>
    <row r="795">
      <c r="A795" s="17"/>
      <c r="B795" s="17"/>
      <c r="C795" s="17"/>
      <c r="D795" s="301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</row>
    <row r="796">
      <c r="A796" s="17"/>
      <c r="B796" s="17"/>
      <c r="C796" s="17"/>
      <c r="D796" s="301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</row>
    <row r="797">
      <c r="A797" s="17"/>
      <c r="B797" s="17"/>
      <c r="C797" s="17"/>
      <c r="D797" s="301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</row>
    <row r="798">
      <c r="A798" s="17"/>
      <c r="B798" s="17"/>
      <c r="C798" s="17"/>
      <c r="D798" s="301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</row>
    <row r="799">
      <c r="A799" s="17"/>
      <c r="B799" s="17"/>
      <c r="C799" s="17"/>
      <c r="D799" s="301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</row>
    <row r="800">
      <c r="A800" s="17"/>
      <c r="B800" s="17"/>
      <c r="C800" s="17"/>
      <c r="D800" s="301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</row>
    <row r="801">
      <c r="A801" s="17"/>
      <c r="B801" s="17"/>
      <c r="C801" s="17"/>
      <c r="D801" s="301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</row>
    <row r="802">
      <c r="A802" s="17"/>
      <c r="B802" s="17"/>
      <c r="C802" s="17"/>
      <c r="D802" s="301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</row>
    <row r="803">
      <c r="A803" s="17"/>
      <c r="B803" s="17"/>
      <c r="C803" s="17"/>
      <c r="D803" s="301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</row>
    <row r="804">
      <c r="A804" s="17"/>
      <c r="B804" s="17"/>
      <c r="C804" s="17"/>
      <c r="D804" s="301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</row>
    <row r="805">
      <c r="A805" s="17"/>
      <c r="B805" s="17"/>
      <c r="C805" s="17"/>
      <c r="D805" s="301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</row>
    <row r="806">
      <c r="A806" s="17"/>
      <c r="B806" s="17"/>
      <c r="C806" s="17"/>
      <c r="D806" s="301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</row>
    <row r="807">
      <c r="A807" s="17"/>
      <c r="B807" s="17"/>
      <c r="C807" s="17"/>
      <c r="D807" s="301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</row>
    <row r="808">
      <c r="A808" s="17"/>
      <c r="B808" s="17"/>
      <c r="C808" s="17"/>
      <c r="D808" s="301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</row>
    <row r="809">
      <c r="A809" s="17"/>
      <c r="B809" s="17"/>
      <c r="C809" s="17"/>
      <c r="D809" s="301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</row>
    <row r="810">
      <c r="A810" s="17"/>
      <c r="B810" s="17"/>
      <c r="C810" s="17"/>
      <c r="D810" s="301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</row>
    <row r="811">
      <c r="A811" s="17"/>
      <c r="B811" s="17"/>
      <c r="C811" s="17"/>
      <c r="D811" s="301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</row>
    <row r="812">
      <c r="A812" s="17"/>
      <c r="B812" s="17"/>
      <c r="C812" s="17"/>
      <c r="D812" s="301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</row>
    <row r="813">
      <c r="A813" s="17"/>
      <c r="B813" s="17"/>
      <c r="C813" s="17"/>
      <c r="D813" s="301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</row>
    <row r="814">
      <c r="A814" s="17"/>
      <c r="B814" s="17"/>
      <c r="C814" s="17"/>
      <c r="D814" s="301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</row>
    <row r="815">
      <c r="A815" s="17"/>
      <c r="B815" s="17"/>
      <c r="C815" s="17"/>
      <c r="D815" s="301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</row>
    <row r="816">
      <c r="A816" s="17"/>
      <c r="B816" s="17"/>
      <c r="C816" s="17"/>
      <c r="D816" s="301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</row>
    <row r="817">
      <c r="A817" s="17"/>
      <c r="B817" s="17"/>
      <c r="C817" s="17"/>
      <c r="D817" s="301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</row>
    <row r="818">
      <c r="A818" s="17"/>
      <c r="B818" s="17"/>
      <c r="C818" s="17"/>
      <c r="D818" s="301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</row>
    <row r="819">
      <c r="A819" s="17"/>
      <c r="B819" s="17"/>
      <c r="C819" s="17"/>
      <c r="D819" s="301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</row>
    <row r="820">
      <c r="A820" s="17"/>
      <c r="B820" s="17"/>
      <c r="C820" s="17"/>
      <c r="D820" s="301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</row>
    <row r="821">
      <c r="A821" s="17"/>
      <c r="B821" s="17"/>
      <c r="C821" s="17"/>
      <c r="D821" s="301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</row>
    <row r="822">
      <c r="A822" s="17"/>
      <c r="B822" s="17"/>
      <c r="C822" s="17"/>
      <c r="D822" s="301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</row>
    <row r="823">
      <c r="A823" s="17"/>
      <c r="B823" s="17"/>
      <c r="C823" s="17"/>
      <c r="D823" s="301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</row>
    <row r="824">
      <c r="A824" s="17"/>
      <c r="B824" s="17"/>
      <c r="C824" s="17"/>
      <c r="D824" s="301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</row>
    <row r="825">
      <c r="A825" s="17"/>
      <c r="B825" s="17"/>
      <c r="C825" s="17"/>
      <c r="D825" s="301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</row>
    <row r="826">
      <c r="A826" s="17"/>
      <c r="B826" s="17"/>
      <c r="C826" s="17"/>
      <c r="D826" s="301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</row>
    <row r="827">
      <c r="A827" s="17"/>
      <c r="B827" s="17"/>
      <c r="C827" s="17"/>
      <c r="D827" s="301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</row>
    <row r="828">
      <c r="A828" s="17"/>
      <c r="B828" s="17"/>
      <c r="C828" s="17"/>
      <c r="D828" s="301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</row>
    <row r="829">
      <c r="A829" s="17"/>
      <c r="B829" s="17"/>
      <c r="C829" s="17"/>
      <c r="D829" s="301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</row>
    <row r="830">
      <c r="A830" s="17"/>
      <c r="B830" s="17"/>
      <c r="C830" s="17"/>
      <c r="D830" s="301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</row>
    <row r="831">
      <c r="A831" s="17"/>
      <c r="B831" s="17"/>
      <c r="C831" s="17"/>
      <c r="D831" s="301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</row>
    <row r="832">
      <c r="A832" s="17"/>
      <c r="B832" s="17"/>
      <c r="C832" s="17"/>
      <c r="D832" s="301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</row>
    <row r="833">
      <c r="A833" s="17"/>
      <c r="B833" s="17"/>
      <c r="C833" s="17"/>
      <c r="D833" s="301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</row>
    <row r="834">
      <c r="A834" s="17"/>
      <c r="B834" s="17"/>
      <c r="C834" s="17"/>
      <c r="D834" s="301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</row>
    <row r="835">
      <c r="A835" s="17"/>
      <c r="B835" s="17"/>
      <c r="C835" s="17"/>
      <c r="D835" s="301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</row>
    <row r="836">
      <c r="A836" s="17"/>
      <c r="B836" s="17"/>
      <c r="C836" s="17"/>
      <c r="D836" s="301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</row>
    <row r="837">
      <c r="A837" s="17"/>
      <c r="B837" s="17"/>
      <c r="C837" s="17"/>
      <c r="D837" s="301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</row>
    <row r="838">
      <c r="A838" s="17"/>
      <c r="B838" s="17"/>
      <c r="C838" s="17"/>
      <c r="D838" s="301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</row>
    <row r="839">
      <c r="A839" s="17"/>
      <c r="B839" s="17"/>
      <c r="C839" s="17"/>
      <c r="D839" s="301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</row>
    <row r="840">
      <c r="A840" s="17"/>
      <c r="B840" s="17"/>
      <c r="C840" s="17"/>
      <c r="D840" s="301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</row>
    <row r="841">
      <c r="A841" s="17"/>
      <c r="B841" s="17"/>
      <c r="C841" s="17"/>
      <c r="D841" s="301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</row>
    <row r="842">
      <c r="A842" s="17"/>
      <c r="B842" s="17"/>
      <c r="C842" s="17"/>
      <c r="D842" s="301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</row>
    <row r="843">
      <c r="A843" s="17"/>
      <c r="B843" s="17"/>
      <c r="C843" s="17"/>
      <c r="D843" s="301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</row>
    <row r="844">
      <c r="A844" s="17"/>
      <c r="B844" s="17"/>
      <c r="C844" s="17"/>
      <c r="D844" s="301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</row>
    <row r="845">
      <c r="A845" s="17"/>
      <c r="B845" s="17"/>
      <c r="C845" s="17"/>
      <c r="D845" s="301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</row>
    <row r="846">
      <c r="A846" s="17"/>
      <c r="B846" s="17"/>
      <c r="C846" s="17"/>
      <c r="D846" s="301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</row>
    <row r="847">
      <c r="A847" s="17"/>
      <c r="B847" s="17"/>
      <c r="C847" s="17"/>
      <c r="D847" s="301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</row>
    <row r="848">
      <c r="A848" s="17"/>
      <c r="B848" s="17"/>
      <c r="C848" s="17"/>
      <c r="D848" s="301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</row>
    <row r="849">
      <c r="A849" s="17"/>
      <c r="B849" s="17"/>
      <c r="C849" s="17"/>
      <c r="D849" s="301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</row>
    <row r="850">
      <c r="A850" s="17"/>
      <c r="B850" s="17"/>
      <c r="C850" s="17"/>
      <c r="D850" s="301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</row>
    <row r="851">
      <c r="A851" s="17"/>
      <c r="B851" s="17"/>
      <c r="C851" s="17"/>
      <c r="D851" s="301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</row>
    <row r="852">
      <c r="A852" s="17"/>
      <c r="B852" s="17"/>
      <c r="C852" s="17"/>
      <c r="D852" s="301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</row>
    <row r="853">
      <c r="A853" s="17"/>
      <c r="B853" s="17"/>
      <c r="C853" s="17"/>
      <c r="D853" s="301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</row>
    <row r="854">
      <c r="A854" s="17"/>
      <c r="B854" s="17"/>
      <c r="C854" s="17"/>
      <c r="D854" s="301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</row>
    <row r="855">
      <c r="A855" s="17"/>
      <c r="B855" s="17"/>
      <c r="C855" s="17"/>
      <c r="D855" s="301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</row>
    <row r="856">
      <c r="A856" s="17"/>
      <c r="B856" s="17"/>
      <c r="C856" s="17"/>
      <c r="D856" s="301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</row>
    <row r="857">
      <c r="A857" s="17"/>
      <c r="B857" s="17"/>
      <c r="C857" s="17"/>
      <c r="D857" s="301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</row>
    <row r="858">
      <c r="A858" s="17"/>
      <c r="B858" s="17"/>
      <c r="C858" s="17"/>
      <c r="D858" s="301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</row>
    <row r="859">
      <c r="A859" s="17"/>
      <c r="B859" s="17"/>
      <c r="C859" s="17"/>
      <c r="D859" s="301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</row>
    <row r="860">
      <c r="A860" s="17"/>
      <c r="B860" s="17"/>
      <c r="C860" s="17"/>
      <c r="D860" s="301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</row>
    <row r="861">
      <c r="A861" s="17"/>
      <c r="B861" s="17"/>
      <c r="C861" s="17"/>
      <c r="D861" s="301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</row>
    <row r="862">
      <c r="A862" s="17"/>
      <c r="B862" s="17"/>
      <c r="C862" s="17"/>
      <c r="D862" s="301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</row>
    <row r="863">
      <c r="A863" s="17"/>
      <c r="B863" s="17"/>
      <c r="C863" s="17"/>
      <c r="D863" s="301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</row>
    <row r="864">
      <c r="A864" s="17"/>
      <c r="B864" s="17"/>
      <c r="C864" s="17"/>
      <c r="D864" s="301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</row>
    <row r="865">
      <c r="A865" s="17"/>
      <c r="B865" s="17"/>
      <c r="C865" s="17"/>
      <c r="D865" s="301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</row>
    <row r="866">
      <c r="A866" s="17"/>
      <c r="B866" s="17"/>
      <c r="C866" s="17"/>
      <c r="D866" s="301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</row>
    <row r="867">
      <c r="A867" s="17"/>
      <c r="B867" s="17"/>
      <c r="C867" s="17"/>
      <c r="D867" s="301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</row>
    <row r="868">
      <c r="A868" s="17"/>
      <c r="B868" s="17"/>
      <c r="C868" s="17"/>
      <c r="D868" s="301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</row>
    <row r="869">
      <c r="A869" s="17"/>
      <c r="B869" s="17"/>
      <c r="C869" s="17"/>
      <c r="D869" s="301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</row>
    <row r="870">
      <c r="A870" s="17"/>
      <c r="B870" s="17"/>
      <c r="C870" s="17"/>
      <c r="D870" s="301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</row>
    <row r="871">
      <c r="A871" s="17"/>
      <c r="B871" s="17"/>
      <c r="C871" s="17"/>
      <c r="D871" s="301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</row>
    <row r="872">
      <c r="A872" s="17"/>
      <c r="B872" s="17"/>
      <c r="C872" s="17"/>
      <c r="D872" s="301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</row>
    <row r="873">
      <c r="A873" s="17"/>
      <c r="B873" s="17"/>
      <c r="C873" s="17"/>
      <c r="D873" s="301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</row>
    <row r="874">
      <c r="A874" s="17"/>
      <c r="B874" s="17"/>
      <c r="C874" s="17"/>
      <c r="D874" s="301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</row>
    <row r="875">
      <c r="A875" s="17"/>
      <c r="B875" s="17"/>
      <c r="C875" s="17"/>
      <c r="D875" s="301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</row>
    <row r="876">
      <c r="A876" s="17"/>
      <c r="B876" s="17"/>
      <c r="C876" s="17"/>
      <c r="D876" s="301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</row>
    <row r="877">
      <c r="A877" s="17"/>
      <c r="B877" s="17"/>
      <c r="C877" s="17"/>
      <c r="D877" s="301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</row>
    <row r="878">
      <c r="A878" s="17"/>
      <c r="B878" s="17"/>
      <c r="C878" s="17"/>
      <c r="D878" s="301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</row>
    <row r="879">
      <c r="A879" s="17"/>
      <c r="B879" s="17"/>
      <c r="C879" s="17"/>
      <c r="D879" s="301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</row>
    <row r="880">
      <c r="A880" s="17"/>
      <c r="B880" s="17"/>
      <c r="C880" s="17"/>
      <c r="D880" s="301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</row>
    <row r="881">
      <c r="A881" s="17"/>
      <c r="B881" s="17"/>
      <c r="C881" s="17"/>
      <c r="D881" s="301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</row>
    <row r="882">
      <c r="A882" s="17"/>
      <c r="B882" s="17"/>
      <c r="C882" s="17"/>
      <c r="D882" s="301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</row>
    <row r="883">
      <c r="A883" s="17"/>
      <c r="B883" s="17"/>
      <c r="C883" s="17"/>
      <c r="D883" s="301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</row>
    <row r="884">
      <c r="A884" s="17"/>
      <c r="B884" s="17"/>
      <c r="C884" s="17"/>
      <c r="D884" s="301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</row>
    <row r="885">
      <c r="A885" s="17"/>
      <c r="B885" s="17"/>
      <c r="C885" s="17"/>
      <c r="D885" s="301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</row>
    <row r="886">
      <c r="A886" s="17"/>
      <c r="B886" s="17"/>
      <c r="C886" s="17"/>
      <c r="D886" s="301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</row>
    <row r="887">
      <c r="A887" s="17"/>
      <c r="B887" s="17"/>
      <c r="C887" s="17"/>
      <c r="D887" s="301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</row>
    <row r="888">
      <c r="A888" s="17"/>
      <c r="B888" s="17"/>
      <c r="C888" s="17"/>
      <c r="D888" s="301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</row>
    <row r="889">
      <c r="A889" s="17"/>
      <c r="B889" s="17"/>
      <c r="C889" s="17"/>
      <c r="D889" s="301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</row>
    <row r="890">
      <c r="A890" s="17"/>
      <c r="B890" s="17"/>
      <c r="C890" s="17"/>
      <c r="D890" s="301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</row>
    <row r="891">
      <c r="A891" s="17"/>
      <c r="B891" s="17"/>
      <c r="C891" s="17"/>
      <c r="D891" s="301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</row>
    <row r="892">
      <c r="A892" s="17"/>
      <c r="B892" s="17"/>
      <c r="C892" s="17"/>
      <c r="D892" s="301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</row>
    <row r="893">
      <c r="A893" s="17"/>
      <c r="B893" s="17"/>
      <c r="C893" s="17"/>
      <c r="D893" s="301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</row>
    <row r="894">
      <c r="A894" s="17"/>
      <c r="B894" s="17"/>
      <c r="C894" s="17"/>
      <c r="D894" s="301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</row>
    <row r="895">
      <c r="A895" s="17"/>
      <c r="B895" s="17"/>
      <c r="C895" s="17"/>
      <c r="D895" s="301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</row>
    <row r="896">
      <c r="A896" s="17"/>
      <c r="B896" s="17"/>
      <c r="C896" s="17"/>
      <c r="D896" s="301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</row>
    <row r="897">
      <c r="A897" s="17"/>
      <c r="B897" s="17"/>
      <c r="C897" s="17"/>
      <c r="D897" s="301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</row>
    <row r="898">
      <c r="A898" s="17"/>
      <c r="B898" s="17"/>
      <c r="C898" s="17"/>
      <c r="D898" s="301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</row>
    <row r="899">
      <c r="A899" s="17"/>
      <c r="B899" s="17"/>
      <c r="C899" s="17"/>
      <c r="D899" s="301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</row>
    <row r="900">
      <c r="A900" s="17"/>
      <c r="B900" s="17"/>
      <c r="C900" s="17"/>
      <c r="D900" s="301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</row>
    <row r="901">
      <c r="A901" s="17"/>
      <c r="B901" s="17"/>
      <c r="C901" s="17"/>
      <c r="D901" s="301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</row>
    <row r="902">
      <c r="A902" s="17"/>
      <c r="B902" s="17"/>
      <c r="C902" s="17"/>
      <c r="D902" s="301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</row>
    <row r="903">
      <c r="A903" s="17"/>
      <c r="B903" s="17"/>
      <c r="C903" s="17"/>
      <c r="D903" s="301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</row>
    <row r="904">
      <c r="A904" s="17"/>
      <c r="B904" s="17"/>
      <c r="C904" s="17"/>
      <c r="D904" s="301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</row>
    <row r="905">
      <c r="A905" s="17"/>
      <c r="B905" s="17"/>
      <c r="C905" s="17"/>
      <c r="D905" s="301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</row>
    <row r="906">
      <c r="A906" s="17"/>
      <c r="B906" s="17"/>
      <c r="C906" s="17"/>
      <c r="D906" s="301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</row>
    <row r="907">
      <c r="A907" s="17"/>
      <c r="B907" s="17"/>
      <c r="C907" s="17"/>
      <c r="D907" s="301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</row>
    <row r="908">
      <c r="A908" s="17"/>
      <c r="B908" s="17"/>
      <c r="C908" s="17"/>
      <c r="D908" s="301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</row>
    <row r="909">
      <c r="A909" s="17"/>
      <c r="B909" s="17"/>
      <c r="C909" s="17"/>
      <c r="D909" s="301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</row>
    <row r="910">
      <c r="A910" s="17"/>
      <c r="B910" s="17"/>
      <c r="C910" s="17"/>
      <c r="D910" s="301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</row>
    <row r="911">
      <c r="A911" s="17"/>
      <c r="B911" s="17"/>
      <c r="C911" s="17"/>
      <c r="D911" s="301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</row>
    <row r="912">
      <c r="A912" s="17"/>
      <c r="B912" s="17"/>
      <c r="C912" s="17"/>
      <c r="D912" s="301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</row>
    <row r="913">
      <c r="A913" s="17"/>
      <c r="B913" s="17"/>
      <c r="C913" s="17"/>
      <c r="D913" s="301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</row>
    <row r="914">
      <c r="A914" s="17"/>
      <c r="B914" s="17"/>
      <c r="C914" s="17"/>
      <c r="D914" s="301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</row>
    <row r="915">
      <c r="A915" s="17"/>
      <c r="B915" s="17"/>
      <c r="C915" s="17"/>
      <c r="D915" s="301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</row>
    <row r="916">
      <c r="A916" s="17"/>
      <c r="B916" s="17"/>
      <c r="C916" s="17"/>
      <c r="D916" s="301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</row>
    <row r="917">
      <c r="A917" s="17"/>
      <c r="B917" s="17"/>
      <c r="C917" s="17"/>
      <c r="D917" s="301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</row>
    <row r="918">
      <c r="A918" s="17"/>
      <c r="B918" s="17"/>
      <c r="C918" s="17"/>
      <c r="D918" s="301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</row>
    <row r="919">
      <c r="A919" s="17"/>
      <c r="B919" s="17"/>
      <c r="C919" s="17"/>
      <c r="D919" s="301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</row>
    <row r="920">
      <c r="A920" s="17"/>
      <c r="B920" s="17"/>
      <c r="C920" s="17"/>
      <c r="D920" s="301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</row>
    <row r="921">
      <c r="A921" s="17"/>
      <c r="B921" s="17"/>
      <c r="C921" s="17"/>
      <c r="D921" s="301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</row>
    <row r="922">
      <c r="A922" s="17"/>
      <c r="B922" s="17"/>
      <c r="C922" s="17"/>
      <c r="D922" s="301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</row>
    <row r="923">
      <c r="A923" s="17"/>
      <c r="B923" s="17"/>
      <c r="C923" s="17"/>
      <c r="D923" s="301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</row>
    <row r="924">
      <c r="A924" s="17"/>
      <c r="B924" s="17"/>
      <c r="C924" s="17"/>
      <c r="D924" s="301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</row>
    <row r="925">
      <c r="A925" s="17"/>
      <c r="B925" s="17"/>
      <c r="C925" s="17"/>
      <c r="D925" s="301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</row>
    <row r="926">
      <c r="A926" s="17"/>
      <c r="B926" s="17"/>
      <c r="C926" s="17"/>
      <c r="D926" s="301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</row>
    <row r="927">
      <c r="A927" s="17"/>
      <c r="B927" s="17"/>
      <c r="C927" s="17"/>
      <c r="D927" s="301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</row>
    <row r="928">
      <c r="A928" s="17"/>
      <c r="B928" s="17"/>
      <c r="C928" s="17"/>
      <c r="D928" s="301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</row>
    <row r="929">
      <c r="A929" s="17"/>
      <c r="B929" s="17"/>
      <c r="C929" s="17"/>
      <c r="D929" s="301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</row>
    <row r="930">
      <c r="A930" s="17"/>
      <c r="B930" s="17"/>
      <c r="C930" s="17"/>
      <c r="D930" s="301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</row>
    <row r="931">
      <c r="A931" s="17"/>
      <c r="B931" s="17"/>
      <c r="C931" s="17"/>
      <c r="D931" s="301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</row>
    <row r="932">
      <c r="A932" s="17"/>
      <c r="B932" s="17"/>
      <c r="C932" s="17"/>
      <c r="D932" s="301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</row>
    <row r="933">
      <c r="A933" s="17"/>
      <c r="B933" s="17"/>
      <c r="C933" s="17"/>
      <c r="D933" s="301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</row>
    <row r="934">
      <c r="A934" s="17"/>
      <c r="B934" s="17"/>
      <c r="C934" s="17"/>
      <c r="D934" s="301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</row>
    <row r="935">
      <c r="A935" s="17"/>
      <c r="B935" s="17"/>
      <c r="C935" s="17"/>
      <c r="D935" s="301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</row>
    <row r="936">
      <c r="A936" s="17"/>
      <c r="B936" s="17"/>
      <c r="C936" s="17"/>
      <c r="D936" s="301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</row>
    <row r="937">
      <c r="A937" s="17"/>
      <c r="B937" s="17"/>
      <c r="C937" s="17"/>
      <c r="D937" s="301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</row>
    <row r="938">
      <c r="A938" s="17"/>
      <c r="B938" s="17"/>
      <c r="C938" s="17"/>
      <c r="D938" s="301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</row>
    <row r="939">
      <c r="A939" s="17"/>
      <c r="B939" s="17"/>
      <c r="C939" s="17"/>
      <c r="D939" s="301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</row>
    <row r="940">
      <c r="A940" s="17"/>
      <c r="B940" s="17"/>
      <c r="C940" s="17"/>
      <c r="D940" s="301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</row>
    <row r="941">
      <c r="A941" s="17"/>
      <c r="B941" s="17"/>
      <c r="C941" s="17"/>
      <c r="D941" s="301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</row>
    <row r="942">
      <c r="A942" s="17"/>
      <c r="B942" s="17"/>
      <c r="C942" s="17"/>
      <c r="D942" s="301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</row>
    <row r="943">
      <c r="A943" s="17"/>
      <c r="B943" s="17"/>
      <c r="C943" s="17"/>
      <c r="D943" s="301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</row>
    <row r="944">
      <c r="A944" s="17"/>
      <c r="B944" s="17"/>
      <c r="C944" s="17"/>
      <c r="D944" s="301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</row>
    <row r="945">
      <c r="A945" s="17"/>
      <c r="B945" s="17"/>
      <c r="C945" s="17"/>
      <c r="D945" s="301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</row>
    <row r="946">
      <c r="A946" s="17"/>
      <c r="B946" s="17"/>
      <c r="C946" s="17"/>
      <c r="D946" s="301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</row>
    <row r="947">
      <c r="A947" s="17"/>
      <c r="B947" s="17"/>
      <c r="C947" s="17"/>
      <c r="D947" s="301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</row>
    <row r="948">
      <c r="A948" s="17"/>
      <c r="B948" s="17"/>
      <c r="C948" s="17"/>
      <c r="D948" s="301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</row>
    <row r="949">
      <c r="A949" s="17"/>
      <c r="B949" s="17"/>
      <c r="C949" s="17"/>
      <c r="D949" s="301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</row>
    <row r="950">
      <c r="A950" s="17"/>
      <c r="B950" s="17"/>
      <c r="C950" s="17"/>
      <c r="D950" s="301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</row>
    <row r="951">
      <c r="A951" s="17"/>
      <c r="B951" s="17"/>
      <c r="C951" s="17"/>
      <c r="D951" s="301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</row>
    <row r="952">
      <c r="A952" s="17"/>
      <c r="B952" s="17"/>
      <c r="C952" s="17"/>
      <c r="D952" s="301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</row>
    <row r="953">
      <c r="A953" s="17"/>
      <c r="B953" s="17"/>
      <c r="C953" s="17"/>
      <c r="D953" s="301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</row>
    <row r="954">
      <c r="A954" s="17"/>
      <c r="B954" s="17"/>
      <c r="C954" s="17"/>
      <c r="D954" s="301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</row>
    <row r="955">
      <c r="A955" s="17"/>
      <c r="B955" s="17"/>
      <c r="C955" s="17"/>
      <c r="D955" s="301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</row>
    <row r="956">
      <c r="A956" s="17"/>
      <c r="B956" s="17"/>
      <c r="C956" s="17"/>
      <c r="D956" s="301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</row>
    <row r="957">
      <c r="A957" s="17"/>
      <c r="B957" s="17"/>
      <c r="C957" s="17"/>
      <c r="D957" s="301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</row>
    <row r="958">
      <c r="A958" s="17"/>
      <c r="B958" s="17"/>
      <c r="C958" s="17"/>
      <c r="D958" s="301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</row>
    <row r="959">
      <c r="A959" s="17"/>
      <c r="B959" s="17"/>
      <c r="C959" s="17"/>
      <c r="D959" s="301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</row>
    <row r="960">
      <c r="A960" s="17"/>
      <c r="B960" s="17"/>
      <c r="C960" s="17"/>
      <c r="D960" s="301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</row>
    <row r="961">
      <c r="A961" s="17"/>
      <c r="B961" s="17"/>
      <c r="C961" s="17"/>
      <c r="D961" s="301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</row>
    <row r="962">
      <c r="A962" s="17"/>
      <c r="B962" s="17"/>
      <c r="C962" s="17"/>
      <c r="D962" s="301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</row>
    <row r="963">
      <c r="A963" s="17"/>
      <c r="B963" s="17"/>
      <c r="C963" s="17"/>
      <c r="D963" s="301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</row>
    <row r="964">
      <c r="A964" s="17"/>
      <c r="B964" s="17"/>
      <c r="C964" s="17"/>
      <c r="D964" s="301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</row>
    <row r="965">
      <c r="A965" s="17"/>
      <c r="B965" s="17"/>
      <c r="C965" s="17"/>
      <c r="D965" s="301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</row>
    <row r="966">
      <c r="A966" s="17"/>
      <c r="B966" s="17"/>
      <c r="C966" s="17"/>
      <c r="D966" s="301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</row>
    <row r="967">
      <c r="A967" s="17"/>
      <c r="B967" s="17"/>
      <c r="C967" s="17"/>
      <c r="D967" s="301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</row>
    <row r="968">
      <c r="A968" s="17"/>
      <c r="B968" s="17"/>
      <c r="C968" s="17"/>
      <c r="D968" s="301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</row>
    <row r="969">
      <c r="A969" s="17"/>
      <c r="B969" s="17"/>
      <c r="C969" s="17"/>
      <c r="D969" s="301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</row>
    <row r="970">
      <c r="A970" s="17"/>
      <c r="B970" s="17"/>
      <c r="C970" s="17"/>
      <c r="D970" s="301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</row>
    <row r="971">
      <c r="A971" s="17"/>
      <c r="B971" s="17"/>
      <c r="C971" s="17"/>
      <c r="D971" s="301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</row>
    <row r="972">
      <c r="A972" s="17"/>
      <c r="B972" s="17"/>
      <c r="C972" s="17"/>
      <c r="D972" s="301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</row>
    <row r="973">
      <c r="A973" s="17"/>
      <c r="B973" s="17"/>
      <c r="C973" s="17"/>
      <c r="D973" s="301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</row>
    <row r="974">
      <c r="A974" s="17"/>
      <c r="B974" s="17"/>
      <c r="C974" s="17"/>
      <c r="D974" s="301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</row>
    <row r="975">
      <c r="A975" s="17"/>
      <c r="B975" s="17"/>
      <c r="C975" s="17"/>
      <c r="D975" s="301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</row>
    <row r="976">
      <c r="A976" s="17"/>
      <c r="B976" s="17"/>
      <c r="C976" s="17"/>
      <c r="D976" s="301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</row>
    <row r="977">
      <c r="A977" s="17"/>
      <c r="B977" s="17"/>
      <c r="C977" s="17"/>
      <c r="D977" s="301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</row>
    <row r="978">
      <c r="A978" s="17"/>
      <c r="B978" s="17"/>
      <c r="C978" s="17"/>
      <c r="D978" s="301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</row>
    <row r="979">
      <c r="A979" s="17"/>
      <c r="B979" s="17"/>
      <c r="C979" s="17"/>
      <c r="D979" s="301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</row>
    <row r="980">
      <c r="A980" s="17"/>
      <c r="B980" s="17"/>
      <c r="C980" s="17"/>
      <c r="D980" s="301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</row>
    <row r="981">
      <c r="A981" s="17"/>
      <c r="B981" s="17"/>
      <c r="C981" s="17"/>
      <c r="D981" s="301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</row>
    <row r="982">
      <c r="A982" s="17"/>
      <c r="B982" s="17"/>
      <c r="C982" s="17"/>
      <c r="D982" s="301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</row>
    <row r="983">
      <c r="A983" s="17"/>
      <c r="B983" s="17"/>
      <c r="C983" s="17"/>
      <c r="D983" s="301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</row>
    <row r="984">
      <c r="A984" s="17"/>
      <c r="B984" s="17"/>
      <c r="C984" s="17"/>
      <c r="D984" s="301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</row>
    <row r="985">
      <c r="A985" s="17"/>
      <c r="B985" s="17"/>
      <c r="C985" s="17"/>
      <c r="D985" s="301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</row>
    <row r="986">
      <c r="A986" s="17"/>
      <c r="B986" s="17"/>
      <c r="C986" s="17"/>
      <c r="D986" s="301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</row>
    <row r="987">
      <c r="A987" s="17"/>
      <c r="B987" s="17"/>
      <c r="C987" s="17"/>
      <c r="D987" s="301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</row>
    <row r="988">
      <c r="A988" s="17"/>
      <c r="B988" s="17"/>
      <c r="C988" s="17"/>
      <c r="D988" s="301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</row>
    <row r="989">
      <c r="A989" s="17"/>
      <c r="B989" s="17"/>
      <c r="C989" s="17"/>
      <c r="D989" s="301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</row>
    <row r="990">
      <c r="A990" s="17"/>
      <c r="B990" s="17"/>
      <c r="C990" s="17"/>
      <c r="D990" s="301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</row>
    <row r="991">
      <c r="A991" s="17"/>
      <c r="B991" s="17"/>
      <c r="C991" s="17"/>
      <c r="D991" s="301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</row>
    <row r="992">
      <c r="A992" s="17"/>
      <c r="B992" s="17"/>
      <c r="C992" s="17"/>
      <c r="D992" s="301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</row>
    <row r="993">
      <c r="A993" s="17"/>
      <c r="B993" s="17"/>
      <c r="C993" s="17"/>
      <c r="D993" s="301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</row>
    <row r="994">
      <c r="A994" s="17"/>
      <c r="B994" s="17"/>
      <c r="C994" s="17"/>
      <c r="D994" s="301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</row>
    <row r="995">
      <c r="A995" s="17"/>
      <c r="B995" s="17"/>
      <c r="C995" s="17"/>
      <c r="D995" s="301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</row>
    <row r="996">
      <c r="A996" s="17"/>
      <c r="B996" s="17"/>
      <c r="C996" s="17"/>
      <c r="D996" s="301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</row>
    <row r="997">
      <c r="A997" s="17"/>
      <c r="B997" s="17"/>
      <c r="C997" s="17"/>
      <c r="D997" s="301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</row>
    <row r="998">
      <c r="A998" s="17"/>
      <c r="B998" s="17"/>
      <c r="C998" s="17"/>
      <c r="D998" s="301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</row>
    <row r="999">
      <c r="A999" s="17"/>
      <c r="B999" s="17"/>
      <c r="C999" s="17"/>
      <c r="D999" s="301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</row>
    <row r="1000">
      <c r="A1000" s="17"/>
      <c r="B1000" s="17"/>
      <c r="C1000" s="17"/>
      <c r="D1000" s="301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5" t="s">
        <v>265</v>
      </c>
      <c r="B1" s="346"/>
      <c r="C1" s="346"/>
      <c r="D1" s="346"/>
      <c r="E1" s="346"/>
      <c r="F1" s="346"/>
      <c r="G1" s="346"/>
      <c r="H1" s="346"/>
      <c r="I1" s="346"/>
      <c r="J1" s="346"/>
      <c r="K1" s="346"/>
      <c r="L1" s="346"/>
      <c r="M1" s="346"/>
      <c r="N1" s="346"/>
      <c r="O1" s="346"/>
      <c r="P1" s="346"/>
      <c r="Q1" s="346"/>
      <c r="R1" s="346"/>
      <c r="S1" s="346"/>
      <c r="T1" s="346"/>
      <c r="U1" s="346"/>
      <c r="V1" s="346"/>
      <c r="W1" s="346"/>
      <c r="X1" s="346"/>
      <c r="Y1" s="346"/>
      <c r="Z1" s="346"/>
      <c r="AA1" s="346"/>
      <c r="AB1" s="346"/>
      <c r="AC1" s="346"/>
      <c r="AD1" s="346"/>
      <c r="AE1" s="346"/>
      <c r="AF1" s="346"/>
      <c r="AG1" s="346"/>
    </row>
    <row r="2">
      <c r="A2" s="346"/>
      <c r="B2" s="346"/>
      <c r="C2" s="346"/>
      <c r="D2" s="347" t="s">
        <v>266</v>
      </c>
      <c r="E2" s="347" t="s">
        <v>267</v>
      </c>
      <c r="F2" s="348"/>
      <c r="G2" s="348"/>
      <c r="H2" s="348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8"/>
      <c r="AC2" s="348"/>
      <c r="AD2" s="348"/>
      <c r="AE2" s="348"/>
      <c r="AF2" s="348"/>
      <c r="AG2" s="348"/>
    </row>
    <row r="3">
      <c r="A3" s="346"/>
      <c r="B3" s="346"/>
      <c r="C3" s="346"/>
      <c r="D3" s="347" t="s">
        <v>73</v>
      </c>
      <c r="E3" s="347" t="s">
        <v>268</v>
      </c>
      <c r="F3" s="347" t="s">
        <v>34</v>
      </c>
      <c r="G3" s="347" t="s">
        <v>269</v>
      </c>
      <c r="H3" s="347" t="s">
        <v>270</v>
      </c>
      <c r="I3" s="347" t="s">
        <v>30</v>
      </c>
      <c r="J3" s="347" t="s">
        <v>271</v>
      </c>
      <c r="K3" s="347" t="s">
        <v>33</v>
      </c>
      <c r="L3" s="347" t="s">
        <v>272</v>
      </c>
      <c r="M3" s="347" t="s">
        <v>273</v>
      </c>
      <c r="N3" s="347" t="s">
        <v>5</v>
      </c>
      <c r="O3" s="347" t="s">
        <v>274</v>
      </c>
      <c r="P3" s="347" t="s">
        <v>275</v>
      </c>
      <c r="Q3" s="347" t="s">
        <v>276</v>
      </c>
      <c r="R3" s="347" t="s">
        <v>277</v>
      </c>
      <c r="S3" s="347" t="s">
        <v>278</v>
      </c>
      <c r="T3" s="347" t="s">
        <v>279</v>
      </c>
      <c r="U3" s="347" t="s">
        <v>280</v>
      </c>
      <c r="V3" s="347" t="s">
        <v>281</v>
      </c>
      <c r="W3" s="347" t="s">
        <v>282</v>
      </c>
      <c r="X3" s="347" t="s">
        <v>283</v>
      </c>
      <c r="Y3" s="347" t="s">
        <v>284</v>
      </c>
      <c r="Z3" s="347" t="s">
        <v>285</v>
      </c>
      <c r="AA3" s="347" t="s">
        <v>286</v>
      </c>
      <c r="AB3" s="347" t="s">
        <v>287</v>
      </c>
      <c r="AC3" s="347" t="s">
        <v>288</v>
      </c>
      <c r="AD3" s="347" t="s">
        <v>289</v>
      </c>
      <c r="AE3" s="347" t="s">
        <v>290</v>
      </c>
      <c r="AF3" s="347" t="s">
        <v>291</v>
      </c>
      <c r="AG3" s="348"/>
    </row>
    <row r="4">
      <c r="A4" s="346"/>
      <c r="B4" s="346"/>
      <c r="C4" s="346"/>
      <c r="D4" s="349">
        <v>3.810267428E9</v>
      </c>
      <c r="E4" s="348"/>
      <c r="F4" s="347" t="s">
        <v>292</v>
      </c>
      <c r="G4" s="347" t="s">
        <v>293</v>
      </c>
      <c r="H4" s="350">
        <v>45686.0</v>
      </c>
      <c r="I4" s="347" t="s">
        <v>294</v>
      </c>
      <c r="J4" s="350">
        <v>45492.0</v>
      </c>
      <c r="K4" s="349">
        <v>3044000.0</v>
      </c>
      <c r="L4" s="349">
        <v>198.0</v>
      </c>
      <c r="M4" s="347" t="s">
        <v>134</v>
      </c>
      <c r="N4" s="347" t="s">
        <v>148</v>
      </c>
      <c r="O4" s="348"/>
      <c r="P4" s="348"/>
      <c r="Q4" s="348"/>
      <c r="R4" s="348"/>
      <c r="S4" s="349">
        <v>1.0</v>
      </c>
      <c r="T4" s="350">
        <v>45491.0</v>
      </c>
      <c r="U4" s="350">
        <v>45528.0</v>
      </c>
      <c r="V4" s="350">
        <v>45492.0</v>
      </c>
      <c r="W4" s="348"/>
      <c r="X4" s="347" t="s">
        <v>295</v>
      </c>
      <c r="Y4" s="349">
        <v>3.1324001592E11</v>
      </c>
      <c r="Z4" s="347" t="s">
        <v>63</v>
      </c>
      <c r="AA4" s="347" t="s">
        <v>296</v>
      </c>
      <c r="AB4" s="349">
        <v>3.810496453E9</v>
      </c>
      <c r="AC4" s="347" t="s">
        <v>150</v>
      </c>
      <c r="AD4" s="347" t="s">
        <v>297</v>
      </c>
      <c r="AE4" s="347" t="s">
        <v>298</v>
      </c>
      <c r="AF4" s="348"/>
      <c r="AG4" s="348"/>
    </row>
    <row r="5">
      <c r="A5" s="346"/>
      <c r="B5" s="346"/>
      <c r="C5" s="346"/>
      <c r="D5" s="349">
        <v>3.810269967E9</v>
      </c>
      <c r="E5" s="348"/>
      <c r="F5" s="347" t="s">
        <v>292</v>
      </c>
      <c r="G5" s="347" t="s">
        <v>299</v>
      </c>
      <c r="H5" s="350">
        <v>45728.0</v>
      </c>
      <c r="I5" s="347" t="s">
        <v>294</v>
      </c>
      <c r="J5" s="350">
        <v>45631.0</v>
      </c>
      <c r="K5" s="349">
        <v>3044000.0</v>
      </c>
      <c r="L5" s="349">
        <v>198.0</v>
      </c>
      <c r="M5" s="347" t="s">
        <v>134</v>
      </c>
      <c r="N5" s="347" t="s">
        <v>190</v>
      </c>
      <c r="O5" s="348"/>
      <c r="P5" s="348"/>
      <c r="Q5" s="348"/>
      <c r="R5" s="348"/>
      <c r="S5" s="349">
        <v>1.0</v>
      </c>
      <c r="T5" s="350">
        <v>45628.0</v>
      </c>
      <c r="U5" s="350">
        <v>45632.0</v>
      </c>
      <c r="V5" s="350">
        <v>45631.0</v>
      </c>
      <c r="W5" s="348"/>
      <c r="X5" s="347" t="s">
        <v>300</v>
      </c>
      <c r="Y5" s="348"/>
      <c r="Z5" s="347" t="s">
        <v>63</v>
      </c>
      <c r="AA5" s="347" t="s">
        <v>296</v>
      </c>
      <c r="AB5" s="349">
        <v>3.810499719E9</v>
      </c>
      <c r="AC5" s="347" t="s">
        <v>301</v>
      </c>
      <c r="AD5" s="347" t="s">
        <v>302</v>
      </c>
      <c r="AE5" s="347" t="s">
        <v>303</v>
      </c>
      <c r="AF5" s="348"/>
      <c r="AG5" s="348"/>
    </row>
    <row r="6">
      <c r="A6" s="346"/>
      <c r="B6" s="346"/>
      <c r="C6" s="346"/>
      <c r="D6" s="349">
        <v>3.810271134E9</v>
      </c>
      <c r="E6" s="348"/>
      <c r="F6" s="347" t="s">
        <v>292</v>
      </c>
      <c r="G6" s="347" t="s">
        <v>299</v>
      </c>
      <c r="H6" s="350">
        <v>45716.0</v>
      </c>
      <c r="I6" s="347" t="s">
        <v>294</v>
      </c>
      <c r="J6" s="350">
        <v>45716.0</v>
      </c>
      <c r="K6" s="349">
        <v>3044000.0</v>
      </c>
      <c r="L6" s="349">
        <v>198.0</v>
      </c>
      <c r="M6" s="347" t="s">
        <v>134</v>
      </c>
      <c r="N6" s="347" t="s">
        <v>140</v>
      </c>
      <c r="O6" s="348"/>
      <c r="P6" s="348"/>
      <c r="Q6" s="348"/>
      <c r="R6" s="348"/>
      <c r="S6" s="349">
        <v>1.0</v>
      </c>
      <c r="T6" s="350">
        <v>45716.0</v>
      </c>
      <c r="U6" s="350">
        <v>45722.0</v>
      </c>
      <c r="V6" s="350">
        <v>45716.0</v>
      </c>
      <c r="W6" s="348"/>
      <c r="X6" s="347" t="s">
        <v>300</v>
      </c>
      <c r="Y6" s="348"/>
      <c r="Z6" s="347" t="s">
        <v>63</v>
      </c>
      <c r="AA6" s="347" t="s">
        <v>296</v>
      </c>
      <c r="AB6" s="349">
        <v>3.810500784E9</v>
      </c>
      <c r="AC6" s="347" t="s">
        <v>150</v>
      </c>
      <c r="AD6" s="347" t="s">
        <v>304</v>
      </c>
      <c r="AE6" s="347" t="s">
        <v>298</v>
      </c>
      <c r="AF6" s="348"/>
      <c r="AG6" s="348"/>
    </row>
    <row r="7">
      <c r="A7" s="346"/>
      <c r="B7" s="346"/>
      <c r="C7" s="346"/>
      <c r="D7" s="349">
        <v>3.810271161E9</v>
      </c>
      <c r="E7" s="348"/>
      <c r="F7" s="347" t="s">
        <v>292</v>
      </c>
      <c r="G7" s="347" t="s">
        <v>299</v>
      </c>
      <c r="H7" s="350">
        <v>45728.0</v>
      </c>
      <c r="I7" s="347" t="s">
        <v>294</v>
      </c>
      <c r="J7" s="350">
        <v>45728.0</v>
      </c>
      <c r="K7" s="349">
        <v>3044000.0</v>
      </c>
      <c r="L7" s="349">
        <v>198.0</v>
      </c>
      <c r="M7" s="347" t="s">
        <v>134</v>
      </c>
      <c r="N7" s="347" t="s">
        <v>74</v>
      </c>
      <c r="O7" s="348"/>
      <c r="P7" s="348"/>
      <c r="Q7" s="348"/>
      <c r="R7" s="348"/>
      <c r="S7" s="349">
        <v>1.0</v>
      </c>
      <c r="T7" s="350">
        <v>45722.0</v>
      </c>
      <c r="U7" s="350">
        <v>45782.0</v>
      </c>
      <c r="V7" s="350">
        <v>45728.0</v>
      </c>
      <c r="W7" s="348"/>
      <c r="X7" s="347" t="s">
        <v>300</v>
      </c>
      <c r="Y7" s="348"/>
      <c r="Z7" s="347" t="s">
        <v>63</v>
      </c>
      <c r="AA7" s="347" t="s">
        <v>296</v>
      </c>
      <c r="AB7" s="349">
        <v>3.810501279E9</v>
      </c>
      <c r="AC7" s="347" t="s">
        <v>150</v>
      </c>
      <c r="AD7" s="347" t="s">
        <v>297</v>
      </c>
      <c r="AE7" s="347" t="s">
        <v>298</v>
      </c>
      <c r="AF7" s="348"/>
      <c r="AG7" s="348"/>
    </row>
    <row r="8">
      <c r="A8" s="346"/>
      <c r="B8" s="346"/>
      <c r="C8" s="346"/>
      <c r="D8" s="348"/>
      <c r="E8" s="348"/>
      <c r="F8" s="348"/>
      <c r="G8" s="348"/>
      <c r="H8" s="348"/>
      <c r="I8" s="348"/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8"/>
      <c r="AC8" s="348"/>
      <c r="AD8" s="348"/>
      <c r="AE8" s="348"/>
      <c r="AF8" s="348"/>
      <c r="AG8" s="348"/>
    </row>
    <row r="9">
      <c r="A9" s="346"/>
      <c r="B9" s="346"/>
      <c r="C9" s="346"/>
      <c r="D9" s="347" t="s">
        <v>266</v>
      </c>
      <c r="E9" s="347" t="s">
        <v>305</v>
      </c>
      <c r="F9" s="348"/>
      <c r="G9" s="348"/>
      <c r="H9" s="348"/>
      <c r="I9" s="348"/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8"/>
      <c r="AC9" s="348"/>
      <c r="AD9" s="348"/>
      <c r="AE9" s="348"/>
      <c r="AF9" s="348"/>
      <c r="AG9" s="348"/>
    </row>
    <row r="10">
      <c r="A10" s="346"/>
      <c r="B10" s="346"/>
      <c r="C10" s="346"/>
      <c r="D10" s="347" t="s">
        <v>73</v>
      </c>
      <c r="E10" s="347" t="s">
        <v>268</v>
      </c>
      <c r="F10" s="347" t="s">
        <v>34</v>
      </c>
      <c r="G10" s="347" t="s">
        <v>269</v>
      </c>
      <c r="H10" s="347" t="s">
        <v>270</v>
      </c>
      <c r="I10" s="347" t="s">
        <v>30</v>
      </c>
      <c r="J10" s="347" t="s">
        <v>271</v>
      </c>
      <c r="K10" s="347" t="s">
        <v>33</v>
      </c>
      <c r="L10" s="347" t="s">
        <v>272</v>
      </c>
      <c r="M10" s="347" t="s">
        <v>273</v>
      </c>
      <c r="N10" s="347" t="s">
        <v>5</v>
      </c>
      <c r="O10" s="347" t="s">
        <v>274</v>
      </c>
      <c r="P10" s="347" t="s">
        <v>275</v>
      </c>
      <c r="Q10" s="347" t="s">
        <v>276</v>
      </c>
      <c r="R10" s="347" t="s">
        <v>277</v>
      </c>
      <c r="S10" s="347" t="s">
        <v>278</v>
      </c>
      <c r="T10" s="347" t="s">
        <v>279</v>
      </c>
      <c r="U10" s="347" t="s">
        <v>280</v>
      </c>
      <c r="V10" s="347" t="s">
        <v>281</v>
      </c>
      <c r="W10" s="347" t="s">
        <v>282</v>
      </c>
      <c r="X10" s="347" t="s">
        <v>283</v>
      </c>
      <c r="Y10" s="347" t="s">
        <v>284</v>
      </c>
      <c r="Z10" s="347" t="s">
        <v>285</v>
      </c>
      <c r="AA10" s="347" t="s">
        <v>286</v>
      </c>
      <c r="AB10" s="347" t="s">
        <v>287</v>
      </c>
      <c r="AC10" s="347" t="s">
        <v>288</v>
      </c>
      <c r="AD10" s="347" t="s">
        <v>289</v>
      </c>
      <c r="AE10" s="347" t="s">
        <v>290</v>
      </c>
      <c r="AF10" s="347" t="s">
        <v>291</v>
      </c>
      <c r="AG10" s="348"/>
    </row>
    <row r="11">
      <c r="A11" s="346"/>
      <c r="B11" s="346"/>
      <c r="C11" s="346"/>
      <c r="D11" s="349">
        <v>3.810271238E9</v>
      </c>
      <c r="E11" s="349">
        <v>3.810271161E9</v>
      </c>
      <c r="F11" s="347" t="s">
        <v>292</v>
      </c>
      <c r="G11" s="347" t="s">
        <v>299</v>
      </c>
      <c r="H11" s="350">
        <v>45755.0</v>
      </c>
      <c r="I11" s="347" t="s">
        <v>294</v>
      </c>
      <c r="J11" s="350">
        <v>45755.0</v>
      </c>
      <c r="K11" s="349">
        <v>3044000.0</v>
      </c>
      <c r="L11" s="349">
        <v>198.0</v>
      </c>
      <c r="M11" s="347" t="s">
        <v>134</v>
      </c>
      <c r="N11" s="347" t="s">
        <v>74</v>
      </c>
      <c r="O11" s="348"/>
      <c r="P11" s="348"/>
      <c r="Q11" s="348"/>
      <c r="R11" s="348"/>
      <c r="S11" s="349">
        <v>1.0</v>
      </c>
      <c r="T11" s="350">
        <v>45728.0</v>
      </c>
      <c r="U11" s="350">
        <v>45734.0</v>
      </c>
      <c r="V11" s="350">
        <v>45755.0</v>
      </c>
      <c r="W11" s="348"/>
      <c r="X11" s="347" t="s">
        <v>300</v>
      </c>
      <c r="Y11" s="348"/>
      <c r="Z11" s="347" t="s">
        <v>63</v>
      </c>
      <c r="AA11" s="347" t="s">
        <v>306</v>
      </c>
      <c r="AB11" s="349">
        <v>3.810502614E9</v>
      </c>
      <c r="AC11" s="347" t="s">
        <v>63</v>
      </c>
      <c r="AD11" s="347" t="s">
        <v>296</v>
      </c>
      <c r="AE11" s="347" t="s">
        <v>307</v>
      </c>
      <c r="AF11" s="348"/>
      <c r="AG11" s="348"/>
    </row>
    <row r="12">
      <c r="A12" s="346"/>
      <c r="B12" s="346"/>
      <c r="C12" s="346"/>
      <c r="D12" s="349">
        <v>3.810272417E9</v>
      </c>
      <c r="E12" s="349">
        <v>3.810272114E9</v>
      </c>
      <c r="F12" s="347" t="s">
        <v>292</v>
      </c>
      <c r="G12" s="347" t="s">
        <v>308</v>
      </c>
      <c r="H12" s="350">
        <v>45772.0</v>
      </c>
      <c r="I12" s="347" t="s">
        <v>294</v>
      </c>
      <c r="J12" s="348"/>
      <c r="K12" s="349">
        <v>3044000.0</v>
      </c>
      <c r="L12" s="349">
        <v>198.0</v>
      </c>
      <c r="M12" s="347" t="s">
        <v>134</v>
      </c>
      <c r="N12" s="347" t="s">
        <v>74</v>
      </c>
      <c r="O12" s="348"/>
      <c r="P12" s="348"/>
      <c r="Q12" s="348"/>
      <c r="R12" s="348"/>
      <c r="S12" s="349">
        <v>1.0</v>
      </c>
      <c r="T12" s="350">
        <v>45772.0</v>
      </c>
      <c r="U12" s="350">
        <v>45775.0</v>
      </c>
      <c r="V12" s="348"/>
      <c r="W12" s="348"/>
      <c r="X12" s="347" t="s">
        <v>300</v>
      </c>
      <c r="Y12" s="348"/>
      <c r="Z12" s="347" t="s">
        <v>63</v>
      </c>
      <c r="AA12" s="347" t="s">
        <v>306</v>
      </c>
      <c r="AB12" s="349">
        <v>3.810504268E9</v>
      </c>
      <c r="AC12" s="347" t="s">
        <v>63</v>
      </c>
      <c r="AD12" s="347" t="s">
        <v>309</v>
      </c>
      <c r="AE12" s="347" t="s">
        <v>307</v>
      </c>
      <c r="AF12" s="348"/>
      <c r="AG12" s="348"/>
    </row>
    <row r="13">
      <c r="A13" s="346"/>
      <c r="B13" s="346"/>
      <c r="C13" s="346"/>
      <c r="D13" s="349">
        <v>3.810272291E9</v>
      </c>
      <c r="E13" s="349">
        <v>3.810272114E9</v>
      </c>
      <c r="F13" s="347" t="s">
        <v>292</v>
      </c>
      <c r="G13" s="347" t="s">
        <v>308</v>
      </c>
      <c r="H13" s="350">
        <v>45762.0</v>
      </c>
      <c r="I13" s="347" t="s">
        <v>294</v>
      </c>
      <c r="J13" s="348"/>
      <c r="K13" s="349">
        <v>3044000.0</v>
      </c>
      <c r="L13" s="349">
        <v>198.0</v>
      </c>
      <c r="M13" s="347" t="s">
        <v>134</v>
      </c>
      <c r="N13" s="347" t="s">
        <v>74</v>
      </c>
      <c r="O13" s="348"/>
      <c r="P13" s="348"/>
      <c r="Q13" s="348"/>
      <c r="R13" s="348"/>
      <c r="S13" s="349">
        <v>1.0</v>
      </c>
      <c r="T13" s="350">
        <v>45762.0</v>
      </c>
      <c r="U13" s="350">
        <v>45770.0</v>
      </c>
      <c r="V13" s="348"/>
      <c r="W13" s="348"/>
      <c r="X13" s="347" t="s">
        <v>300</v>
      </c>
      <c r="Y13" s="348"/>
      <c r="Z13" s="347" t="s">
        <v>63</v>
      </c>
      <c r="AA13" s="347" t="s">
        <v>306</v>
      </c>
      <c r="AB13" s="349">
        <v>3.810504159E9</v>
      </c>
      <c r="AC13" s="347" t="s">
        <v>63</v>
      </c>
      <c r="AD13" s="347" t="s">
        <v>310</v>
      </c>
      <c r="AE13" s="347" t="s">
        <v>311</v>
      </c>
      <c r="AF13" s="348"/>
      <c r="AG13" s="348"/>
    </row>
    <row r="14">
      <c r="A14" s="346"/>
      <c r="B14" s="346"/>
      <c r="C14" s="346"/>
      <c r="D14" s="349">
        <v>3.810272339E9</v>
      </c>
      <c r="E14" s="349">
        <v>3.810272114E9</v>
      </c>
      <c r="F14" s="347" t="s">
        <v>292</v>
      </c>
      <c r="G14" s="347" t="s">
        <v>308</v>
      </c>
      <c r="H14" s="350">
        <v>45763.0</v>
      </c>
      <c r="I14" s="347" t="s">
        <v>294</v>
      </c>
      <c r="J14" s="348"/>
      <c r="K14" s="349">
        <v>3044000.0</v>
      </c>
      <c r="L14" s="349">
        <v>198.0</v>
      </c>
      <c r="M14" s="347" t="s">
        <v>134</v>
      </c>
      <c r="N14" s="347" t="s">
        <v>74</v>
      </c>
      <c r="O14" s="348"/>
      <c r="P14" s="348"/>
      <c r="Q14" s="348"/>
      <c r="R14" s="348"/>
      <c r="S14" s="349">
        <v>1.0</v>
      </c>
      <c r="T14" s="350">
        <v>45763.0</v>
      </c>
      <c r="U14" s="350">
        <v>45777.0</v>
      </c>
      <c r="V14" s="348"/>
      <c r="W14" s="348"/>
      <c r="X14" s="347" t="s">
        <v>300</v>
      </c>
      <c r="Y14" s="348"/>
      <c r="Z14" s="347" t="s">
        <v>63</v>
      </c>
      <c r="AA14" s="347" t="s">
        <v>306</v>
      </c>
      <c r="AB14" s="349">
        <v>3.810504182E9</v>
      </c>
      <c r="AC14" s="347" t="s">
        <v>63</v>
      </c>
      <c r="AD14" s="347" t="s">
        <v>310</v>
      </c>
      <c r="AE14" s="347" t="s">
        <v>312</v>
      </c>
      <c r="AF14" s="348"/>
      <c r="AG14" s="348"/>
    </row>
    <row r="15">
      <c r="A15" s="346"/>
      <c r="B15" s="346"/>
      <c r="C15" s="346"/>
      <c r="D15" s="348"/>
      <c r="E15" s="348"/>
      <c r="F15" s="348"/>
      <c r="G15" s="348"/>
      <c r="H15" s="348"/>
      <c r="I15" s="348"/>
      <c r="J15" s="348"/>
      <c r="K15" s="348"/>
      <c r="L15" s="348"/>
      <c r="M15" s="348"/>
      <c r="N15" s="348"/>
      <c r="O15" s="348"/>
      <c r="P15" s="348"/>
      <c r="Q15" s="348"/>
      <c r="R15" s="348"/>
      <c r="S15" s="348"/>
      <c r="T15" s="348"/>
      <c r="U15" s="348"/>
      <c r="V15" s="348"/>
      <c r="W15" s="348"/>
      <c r="X15" s="348"/>
      <c r="Y15" s="348"/>
      <c r="Z15" s="348"/>
      <c r="AA15" s="348"/>
      <c r="AB15" s="348"/>
      <c r="AC15" s="348"/>
      <c r="AD15" s="348"/>
      <c r="AE15" s="348"/>
      <c r="AF15" s="348"/>
      <c r="AG15" s="348"/>
    </row>
    <row r="16">
      <c r="A16" s="346"/>
      <c r="B16" s="346"/>
      <c r="C16" s="346"/>
      <c r="D16" s="347" t="s">
        <v>266</v>
      </c>
      <c r="E16" s="347" t="s">
        <v>313</v>
      </c>
      <c r="F16" s="348"/>
      <c r="G16" s="348"/>
      <c r="H16" s="348"/>
      <c r="I16" s="348"/>
      <c r="J16" s="348"/>
      <c r="K16" s="348"/>
      <c r="L16" s="348"/>
      <c r="M16" s="348"/>
      <c r="N16" s="348"/>
      <c r="O16" s="348"/>
      <c r="P16" s="348"/>
      <c r="Q16" s="348"/>
      <c r="R16" s="348"/>
      <c r="S16" s="348"/>
      <c r="T16" s="348"/>
      <c r="U16" s="348"/>
      <c r="V16" s="348"/>
      <c r="W16" s="348"/>
      <c r="X16" s="348"/>
      <c r="Y16" s="348"/>
      <c r="Z16" s="348"/>
      <c r="AA16" s="348"/>
      <c r="AB16" s="348"/>
      <c r="AC16" s="348"/>
      <c r="AD16" s="348"/>
      <c r="AE16" s="348"/>
      <c r="AF16" s="348"/>
      <c r="AG16" s="348"/>
    </row>
    <row r="17">
      <c r="A17" s="346"/>
      <c r="B17" s="346"/>
      <c r="C17" s="346"/>
      <c r="D17" s="347" t="s">
        <v>73</v>
      </c>
      <c r="E17" s="347" t="s">
        <v>268</v>
      </c>
      <c r="F17" s="347" t="s">
        <v>34</v>
      </c>
      <c r="G17" s="347" t="s">
        <v>269</v>
      </c>
      <c r="H17" s="347" t="s">
        <v>270</v>
      </c>
      <c r="I17" s="347" t="s">
        <v>30</v>
      </c>
      <c r="J17" s="347" t="s">
        <v>271</v>
      </c>
      <c r="K17" s="347" t="s">
        <v>33</v>
      </c>
      <c r="L17" s="347" t="s">
        <v>272</v>
      </c>
      <c r="M17" s="347" t="s">
        <v>273</v>
      </c>
      <c r="N17" s="347" t="s">
        <v>5</v>
      </c>
      <c r="O17" s="347" t="s">
        <v>274</v>
      </c>
      <c r="P17" s="347" t="s">
        <v>275</v>
      </c>
      <c r="Q17" s="347" t="s">
        <v>276</v>
      </c>
      <c r="R17" s="347" t="s">
        <v>277</v>
      </c>
      <c r="S17" s="347" t="s">
        <v>278</v>
      </c>
      <c r="T17" s="347" t="s">
        <v>279</v>
      </c>
      <c r="U17" s="347" t="s">
        <v>280</v>
      </c>
      <c r="V17" s="347" t="s">
        <v>281</v>
      </c>
      <c r="W17" s="347" t="s">
        <v>282</v>
      </c>
      <c r="X17" s="347" t="s">
        <v>283</v>
      </c>
      <c r="Y17" s="347" t="s">
        <v>284</v>
      </c>
      <c r="Z17" s="347" t="s">
        <v>285</v>
      </c>
      <c r="AA17" s="347" t="s">
        <v>286</v>
      </c>
      <c r="AB17" s="347" t="s">
        <v>287</v>
      </c>
      <c r="AC17" s="347" t="s">
        <v>288</v>
      </c>
      <c r="AD17" s="347" t="s">
        <v>289</v>
      </c>
      <c r="AE17" s="347" t="s">
        <v>290</v>
      </c>
      <c r="AF17" s="347" t="s">
        <v>291</v>
      </c>
      <c r="AG17" s="348"/>
    </row>
    <row r="18">
      <c r="A18" s="346"/>
      <c r="B18" s="346"/>
      <c r="C18" s="346"/>
      <c r="D18" s="349">
        <v>3.810272114E9</v>
      </c>
      <c r="E18" s="349">
        <v>3.810271161E9</v>
      </c>
      <c r="F18" s="347" t="s">
        <v>292</v>
      </c>
      <c r="G18" s="347" t="s">
        <v>299</v>
      </c>
      <c r="H18" s="350">
        <v>45755.0</v>
      </c>
      <c r="I18" s="347" t="s">
        <v>294</v>
      </c>
      <c r="J18" s="350">
        <v>45755.0</v>
      </c>
      <c r="K18" s="349">
        <v>3044000.0</v>
      </c>
      <c r="L18" s="349">
        <v>198.0</v>
      </c>
      <c r="M18" s="347" t="s">
        <v>134</v>
      </c>
      <c r="N18" s="347" t="s">
        <v>74</v>
      </c>
      <c r="O18" s="348"/>
      <c r="P18" s="348"/>
      <c r="Q18" s="348"/>
      <c r="R18" s="348"/>
      <c r="S18" s="349">
        <v>1.0</v>
      </c>
      <c r="T18" s="350">
        <v>45754.0</v>
      </c>
      <c r="U18" s="350">
        <v>45849.0</v>
      </c>
      <c r="V18" s="350">
        <v>45754.0</v>
      </c>
      <c r="W18" s="348"/>
      <c r="X18" s="347" t="s">
        <v>300</v>
      </c>
      <c r="Y18" s="348"/>
      <c r="Z18" s="347" t="s">
        <v>63</v>
      </c>
      <c r="AA18" s="347" t="s">
        <v>310</v>
      </c>
      <c r="AB18" s="349">
        <v>3.810503807E9</v>
      </c>
      <c r="AC18" s="347" t="s">
        <v>63</v>
      </c>
      <c r="AD18" s="347" t="s">
        <v>309</v>
      </c>
      <c r="AE18" s="347" t="s">
        <v>314</v>
      </c>
      <c r="AF18" s="348"/>
      <c r="AG18" s="348"/>
    </row>
    <row r="19">
      <c r="A19" s="346"/>
      <c r="B19" s="346"/>
      <c r="C19" s="346"/>
      <c r="D19" s="347" t="s">
        <v>315</v>
      </c>
      <c r="E19" s="347" t="s">
        <v>316</v>
      </c>
      <c r="F19" s="348"/>
      <c r="G19" s="348"/>
      <c r="H19" s="348"/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8"/>
      <c r="AC19" s="348"/>
      <c r="AD19" s="348"/>
      <c r="AE19" s="348"/>
      <c r="AF19" s="348"/>
      <c r="AG19" s="348"/>
    </row>
    <row r="20">
      <c r="A20" s="346"/>
      <c r="B20" s="346"/>
      <c r="C20" s="346"/>
      <c r="D20" s="347" t="s">
        <v>73</v>
      </c>
      <c r="E20" s="347" t="s">
        <v>268</v>
      </c>
      <c r="F20" s="347" t="s">
        <v>34</v>
      </c>
      <c r="G20" s="347" t="s">
        <v>269</v>
      </c>
      <c r="H20" s="347" t="s">
        <v>270</v>
      </c>
      <c r="I20" s="347" t="s">
        <v>30</v>
      </c>
      <c r="J20" s="347" t="s">
        <v>271</v>
      </c>
      <c r="K20" s="347" t="s">
        <v>33</v>
      </c>
      <c r="L20" s="347" t="s">
        <v>272</v>
      </c>
      <c r="M20" s="347" t="s">
        <v>273</v>
      </c>
      <c r="N20" s="347" t="s">
        <v>5</v>
      </c>
      <c r="O20" s="347" t="s">
        <v>274</v>
      </c>
      <c r="P20" s="347" t="s">
        <v>275</v>
      </c>
      <c r="Q20" s="347" t="s">
        <v>276</v>
      </c>
      <c r="R20" s="347" t="s">
        <v>277</v>
      </c>
      <c r="S20" s="347" t="s">
        <v>278</v>
      </c>
      <c r="T20" s="347" t="s">
        <v>279</v>
      </c>
      <c r="U20" s="347" t="s">
        <v>280</v>
      </c>
      <c r="V20" s="347" t="s">
        <v>281</v>
      </c>
      <c r="W20" s="347" t="s">
        <v>282</v>
      </c>
      <c r="X20" s="347" t="s">
        <v>283</v>
      </c>
      <c r="Y20" s="347" t="s">
        <v>284</v>
      </c>
      <c r="Z20" s="347" t="s">
        <v>285</v>
      </c>
      <c r="AA20" s="347" t="s">
        <v>286</v>
      </c>
      <c r="AB20" s="347" t="s">
        <v>287</v>
      </c>
      <c r="AC20" s="347" t="s">
        <v>288</v>
      </c>
      <c r="AD20" s="347" t="s">
        <v>289</v>
      </c>
      <c r="AE20" s="347" t="s">
        <v>290</v>
      </c>
      <c r="AF20" s="347" t="s">
        <v>291</v>
      </c>
      <c r="AG20" s="348"/>
    </row>
    <row r="21">
      <c r="A21" s="346"/>
      <c r="B21" s="346"/>
      <c r="C21" s="346"/>
      <c r="D21" s="349">
        <v>3.810255268E9</v>
      </c>
      <c r="E21" s="348"/>
      <c r="F21" s="347" t="s">
        <v>317</v>
      </c>
      <c r="G21" s="347" t="s">
        <v>299</v>
      </c>
      <c r="H21" s="350">
        <v>44973.0</v>
      </c>
      <c r="I21" s="347" t="s">
        <v>294</v>
      </c>
      <c r="J21" s="350">
        <v>44973.0</v>
      </c>
      <c r="K21" s="349">
        <v>3044000.0</v>
      </c>
      <c r="L21" s="349">
        <v>198.0</v>
      </c>
      <c r="M21" s="347" t="s">
        <v>134</v>
      </c>
      <c r="N21" s="347" t="s">
        <v>263</v>
      </c>
      <c r="O21" s="348"/>
      <c r="P21" s="348"/>
      <c r="Q21" s="348"/>
      <c r="R21" s="348"/>
      <c r="S21" s="349">
        <v>1.0</v>
      </c>
      <c r="T21" s="350">
        <v>44973.0</v>
      </c>
      <c r="U21" s="350">
        <v>45687.0</v>
      </c>
      <c r="V21" s="350">
        <v>44973.0</v>
      </c>
      <c r="W21" s="348"/>
      <c r="X21" s="347" t="s">
        <v>300</v>
      </c>
      <c r="Y21" s="348"/>
      <c r="Z21" s="347" t="s">
        <v>63</v>
      </c>
      <c r="AA21" s="347" t="s">
        <v>318</v>
      </c>
      <c r="AB21" s="349">
        <v>3.810481813E9</v>
      </c>
      <c r="AC21" s="347" t="s">
        <v>63</v>
      </c>
      <c r="AD21" s="347" t="s">
        <v>296</v>
      </c>
      <c r="AE21" s="347" t="s">
        <v>319</v>
      </c>
      <c r="AF21" s="348"/>
      <c r="AG21" s="348"/>
    </row>
    <row r="22">
      <c r="A22" s="346"/>
      <c r="B22" s="346"/>
      <c r="C22" s="346"/>
      <c r="D22" s="349">
        <v>3.810264674E9</v>
      </c>
      <c r="E22" s="348"/>
      <c r="F22" s="347" t="s">
        <v>317</v>
      </c>
      <c r="G22" s="347" t="s">
        <v>299</v>
      </c>
      <c r="H22" s="350">
        <v>45358.0</v>
      </c>
      <c r="I22" s="347" t="s">
        <v>294</v>
      </c>
      <c r="J22" s="350">
        <v>45358.0</v>
      </c>
      <c r="K22" s="349">
        <v>3044000.0</v>
      </c>
      <c r="L22" s="349">
        <v>198.0</v>
      </c>
      <c r="M22" s="347" t="s">
        <v>134</v>
      </c>
      <c r="N22" s="347" t="s">
        <v>165</v>
      </c>
      <c r="O22" s="348"/>
      <c r="P22" s="348"/>
      <c r="Q22" s="348"/>
      <c r="R22" s="348"/>
      <c r="S22" s="349">
        <v>1.0</v>
      </c>
      <c r="T22" s="350">
        <v>45358.0</v>
      </c>
      <c r="U22" s="350">
        <v>45517.0</v>
      </c>
      <c r="V22" s="350">
        <v>45358.0</v>
      </c>
      <c r="W22" s="348"/>
      <c r="X22" s="347" t="s">
        <v>300</v>
      </c>
      <c r="Y22" s="348"/>
      <c r="Z22" s="347" t="s">
        <v>63</v>
      </c>
      <c r="AA22" s="347" t="s">
        <v>318</v>
      </c>
      <c r="AB22" s="349">
        <v>3.810492521E9</v>
      </c>
      <c r="AC22" s="347" t="s">
        <v>320</v>
      </c>
      <c r="AD22" s="347" t="s">
        <v>321</v>
      </c>
      <c r="AE22" s="347" t="s">
        <v>322</v>
      </c>
      <c r="AF22" s="348"/>
      <c r="AG22" s="348"/>
    </row>
    <row r="23">
      <c r="A23" s="346"/>
      <c r="B23" s="346"/>
      <c r="C23" s="346"/>
      <c r="D23" s="349">
        <v>3.810268863E9</v>
      </c>
      <c r="E23" s="348"/>
      <c r="F23" s="347" t="s">
        <v>317</v>
      </c>
      <c r="G23" s="347" t="s">
        <v>299</v>
      </c>
      <c r="H23" s="350">
        <v>45573.0</v>
      </c>
      <c r="I23" s="347" t="s">
        <v>294</v>
      </c>
      <c r="J23" s="350">
        <v>45573.0</v>
      </c>
      <c r="K23" s="349">
        <v>3044000.0</v>
      </c>
      <c r="L23" s="349">
        <v>198.0</v>
      </c>
      <c r="M23" s="347" t="s">
        <v>134</v>
      </c>
      <c r="N23" s="347" t="s">
        <v>86</v>
      </c>
      <c r="O23" s="348"/>
      <c r="P23" s="348"/>
      <c r="Q23" s="348"/>
      <c r="R23" s="348"/>
      <c r="S23" s="349">
        <v>1.0</v>
      </c>
      <c r="T23" s="350">
        <v>45572.0</v>
      </c>
      <c r="U23" s="350">
        <v>45572.0</v>
      </c>
      <c r="V23" s="350">
        <v>45573.0</v>
      </c>
      <c r="W23" s="348"/>
      <c r="X23" s="347" t="s">
        <v>295</v>
      </c>
      <c r="Y23" s="349">
        <v>3.13240016031E11</v>
      </c>
      <c r="Z23" s="347" t="s">
        <v>63</v>
      </c>
      <c r="AA23" s="347" t="s">
        <v>318</v>
      </c>
      <c r="AB23" s="349">
        <v>3.810499557E9</v>
      </c>
      <c r="AC23" s="347" t="s">
        <v>63</v>
      </c>
      <c r="AD23" s="347" t="s">
        <v>296</v>
      </c>
      <c r="AE23" s="347" t="s">
        <v>323</v>
      </c>
      <c r="AF23" s="348"/>
      <c r="AG23" s="348"/>
    </row>
    <row r="24">
      <c r="A24" s="346"/>
      <c r="B24" s="346"/>
      <c r="C24" s="346"/>
      <c r="D24" s="349">
        <v>3.81027155E9</v>
      </c>
      <c r="E24" s="348"/>
      <c r="F24" s="347" t="s">
        <v>317</v>
      </c>
      <c r="G24" s="347" t="s">
        <v>299</v>
      </c>
      <c r="H24" s="350">
        <v>45747.0</v>
      </c>
      <c r="I24" s="347" t="s">
        <v>294</v>
      </c>
      <c r="J24" s="350">
        <v>45747.0</v>
      </c>
      <c r="K24" s="349">
        <v>3044000.0</v>
      </c>
      <c r="L24" s="349">
        <v>198.0</v>
      </c>
      <c r="M24" s="347" t="s">
        <v>134</v>
      </c>
      <c r="N24" s="347" t="s">
        <v>115</v>
      </c>
      <c r="O24" s="348"/>
      <c r="P24" s="348"/>
      <c r="Q24" s="348"/>
      <c r="R24" s="348"/>
      <c r="S24" s="349">
        <v>1.0</v>
      </c>
      <c r="T24" s="350">
        <v>45736.0</v>
      </c>
      <c r="U24" s="350">
        <v>46101.0</v>
      </c>
      <c r="V24" s="350">
        <v>45747.0</v>
      </c>
      <c r="W24" s="348"/>
      <c r="X24" s="347" t="s">
        <v>300</v>
      </c>
      <c r="Y24" s="348"/>
      <c r="Z24" s="347" t="s">
        <v>63</v>
      </c>
      <c r="AA24" s="347" t="s">
        <v>318</v>
      </c>
      <c r="AB24" s="349">
        <v>3.810499086E9</v>
      </c>
      <c r="AC24" s="347" t="s">
        <v>63</v>
      </c>
      <c r="AD24" s="347" t="s">
        <v>296</v>
      </c>
      <c r="AE24" s="347" t="s">
        <v>324</v>
      </c>
      <c r="AF24" s="348"/>
      <c r="AG24" s="348"/>
    </row>
    <row r="25">
      <c r="A25" s="346"/>
      <c r="B25" s="346"/>
      <c r="C25" s="346"/>
    </row>
    <row r="26">
      <c r="A26" s="346"/>
      <c r="B26" s="346"/>
      <c r="C26" s="346"/>
    </row>
    <row r="27">
      <c r="A27" s="346"/>
      <c r="B27" s="346"/>
      <c r="C27" s="346"/>
    </row>
    <row r="28">
      <c r="A28" s="346"/>
      <c r="B28" s="346"/>
      <c r="C28" s="346"/>
    </row>
    <row r="29">
      <c r="A29" s="346"/>
      <c r="B29" s="346"/>
      <c r="C29" s="346"/>
    </row>
    <row r="30">
      <c r="A30" s="346"/>
      <c r="B30" s="346"/>
      <c r="C30" s="346"/>
    </row>
    <row r="31">
      <c r="A31" s="346"/>
      <c r="B31" s="346"/>
      <c r="C31" s="346"/>
    </row>
    <row r="32">
      <c r="A32" s="346"/>
      <c r="B32" s="346"/>
      <c r="C32" s="346"/>
    </row>
    <row r="33">
      <c r="A33" s="346"/>
      <c r="B33" s="346"/>
      <c r="C33" s="346"/>
    </row>
    <row r="34">
      <c r="A34" s="346"/>
      <c r="B34" s="346"/>
      <c r="C34" s="346"/>
    </row>
    <row r="35">
      <c r="A35" s="346"/>
      <c r="B35" s="346"/>
      <c r="C35" s="346"/>
    </row>
    <row r="36">
      <c r="A36" s="346"/>
      <c r="B36" s="346"/>
      <c r="C36" s="346"/>
    </row>
    <row r="37">
      <c r="A37" s="346"/>
      <c r="B37" s="346"/>
      <c r="C37" s="346"/>
    </row>
    <row r="38">
      <c r="A38" s="346"/>
      <c r="B38" s="346"/>
      <c r="C38" s="346"/>
    </row>
    <row r="39">
      <c r="A39" s="346"/>
      <c r="B39" s="346"/>
      <c r="C39" s="346"/>
    </row>
    <row r="40">
      <c r="A40" s="346"/>
      <c r="B40" s="346"/>
      <c r="C40" s="346"/>
    </row>
    <row r="41">
      <c r="A41" s="346"/>
      <c r="B41" s="346"/>
      <c r="C41" s="346"/>
    </row>
    <row r="42">
      <c r="A42" s="346"/>
      <c r="B42" s="346"/>
      <c r="C42" s="346"/>
    </row>
    <row r="43">
      <c r="A43" s="346"/>
      <c r="B43" s="346"/>
      <c r="C43" s="346"/>
    </row>
    <row r="44">
      <c r="A44" s="346"/>
      <c r="B44" s="346"/>
      <c r="C44" s="346"/>
    </row>
    <row r="45">
      <c r="A45" s="346"/>
      <c r="B45" s="346"/>
      <c r="C45" s="346"/>
    </row>
    <row r="46">
      <c r="A46" s="346"/>
      <c r="B46" s="346"/>
      <c r="C46" s="346"/>
    </row>
    <row r="47">
      <c r="A47" s="346"/>
      <c r="B47" s="346"/>
      <c r="C47" s="346"/>
    </row>
    <row r="48">
      <c r="A48" s="346"/>
      <c r="B48" s="346"/>
      <c r="C48" s="346"/>
    </row>
    <row r="49">
      <c r="A49" s="346"/>
      <c r="B49" s="346"/>
      <c r="C49" s="346"/>
    </row>
    <row r="50">
      <c r="A50" s="346"/>
      <c r="B50" s="346"/>
      <c r="C50" s="346"/>
    </row>
    <row r="51">
      <c r="A51" s="346"/>
      <c r="B51" s="346"/>
      <c r="C51" s="346"/>
    </row>
    <row r="52">
      <c r="A52" s="346"/>
      <c r="B52" s="346"/>
      <c r="C52" s="346"/>
    </row>
    <row r="53">
      <c r="A53" s="346"/>
      <c r="B53" s="346"/>
      <c r="C53" s="346"/>
    </row>
    <row r="54">
      <c r="A54" s="346"/>
      <c r="B54" s="346"/>
      <c r="C54" s="346"/>
    </row>
    <row r="55">
      <c r="A55" s="346"/>
      <c r="B55" s="346"/>
      <c r="C55" s="346"/>
    </row>
    <row r="56">
      <c r="A56" s="346"/>
      <c r="B56" s="346"/>
      <c r="C56" s="346"/>
    </row>
    <row r="57">
      <c r="A57" s="346"/>
      <c r="B57" s="346"/>
      <c r="C57" s="346"/>
    </row>
    <row r="58">
      <c r="A58" s="346"/>
      <c r="B58" s="346"/>
      <c r="C58" s="346"/>
    </row>
    <row r="59">
      <c r="A59" s="346"/>
      <c r="B59" s="346"/>
      <c r="C59" s="346"/>
    </row>
    <row r="60">
      <c r="A60" s="346"/>
      <c r="B60" s="346"/>
      <c r="C60" s="346"/>
    </row>
    <row r="61">
      <c r="A61" s="346"/>
      <c r="B61" s="346"/>
      <c r="C61" s="346"/>
    </row>
    <row r="62">
      <c r="A62" s="346"/>
      <c r="B62" s="346"/>
      <c r="C62" s="346"/>
    </row>
    <row r="63">
      <c r="A63" s="346"/>
      <c r="B63" s="346"/>
      <c r="C63" s="346"/>
    </row>
    <row r="64">
      <c r="A64" s="346"/>
      <c r="B64" s="346"/>
      <c r="C64" s="346"/>
    </row>
    <row r="65">
      <c r="A65" s="346"/>
      <c r="B65" s="346"/>
      <c r="C65" s="346"/>
    </row>
    <row r="66">
      <c r="A66" s="346"/>
      <c r="B66" s="346"/>
      <c r="C66" s="346"/>
    </row>
    <row r="67">
      <c r="A67" s="346"/>
      <c r="B67" s="346"/>
      <c r="C67" s="346"/>
    </row>
    <row r="68">
      <c r="A68" s="346"/>
      <c r="B68" s="346"/>
      <c r="C68" s="346"/>
    </row>
    <row r="69">
      <c r="A69" s="346"/>
      <c r="B69" s="346"/>
      <c r="C69" s="346"/>
    </row>
    <row r="70">
      <c r="A70" s="346"/>
      <c r="B70" s="346"/>
      <c r="C70" s="346"/>
    </row>
    <row r="71">
      <c r="A71" s="346"/>
      <c r="B71" s="346"/>
      <c r="C71" s="346"/>
    </row>
    <row r="72">
      <c r="A72" s="346"/>
      <c r="B72" s="346"/>
      <c r="C72" s="346"/>
    </row>
    <row r="73">
      <c r="A73" s="346"/>
      <c r="B73" s="346"/>
      <c r="C73" s="346"/>
    </row>
    <row r="74">
      <c r="A74" s="346"/>
      <c r="B74" s="346"/>
      <c r="C74" s="346"/>
    </row>
    <row r="75">
      <c r="A75" s="346"/>
      <c r="B75" s="346"/>
      <c r="C75" s="346"/>
    </row>
    <row r="76">
      <c r="A76" s="346"/>
      <c r="B76" s="346"/>
      <c r="C76" s="346"/>
    </row>
    <row r="77">
      <c r="A77" s="346"/>
      <c r="B77" s="346"/>
      <c r="C77" s="346"/>
    </row>
    <row r="78">
      <c r="A78" s="346"/>
      <c r="B78" s="346"/>
      <c r="C78" s="346"/>
    </row>
    <row r="79">
      <c r="A79" s="346"/>
      <c r="B79" s="346"/>
      <c r="C79" s="346"/>
    </row>
    <row r="80">
      <c r="A80" s="346"/>
      <c r="B80" s="346"/>
      <c r="C80" s="346"/>
    </row>
    <row r="81">
      <c r="A81" s="346"/>
      <c r="B81" s="346"/>
      <c r="C81" s="346"/>
    </row>
    <row r="82">
      <c r="A82" s="346"/>
      <c r="B82" s="346"/>
      <c r="C82" s="346"/>
    </row>
    <row r="83">
      <c r="A83" s="346"/>
      <c r="B83" s="346"/>
      <c r="C83" s="346"/>
    </row>
    <row r="84">
      <c r="A84" s="346"/>
      <c r="B84" s="346"/>
      <c r="C84" s="346"/>
    </row>
    <row r="85">
      <c r="A85" s="346"/>
      <c r="B85" s="346"/>
      <c r="C85" s="346"/>
    </row>
    <row r="86">
      <c r="A86" s="346"/>
      <c r="B86" s="346"/>
      <c r="C86" s="346"/>
    </row>
    <row r="87">
      <c r="A87" s="346"/>
      <c r="B87" s="346"/>
      <c r="C87" s="346"/>
    </row>
    <row r="88">
      <c r="A88" s="346"/>
      <c r="B88" s="346"/>
      <c r="C88" s="346"/>
    </row>
    <row r="89">
      <c r="A89" s="346"/>
      <c r="B89" s="346"/>
      <c r="C89" s="346"/>
    </row>
    <row r="90">
      <c r="A90" s="346"/>
      <c r="B90" s="346"/>
      <c r="C90" s="346"/>
    </row>
    <row r="91">
      <c r="A91" s="346"/>
      <c r="B91" s="346"/>
      <c r="C91" s="346"/>
    </row>
    <row r="92">
      <c r="A92" s="346"/>
      <c r="B92" s="346"/>
      <c r="C92" s="346"/>
    </row>
    <row r="93">
      <c r="A93" s="346"/>
      <c r="B93" s="346"/>
      <c r="C93" s="346"/>
    </row>
    <row r="94">
      <c r="A94" s="346"/>
      <c r="B94" s="346"/>
      <c r="C94" s="346"/>
    </row>
    <row r="95">
      <c r="A95" s="346"/>
      <c r="B95" s="346"/>
      <c r="C95" s="346"/>
    </row>
    <row r="96">
      <c r="A96" s="346"/>
      <c r="B96" s="346"/>
      <c r="C96" s="346"/>
    </row>
    <row r="97">
      <c r="A97" s="346"/>
      <c r="B97" s="346"/>
      <c r="C97" s="346"/>
    </row>
    <row r="98">
      <c r="A98" s="346"/>
      <c r="B98" s="346"/>
      <c r="C98" s="346"/>
    </row>
    <row r="99">
      <c r="A99" s="346"/>
      <c r="B99" s="346"/>
      <c r="C99" s="346"/>
    </row>
    <row r="100">
      <c r="A100" s="346"/>
      <c r="B100" s="346"/>
      <c r="C100" s="346"/>
    </row>
    <row r="101">
      <c r="A101" s="346"/>
      <c r="B101" s="346"/>
      <c r="C101" s="346"/>
    </row>
    <row r="102">
      <c r="A102" s="346"/>
      <c r="B102" s="346"/>
      <c r="C102" s="346"/>
    </row>
    <row r="103">
      <c r="A103" s="346"/>
      <c r="B103" s="346"/>
      <c r="C103" s="346"/>
    </row>
    <row r="104">
      <c r="A104" s="346"/>
      <c r="B104" s="346"/>
      <c r="C104" s="346"/>
    </row>
    <row r="105">
      <c r="A105" s="346"/>
      <c r="B105" s="346"/>
      <c r="C105" s="346"/>
    </row>
    <row r="106">
      <c r="A106" s="346"/>
      <c r="B106" s="346"/>
      <c r="C106" s="346"/>
    </row>
    <row r="107">
      <c r="A107" s="346"/>
      <c r="B107" s="346"/>
      <c r="C107" s="346"/>
    </row>
    <row r="108">
      <c r="A108" s="346"/>
      <c r="B108" s="346"/>
      <c r="C108" s="346"/>
    </row>
    <row r="109">
      <c r="A109" s="346"/>
      <c r="B109" s="346"/>
      <c r="C109" s="346"/>
    </row>
    <row r="110">
      <c r="A110" s="346"/>
      <c r="B110" s="346"/>
      <c r="C110" s="346"/>
    </row>
    <row r="111">
      <c r="A111" s="346"/>
      <c r="B111" s="346"/>
      <c r="C111" s="346"/>
    </row>
    <row r="112">
      <c r="A112" s="346"/>
      <c r="B112" s="346"/>
      <c r="C112" s="346"/>
    </row>
    <row r="113">
      <c r="A113" s="346"/>
      <c r="B113" s="346"/>
      <c r="C113" s="346"/>
    </row>
    <row r="114">
      <c r="A114" s="346"/>
      <c r="B114" s="346"/>
      <c r="C114" s="346"/>
    </row>
    <row r="115">
      <c r="A115" s="346"/>
      <c r="B115" s="346"/>
      <c r="C115" s="346"/>
    </row>
    <row r="116">
      <c r="A116" s="346"/>
      <c r="B116" s="346"/>
      <c r="C116" s="346"/>
    </row>
    <row r="117">
      <c r="A117" s="346"/>
      <c r="B117" s="346"/>
      <c r="C117" s="346"/>
    </row>
    <row r="118">
      <c r="A118" s="346"/>
      <c r="B118" s="346"/>
      <c r="C118" s="346"/>
    </row>
    <row r="119">
      <c r="A119" s="346"/>
      <c r="B119" s="346"/>
      <c r="C119" s="346"/>
    </row>
    <row r="120">
      <c r="A120" s="346"/>
      <c r="B120" s="346"/>
      <c r="C120" s="346"/>
    </row>
    <row r="121">
      <c r="A121" s="346"/>
      <c r="B121" s="346"/>
      <c r="C121" s="346"/>
    </row>
    <row r="122">
      <c r="A122" s="346"/>
      <c r="B122" s="346"/>
      <c r="C122" s="346"/>
    </row>
    <row r="123">
      <c r="A123" s="346"/>
      <c r="B123" s="346"/>
      <c r="C123" s="346"/>
    </row>
    <row r="124">
      <c r="A124" s="346"/>
      <c r="B124" s="346"/>
      <c r="C124" s="346"/>
    </row>
    <row r="125">
      <c r="A125" s="346"/>
      <c r="B125" s="346"/>
      <c r="C125" s="346"/>
    </row>
    <row r="126">
      <c r="A126" s="346"/>
      <c r="B126" s="346"/>
      <c r="C126" s="346"/>
    </row>
    <row r="127">
      <c r="A127" s="346"/>
      <c r="B127" s="346"/>
      <c r="C127" s="346"/>
    </row>
    <row r="128">
      <c r="A128" s="346"/>
      <c r="B128" s="346"/>
      <c r="C128" s="346"/>
    </row>
    <row r="129">
      <c r="A129" s="346"/>
      <c r="B129" s="346"/>
      <c r="C129" s="346"/>
    </row>
    <row r="130">
      <c r="A130" s="346"/>
      <c r="B130" s="346"/>
      <c r="C130" s="346"/>
    </row>
    <row r="131">
      <c r="A131" s="346"/>
      <c r="B131" s="346"/>
      <c r="C131" s="346"/>
    </row>
    <row r="132">
      <c r="A132" s="346"/>
      <c r="B132" s="346"/>
      <c r="C132" s="346"/>
    </row>
    <row r="133">
      <c r="A133" s="346"/>
      <c r="B133" s="346"/>
      <c r="C133" s="346"/>
    </row>
    <row r="134">
      <c r="A134" s="346"/>
      <c r="B134" s="346"/>
      <c r="C134" s="346"/>
    </row>
    <row r="135">
      <c r="A135" s="346"/>
      <c r="B135" s="346"/>
      <c r="C135" s="346"/>
    </row>
    <row r="136">
      <c r="A136" s="346"/>
      <c r="B136" s="346"/>
      <c r="C136" s="346"/>
    </row>
    <row r="137">
      <c r="A137" s="346"/>
      <c r="B137" s="346"/>
      <c r="C137" s="346"/>
    </row>
    <row r="138">
      <c r="A138" s="346"/>
      <c r="B138" s="346"/>
      <c r="C138" s="346"/>
    </row>
    <row r="139">
      <c r="A139" s="346"/>
      <c r="B139" s="346"/>
      <c r="C139" s="346"/>
    </row>
    <row r="140">
      <c r="A140" s="346"/>
      <c r="B140" s="346"/>
      <c r="C140" s="346"/>
    </row>
    <row r="141">
      <c r="A141" s="346"/>
      <c r="B141" s="346"/>
      <c r="C141" s="346"/>
    </row>
    <row r="142">
      <c r="A142" s="346"/>
      <c r="B142" s="346"/>
      <c r="C142" s="346"/>
    </row>
    <row r="143">
      <c r="A143" s="346"/>
      <c r="B143" s="346"/>
      <c r="C143" s="346"/>
    </row>
    <row r="144">
      <c r="A144" s="346"/>
      <c r="B144" s="346"/>
      <c r="C144" s="346"/>
    </row>
    <row r="145">
      <c r="A145" s="346"/>
      <c r="B145" s="346"/>
      <c r="C145" s="346"/>
    </row>
    <row r="146">
      <c r="A146" s="346"/>
      <c r="B146" s="346"/>
      <c r="C146" s="346"/>
    </row>
    <row r="147">
      <c r="A147" s="346"/>
      <c r="B147" s="346"/>
      <c r="C147" s="346"/>
    </row>
    <row r="148">
      <c r="A148" s="346"/>
      <c r="B148" s="346"/>
      <c r="C148" s="346"/>
    </row>
    <row r="149">
      <c r="A149" s="346"/>
      <c r="B149" s="346"/>
      <c r="C149" s="346"/>
    </row>
    <row r="150">
      <c r="A150" s="346"/>
      <c r="B150" s="346"/>
      <c r="C150" s="346"/>
    </row>
    <row r="151">
      <c r="A151" s="346"/>
      <c r="B151" s="346"/>
      <c r="C151" s="346"/>
    </row>
    <row r="152">
      <c r="A152" s="346"/>
      <c r="B152" s="346"/>
      <c r="C152" s="346"/>
    </row>
    <row r="153">
      <c r="A153" s="346"/>
      <c r="B153" s="346"/>
      <c r="C153" s="346"/>
    </row>
    <row r="154">
      <c r="A154" s="346"/>
      <c r="B154" s="346"/>
      <c r="C154" s="346"/>
    </row>
    <row r="155">
      <c r="A155" s="346"/>
      <c r="B155" s="346"/>
      <c r="C155" s="346"/>
    </row>
    <row r="156">
      <c r="A156" s="346"/>
      <c r="B156" s="346"/>
      <c r="C156" s="346"/>
    </row>
    <row r="157">
      <c r="A157" s="346"/>
      <c r="B157" s="346"/>
      <c r="C157" s="346"/>
    </row>
    <row r="158">
      <c r="A158" s="346"/>
      <c r="B158" s="346"/>
      <c r="C158" s="346"/>
    </row>
    <row r="159">
      <c r="A159" s="346"/>
      <c r="B159" s="346"/>
      <c r="C159" s="346"/>
    </row>
    <row r="160">
      <c r="A160" s="346"/>
      <c r="B160" s="346"/>
      <c r="C160" s="346"/>
    </row>
    <row r="161">
      <c r="A161" s="346"/>
      <c r="B161" s="346"/>
      <c r="C161" s="346"/>
    </row>
    <row r="162">
      <c r="A162" s="346"/>
      <c r="B162" s="346"/>
      <c r="C162" s="346"/>
    </row>
    <row r="163">
      <c r="A163" s="346"/>
      <c r="B163" s="346"/>
      <c r="C163" s="346"/>
    </row>
    <row r="164">
      <c r="A164" s="346"/>
      <c r="B164" s="346"/>
      <c r="C164" s="346"/>
    </row>
    <row r="165">
      <c r="A165" s="346"/>
      <c r="B165" s="346"/>
      <c r="C165" s="346"/>
    </row>
    <row r="166">
      <c r="A166" s="346"/>
      <c r="B166" s="346"/>
      <c r="C166" s="346"/>
    </row>
    <row r="167">
      <c r="A167" s="346"/>
      <c r="B167" s="346"/>
      <c r="C167" s="346"/>
    </row>
    <row r="168">
      <c r="A168" s="346"/>
      <c r="B168" s="346"/>
      <c r="C168" s="346"/>
    </row>
    <row r="169">
      <c r="A169" s="346"/>
      <c r="B169" s="346"/>
      <c r="C169" s="346"/>
    </row>
    <row r="170">
      <c r="A170" s="346"/>
      <c r="B170" s="346"/>
      <c r="C170" s="346"/>
    </row>
    <row r="171">
      <c r="A171" s="346"/>
      <c r="B171" s="346"/>
      <c r="C171" s="346"/>
    </row>
    <row r="172">
      <c r="A172" s="346"/>
      <c r="B172" s="346"/>
      <c r="C172" s="346"/>
    </row>
    <row r="173">
      <c r="A173" s="346"/>
      <c r="B173" s="346"/>
      <c r="C173" s="346"/>
    </row>
    <row r="174">
      <c r="A174" s="346"/>
      <c r="B174" s="346"/>
      <c r="C174" s="346"/>
    </row>
    <row r="175">
      <c r="A175" s="346"/>
      <c r="B175" s="346"/>
      <c r="C175" s="346"/>
    </row>
    <row r="176">
      <c r="A176" s="346"/>
      <c r="B176" s="346"/>
      <c r="C176" s="346"/>
    </row>
    <row r="177">
      <c r="A177" s="346"/>
      <c r="B177" s="346"/>
      <c r="C177" s="346"/>
    </row>
    <row r="178">
      <c r="A178" s="346"/>
      <c r="B178" s="346"/>
      <c r="C178" s="346"/>
    </row>
    <row r="179">
      <c r="A179" s="346"/>
      <c r="B179" s="346"/>
      <c r="C179" s="346"/>
    </row>
    <row r="180">
      <c r="A180" s="346"/>
      <c r="B180" s="346"/>
      <c r="C180" s="346"/>
    </row>
    <row r="181">
      <c r="A181" s="346"/>
      <c r="B181" s="346"/>
      <c r="C181" s="346"/>
    </row>
    <row r="182">
      <c r="A182" s="346"/>
      <c r="B182" s="346"/>
      <c r="C182" s="346"/>
    </row>
    <row r="183">
      <c r="A183" s="346"/>
      <c r="B183" s="346"/>
      <c r="C183" s="346"/>
    </row>
    <row r="184">
      <c r="A184" s="346"/>
      <c r="B184" s="346"/>
      <c r="C184" s="346"/>
    </row>
    <row r="185">
      <c r="A185" s="346"/>
      <c r="B185" s="346"/>
      <c r="C185" s="346"/>
    </row>
    <row r="186">
      <c r="A186" s="346"/>
      <c r="B186" s="346"/>
      <c r="C186" s="346"/>
    </row>
    <row r="187">
      <c r="A187" s="346"/>
      <c r="B187" s="346"/>
      <c r="C187" s="346"/>
    </row>
    <row r="188">
      <c r="A188" s="346"/>
      <c r="B188" s="346"/>
      <c r="C188" s="346"/>
    </row>
    <row r="189">
      <c r="A189" s="346"/>
      <c r="B189" s="346"/>
      <c r="C189" s="346"/>
    </row>
    <row r="190">
      <c r="A190" s="346"/>
      <c r="B190" s="346"/>
      <c r="C190" s="346"/>
    </row>
    <row r="191">
      <c r="A191" s="346"/>
      <c r="B191" s="346"/>
      <c r="C191" s="346"/>
    </row>
    <row r="192">
      <c r="A192" s="346"/>
      <c r="B192" s="346"/>
      <c r="C192" s="346"/>
    </row>
    <row r="193">
      <c r="A193" s="346"/>
      <c r="B193" s="346"/>
      <c r="C193" s="346"/>
    </row>
    <row r="194">
      <c r="A194" s="346"/>
      <c r="B194" s="346"/>
      <c r="C194" s="346"/>
    </row>
    <row r="195">
      <c r="A195" s="346"/>
      <c r="B195" s="346"/>
      <c r="C195" s="346"/>
    </row>
    <row r="196">
      <c r="A196" s="346"/>
      <c r="B196" s="346"/>
      <c r="C196" s="346"/>
    </row>
    <row r="197">
      <c r="A197" s="346"/>
      <c r="B197" s="346"/>
      <c r="C197" s="346"/>
    </row>
    <row r="198">
      <c r="A198" s="346"/>
      <c r="B198" s="346"/>
      <c r="C198" s="346"/>
    </row>
    <row r="199">
      <c r="A199" s="346"/>
      <c r="B199" s="346"/>
      <c r="C199" s="346"/>
    </row>
    <row r="200">
      <c r="A200" s="346"/>
      <c r="B200" s="346"/>
      <c r="C200" s="346"/>
    </row>
    <row r="201">
      <c r="A201" s="346"/>
      <c r="B201" s="346"/>
      <c r="C201" s="346"/>
    </row>
    <row r="202">
      <c r="A202" s="346"/>
      <c r="B202" s="346"/>
      <c r="C202" s="346"/>
    </row>
    <row r="203">
      <c r="A203" s="346"/>
      <c r="B203" s="346"/>
      <c r="C203" s="346"/>
    </row>
    <row r="204">
      <c r="A204" s="346"/>
      <c r="B204" s="346"/>
      <c r="C204" s="346"/>
    </row>
    <row r="205">
      <c r="A205" s="346"/>
      <c r="B205" s="346"/>
      <c r="C205" s="346"/>
    </row>
    <row r="206">
      <c r="A206" s="346"/>
      <c r="B206" s="346"/>
      <c r="C206" s="346"/>
    </row>
    <row r="207">
      <c r="A207" s="346"/>
      <c r="B207" s="346"/>
      <c r="C207" s="346"/>
    </row>
    <row r="208">
      <c r="A208" s="346"/>
      <c r="B208" s="346"/>
      <c r="C208" s="346"/>
    </row>
    <row r="209">
      <c r="A209" s="346"/>
      <c r="B209" s="346"/>
      <c r="C209" s="346"/>
    </row>
    <row r="210">
      <c r="A210" s="346"/>
      <c r="B210" s="346"/>
      <c r="C210" s="346"/>
    </row>
    <row r="211">
      <c r="A211" s="346"/>
      <c r="B211" s="346"/>
      <c r="C211" s="346"/>
    </row>
    <row r="212">
      <c r="A212" s="346"/>
      <c r="B212" s="346"/>
      <c r="C212" s="346"/>
    </row>
    <row r="213">
      <c r="A213" s="346"/>
      <c r="B213" s="346"/>
      <c r="C213" s="346"/>
    </row>
    <row r="214">
      <c r="A214" s="346"/>
      <c r="B214" s="346"/>
      <c r="C214" s="346"/>
    </row>
    <row r="215">
      <c r="A215" s="346"/>
      <c r="B215" s="346"/>
      <c r="C215" s="346"/>
    </row>
    <row r="216">
      <c r="A216" s="346"/>
      <c r="B216" s="346"/>
      <c r="C216" s="346"/>
    </row>
    <row r="217">
      <c r="A217" s="346"/>
      <c r="B217" s="346"/>
      <c r="C217" s="346"/>
    </row>
    <row r="218">
      <c r="A218" s="346"/>
      <c r="B218" s="346"/>
      <c r="C218" s="346"/>
    </row>
    <row r="219">
      <c r="A219" s="346"/>
      <c r="B219" s="346"/>
      <c r="C219" s="346"/>
    </row>
    <row r="220">
      <c r="A220" s="346"/>
      <c r="B220" s="346"/>
      <c r="C220" s="346"/>
    </row>
    <row r="221">
      <c r="A221" s="346"/>
      <c r="B221" s="346"/>
      <c r="C221" s="346"/>
    </row>
    <row r="222">
      <c r="A222" s="346"/>
      <c r="B222" s="346"/>
      <c r="C222" s="346"/>
    </row>
    <row r="223">
      <c r="A223" s="346"/>
      <c r="B223" s="346"/>
      <c r="C223" s="346"/>
    </row>
    <row r="224">
      <c r="A224" s="346"/>
      <c r="B224" s="346"/>
      <c r="C224" s="346"/>
    </row>
    <row r="225">
      <c r="A225" s="346"/>
      <c r="B225" s="346"/>
      <c r="C225" s="346"/>
    </row>
    <row r="226">
      <c r="A226" s="346"/>
      <c r="B226" s="346"/>
      <c r="C226" s="346"/>
    </row>
    <row r="227">
      <c r="A227" s="346"/>
      <c r="B227" s="346"/>
      <c r="C227" s="346"/>
    </row>
    <row r="228">
      <c r="A228" s="346"/>
      <c r="B228" s="346"/>
      <c r="C228" s="346"/>
    </row>
    <row r="229">
      <c r="A229" s="346"/>
      <c r="B229" s="346"/>
      <c r="C229" s="346"/>
    </row>
    <row r="230">
      <c r="A230" s="346"/>
      <c r="B230" s="346"/>
      <c r="C230" s="346"/>
    </row>
    <row r="231">
      <c r="A231" s="346"/>
      <c r="B231" s="346"/>
      <c r="C231" s="346"/>
    </row>
    <row r="232">
      <c r="A232" s="346"/>
      <c r="B232" s="346"/>
      <c r="C232" s="346"/>
    </row>
    <row r="233">
      <c r="A233" s="346"/>
      <c r="B233" s="346"/>
      <c r="C233" s="346"/>
    </row>
    <row r="234">
      <c r="A234" s="346"/>
      <c r="B234" s="346"/>
      <c r="C234" s="346"/>
    </row>
    <row r="235">
      <c r="A235" s="346"/>
      <c r="B235" s="346"/>
      <c r="C235" s="346"/>
    </row>
    <row r="236">
      <c r="A236" s="346"/>
      <c r="B236" s="346"/>
      <c r="C236" s="346"/>
    </row>
    <row r="237">
      <c r="A237" s="346"/>
      <c r="B237" s="346"/>
      <c r="C237" s="346"/>
    </row>
    <row r="238">
      <c r="A238" s="346"/>
      <c r="B238" s="346"/>
      <c r="C238" s="346"/>
    </row>
    <row r="239">
      <c r="A239" s="346"/>
      <c r="B239" s="346"/>
      <c r="C239" s="346"/>
    </row>
    <row r="240">
      <c r="A240" s="346"/>
      <c r="B240" s="346"/>
      <c r="C240" s="346"/>
    </row>
    <row r="241">
      <c r="A241" s="346"/>
      <c r="B241" s="346"/>
      <c r="C241" s="346"/>
    </row>
    <row r="242">
      <c r="A242" s="346"/>
      <c r="B242" s="346"/>
      <c r="C242" s="346"/>
    </row>
    <row r="243">
      <c r="A243" s="346"/>
      <c r="B243" s="346"/>
      <c r="C243" s="346"/>
    </row>
    <row r="244">
      <c r="A244" s="346"/>
      <c r="B244" s="346"/>
      <c r="C244" s="346"/>
    </row>
    <row r="245">
      <c r="A245" s="346"/>
      <c r="B245" s="346"/>
      <c r="C245" s="346"/>
    </row>
    <row r="246">
      <c r="A246" s="346"/>
      <c r="B246" s="346"/>
      <c r="C246" s="346"/>
    </row>
    <row r="247">
      <c r="A247" s="346"/>
      <c r="B247" s="346"/>
      <c r="C247" s="346"/>
    </row>
    <row r="248">
      <c r="A248" s="346"/>
      <c r="B248" s="346"/>
      <c r="C248" s="346"/>
    </row>
    <row r="249">
      <c r="A249" s="346"/>
      <c r="B249" s="346"/>
      <c r="C249" s="346"/>
    </row>
    <row r="250">
      <c r="A250" s="346"/>
      <c r="B250" s="346"/>
      <c r="C250" s="346"/>
    </row>
    <row r="251">
      <c r="A251" s="346"/>
      <c r="B251" s="346"/>
      <c r="C251" s="346"/>
    </row>
    <row r="252">
      <c r="A252" s="346"/>
      <c r="B252" s="346"/>
      <c r="C252" s="346"/>
    </row>
    <row r="253">
      <c r="A253" s="346"/>
      <c r="B253" s="346"/>
      <c r="C253" s="346"/>
    </row>
    <row r="254">
      <c r="A254" s="346"/>
      <c r="B254" s="346"/>
      <c r="C254" s="346"/>
    </row>
    <row r="255">
      <c r="A255" s="346"/>
      <c r="B255" s="346"/>
      <c r="C255" s="346"/>
    </row>
    <row r="256">
      <c r="A256" s="346"/>
      <c r="B256" s="346"/>
      <c r="C256" s="346"/>
    </row>
    <row r="257">
      <c r="A257" s="346"/>
      <c r="B257" s="346"/>
      <c r="C257" s="346"/>
    </row>
    <row r="258">
      <c r="A258" s="346"/>
      <c r="B258" s="346"/>
      <c r="C258" s="346"/>
    </row>
    <row r="259">
      <c r="A259" s="346"/>
      <c r="B259" s="346"/>
      <c r="C259" s="346"/>
    </row>
    <row r="260">
      <c r="A260" s="346"/>
      <c r="B260" s="346"/>
      <c r="C260" s="346"/>
    </row>
    <row r="261">
      <c r="A261" s="346"/>
      <c r="B261" s="346"/>
      <c r="C261" s="346"/>
    </row>
    <row r="262">
      <c r="A262" s="346"/>
      <c r="B262" s="346"/>
      <c r="C262" s="346"/>
    </row>
    <row r="263">
      <c r="A263" s="346"/>
      <c r="B263" s="346"/>
      <c r="C263" s="346"/>
    </row>
    <row r="264">
      <c r="A264" s="346"/>
      <c r="B264" s="346"/>
      <c r="C264" s="346"/>
    </row>
    <row r="265">
      <c r="A265" s="346"/>
      <c r="B265" s="346"/>
      <c r="C265" s="346"/>
    </row>
    <row r="266">
      <c r="A266" s="346"/>
      <c r="B266" s="346"/>
      <c r="C266" s="346"/>
    </row>
    <row r="267">
      <c r="A267" s="346"/>
      <c r="B267" s="346"/>
      <c r="C267" s="346"/>
    </row>
    <row r="268">
      <c r="A268" s="346"/>
      <c r="B268" s="346"/>
      <c r="C268" s="346"/>
    </row>
    <row r="269">
      <c r="A269" s="346"/>
      <c r="B269" s="346"/>
      <c r="C269" s="346"/>
    </row>
    <row r="270">
      <c r="A270" s="346"/>
      <c r="B270" s="346"/>
      <c r="C270" s="346"/>
    </row>
    <row r="271">
      <c r="A271" s="346"/>
      <c r="B271" s="346"/>
      <c r="C271" s="346"/>
    </row>
    <row r="272">
      <c r="A272" s="346"/>
      <c r="B272" s="346"/>
      <c r="C272" s="346"/>
    </row>
    <row r="273">
      <c r="A273" s="346"/>
      <c r="B273" s="346"/>
      <c r="C273" s="346"/>
    </row>
    <row r="274">
      <c r="A274" s="346"/>
      <c r="B274" s="346"/>
      <c r="C274" s="346"/>
    </row>
    <row r="275">
      <c r="A275" s="346"/>
      <c r="B275" s="346"/>
      <c r="C275" s="346"/>
    </row>
    <row r="276">
      <c r="A276" s="346"/>
      <c r="B276" s="346"/>
      <c r="C276" s="346"/>
    </row>
    <row r="277">
      <c r="A277" s="346"/>
      <c r="B277" s="346"/>
      <c r="C277" s="346"/>
    </row>
    <row r="278">
      <c r="A278" s="346"/>
      <c r="B278" s="346"/>
      <c r="C278" s="346"/>
    </row>
    <row r="279">
      <c r="A279" s="346"/>
      <c r="B279" s="346"/>
      <c r="C279" s="346"/>
    </row>
    <row r="280">
      <c r="A280" s="346"/>
      <c r="B280" s="346"/>
      <c r="C280" s="346"/>
    </row>
    <row r="281">
      <c r="A281" s="346"/>
      <c r="B281" s="346"/>
      <c r="C281" s="346"/>
    </row>
    <row r="282">
      <c r="A282" s="346"/>
      <c r="B282" s="346"/>
      <c r="C282" s="346"/>
    </row>
    <row r="283">
      <c r="A283" s="346"/>
      <c r="B283" s="346"/>
      <c r="C283" s="346"/>
    </row>
    <row r="284">
      <c r="A284" s="346"/>
      <c r="B284" s="346"/>
      <c r="C284" s="346"/>
    </row>
    <row r="285">
      <c r="A285" s="346"/>
      <c r="B285" s="346"/>
      <c r="C285" s="346"/>
    </row>
    <row r="286">
      <c r="A286" s="346"/>
      <c r="B286" s="346"/>
      <c r="C286" s="346"/>
    </row>
    <row r="287">
      <c r="A287" s="346"/>
      <c r="B287" s="346"/>
      <c r="C287" s="346"/>
    </row>
    <row r="288">
      <c r="A288" s="346"/>
      <c r="B288" s="346"/>
      <c r="C288" s="346"/>
    </row>
    <row r="289">
      <c r="A289" s="346"/>
      <c r="B289" s="346"/>
      <c r="C289" s="346"/>
    </row>
    <row r="290">
      <c r="A290" s="346"/>
      <c r="B290" s="346"/>
      <c r="C290" s="346"/>
    </row>
    <row r="291">
      <c r="A291" s="346"/>
      <c r="B291" s="346"/>
      <c r="C291" s="346"/>
    </row>
    <row r="292">
      <c r="A292" s="346"/>
      <c r="B292" s="346"/>
      <c r="C292" s="346"/>
    </row>
    <row r="293">
      <c r="A293" s="346"/>
      <c r="B293" s="346"/>
      <c r="C293" s="346"/>
    </row>
    <row r="294">
      <c r="A294" s="346"/>
      <c r="B294" s="346"/>
      <c r="C294" s="346"/>
    </row>
    <row r="295">
      <c r="A295" s="346"/>
      <c r="B295" s="346"/>
      <c r="C295" s="346"/>
    </row>
    <row r="296">
      <c r="A296" s="346"/>
      <c r="B296" s="346"/>
      <c r="C296" s="346"/>
    </row>
    <row r="297">
      <c r="A297" s="346"/>
      <c r="B297" s="346"/>
      <c r="C297" s="346"/>
    </row>
    <row r="298">
      <c r="A298" s="346"/>
      <c r="B298" s="346"/>
      <c r="C298" s="346"/>
    </row>
    <row r="299">
      <c r="A299" s="346"/>
      <c r="B299" s="346"/>
      <c r="C299" s="346"/>
    </row>
    <row r="300">
      <c r="A300" s="346"/>
      <c r="B300" s="346"/>
      <c r="C300" s="346"/>
    </row>
    <row r="301">
      <c r="A301" s="346"/>
      <c r="B301" s="346"/>
      <c r="C301" s="346"/>
    </row>
    <row r="302">
      <c r="A302" s="346"/>
      <c r="B302" s="346"/>
      <c r="C302" s="346"/>
    </row>
    <row r="303">
      <c r="A303" s="346"/>
      <c r="B303" s="346"/>
      <c r="C303" s="346"/>
    </row>
    <row r="304">
      <c r="A304" s="346"/>
      <c r="B304" s="346"/>
      <c r="C304" s="346"/>
    </row>
    <row r="305">
      <c r="A305" s="346"/>
      <c r="B305" s="346"/>
      <c r="C305" s="346"/>
    </row>
    <row r="306">
      <c r="A306" s="346"/>
      <c r="B306" s="346"/>
      <c r="C306" s="346"/>
    </row>
    <row r="307">
      <c r="A307" s="346"/>
      <c r="B307" s="346"/>
      <c r="C307" s="346"/>
    </row>
    <row r="308">
      <c r="A308" s="346"/>
      <c r="B308" s="346"/>
      <c r="C308" s="346"/>
    </row>
    <row r="309">
      <c r="A309" s="346"/>
      <c r="B309" s="346"/>
      <c r="C309" s="346"/>
    </row>
    <row r="310">
      <c r="A310" s="346"/>
      <c r="B310" s="346"/>
      <c r="C310" s="346"/>
    </row>
    <row r="311">
      <c r="A311" s="346"/>
      <c r="B311" s="346"/>
      <c r="C311" s="346"/>
    </row>
    <row r="312">
      <c r="A312" s="346"/>
      <c r="B312" s="346"/>
      <c r="C312" s="346"/>
    </row>
    <row r="313">
      <c r="A313" s="346"/>
      <c r="B313" s="346"/>
      <c r="C313" s="346"/>
    </row>
    <row r="314">
      <c r="A314" s="346"/>
      <c r="B314" s="346"/>
      <c r="C314" s="346"/>
    </row>
    <row r="315">
      <c r="A315" s="346"/>
      <c r="B315" s="346"/>
      <c r="C315" s="346"/>
    </row>
    <row r="316">
      <c r="A316" s="346"/>
      <c r="B316" s="346"/>
      <c r="C316" s="346"/>
    </row>
    <row r="317">
      <c r="A317" s="346"/>
      <c r="B317" s="346"/>
      <c r="C317" s="346"/>
    </row>
    <row r="318">
      <c r="A318" s="346"/>
      <c r="B318" s="346"/>
      <c r="C318" s="346"/>
    </row>
    <row r="319">
      <c r="A319" s="346"/>
      <c r="B319" s="346"/>
      <c r="C319" s="346"/>
    </row>
    <row r="320">
      <c r="A320" s="346"/>
      <c r="B320" s="346"/>
      <c r="C320" s="346"/>
    </row>
    <row r="321">
      <c r="A321" s="346"/>
      <c r="B321" s="346"/>
      <c r="C321" s="346"/>
    </row>
    <row r="322">
      <c r="A322" s="346"/>
      <c r="B322" s="346"/>
      <c r="C322" s="346"/>
    </row>
    <row r="323">
      <c r="A323" s="346"/>
      <c r="B323" s="346"/>
      <c r="C323" s="346"/>
    </row>
    <row r="324">
      <c r="A324" s="346"/>
      <c r="B324" s="346"/>
      <c r="C324" s="346"/>
    </row>
    <row r="325">
      <c r="A325" s="346"/>
      <c r="B325" s="346"/>
      <c r="C325" s="346"/>
    </row>
    <row r="326">
      <c r="A326" s="346"/>
      <c r="B326" s="346"/>
      <c r="C326" s="346"/>
    </row>
    <row r="327">
      <c r="A327" s="346"/>
      <c r="B327" s="346"/>
      <c r="C327" s="346"/>
    </row>
    <row r="328">
      <c r="A328" s="346"/>
      <c r="B328" s="346"/>
      <c r="C328" s="346"/>
    </row>
    <row r="329">
      <c r="A329" s="346"/>
      <c r="B329" s="346"/>
      <c r="C329" s="346"/>
    </row>
    <row r="330">
      <c r="A330" s="346"/>
      <c r="B330" s="346"/>
      <c r="C330" s="346"/>
    </row>
    <row r="331">
      <c r="A331" s="346"/>
      <c r="B331" s="346"/>
      <c r="C331" s="346"/>
    </row>
    <row r="332">
      <c r="A332" s="346"/>
      <c r="B332" s="346"/>
      <c r="C332" s="346"/>
    </row>
    <row r="333">
      <c r="A333" s="346"/>
      <c r="B333" s="346"/>
      <c r="C333" s="346"/>
    </row>
    <row r="334">
      <c r="A334" s="346"/>
      <c r="B334" s="346"/>
      <c r="C334" s="346"/>
    </row>
    <row r="335">
      <c r="A335" s="346"/>
      <c r="B335" s="346"/>
      <c r="C335" s="346"/>
    </row>
    <row r="336">
      <c r="A336" s="346"/>
      <c r="B336" s="346"/>
      <c r="C336" s="346"/>
    </row>
    <row r="337">
      <c r="A337" s="346"/>
      <c r="B337" s="346"/>
      <c r="C337" s="346"/>
    </row>
    <row r="338">
      <c r="A338" s="346"/>
      <c r="B338" s="346"/>
      <c r="C338" s="346"/>
    </row>
    <row r="339">
      <c r="A339" s="346"/>
      <c r="B339" s="346"/>
      <c r="C339" s="346"/>
    </row>
    <row r="340">
      <c r="A340" s="346"/>
      <c r="B340" s="346"/>
      <c r="C340" s="346"/>
    </row>
    <row r="341">
      <c r="A341" s="346"/>
      <c r="B341" s="346"/>
      <c r="C341" s="346"/>
    </row>
    <row r="342">
      <c r="A342" s="346"/>
      <c r="B342" s="346"/>
      <c r="C342" s="346"/>
    </row>
    <row r="343">
      <c r="A343" s="346"/>
      <c r="B343" s="346"/>
      <c r="C343" s="346"/>
    </row>
    <row r="344">
      <c r="A344" s="346"/>
      <c r="B344" s="346"/>
      <c r="C344" s="346"/>
    </row>
    <row r="345">
      <c r="A345" s="346"/>
      <c r="B345" s="346"/>
      <c r="C345" s="346"/>
    </row>
    <row r="346">
      <c r="A346" s="346"/>
      <c r="B346" s="346"/>
      <c r="C346" s="346"/>
    </row>
    <row r="347">
      <c r="A347" s="346"/>
      <c r="B347" s="346"/>
      <c r="C347" s="346"/>
    </row>
    <row r="348">
      <c r="A348" s="346"/>
      <c r="B348" s="346"/>
      <c r="C348" s="346"/>
    </row>
    <row r="349">
      <c r="A349" s="346"/>
      <c r="B349" s="346"/>
      <c r="C349" s="346"/>
    </row>
    <row r="350">
      <c r="A350" s="346"/>
      <c r="B350" s="346"/>
      <c r="C350" s="346"/>
    </row>
    <row r="351">
      <c r="A351" s="346"/>
      <c r="B351" s="346"/>
      <c r="C351" s="346"/>
    </row>
    <row r="352">
      <c r="A352" s="346"/>
      <c r="B352" s="346"/>
      <c r="C352" s="346"/>
    </row>
    <row r="353">
      <c r="A353" s="346"/>
      <c r="B353" s="346"/>
      <c r="C353" s="346"/>
    </row>
    <row r="354">
      <c r="A354" s="346"/>
      <c r="B354" s="346"/>
      <c r="C354" s="346"/>
    </row>
    <row r="355">
      <c r="A355" s="346"/>
      <c r="B355" s="346"/>
      <c r="C355" s="346"/>
    </row>
    <row r="356">
      <c r="A356" s="346"/>
      <c r="B356" s="346"/>
      <c r="C356" s="346"/>
    </row>
    <row r="357">
      <c r="A357" s="346"/>
      <c r="B357" s="346"/>
      <c r="C357" s="346"/>
    </row>
    <row r="358">
      <c r="A358" s="346"/>
      <c r="B358" s="346"/>
      <c r="C358" s="346"/>
    </row>
    <row r="359">
      <c r="A359" s="346"/>
      <c r="B359" s="346"/>
      <c r="C359" s="346"/>
    </row>
    <row r="360">
      <c r="A360" s="346"/>
      <c r="B360" s="346"/>
      <c r="C360" s="346"/>
    </row>
    <row r="361">
      <c r="A361" s="346"/>
      <c r="B361" s="346"/>
      <c r="C361" s="346"/>
    </row>
    <row r="362">
      <c r="A362" s="346"/>
      <c r="B362" s="346"/>
      <c r="C362" s="346"/>
    </row>
    <row r="363">
      <c r="A363" s="346"/>
      <c r="B363" s="346"/>
      <c r="C363" s="346"/>
    </row>
    <row r="364">
      <c r="A364" s="346"/>
      <c r="B364" s="346"/>
      <c r="C364" s="346"/>
    </row>
    <row r="365">
      <c r="A365" s="346"/>
      <c r="B365" s="346"/>
      <c r="C365" s="346"/>
    </row>
    <row r="366">
      <c r="A366" s="346"/>
      <c r="B366" s="346"/>
      <c r="C366" s="346"/>
    </row>
    <row r="367">
      <c r="A367" s="346"/>
      <c r="B367" s="346"/>
      <c r="C367" s="346"/>
    </row>
    <row r="368">
      <c r="A368" s="346"/>
      <c r="B368" s="346"/>
      <c r="C368" s="346"/>
    </row>
    <row r="369">
      <c r="A369" s="346"/>
      <c r="B369" s="346"/>
      <c r="C369" s="346"/>
    </row>
    <row r="370">
      <c r="A370" s="346"/>
      <c r="B370" s="346"/>
      <c r="C370" s="346"/>
    </row>
    <row r="371">
      <c r="A371" s="346"/>
      <c r="B371" s="346"/>
      <c r="C371" s="346"/>
    </row>
    <row r="372">
      <c r="A372" s="346"/>
      <c r="B372" s="346"/>
      <c r="C372" s="346"/>
    </row>
    <row r="373">
      <c r="A373" s="346"/>
      <c r="B373" s="346"/>
      <c r="C373" s="346"/>
    </row>
    <row r="374">
      <c r="A374" s="346"/>
      <c r="B374" s="346"/>
      <c r="C374" s="346"/>
    </row>
    <row r="375">
      <c r="A375" s="346"/>
      <c r="B375" s="346"/>
      <c r="C375" s="346"/>
    </row>
    <row r="376">
      <c r="A376" s="346"/>
      <c r="B376" s="346"/>
      <c r="C376" s="346"/>
    </row>
    <row r="377">
      <c r="A377" s="346"/>
      <c r="B377" s="346"/>
      <c r="C377" s="346"/>
    </row>
    <row r="378">
      <c r="A378" s="346"/>
      <c r="B378" s="346"/>
      <c r="C378" s="346"/>
    </row>
    <row r="379">
      <c r="A379" s="346"/>
      <c r="B379" s="346"/>
      <c r="C379" s="346"/>
    </row>
    <row r="380">
      <c r="A380" s="346"/>
      <c r="B380" s="346"/>
      <c r="C380" s="346"/>
    </row>
    <row r="381">
      <c r="A381" s="346"/>
      <c r="B381" s="346"/>
      <c r="C381" s="346"/>
    </row>
    <row r="382">
      <c r="A382" s="346"/>
      <c r="B382" s="346"/>
      <c r="C382" s="346"/>
    </row>
    <row r="383">
      <c r="A383" s="346"/>
      <c r="B383" s="346"/>
      <c r="C383" s="346"/>
    </row>
    <row r="384">
      <c r="A384" s="346"/>
      <c r="B384" s="346"/>
      <c r="C384" s="346"/>
    </row>
    <row r="385">
      <c r="A385" s="346"/>
      <c r="B385" s="346"/>
      <c r="C385" s="346"/>
    </row>
    <row r="386">
      <c r="A386" s="346"/>
      <c r="B386" s="346"/>
      <c r="C386" s="346"/>
    </row>
    <row r="387">
      <c r="A387" s="346"/>
      <c r="B387" s="346"/>
      <c r="C387" s="346"/>
    </row>
    <row r="388">
      <c r="A388" s="346"/>
      <c r="B388" s="346"/>
      <c r="C388" s="346"/>
    </row>
    <row r="389">
      <c r="A389" s="346"/>
      <c r="B389" s="346"/>
      <c r="C389" s="346"/>
    </row>
    <row r="390">
      <c r="A390" s="346"/>
      <c r="B390" s="346"/>
      <c r="C390" s="346"/>
    </row>
    <row r="391">
      <c r="A391" s="346"/>
      <c r="B391" s="346"/>
      <c r="C391" s="346"/>
    </row>
    <row r="392">
      <c r="A392" s="346"/>
      <c r="B392" s="346"/>
      <c r="C392" s="346"/>
    </row>
    <row r="393">
      <c r="A393" s="346"/>
      <c r="B393" s="346"/>
      <c r="C393" s="346"/>
    </row>
    <row r="394">
      <c r="A394" s="346"/>
      <c r="B394" s="346"/>
      <c r="C394" s="346"/>
    </row>
    <row r="395">
      <c r="A395" s="346"/>
      <c r="B395" s="346"/>
      <c r="C395" s="346"/>
    </row>
    <row r="396">
      <c r="A396" s="346"/>
      <c r="B396" s="346"/>
      <c r="C396" s="346"/>
    </row>
    <row r="397">
      <c r="A397" s="346"/>
      <c r="B397" s="346"/>
      <c r="C397" s="346"/>
    </row>
    <row r="398">
      <c r="A398" s="346"/>
      <c r="B398" s="346"/>
      <c r="C398" s="346"/>
    </row>
    <row r="399">
      <c r="A399" s="346"/>
      <c r="B399" s="346"/>
      <c r="C399" s="346"/>
    </row>
    <row r="400">
      <c r="A400" s="346"/>
      <c r="B400" s="346"/>
      <c r="C400" s="346"/>
    </row>
    <row r="401">
      <c r="A401" s="346"/>
      <c r="B401" s="346"/>
      <c r="C401" s="346"/>
    </row>
    <row r="402">
      <c r="A402" s="346"/>
      <c r="B402" s="346"/>
      <c r="C402" s="346"/>
    </row>
    <row r="403">
      <c r="A403" s="346"/>
      <c r="B403" s="346"/>
      <c r="C403" s="346"/>
    </row>
    <row r="404">
      <c r="A404" s="346"/>
      <c r="B404" s="346"/>
      <c r="C404" s="346"/>
    </row>
    <row r="405">
      <c r="A405" s="346"/>
      <c r="B405" s="346"/>
      <c r="C405" s="346"/>
    </row>
    <row r="406">
      <c r="A406" s="346"/>
      <c r="B406" s="346"/>
      <c r="C406" s="346"/>
    </row>
    <row r="407">
      <c r="A407" s="346"/>
      <c r="B407" s="346"/>
      <c r="C407" s="346"/>
    </row>
    <row r="408">
      <c r="A408" s="346"/>
      <c r="B408" s="346"/>
      <c r="C408" s="346"/>
    </row>
    <row r="409">
      <c r="A409" s="346"/>
      <c r="B409" s="346"/>
      <c r="C409" s="346"/>
    </row>
    <row r="410">
      <c r="A410" s="346"/>
      <c r="B410" s="346"/>
      <c r="C410" s="346"/>
    </row>
    <row r="411">
      <c r="A411" s="346"/>
      <c r="B411" s="346"/>
      <c r="C411" s="346"/>
    </row>
    <row r="412">
      <c r="A412" s="346"/>
      <c r="B412" s="346"/>
      <c r="C412" s="346"/>
    </row>
    <row r="413">
      <c r="A413" s="346"/>
      <c r="B413" s="346"/>
      <c r="C413" s="346"/>
    </row>
    <row r="414">
      <c r="A414" s="346"/>
      <c r="B414" s="346"/>
      <c r="C414" s="346"/>
    </row>
    <row r="415">
      <c r="A415" s="346"/>
      <c r="B415" s="346"/>
      <c r="C415" s="346"/>
    </row>
    <row r="416">
      <c r="A416" s="346"/>
      <c r="B416" s="346"/>
      <c r="C416" s="346"/>
    </row>
    <row r="417">
      <c r="A417" s="346"/>
      <c r="B417" s="346"/>
      <c r="C417" s="346"/>
    </row>
    <row r="418">
      <c r="A418" s="346"/>
      <c r="B418" s="346"/>
      <c r="C418" s="346"/>
    </row>
    <row r="419">
      <c r="A419" s="346"/>
      <c r="B419" s="346"/>
      <c r="C419" s="346"/>
    </row>
    <row r="420">
      <c r="A420" s="346"/>
      <c r="B420" s="346"/>
      <c r="C420" s="346"/>
    </row>
    <row r="421">
      <c r="A421" s="346"/>
      <c r="B421" s="346"/>
      <c r="C421" s="346"/>
    </row>
    <row r="422">
      <c r="A422" s="346"/>
      <c r="B422" s="346"/>
      <c r="C422" s="346"/>
    </row>
    <row r="423">
      <c r="A423" s="346"/>
      <c r="B423" s="346"/>
      <c r="C423" s="346"/>
    </row>
    <row r="424">
      <c r="A424" s="346"/>
      <c r="B424" s="346"/>
      <c r="C424" s="346"/>
    </row>
    <row r="425">
      <c r="A425" s="346"/>
      <c r="B425" s="346"/>
      <c r="C425" s="346"/>
    </row>
    <row r="426">
      <c r="A426" s="346"/>
      <c r="B426" s="346"/>
      <c r="C426" s="346"/>
    </row>
    <row r="427">
      <c r="A427" s="346"/>
      <c r="B427" s="346"/>
      <c r="C427" s="346"/>
    </row>
    <row r="428">
      <c r="A428" s="346"/>
      <c r="B428" s="346"/>
      <c r="C428" s="346"/>
    </row>
    <row r="429">
      <c r="A429" s="346"/>
      <c r="B429" s="346"/>
      <c r="C429" s="346"/>
    </row>
    <row r="430">
      <c r="A430" s="346"/>
      <c r="B430" s="346"/>
      <c r="C430" s="346"/>
    </row>
    <row r="431">
      <c r="A431" s="346"/>
      <c r="B431" s="346"/>
      <c r="C431" s="346"/>
    </row>
    <row r="432">
      <c r="A432" s="346"/>
      <c r="B432" s="346"/>
      <c r="C432" s="346"/>
    </row>
    <row r="433">
      <c r="A433" s="346"/>
      <c r="B433" s="346"/>
      <c r="C433" s="346"/>
    </row>
    <row r="434">
      <c r="A434" s="346"/>
      <c r="B434" s="346"/>
      <c r="C434" s="346"/>
    </row>
    <row r="435">
      <c r="A435" s="346"/>
      <c r="B435" s="346"/>
      <c r="C435" s="346"/>
    </row>
    <row r="436">
      <c r="A436" s="346"/>
      <c r="B436" s="346"/>
      <c r="C436" s="346"/>
    </row>
    <row r="437">
      <c r="A437" s="346"/>
      <c r="B437" s="346"/>
      <c r="C437" s="346"/>
    </row>
    <row r="438">
      <c r="A438" s="346"/>
      <c r="B438" s="346"/>
      <c r="C438" s="346"/>
    </row>
    <row r="439">
      <c r="A439" s="346"/>
      <c r="B439" s="346"/>
      <c r="C439" s="346"/>
    </row>
    <row r="440">
      <c r="A440" s="346"/>
      <c r="B440" s="346"/>
      <c r="C440" s="346"/>
    </row>
    <row r="441">
      <c r="A441" s="346"/>
      <c r="B441" s="346"/>
      <c r="C441" s="346"/>
    </row>
    <row r="442">
      <c r="A442" s="346"/>
      <c r="B442" s="346"/>
      <c r="C442" s="346"/>
    </row>
    <row r="443">
      <c r="A443" s="346"/>
      <c r="B443" s="346"/>
      <c r="C443" s="346"/>
    </row>
    <row r="444">
      <c r="A444" s="346"/>
      <c r="B444" s="346"/>
      <c r="C444" s="346"/>
    </row>
    <row r="445">
      <c r="A445" s="346"/>
      <c r="B445" s="346"/>
      <c r="C445" s="346"/>
    </row>
    <row r="446">
      <c r="A446" s="346"/>
      <c r="B446" s="346"/>
      <c r="C446" s="346"/>
    </row>
    <row r="447">
      <c r="A447" s="346"/>
      <c r="B447" s="346"/>
      <c r="C447" s="346"/>
    </row>
    <row r="448">
      <c r="A448" s="346"/>
      <c r="B448" s="346"/>
      <c r="C448" s="346"/>
    </row>
    <row r="449">
      <c r="A449" s="346"/>
      <c r="B449" s="346"/>
      <c r="C449" s="346"/>
    </row>
    <row r="450">
      <c r="A450" s="346"/>
      <c r="B450" s="346"/>
      <c r="C450" s="346"/>
    </row>
    <row r="451">
      <c r="A451" s="346"/>
      <c r="B451" s="346"/>
      <c r="C451" s="346"/>
    </row>
    <row r="452">
      <c r="A452" s="346"/>
      <c r="B452" s="346"/>
      <c r="C452" s="346"/>
    </row>
    <row r="453">
      <c r="A453" s="346"/>
      <c r="B453" s="346"/>
      <c r="C453" s="346"/>
    </row>
    <row r="454">
      <c r="A454" s="346"/>
      <c r="B454" s="346"/>
      <c r="C454" s="346"/>
    </row>
    <row r="455">
      <c r="A455" s="346"/>
      <c r="B455" s="346"/>
      <c r="C455" s="346"/>
    </row>
    <row r="456">
      <c r="A456" s="346"/>
      <c r="B456" s="346"/>
      <c r="C456" s="346"/>
    </row>
    <row r="457">
      <c r="A457" s="346"/>
      <c r="B457" s="346"/>
      <c r="C457" s="346"/>
    </row>
    <row r="458">
      <c r="A458" s="346"/>
      <c r="B458" s="346"/>
      <c r="C458" s="346"/>
    </row>
    <row r="459">
      <c r="A459" s="346"/>
      <c r="B459" s="346"/>
      <c r="C459" s="346"/>
    </row>
    <row r="460">
      <c r="A460" s="346"/>
      <c r="B460" s="346"/>
      <c r="C460" s="346"/>
    </row>
    <row r="461">
      <c r="A461" s="346"/>
      <c r="B461" s="346"/>
      <c r="C461" s="346"/>
    </row>
    <row r="462">
      <c r="A462" s="346"/>
      <c r="B462" s="346"/>
      <c r="C462" s="346"/>
    </row>
    <row r="463">
      <c r="A463" s="346"/>
      <c r="B463" s="346"/>
      <c r="C463" s="346"/>
    </row>
    <row r="464">
      <c r="A464" s="346"/>
      <c r="B464" s="346"/>
      <c r="C464" s="346"/>
    </row>
    <row r="465">
      <c r="A465" s="346"/>
      <c r="B465" s="346"/>
      <c r="C465" s="346"/>
    </row>
    <row r="466">
      <c r="A466" s="346"/>
      <c r="B466" s="346"/>
      <c r="C466" s="346"/>
    </row>
    <row r="467">
      <c r="A467" s="346"/>
      <c r="B467" s="346"/>
      <c r="C467" s="346"/>
    </row>
    <row r="468">
      <c r="A468" s="346"/>
      <c r="B468" s="346"/>
      <c r="C468" s="346"/>
    </row>
    <row r="469">
      <c r="A469" s="346"/>
      <c r="B469" s="346"/>
      <c r="C469" s="346"/>
    </row>
    <row r="470">
      <c r="A470" s="346"/>
      <c r="B470" s="346"/>
      <c r="C470" s="346"/>
    </row>
    <row r="471">
      <c r="A471" s="346"/>
      <c r="B471" s="346"/>
      <c r="C471" s="346"/>
    </row>
    <row r="472">
      <c r="A472" s="346"/>
      <c r="B472" s="346"/>
      <c r="C472" s="346"/>
    </row>
    <row r="473">
      <c r="A473" s="346"/>
      <c r="B473" s="346"/>
      <c r="C473" s="346"/>
    </row>
    <row r="474">
      <c r="A474" s="346"/>
      <c r="B474" s="346"/>
      <c r="C474" s="346"/>
    </row>
    <row r="475">
      <c r="A475" s="346"/>
      <c r="B475" s="346"/>
      <c r="C475" s="346"/>
    </row>
    <row r="476">
      <c r="A476" s="346"/>
      <c r="B476" s="346"/>
      <c r="C476" s="346"/>
    </row>
    <row r="477">
      <c r="A477" s="346"/>
      <c r="B477" s="346"/>
      <c r="C477" s="346"/>
    </row>
    <row r="478">
      <c r="A478" s="346"/>
      <c r="B478" s="346"/>
      <c r="C478" s="346"/>
    </row>
    <row r="479">
      <c r="A479" s="346"/>
      <c r="B479" s="346"/>
      <c r="C479" s="346"/>
    </row>
    <row r="480">
      <c r="A480" s="346"/>
      <c r="B480" s="346"/>
      <c r="C480" s="346"/>
    </row>
    <row r="481">
      <c r="A481" s="346"/>
      <c r="B481" s="346"/>
      <c r="C481" s="346"/>
    </row>
    <row r="482">
      <c r="A482" s="346"/>
      <c r="B482" s="346"/>
      <c r="C482" s="346"/>
    </row>
    <row r="483">
      <c r="A483" s="346"/>
      <c r="B483" s="346"/>
      <c r="C483" s="346"/>
    </row>
    <row r="484">
      <c r="A484" s="346"/>
      <c r="B484" s="346"/>
      <c r="C484" s="346"/>
    </row>
    <row r="485">
      <c r="A485" s="346"/>
      <c r="B485" s="346"/>
      <c r="C485" s="346"/>
    </row>
    <row r="486">
      <c r="A486" s="346"/>
      <c r="B486" s="346"/>
      <c r="C486" s="346"/>
    </row>
    <row r="487">
      <c r="A487" s="346"/>
      <c r="B487" s="346"/>
      <c r="C487" s="346"/>
    </row>
    <row r="488">
      <c r="A488" s="346"/>
      <c r="B488" s="346"/>
      <c r="C488" s="346"/>
    </row>
    <row r="489">
      <c r="A489" s="346"/>
      <c r="B489" s="346"/>
      <c r="C489" s="346"/>
    </row>
    <row r="490">
      <c r="A490" s="346"/>
      <c r="B490" s="346"/>
      <c r="C490" s="346"/>
    </row>
    <row r="491">
      <c r="A491" s="346"/>
      <c r="B491" s="346"/>
      <c r="C491" s="346"/>
    </row>
    <row r="492">
      <c r="A492" s="346"/>
      <c r="B492" s="346"/>
      <c r="C492" s="346"/>
    </row>
    <row r="493">
      <c r="A493" s="346"/>
      <c r="B493" s="346"/>
      <c r="C493" s="346"/>
    </row>
    <row r="494">
      <c r="A494" s="346"/>
      <c r="B494" s="346"/>
      <c r="C494" s="346"/>
    </row>
    <row r="495">
      <c r="A495" s="346"/>
      <c r="B495" s="346"/>
      <c r="C495" s="346"/>
    </row>
    <row r="496">
      <c r="A496" s="346"/>
      <c r="B496" s="346"/>
      <c r="C496" s="346"/>
    </row>
    <row r="497">
      <c r="A497" s="346"/>
      <c r="B497" s="346"/>
      <c r="C497" s="346"/>
    </row>
    <row r="498">
      <c r="A498" s="346"/>
      <c r="B498" s="346"/>
      <c r="C498" s="346"/>
    </row>
    <row r="499">
      <c r="A499" s="346"/>
      <c r="B499" s="346"/>
      <c r="C499" s="346"/>
    </row>
    <row r="500">
      <c r="A500" s="346"/>
      <c r="B500" s="346"/>
      <c r="C500" s="346"/>
    </row>
    <row r="501">
      <c r="A501" s="346"/>
      <c r="B501" s="346"/>
      <c r="C501" s="346"/>
    </row>
    <row r="502">
      <c r="A502" s="346"/>
      <c r="B502" s="346"/>
      <c r="C502" s="346"/>
    </row>
    <row r="503">
      <c r="A503" s="346"/>
      <c r="B503" s="346"/>
      <c r="C503" s="346"/>
    </row>
    <row r="504">
      <c r="A504" s="346"/>
      <c r="B504" s="346"/>
      <c r="C504" s="346"/>
    </row>
    <row r="505">
      <c r="A505" s="346"/>
      <c r="B505" s="346"/>
      <c r="C505" s="346"/>
    </row>
    <row r="506">
      <c r="A506" s="346"/>
      <c r="B506" s="346"/>
      <c r="C506" s="346"/>
    </row>
    <row r="507">
      <c r="A507" s="346"/>
      <c r="B507" s="346"/>
      <c r="C507" s="346"/>
    </row>
    <row r="508">
      <c r="A508" s="346"/>
      <c r="B508" s="346"/>
      <c r="C508" s="346"/>
    </row>
    <row r="509">
      <c r="A509" s="346"/>
      <c r="B509" s="346"/>
      <c r="C509" s="346"/>
    </row>
    <row r="510">
      <c r="A510" s="346"/>
      <c r="B510" s="346"/>
      <c r="C510" s="346"/>
    </row>
    <row r="511">
      <c r="A511" s="346"/>
      <c r="B511" s="346"/>
      <c r="C511" s="346"/>
    </row>
    <row r="512">
      <c r="A512" s="346"/>
      <c r="B512" s="346"/>
      <c r="C512" s="346"/>
    </row>
    <row r="513">
      <c r="A513" s="346"/>
      <c r="B513" s="346"/>
      <c r="C513" s="346"/>
    </row>
    <row r="514">
      <c r="A514" s="346"/>
      <c r="B514" s="346"/>
      <c r="C514" s="346"/>
    </row>
    <row r="515">
      <c r="A515" s="346"/>
      <c r="B515" s="346"/>
      <c r="C515" s="346"/>
    </row>
    <row r="516">
      <c r="A516" s="346"/>
      <c r="B516" s="346"/>
      <c r="C516" s="346"/>
    </row>
    <row r="517">
      <c r="A517" s="346"/>
      <c r="B517" s="346"/>
      <c r="C517" s="346"/>
    </row>
    <row r="518">
      <c r="A518" s="346"/>
      <c r="B518" s="346"/>
      <c r="C518" s="346"/>
    </row>
    <row r="519">
      <c r="A519" s="346"/>
      <c r="B519" s="346"/>
      <c r="C519" s="346"/>
    </row>
    <row r="520">
      <c r="A520" s="346"/>
      <c r="B520" s="346"/>
      <c r="C520" s="346"/>
    </row>
    <row r="521">
      <c r="A521" s="346"/>
      <c r="B521" s="346"/>
      <c r="C521" s="346"/>
    </row>
    <row r="522">
      <c r="A522" s="346"/>
      <c r="B522" s="346"/>
      <c r="C522" s="346"/>
    </row>
    <row r="523">
      <c r="A523" s="346"/>
      <c r="B523" s="346"/>
      <c r="C523" s="346"/>
    </row>
    <row r="524">
      <c r="A524" s="346"/>
      <c r="B524" s="346"/>
      <c r="C524" s="346"/>
    </row>
    <row r="525">
      <c r="A525" s="346"/>
      <c r="B525" s="346"/>
      <c r="C525" s="346"/>
    </row>
    <row r="526">
      <c r="A526" s="346"/>
      <c r="B526" s="346"/>
      <c r="C526" s="346"/>
    </row>
    <row r="527">
      <c r="A527" s="346"/>
      <c r="B527" s="346"/>
      <c r="C527" s="346"/>
    </row>
    <row r="528">
      <c r="A528" s="346"/>
      <c r="B528" s="346"/>
      <c r="C528" s="346"/>
    </row>
    <row r="529">
      <c r="A529" s="346"/>
      <c r="B529" s="346"/>
      <c r="C529" s="346"/>
    </row>
    <row r="530">
      <c r="A530" s="346"/>
      <c r="B530" s="346"/>
      <c r="C530" s="346"/>
    </row>
    <row r="531">
      <c r="A531" s="346"/>
      <c r="B531" s="346"/>
      <c r="C531" s="346"/>
    </row>
    <row r="532">
      <c r="A532" s="346"/>
      <c r="B532" s="346"/>
      <c r="C532" s="346"/>
    </row>
    <row r="533">
      <c r="A533" s="346"/>
      <c r="B533" s="346"/>
      <c r="C533" s="346"/>
    </row>
    <row r="534">
      <c r="A534" s="346"/>
      <c r="B534" s="346"/>
      <c r="C534" s="346"/>
    </row>
    <row r="535">
      <c r="A535" s="346"/>
      <c r="B535" s="346"/>
      <c r="C535" s="346"/>
    </row>
    <row r="536">
      <c r="A536" s="346"/>
      <c r="B536" s="346"/>
      <c r="C536" s="346"/>
    </row>
    <row r="537">
      <c r="A537" s="346"/>
      <c r="B537" s="346"/>
      <c r="C537" s="346"/>
    </row>
    <row r="538">
      <c r="A538" s="346"/>
      <c r="B538" s="346"/>
      <c r="C538" s="346"/>
    </row>
    <row r="539">
      <c r="A539" s="346"/>
      <c r="B539" s="346"/>
      <c r="C539" s="346"/>
    </row>
    <row r="540">
      <c r="A540" s="346"/>
      <c r="B540" s="346"/>
      <c r="C540" s="346"/>
    </row>
    <row r="541">
      <c r="A541" s="346"/>
      <c r="B541" s="346"/>
      <c r="C541" s="346"/>
    </row>
    <row r="542">
      <c r="A542" s="346"/>
      <c r="B542" s="346"/>
      <c r="C542" s="346"/>
    </row>
    <row r="543">
      <c r="A543" s="346"/>
      <c r="B543" s="346"/>
      <c r="C543" s="346"/>
    </row>
    <row r="544">
      <c r="A544" s="346"/>
      <c r="B544" s="346"/>
      <c r="C544" s="346"/>
    </row>
    <row r="545">
      <c r="A545" s="346"/>
      <c r="B545" s="346"/>
      <c r="C545" s="346"/>
    </row>
    <row r="546">
      <c r="A546" s="346"/>
      <c r="B546" s="346"/>
      <c r="C546" s="346"/>
    </row>
    <row r="547">
      <c r="A547" s="346"/>
      <c r="B547" s="346"/>
      <c r="C547" s="346"/>
    </row>
    <row r="548">
      <c r="A548" s="346"/>
      <c r="B548" s="346"/>
      <c r="C548" s="346"/>
    </row>
    <row r="549">
      <c r="A549" s="346"/>
      <c r="B549" s="346"/>
      <c r="C549" s="346"/>
    </row>
    <row r="550">
      <c r="A550" s="346"/>
      <c r="B550" s="346"/>
      <c r="C550" s="346"/>
    </row>
    <row r="551">
      <c r="A551" s="346"/>
      <c r="B551" s="346"/>
      <c r="C551" s="346"/>
    </row>
    <row r="552">
      <c r="A552" s="346"/>
      <c r="B552" s="346"/>
      <c r="C552" s="346"/>
    </row>
    <row r="553">
      <c r="A553" s="346"/>
      <c r="B553" s="346"/>
      <c r="C553" s="346"/>
    </row>
    <row r="554">
      <c r="A554" s="346"/>
      <c r="B554" s="346"/>
      <c r="C554" s="346"/>
    </row>
    <row r="555">
      <c r="A555" s="346"/>
      <c r="B555" s="346"/>
      <c r="C555" s="346"/>
    </row>
    <row r="556">
      <c r="A556" s="346"/>
      <c r="B556" s="346"/>
      <c r="C556" s="346"/>
    </row>
    <row r="557">
      <c r="A557" s="346"/>
      <c r="B557" s="346"/>
      <c r="C557" s="346"/>
    </row>
    <row r="558">
      <c r="A558" s="346"/>
      <c r="B558" s="346"/>
      <c r="C558" s="346"/>
    </row>
    <row r="559">
      <c r="A559" s="346"/>
      <c r="B559" s="346"/>
      <c r="C559" s="346"/>
    </row>
    <row r="560">
      <c r="A560" s="346"/>
      <c r="B560" s="346"/>
      <c r="C560" s="346"/>
    </row>
    <row r="561">
      <c r="A561" s="346"/>
      <c r="B561" s="346"/>
      <c r="C561" s="346"/>
    </row>
    <row r="562">
      <c r="A562" s="346"/>
      <c r="B562" s="346"/>
      <c r="C562" s="346"/>
    </row>
    <row r="563">
      <c r="A563" s="346"/>
      <c r="B563" s="346"/>
      <c r="C563" s="346"/>
    </row>
    <row r="564">
      <c r="A564" s="346"/>
      <c r="B564" s="346"/>
      <c r="C564" s="346"/>
    </row>
    <row r="565">
      <c r="A565" s="346"/>
      <c r="B565" s="346"/>
      <c r="C565" s="346"/>
    </row>
    <row r="566">
      <c r="A566" s="346"/>
      <c r="B566" s="346"/>
      <c r="C566" s="346"/>
    </row>
    <row r="567">
      <c r="A567" s="346"/>
      <c r="B567" s="346"/>
      <c r="C567" s="346"/>
    </row>
    <row r="568">
      <c r="A568" s="346"/>
      <c r="B568" s="346"/>
      <c r="C568" s="346"/>
    </row>
    <row r="569">
      <c r="A569" s="346"/>
      <c r="B569" s="346"/>
      <c r="C569" s="346"/>
    </row>
    <row r="570">
      <c r="A570" s="346"/>
      <c r="B570" s="346"/>
      <c r="C570" s="346"/>
    </row>
    <row r="571">
      <c r="A571" s="346"/>
      <c r="B571" s="346"/>
      <c r="C571" s="346"/>
    </row>
    <row r="572">
      <c r="A572" s="346"/>
      <c r="B572" s="346"/>
      <c r="C572" s="346"/>
    </row>
    <row r="573">
      <c r="A573" s="346"/>
      <c r="B573" s="346"/>
      <c r="C573" s="346"/>
    </row>
    <row r="574">
      <c r="A574" s="346"/>
      <c r="B574" s="346"/>
      <c r="C574" s="346"/>
    </row>
    <row r="575">
      <c r="A575" s="346"/>
      <c r="B575" s="346"/>
      <c r="C575" s="346"/>
    </row>
    <row r="576">
      <c r="A576" s="346"/>
      <c r="B576" s="346"/>
      <c r="C576" s="346"/>
    </row>
    <row r="577">
      <c r="A577" s="346"/>
      <c r="B577" s="346"/>
      <c r="C577" s="346"/>
    </row>
    <row r="578">
      <c r="A578" s="346"/>
      <c r="B578" s="346"/>
      <c r="C578" s="346"/>
    </row>
    <row r="579">
      <c r="A579" s="346"/>
      <c r="B579" s="346"/>
      <c r="C579" s="346"/>
    </row>
    <row r="580">
      <c r="A580" s="346"/>
      <c r="B580" s="346"/>
      <c r="C580" s="346"/>
    </row>
    <row r="581">
      <c r="A581" s="346"/>
      <c r="B581" s="346"/>
      <c r="C581" s="346"/>
    </row>
    <row r="582">
      <c r="A582" s="346"/>
      <c r="B582" s="346"/>
      <c r="C582" s="346"/>
    </row>
    <row r="583">
      <c r="A583" s="346"/>
      <c r="B583" s="346"/>
      <c r="C583" s="346"/>
    </row>
    <row r="584">
      <c r="A584" s="346"/>
      <c r="B584" s="346"/>
      <c r="C584" s="346"/>
    </row>
    <row r="585">
      <c r="A585" s="346"/>
      <c r="B585" s="346"/>
      <c r="C585" s="346"/>
    </row>
    <row r="586">
      <c r="A586" s="346"/>
      <c r="B586" s="346"/>
      <c r="C586" s="346"/>
    </row>
    <row r="587">
      <c r="A587" s="346"/>
      <c r="B587" s="346"/>
      <c r="C587" s="346"/>
    </row>
    <row r="588">
      <c r="A588" s="346"/>
      <c r="B588" s="346"/>
      <c r="C588" s="346"/>
    </row>
    <row r="589">
      <c r="A589" s="346"/>
      <c r="B589" s="346"/>
      <c r="C589" s="346"/>
    </row>
    <row r="590">
      <c r="A590" s="346"/>
      <c r="B590" s="346"/>
      <c r="C590" s="346"/>
    </row>
    <row r="591">
      <c r="A591" s="346"/>
      <c r="B591" s="346"/>
      <c r="C591" s="346"/>
    </row>
    <row r="592">
      <c r="A592" s="346"/>
      <c r="B592" s="346"/>
      <c r="C592" s="346"/>
    </row>
    <row r="593">
      <c r="A593" s="346"/>
      <c r="B593" s="346"/>
      <c r="C593" s="346"/>
    </row>
    <row r="594">
      <c r="A594" s="346"/>
      <c r="B594" s="346"/>
      <c r="C594" s="346"/>
    </row>
    <row r="595">
      <c r="A595" s="346"/>
      <c r="B595" s="346"/>
      <c r="C595" s="346"/>
    </row>
    <row r="596">
      <c r="A596" s="346"/>
      <c r="B596" s="346"/>
      <c r="C596" s="346"/>
    </row>
    <row r="597">
      <c r="A597" s="346"/>
      <c r="B597" s="346"/>
      <c r="C597" s="346"/>
    </row>
    <row r="598">
      <c r="A598" s="346"/>
      <c r="B598" s="346"/>
      <c r="C598" s="346"/>
    </row>
    <row r="599">
      <c r="A599" s="346"/>
      <c r="B599" s="346"/>
      <c r="C599" s="346"/>
    </row>
    <row r="600">
      <c r="A600" s="346"/>
      <c r="B600" s="346"/>
      <c r="C600" s="346"/>
    </row>
    <row r="601">
      <c r="A601" s="346"/>
      <c r="B601" s="346"/>
      <c r="C601" s="346"/>
    </row>
    <row r="602">
      <c r="A602" s="346"/>
      <c r="B602" s="346"/>
      <c r="C602" s="346"/>
    </row>
    <row r="603">
      <c r="A603" s="346"/>
      <c r="B603" s="346"/>
      <c r="C603" s="346"/>
    </row>
    <row r="604">
      <c r="A604" s="346"/>
      <c r="B604" s="346"/>
      <c r="C604" s="346"/>
    </row>
    <row r="605">
      <c r="A605" s="346"/>
      <c r="B605" s="346"/>
      <c r="C605" s="346"/>
    </row>
    <row r="606">
      <c r="A606" s="346"/>
      <c r="B606" s="346"/>
      <c r="C606" s="346"/>
    </row>
    <row r="607">
      <c r="A607" s="346"/>
      <c r="B607" s="346"/>
      <c r="C607" s="346"/>
    </row>
    <row r="608">
      <c r="A608" s="346"/>
      <c r="B608" s="346"/>
      <c r="C608" s="346"/>
    </row>
    <row r="609">
      <c r="A609" s="346"/>
      <c r="B609" s="346"/>
      <c r="C609" s="346"/>
    </row>
    <row r="610">
      <c r="A610" s="346"/>
      <c r="B610" s="346"/>
      <c r="C610" s="346"/>
    </row>
    <row r="611">
      <c r="A611" s="346"/>
      <c r="B611" s="346"/>
      <c r="C611" s="346"/>
    </row>
    <row r="612">
      <c r="A612" s="346"/>
      <c r="B612" s="346"/>
      <c r="C612" s="346"/>
    </row>
    <row r="613">
      <c r="A613" s="346"/>
      <c r="B613" s="346"/>
      <c r="C613" s="346"/>
    </row>
    <row r="614">
      <c r="A614" s="346"/>
      <c r="B614" s="346"/>
      <c r="C614" s="346"/>
    </row>
    <row r="615">
      <c r="A615" s="346"/>
      <c r="B615" s="346"/>
      <c r="C615" s="346"/>
    </row>
    <row r="616">
      <c r="A616" s="346"/>
      <c r="B616" s="346"/>
      <c r="C616" s="346"/>
    </row>
    <row r="617">
      <c r="A617" s="346"/>
      <c r="B617" s="346"/>
      <c r="C617" s="346"/>
    </row>
    <row r="618">
      <c r="A618" s="346"/>
      <c r="B618" s="346"/>
      <c r="C618" s="346"/>
    </row>
    <row r="619">
      <c r="A619" s="346"/>
      <c r="B619" s="346"/>
      <c r="C619" s="346"/>
    </row>
    <row r="620">
      <c r="A620" s="346"/>
      <c r="B620" s="346"/>
      <c r="C620" s="346"/>
    </row>
    <row r="621">
      <c r="A621" s="346"/>
      <c r="B621" s="346"/>
      <c r="C621" s="346"/>
    </row>
    <row r="622">
      <c r="A622" s="346"/>
      <c r="B622" s="346"/>
      <c r="C622" s="346"/>
    </row>
    <row r="623">
      <c r="A623" s="346"/>
      <c r="B623" s="346"/>
      <c r="C623" s="346"/>
    </row>
    <row r="624">
      <c r="A624" s="346"/>
      <c r="B624" s="346"/>
      <c r="C624" s="346"/>
    </row>
    <row r="625">
      <c r="A625" s="346"/>
      <c r="B625" s="346"/>
      <c r="C625" s="346"/>
    </row>
    <row r="626">
      <c r="A626" s="346"/>
      <c r="B626" s="346"/>
      <c r="C626" s="346"/>
    </row>
    <row r="627">
      <c r="A627" s="346"/>
      <c r="B627" s="346"/>
      <c r="C627" s="346"/>
    </row>
    <row r="628">
      <c r="A628" s="346"/>
      <c r="B628" s="346"/>
      <c r="C628" s="346"/>
    </row>
    <row r="629">
      <c r="A629" s="346"/>
      <c r="B629" s="346"/>
      <c r="C629" s="346"/>
    </row>
    <row r="630">
      <c r="A630" s="346"/>
      <c r="B630" s="346"/>
      <c r="C630" s="346"/>
    </row>
    <row r="631">
      <c r="A631" s="346"/>
      <c r="B631" s="346"/>
      <c r="C631" s="346"/>
    </row>
    <row r="632">
      <c r="A632" s="346"/>
      <c r="B632" s="346"/>
      <c r="C632" s="346"/>
    </row>
    <row r="633">
      <c r="A633" s="346"/>
      <c r="B633" s="346"/>
      <c r="C633" s="346"/>
    </row>
    <row r="634">
      <c r="A634" s="346"/>
      <c r="B634" s="346"/>
      <c r="C634" s="346"/>
    </row>
    <row r="635">
      <c r="A635" s="346"/>
      <c r="B635" s="346"/>
      <c r="C635" s="346"/>
    </row>
    <row r="636">
      <c r="A636" s="346"/>
      <c r="B636" s="346"/>
      <c r="C636" s="346"/>
    </row>
    <row r="637">
      <c r="A637" s="346"/>
      <c r="B637" s="346"/>
      <c r="C637" s="346"/>
    </row>
    <row r="638">
      <c r="A638" s="346"/>
      <c r="B638" s="346"/>
      <c r="C638" s="346"/>
    </row>
    <row r="639">
      <c r="A639" s="346"/>
      <c r="B639" s="346"/>
      <c r="C639" s="346"/>
    </row>
    <row r="640">
      <c r="A640" s="346"/>
      <c r="B640" s="346"/>
      <c r="C640" s="346"/>
    </row>
    <row r="641">
      <c r="A641" s="346"/>
      <c r="B641" s="346"/>
      <c r="C641" s="346"/>
    </row>
    <row r="642">
      <c r="A642" s="346"/>
      <c r="B642" s="346"/>
      <c r="C642" s="346"/>
    </row>
    <row r="643">
      <c r="A643" s="346"/>
      <c r="B643" s="346"/>
      <c r="C643" s="346"/>
    </row>
    <row r="644">
      <c r="A644" s="346"/>
      <c r="B644" s="346"/>
      <c r="C644" s="346"/>
    </row>
    <row r="645">
      <c r="A645" s="346"/>
      <c r="B645" s="346"/>
      <c r="C645" s="346"/>
    </row>
    <row r="646">
      <c r="A646" s="346"/>
      <c r="B646" s="346"/>
      <c r="C646" s="346"/>
    </row>
    <row r="647">
      <c r="A647" s="346"/>
      <c r="B647" s="346"/>
      <c r="C647" s="346"/>
    </row>
    <row r="648">
      <c r="A648" s="346"/>
      <c r="B648" s="346"/>
      <c r="C648" s="346"/>
    </row>
    <row r="649">
      <c r="A649" s="346"/>
      <c r="B649" s="346"/>
      <c r="C649" s="346"/>
    </row>
    <row r="650">
      <c r="A650" s="346"/>
      <c r="B650" s="346"/>
      <c r="C650" s="346"/>
    </row>
    <row r="651">
      <c r="A651" s="346"/>
      <c r="B651" s="346"/>
      <c r="C651" s="346"/>
    </row>
    <row r="652">
      <c r="A652" s="346"/>
      <c r="B652" s="346"/>
      <c r="C652" s="346"/>
    </row>
    <row r="653">
      <c r="A653" s="346"/>
      <c r="B653" s="346"/>
      <c r="C653" s="346"/>
    </row>
    <row r="654">
      <c r="A654" s="346"/>
      <c r="B654" s="346"/>
      <c r="C654" s="346"/>
    </row>
    <row r="655">
      <c r="A655" s="346"/>
      <c r="B655" s="346"/>
      <c r="C655" s="346"/>
    </row>
    <row r="656">
      <c r="A656" s="346"/>
      <c r="B656" s="346"/>
      <c r="C656" s="346"/>
    </row>
    <row r="657">
      <c r="A657" s="346"/>
      <c r="B657" s="346"/>
      <c r="C657" s="346"/>
    </row>
    <row r="658">
      <c r="A658" s="346"/>
      <c r="B658" s="346"/>
      <c r="C658" s="346"/>
    </row>
    <row r="659">
      <c r="A659" s="346"/>
      <c r="B659" s="346"/>
      <c r="C659" s="346"/>
    </row>
    <row r="660">
      <c r="A660" s="346"/>
      <c r="B660" s="346"/>
      <c r="C660" s="346"/>
    </row>
    <row r="661">
      <c r="A661" s="346"/>
      <c r="B661" s="346"/>
      <c r="C661" s="346"/>
    </row>
    <row r="662">
      <c r="A662" s="346"/>
      <c r="B662" s="346"/>
      <c r="C662" s="346"/>
    </row>
    <row r="663">
      <c r="A663" s="346"/>
      <c r="B663" s="346"/>
      <c r="C663" s="346"/>
    </row>
    <row r="664">
      <c r="A664" s="346"/>
      <c r="B664" s="346"/>
      <c r="C664" s="346"/>
    </row>
    <row r="665">
      <c r="A665" s="346"/>
      <c r="B665" s="346"/>
      <c r="C665" s="346"/>
    </row>
    <row r="666">
      <c r="A666" s="346"/>
      <c r="B666" s="346"/>
      <c r="C666" s="346"/>
    </row>
    <row r="667">
      <c r="A667" s="346"/>
      <c r="B667" s="346"/>
      <c r="C667" s="346"/>
    </row>
    <row r="668">
      <c r="A668" s="346"/>
      <c r="B668" s="346"/>
      <c r="C668" s="346"/>
    </row>
    <row r="669">
      <c r="A669" s="346"/>
      <c r="B669" s="346"/>
      <c r="C669" s="346"/>
    </row>
    <row r="670">
      <c r="A670" s="346"/>
      <c r="B670" s="346"/>
      <c r="C670" s="346"/>
    </row>
    <row r="671">
      <c r="A671" s="346"/>
      <c r="B671" s="346"/>
      <c r="C671" s="346"/>
    </row>
    <row r="672">
      <c r="A672" s="346"/>
      <c r="B672" s="346"/>
      <c r="C672" s="346"/>
    </row>
    <row r="673">
      <c r="A673" s="346"/>
      <c r="B673" s="346"/>
      <c r="C673" s="346"/>
    </row>
    <row r="674">
      <c r="A674" s="346"/>
      <c r="B674" s="346"/>
      <c r="C674" s="346"/>
    </row>
    <row r="675">
      <c r="A675" s="346"/>
      <c r="B675" s="346"/>
      <c r="C675" s="346"/>
    </row>
    <row r="676">
      <c r="A676" s="346"/>
      <c r="B676" s="346"/>
      <c r="C676" s="346"/>
    </row>
    <row r="677">
      <c r="A677" s="346"/>
      <c r="B677" s="346"/>
      <c r="C677" s="346"/>
    </row>
    <row r="678">
      <c r="A678" s="346"/>
      <c r="B678" s="346"/>
      <c r="C678" s="346"/>
    </row>
    <row r="679">
      <c r="A679" s="346"/>
      <c r="B679" s="346"/>
      <c r="C679" s="346"/>
    </row>
    <row r="680">
      <c r="A680" s="346"/>
      <c r="B680" s="346"/>
      <c r="C680" s="346"/>
    </row>
    <row r="681">
      <c r="A681" s="346"/>
      <c r="B681" s="346"/>
      <c r="C681" s="346"/>
    </row>
    <row r="682">
      <c r="A682" s="346"/>
      <c r="B682" s="346"/>
      <c r="C682" s="346"/>
    </row>
    <row r="683">
      <c r="A683" s="346"/>
      <c r="B683" s="346"/>
      <c r="C683" s="346"/>
    </row>
    <row r="684">
      <c r="A684" s="346"/>
      <c r="B684" s="346"/>
      <c r="C684" s="346"/>
    </row>
    <row r="685">
      <c r="A685" s="346"/>
      <c r="B685" s="346"/>
      <c r="C685" s="346"/>
    </row>
    <row r="686">
      <c r="A686" s="346"/>
      <c r="B686" s="346"/>
      <c r="C686" s="346"/>
    </row>
    <row r="687">
      <c r="A687" s="346"/>
      <c r="B687" s="346"/>
      <c r="C687" s="346"/>
    </row>
    <row r="688">
      <c r="A688" s="346"/>
      <c r="B688" s="346"/>
      <c r="C688" s="346"/>
    </row>
    <row r="689">
      <c r="A689" s="346"/>
      <c r="B689" s="346"/>
      <c r="C689" s="346"/>
    </row>
    <row r="690">
      <c r="A690" s="346"/>
      <c r="B690" s="346"/>
      <c r="C690" s="346"/>
    </row>
    <row r="691">
      <c r="A691" s="346"/>
      <c r="B691" s="346"/>
      <c r="C691" s="346"/>
    </row>
    <row r="692">
      <c r="A692" s="346"/>
      <c r="B692" s="346"/>
      <c r="C692" s="346"/>
    </row>
    <row r="693">
      <c r="A693" s="346"/>
      <c r="B693" s="346"/>
      <c r="C693" s="346"/>
    </row>
    <row r="694">
      <c r="A694" s="346"/>
      <c r="B694" s="346"/>
      <c r="C694" s="346"/>
    </row>
    <row r="695">
      <c r="A695" s="346"/>
      <c r="B695" s="346"/>
      <c r="C695" s="346"/>
    </row>
    <row r="696">
      <c r="A696" s="346"/>
      <c r="B696" s="346"/>
      <c r="C696" s="346"/>
    </row>
    <row r="697">
      <c r="A697" s="346"/>
      <c r="B697" s="346"/>
      <c r="C697" s="346"/>
    </row>
    <row r="698">
      <c r="A698" s="346"/>
      <c r="B698" s="346"/>
      <c r="C698" s="346"/>
    </row>
    <row r="699">
      <c r="A699" s="346"/>
      <c r="B699" s="346"/>
      <c r="C699" s="346"/>
    </row>
    <row r="700">
      <c r="A700" s="346"/>
      <c r="B700" s="346"/>
      <c r="C700" s="346"/>
    </row>
    <row r="701">
      <c r="A701" s="346"/>
      <c r="B701" s="346"/>
      <c r="C701" s="346"/>
    </row>
    <row r="702">
      <c r="A702" s="346"/>
      <c r="B702" s="346"/>
      <c r="C702" s="346"/>
    </row>
    <row r="703">
      <c r="A703" s="346"/>
      <c r="B703" s="346"/>
      <c r="C703" s="346"/>
    </row>
    <row r="704">
      <c r="A704" s="346"/>
      <c r="B704" s="346"/>
      <c r="C704" s="346"/>
    </row>
    <row r="705">
      <c r="A705" s="346"/>
      <c r="B705" s="346"/>
      <c r="C705" s="346"/>
    </row>
    <row r="706">
      <c r="A706" s="346"/>
      <c r="B706" s="346"/>
      <c r="C706" s="346"/>
    </row>
    <row r="707">
      <c r="A707" s="346"/>
      <c r="B707" s="346"/>
      <c r="C707" s="346"/>
    </row>
    <row r="708">
      <c r="A708" s="346"/>
      <c r="B708" s="346"/>
      <c r="C708" s="346"/>
    </row>
    <row r="709">
      <c r="A709" s="346"/>
      <c r="B709" s="346"/>
      <c r="C709" s="346"/>
    </row>
    <row r="710">
      <c r="A710" s="346"/>
      <c r="B710" s="346"/>
      <c r="C710" s="346"/>
    </row>
    <row r="711">
      <c r="A711" s="346"/>
      <c r="B711" s="346"/>
      <c r="C711" s="346"/>
    </row>
    <row r="712">
      <c r="A712" s="346"/>
      <c r="B712" s="346"/>
      <c r="C712" s="346"/>
    </row>
    <row r="713">
      <c r="A713" s="346"/>
      <c r="B713" s="346"/>
      <c r="C713" s="346"/>
    </row>
    <row r="714">
      <c r="A714" s="346"/>
      <c r="B714" s="346"/>
      <c r="C714" s="346"/>
    </row>
    <row r="715">
      <c r="A715" s="346"/>
      <c r="B715" s="346"/>
      <c r="C715" s="346"/>
    </row>
    <row r="716">
      <c r="A716" s="346"/>
      <c r="B716" s="346"/>
      <c r="C716" s="346"/>
    </row>
    <row r="717">
      <c r="A717" s="346"/>
      <c r="B717" s="346"/>
      <c r="C717" s="346"/>
    </row>
    <row r="718">
      <c r="A718" s="346"/>
      <c r="B718" s="346"/>
      <c r="C718" s="346"/>
    </row>
    <row r="719">
      <c r="A719" s="346"/>
      <c r="B719" s="346"/>
      <c r="C719" s="346"/>
    </row>
    <row r="720">
      <c r="A720" s="346"/>
      <c r="B720" s="346"/>
      <c r="C720" s="346"/>
    </row>
    <row r="721">
      <c r="A721" s="346"/>
      <c r="B721" s="346"/>
      <c r="C721" s="346"/>
    </row>
    <row r="722">
      <c r="A722" s="346"/>
      <c r="B722" s="346"/>
      <c r="C722" s="346"/>
    </row>
    <row r="723">
      <c r="A723" s="346"/>
      <c r="B723" s="346"/>
      <c r="C723" s="346"/>
    </row>
    <row r="724">
      <c r="A724" s="346"/>
      <c r="B724" s="346"/>
      <c r="C724" s="346"/>
    </row>
    <row r="725">
      <c r="A725" s="346"/>
      <c r="B725" s="346"/>
      <c r="C725" s="346"/>
    </row>
    <row r="726">
      <c r="A726" s="346"/>
      <c r="B726" s="346"/>
      <c r="C726" s="346"/>
    </row>
    <row r="727">
      <c r="A727" s="346"/>
      <c r="B727" s="346"/>
      <c r="C727" s="346"/>
    </row>
    <row r="728">
      <c r="A728" s="346"/>
      <c r="B728" s="346"/>
      <c r="C728" s="346"/>
    </row>
    <row r="729">
      <c r="A729" s="346"/>
      <c r="B729" s="346"/>
      <c r="C729" s="346"/>
    </row>
    <row r="730">
      <c r="A730" s="346"/>
      <c r="B730" s="346"/>
      <c r="C730" s="346"/>
    </row>
    <row r="731">
      <c r="A731" s="346"/>
      <c r="B731" s="346"/>
      <c r="C731" s="346"/>
    </row>
    <row r="732">
      <c r="A732" s="346"/>
      <c r="B732" s="346"/>
      <c r="C732" s="346"/>
    </row>
    <row r="733">
      <c r="A733" s="346"/>
      <c r="B733" s="346"/>
      <c r="C733" s="346"/>
    </row>
    <row r="734">
      <c r="A734" s="346"/>
      <c r="B734" s="346"/>
      <c r="C734" s="346"/>
    </row>
    <row r="735">
      <c r="A735" s="346"/>
      <c r="B735" s="346"/>
      <c r="C735" s="346"/>
    </row>
    <row r="736">
      <c r="A736" s="346"/>
      <c r="B736" s="346"/>
      <c r="C736" s="346"/>
    </row>
    <row r="737">
      <c r="A737" s="346"/>
      <c r="B737" s="346"/>
      <c r="C737" s="346"/>
    </row>
    <row r="738">
      <c r="A738" s="346"/>
      <c r="B738" s="346"/>
      <c r="C738" s="346"/>
    </row>
    <row r="739">
      <c r="A739" s="346"/>
      <c r="B739" s="346"/>
      <c r="C739" s="346"/>
    </row>
    <row r="740">
      <c r="A740" s="346"/>
      <c r="B740" s="346"/>
      <c r="C740" s="346"/>
    </row>
    <row r="741">
      <c r="A741" s="346"/>
      <c r="B741" s="346"/>
      <c r="C741" s="346"/>
    </row>
    <row r="742">
      <c r="A742" s="346"/>
      <c r="B742" s="346"/>
      <c r="C742" s="346"/>
    </row>
    <row r="743">
      <c r="A743" s="346"/>
      <c r="B743" s="346"/>
      <c r="C743" s="346"/>
    </row>
    <row r="744">
      <c r="A744" s="346"/>
      <c r="B744" s="346"/>
      <c r="C744" s="346"/>
    </row>
    <row r="745">
      <c r="A745" s="346"/>
      <c r="B745" s="346"/>
      <c r="C745" s="346"/>
    </row>
    <row r="746">
      <c r="A746" s="346"/>
      <c r="B746" s="346"/>
      <c r="C746" s="346"/>
    </row>
    <row r="747">
      <c r="A747" s="346"/>
      <c r="B747" s="346"/>
      <c r="C747" s="346"/>
    </row>
    <row r="748">
      <c r="A748" s="346"/>
      <c r="B748" s="346"/>
      <c r="C748" s="346"/>
    </row>
    <row r="749">
      <c r="A749" s="346"/>
      <c r="B749" s="346"/>
      <c r="C749" s="346"/>
    </row>
    <row r="750">
      <c r="A750" s="346"/>
      <c r="B750" s="346"/>
      <c r="C750" s="346"/>
    </row>
    <row r="751">
      <c r="A751" s="346"/>
      <c r="B751" s="346"/>
      <c r="C751" s="346"/>
    </row>
    <row r="752">
      <c r="A752" s="346"/>
      <c r="B752" s="346"/>
      <c r="C752" s="346"/>
    </row>
    <row r="753">
      <c r="A753" s="346"/>
      <c r="B753" s="346"/>
      <c r="C753" s="346"/>
    </row>
    <row r="754">
      <c r="A754" s="346"/>
      <c r="B754" s="346"/>
      <c r="C754" s="346"/>
    </row>
    <row r="755">
      <c r="A755" s="346"/>
      <c r="B755" s="346"/>
      <c r="C755" s="346"/>
    </row>
    <row r="756">
      <c r="A756" s="346"/>
      <c r="B756" s="346"/>
      <c r="C756" s="346"/>
    </row>
    <row r="757">
      <c r="A757" s="346"/>
      <c r="B757" s="346"/>
      <c r="C757" s="346"/>
    </row>
    <row r="758">
      <c r="A758" s="346"/>
      <c r="B758" s="346"/>
      <c r="C758" s="346"/>
    </row>
    <row r="759">
      <c r="A759" s="346"/>
      <c r="B759" s="346"/>
      <c r="C759" s="346"/>
    </row>
    <row r="760">
      <c r="A760" s="346"/>
      <c r="B760" s="346"/>
      <c r="C760" s="346"/>
    </row>
    <row r="761">
      <c r="A761" s="346"/>
      <c r="B761" s="346"/>
      <c r="C761" s="346"/>
    </row>
    <row r="762">
      <c r="A762" s="346"/>
      <c r="B762" s="346"/>
      <c r="C762" s="346"/>
    </row>
    <row r="763">
      <c r="A763" s="346"/>
      <c r="B763" s="346"/>
      <c r="C763" s="346"/>
    </row>
    <row r="764">
      <c r="A764" s="346"/>
      <c r="B764" s="346"/>
      <c r="C764" s="346"/>
    </row>
    <row r="765">
      <c r="A765" s="346"/>
      <c r="B765" s="346"/>
      <c r="C765" s="346"/>
    </row>
    <row r="766">
      <c r="A766" s="346"/>
      <c r="B766" s="346"/>
      <c r="C766" s="346"/>
    </row>
    <row r="767">
      <c r="A767" s="346"/>
      <c r="B767" s="346"/>
      <c r="C767" s="346"/>
    </row>
    <row r="768">
      <c r="A768" s="346"/>
      <c r="B768" s="346"/>
      <c r="C768" s="346"/>
    </row>
    <row r="769">
      <c r="A769" s="346"/>
      <c r="B769" s="346"/>
      <c r="C769" s="346"/>
    </row>
    <row r="770">
      <c r="A770" s="346"/>
      <c r="B770" s="346"/>
      <c r="C770" s="346"/>
    </row>
    <row r="771">
      <c r="A771" s="346"/>
      <c r="B771" s="346"/>
      <c r="C771" s="346"/>
    </row>
    <row r="772">
      <c r="A772" s="346"/>
      <c r="B772" s="346"/>
      <c r="C772" s="346"/>
    </row>
    <row r="773">
      <c r="A773" s="346"/>
      <c r="B773" s="346"/>
      <c r="C773" s="346"/>
    </row>
    <row r="774">
      <c r="A774" s="346"/>
      <c r="B774" s="346"/>
      <c r="C774" s="346"/>
    </row>
    <row r="775">
      <c r="A775" s="346"/>
      <c r="B775" s="346"/>
      <c r="C775" s="346"/>
    </row>
    <row r="776">
      <c r="A776" s="346"/>
      <c r="B776" s="346"/>
      <c r="C776" s="346"/>
    </row>
    <row r="777">
      <c r="A777" s="346"/>
      <c r="B777" s="346"/>
      <c r="C777" s="346"/>
    </row>
    <row r="778">
      <c r="A778" s="346"/>
      <c r="B778" s="346"/>
      <c r="C778" s="346"/>
    </row>
    <row r="779">
      <c r="A779" s="346"/>
      <c r="B779" s="346"/>
      <c r="C779" s="346"/>
    </row>
    <row r="780">
      <c r="A780" s="346"/>
      <c r="B780" s="346"/>
      <c r="C780" s="346"/>
    </row>
    <row r="781">
      <c r="A781" s="346"/>
      <c r="B781" s="346"/>
      <c r="C781" s="346"/>
    </row>
    <row r="782">
      <c r="A782" s="346"/>
      <c r="B782" s="346"/>
      <c r="C782" s="346"/>
    </row>
    <row r="783">
      <c r="A783" s="346"/>
      <c r="B783" s="346"/>
      <c r="C783" s="346"/>
    </row>
    <row r="784">
      <c r="A784" s="346"/>
      <c r="B784" s="346"/>
      <c r="C784" s="346"/>
    </row>
    <row r="785">
      <c r="A785" s="346"/>
      <c r="B785" s="346"/>
      <c r="C785" s="346"/>
    </row>
    <row r="786">
      <c r="A786" s="346"/>
      <c r="B786" s="346"/>
      <c r="C786" s="346"/>
    </row>
    <row r="787">
      <c r="A787" s="346"/>
      <c r="B787" s="346"/>
      <c r="C787" s="346"/>
    </row>
    <row r="788">
      <c r="A788" s="346"/>
      <c r="B788" s="346"/>
      <c r="C788" s="346"/>
    </row>
    <row r="789">
      <c r="A789" s="346"/>
      <c r="B789" s="346"/>
      <c r="C789" s="346"/>
    </row>
    <row r="790">
      <c r="A790" s="346"/>
      <c r="B790" s="346"/>
      <c r="C790" s="346"/>
    </row>
    <row r="791">
      <c r="A791" s="346"/>
      <c r="B791" s="346"/>
      <c r="C791" s="346"/>
    </row>
    <row r="792">
      <c r="A792" s="346"/>
      <c r="B792" s="346"/>
      <c r="C792" s="346"/>
    </row>
    <row r="793">
      <c r="A793" s="346"/>
      <c r="B793" s="346"/>
      <c r="C793" s="346"/>
    </row>
    <row r="794">
      <c r="A794" s="346"/>
      <c r="B794" s="346"/>
      <c r="C794" s="346"/>
    </row>
    <row r="795">
      <c r="A795" s="346"/>
      <c r="B795" s="346"/>
      <c r="C795" s="346"/>
    </row>
    <row r="796">
      <c r="A796" s="346"/>
      <c r="B796" s="346"/>
      <c r="C796" s="346"/>
    </row>
    <row r="797">
      <c r="A797" s="346"/>
      <c r="B797" s="346"/>
      <c r="C797" s="346"/>
    </row>
    <row r="798">
      <c r="A798" s="346"/>
      <c r="B798" s="346"/>
      <c r="C798" s="346"/>
    </row>
    <row r="799">
      <c r="A799" s="346"/>
      <c r="B799" s="346"/>
      <c r="C799" s="346"/>
    </row>
    <row r="800">
      <c r="A800" s="346"/>
      <c r="B800" s="346"/>
      <c r="C800" s="346"/>
    </row>
    <row r="801">
      <c r="A801" s="346"/>
      <c r="B801" s="346"/>
      <c r="C801" s="346"/>
    </row>
    <row r="802">
      <c r="A802" s="346"/>
      <c r="B802" s="346"/>
      <c r="C802" s="346"/>
    </row>
    <row r="803">
      <c r="A803" s="346"/>
      <c r="B803" s="346"/>
      <c r="C803" s="346"/>
    </row>
    <row r="804">
      <c r="A804" s="346"/>
      <c r="B804" s="346"/>
      <c r="C804" s="346"/>
    </row>
    <row r="805">
      <c r="A805" s="346"/>
      <c r="B805" s="346"/>
      <c r="C805" s="346"/>
    </row>
    <row r="806">
      <c r="A806" s="346"/>
      <c r="B806" s="346"/>
      <c r="C806" s="346"/>
    </row>
    <row r="807">
      <c r="A807" s="346"/>
      <c r="B807" s="346"/>
      <c r="C807" s="346"/>
    </row>
    <row r="808">
      <c r="A808" s="346"/>
      <c r="B808" s="346"/>
      <c r="C808" s="346"/>
    </row>
    <row r="809">
      <c r="A809" s="346"/>
      <c r="B809" s="346"/>
      <c r="C809" s="346"/>
    </row>
    <row r="810">
      <c r="A810" s="346"/>
      <c r="B810" s="346"/>
      <c r="C810" s="346"/>
    </row>
    <row r="811">
      <c r="A811" s="346"/>
      <c r="B811" s="346"/>
      <c r="C811" s="346"/>
    </row>
    <row r="812">
      <c r="A812" s="346"/>
      <c r="B812" s="346"/>
      <c r="C812" s="346"/>
    </row>
    <row r="813">
      <c r="A813" s="346"/>
      <c r="B813" s="346"/>
      <c r="C813" s="346"/>
    </row>
    <row r="814">
      <c r="A814" s="346"/>
      <c r="B814" s="346"/>
      <c r="C814" s="346"/>
    </row>
    <row r="815">
      <c r="A815" s="346"/>
      <c r="B815" s="346"/>
      <c r="C815" s="346"/>
    </row>
    <row r="816">
      <c r="A816" s="346"/>
      <c r="B816" s="346"/>
      <c r="C816" s="346"/>
    </row>
    <row r="817">
      <c r="A817" s="346"/>
      <c r="B817" s="346"/>
      <c r="C817" s="346"/>
    </row>
    <row r="818">
      <c r="A818" s="346"/>
      <c r="B818" s="346"/>
      <c r="C818" s="346"/>
    </row>
    <row r="819">
      <c r="A819" s="346"/>
      <c r="B819" s="346"/>
      <c r="C819" s="346"/>
    </row>
    <row r="820">
      <c r="A820" s="346"/>
      <c r="B820" s="346"/>
      <c r="C820" s="346"/>
    </row>
    <row r="821">
      <c r="A821" s="346"/>
      <c r="B821" s="346"/>
      <c r="C821" s="346"/>
    </row>
    <row r="822">
      <c r="A822" s="346"/>
      <c r="B822" s="346"/>
      <c r="C822" s="346"/>
    </row>
    <row r="823">
      <c r="A823" s="346"/>
      <c r="B823" s="346"/>
      <c r="C823" s="346"/>
    </row>
    <row r="824">
      <c r="A824" s="346"/>
      <c r="B824" s="346"/>
      <c r="C824" s="346"/>
    </row>
    <row r="825">
      <c r="A825" s="346"/>
      <c r="B825" s="346"/>
      <c r="C825" s="346"/>
    </row>
    <row r="826">
      <c r="A826" s="346"/>
      <c r="B826" s="346"/>
      <c r="C826" s="346"/>
    </row>
    <row r="827">
      <c r="A827" s="346"/>
      <c r="B827" s="346"/>
      <c r="C827" s="346"/>
    </row>
    <row r="828">
      <c r="A828" s="346"/>
      <c r="B828" s="346"/>
      <c r="C828" s="346"/>
    </row>
    <row r="829">
      <c r="A829" s="346"/>
      <c r="B829" s="346"/>
      <c r="C829" s="346"/>
    </row>
    <row r="830">
      <c r="A830" s="346"/>
      <c r="B830" s="346"/>
      <c r="C830" s="346"/>
    </row>
    <row r="831">
      <c r="A831" s="346"/>
      <c r="B831" s="346"/>
      <c r="C831" s="346"/>
    </row>
    <row r="832">
      <c r="A832" s="346"/>
      <c r="B832" s="346"/>
      <c r="C832" s="346"/>
    </row>
    <row r="833">
      <c r="A833" s="346"/>
      <c r="B833" s="346"/>
      <c r="C833" s="346"/>
    </row>
    <row r="834">
      <c r="A834" s="346"/>
      <c r="B834" s="346"/>
      <c r="C834" s="346"/>
    </row>
    <row r="835">
      <c r="A835" s="346"/>
      <c r="B835" s="346"/>
      <c r="C835" s="346"/>
    </row>
    <row r="836">
      <c r="A836" s="346"/>
      <c r="B836" s="346"/>
      <c r="C836" s="346"/>
    </row>
    <row r="837">
      <c r="A837" s="346"/>
      <c r="B837" s="346"/>
      <c r="C837" s="346"/>
    </row>
    <row r="838">
      <c r="A838" s="346"/>
      <c r="B838" s="346"/>
      <c r="C838" s="346"/>
    </row>
    <row r="839">
      <c r="A839" s="346"/>
      <c r="B839" s="346"/>
      <c r="C839" s="346"/>
    </row>
    <row r="840">
      <c r="A840" s="346"/>
      <c r="B840" s="346"/>
      <c r="C840" s="346"/>
    </row>
    <row r="841">
      <c r="A841" s="346"/>
      <c r="B841" s="346"/>
      <c r="C841" s="346"/>
    </row>
    <row r="842">
      <c r="A842" s="346"/>
      <c r="B842" s="346"/>
      <c r="C842" s="346"/>
    </row>
    <row r="843">
      <c r="A843" s="346"/>
      <c r="B843" s="346"/>
      <c r="C843" s="346"/>
    </row>
    <row r="844">
      <c r="A844" s="346"/>
      <c r="B844" s="346"/>
      <c r="C844" s="346"/>
    </row>
    <row r="845">
      <c r="A845" s="346"/>
      <c r="B845" s="346"/>
      <c r="C845" s="346"/>
    </row>
    <row r="846">
      <c r="A846" s="346"/>
      <c r="B846" s="346"/>
      <c r="C846" s="346"/>
    </row>
    <row r="847">
      <c r="A847" s="346"/>
      <c r="B847" s="346"/>
      <c r="C847" s="346"/>
    </row>
    <row r="848">
      <c r="A848" s="346"/>
      <c r="B848" s="346"/>
      <c r="C848" s="346"/>
    </row>
    <row r="849">
      <c r="A849" s="346"/>
      <c r="B849" s="346"/>
      <c r="C849" s="346"/>
    </row>
    <row r="850">
      <c r="A850" s="346"/>
      <c r="B850" s="346"/>
      <c r="C850" s="346"/>
    </row>
    <row r="851">
      <c r="A851" s="346"/>
      <c r="B851" s="346"/>
      <c r="C851" s="346"/>
    </row>
    <row r="852">
      <c r="A852" s="346"/>
      <c r="B852" s="346"/>
      <c r="C852" s="346"/>
    </row>
    <row r="853">
      <c r="A853" s="346"/>
      <c r="B853" s="346"/>
      <c r="C853" s="346"/>
    </row>
    <row r="854">
      <c r="A854" s="346"/>
      <c r="B854" s="346"/>
      <c r="C854" s="346"/>
    </row>
    <row r="855">
      <c r="A855" s="346"/>
      <c r="B855" s="346"/>
      <c r="C855" s="346"/>
    </row>
    <row r="856">
      <c r="A856" s="346"/>
      <c r="B856" s="346"/>
      <c r="C856" s="346"/>
    </row>
    <row r="857">
      <c r="A857" s="346"/>
      <c r="B857" s="346"/>
      <c r="C857" s="346"/>
    </row>
    <row r="858">
      <c r="A858" s="346"/>
      <c r="B858" s="346"/>
      <c r="C858" s="346"/>
    </row>
    <row r="859">
      <c r="A859" s="346"/>
      <c r="B859" s="346"/>
      <c r="C859" s="346"/>
    </row>
    <row r="860">
      <c r="A860" s="346"/>
      <c r="B860" s="346"/>
      <c r="C860" s="346"/>
    </row>
    <row r="861">
      <c r="A861" s="346"/>
      <c r="B861" s="346"/>
      <c r="C861" s="346"/>
    </row>
    <row r="862">
      <c r="A862" s="346"/>
      <c r="B862" s="346"/>
      <c r="C862" s="346"/>
    </row>
    <row r="863">
      <c r="A863" s="346"/>
      <c r="B863" s="346"/>
      <c r="C863" s="346"/>
    </row>
    <row r="864">
      <c r="A864" s="346"/>
      <c r="B864" s="346"/>
      <c r="C864" s="346"/>
    </row>
    <row r="865">
      <c r="A865" s="346"/>
      <c r="B865" s="346"/>
      <c r="C865" s="346"/>
    </row>
    <row r="866">
      <c r="A866" s="346"/>
      <c r="B866" s="346"/>
      <c r="C866" s="346"/>
    </row>
    <row r="867">
      <c r="A867" s="346"/>
      <c r="B867" s="346"/>
      <c r="C867" s="346"/>
    </row>
    <row r="868">
      <c r="A868" s="346"/>
      <c r="B868" s="346"/>
      <c r="C868" s="346"/>
    </row>
    <row r="869">
      <c r="A869" s="346"/>
      <c r="B869" s="346"/>
      <c r="C869" s="346"/>
    </row>
    <row r="870">
      <c r="A870" s="346"/>
      <c r="B870" s="346"/>
      <c r="C870" s="346"/>
    </row>
    <row r="871">
      <c r="A871" s="346"/>
      <c r="B871" s="346"/>
      <c r="C871" s="346"/>
    </row>
    <row r="872">
      <c r="A872" s="346"/>
      <c r="B872" s="346"/>
      <c r="C872" s="346"/>
    </row>
    <row r="873">
      <c r="A873" s="346"/>
      <c r="B873" s="346"/>
      <c r="C873" s="346"/>
    </row>
    <row r="874">
      <c r="A874" s="346"/>
      <c r="B874" s="346"/>
      <c r="C874" s="346"/>
    </row>
    <row r="875">
      <c r="A875" s="346"/>
      <c r="B875" s="346"/>
      <c r="C875" s="346"/>
    </row>
    <row r="876">
      <c r="A876" s="346"/>
      <c r="B876" s="346"/>
      <c r="C876" s="346"/>
    </row>
    <row r="877">
      <c r="A877" s="346"/>
      <c r="B877" s="346"/>
      <c r="C877" s="346"/>
    </row>
    <row r="878">
      <c r="A878" s="346"/>
      <c r="B878" s="346"/>
      <c r="C878" s="346"/>
    </row>
    <row r="879">
      <c r="A879" s="346"/>
      <c r="B879" s="346"/>
      <c r="C879" s="346"/>
    </row>
    <row r="880">
      <c r="A880" s="346"/>
      <c r="B880" s="346"/>
      <c r="C880" s="346"/>
    </row>
    <row r="881">
      <c r="A881" s="346"/>
      <c r="B881" s="346"/>
      <c r="C881" s="346"/>
    </row>
    <row r="882">
      <c r="A882" s="346"/>
      <c r="B882" s="346"/>
      <c r="C882" s="346"/>
    </row>
    <row r="883">
      <c r="A883" s="346"/>
      <c r="B883" s="346"/>
      <c r="C883" s="346"/>
    </row>
    <row r="884">
      <c r="A884" s="346"/>
      <c r="B884" s="346"/>
      <c r="C884" s="346"/>
    </row>
    <row r="885">
      <c r="A885" s="346"/>
      <c r="B885" s="346"/>
      <c r="C885" s="346"/>
    </row>
    <row r="886">
      <c r="A886" s="346"/>
      <c r="B886" s="346"/>
      <c r="C886" s="346"/>
    </row>
    <row r="887">
      <c r="A887" s="346"/>
      <c r="B887" s="346"/>
      <c r="C887" s="346"/>
    </row>
    <row r="888">
      <c r="A888" s="346"/>
      <c r="B888" s="346"/>
      <c r="C888" s="346"/>
    </row>
    <row r="889">
      <c r="A889" s="346"/>
      <c r="B889" s="346"/>
      <c r="C889" s="346"/>
    </row>
    <row r="890">
      <c r="A890" s="346"/>
      <c r="B890" s="346"/>
      <c r="C890" s="346"/>
    </row>
    <row r="891">
      <c r="A891" s="346"/>
      <c r="B891" s="346"/>
      <c r="C891" s="346"/>
    </row>
    <row r="892">
      <c r="A892" s="346"/>
      <c r="B892" s="346"/>
      <c r="C892" s="346"/>
    </row>
    <row r="893">
      <c r="A893" s="346"/>
      <c r="B893" s="346"/>
      <c r="C893" s="346"/>
    </row>
    <row r="894">
      <c r="A894" s="346"/>
      <c r="B894" s="346"/>
      <c r="C894" s="346"/>
    </row>
    <row r="895">
      <c r="A895" s="346"/>
      <c r="B895" s="346"/>
      <c r="C895" s="346"/>
    </row>
    <row r="896">
      <c r="A896" s="346"/>
      <c r="B896" s="346"/>
      <c r="C896" s="346"/>
    </row>
    <row r="897">
      <c r="A897" s="346"/>
      <c r="B897" s="346"/>
      <c r="C897" s="346"/>
    </row>
    <row r="898">
      <c r="A898" s="346"/>
      <c r="B898" s="346"/>
      <c r="C898" s="346"/>
    </row>
    <row r="899">
      <c r="A899" s="346"/>
      <c r="B899" s="346"/>
      <c r="C899" s="346"/>
    </row>
    <row r="900">
      <c r="A900" s="346"/>
      <c r="B900" s="346"/>
      <c r="C900" s="346"/>
    </row>
    <row r="901">
      <c r="A901" s="346"/>
      <c r="B901" s="346"/>
      <c r="C901" s="346"/>
    </row>
    <row r="902">
      <c r="A902" s="346"/>
      <c r="B902" s="346"/>
      <c r="C902" s="346"/>
    </row>
    <row r="903">
      <c r="A903" s="346"/>
      <c r="B903" s="346"/>
      <c r="C903" s="346"/>
    </row>
    <row r="904">
      <c r="A904" s="346"/>
      <c r="B904" s="346"/>
      <c r="C904" s="346"/>
    </row>
    <row r="905">
      <c r="A905" s="346"/>
      <c r="B905" s="346"/>
      <c r="C905" s="346"/>
    </row>
    <row r="906">
      <c r="A906" s="346"/>
      <c r="B906" s="346"/>
      <c r="C906" s="346"/>
    </row>
    <row r="907">
      <c r="A907" s="346"/>
      <c r="B907" s="346"/>
      <c r="C907" s="346"/>
    </row>
    <row r="908">
      <c r="A908" s="346"/>
      <c r="B908" s="346"/>
      <c r="C908" s="346"/>
    </row>
    <row r="909">
      <c r="A909" s="346"/>
      <c r="B909" s="346"/>
      <c r="C909" s="346"/>
    </row>
    <row r="910">
      <c r="A910" s="346"/>
      <c r="B910" s="346"/>
      <c r="C910" s="346"/>
    </row>
    <row r="911">
      <c r="A911" s="346"/>
      <c r="B911" s="346"/>
      <c r="C911" s="346"/>
    </row>
    <row r="912">
      <c r="A912" s="346"/>
      <c r="B912" s="346"/>
      <c r="C912" s="346"/>
    </row>
    <row r="913">
      <c r="A913" s="346"/>
      <c r="B913" s="346"/>
      <c r="C913" s="346"/>
    </row>
    <row r="914">
      <c r="A914" s="346"/>
      <c r="B914" s="346"/>
      <c r="C914" s="346"/>
    </row>
    <row r="915">
      <c r="A915" s="346"/>
      <c r="B915" s="346"/>
      <c r="C915" s="346"/>
    </row>
    <row r="916">
      <c r="A916" s="346"/>
      <c r="B916" s="346"/>
      <c r="C916" s="346"/>
    </row>
    <row r="917">
      <c r="A917" s="346"/>
      <c r="B917" s="346"/>
      <c r="C917" s="346"/>
    </row>
    <row r="918">
      <c r="A918" s="346"/>
      <c r="B918" s="346"/>
      <c r="C918" s="346"/>
    </row>
    <row r="919">
      <c r="A919" s="346"/>
      <c r="B919" s="346"/>
      <c r="C919" s="346"/>
    </row>
    <row r="920">
      <c r="A920" s="346"/>
      <c r="B920" s="346"/>
      <c r="C920" s="346"/>
    </row>
    <row r="921">
      <c r="A921" s="346"/>
      <c r="B921" s="346"/>
      <c r="C921" s="346"/>
    </row>
    <row r="922">
      <c r="A922" s="346"/>
      <c r="B922" s="346"/>
      <c r="C922" s="346"/>
    </row>
    <row r="923">
      <c r="A923" s="346"/>
      <c r="B923" s="346"/>
      <c r="C923" s="346"/>
    </row>
    <row r="924">
      <c r="A924" s="346"/>
      <c r="B924" s="346"/>
      <c r="C924" s="346"/>
    </row>
    <row r="925">
      <c r="A925" s="346"/>
      <c r="B925" s="346"/>
      <c r="C925" s="346"/>
    </row>
    <row r="926">
      <c r="A926" s="346"/>
      <c r="B926" s="346"/>
      <c r="C926" s="346"/>
    </row>
    <row r="927">
      <c r="A927" s="346"/>
      <c r="B927" s="346"/>
      <c r="C927" s="346"/>
    </row>
    <row r="928">
      <c r="A928" s="346"/>
      <c r="B928" s="346"/>
      <c r="C928" s="346"/>
    </row>
    <row r="929">
      <c r="A929" s="346"/>
      <c r="B929" s="346"/>
      <c r="C929" s="346"/>
    </row>
    <row r="930">
      <c r="A930" s="346"/>
      <c r="B930" s="346"/>
      <c r="C930" s="346"/>
    </row>
    <row r="931">
      <c r="A931" s="346"/>
      <c r="B931" s="346"/>
      <c r="C931" s="346"/>
    </row>
    <row r="932">
      <c r="A932" s="346"/>
      <c r="B932" s="346"/>
      <c r="C932" s="346"/>
    </row>
    <row r="933">
      <c r="A933" s="346"/>
      <c r="B933" s="346"/>
      <c r="C933" s="346"/>
    </row>
    <row r="934">
      <c r="A934" s="346"/>
      <c r="B934" s="346"/>
      <c r="C934" s="346"/>
    </row>
    <row r="935">
      <c r="A935" s="346"/>
      <c r="B935" s="346"/>
      <c r="C935" s="346"/>
    </row>
    <row r="936">
      <c r="A936" s="346"/>
      <c r="B936" s="346"/>
      <c r="C936" s="346"/>
    </row>
    <row r="937">
      <c r="A937" s="346"/>
      <c r="B937" s="346"/>
      <c r="C937" s="346"/>
    </row>
    <row r="938">
      <c r="A938" s="346"/>
      <c r="B938" s="346"/>
      <c r="C938" s="346"/>
    </row>
    <row r="939">
      <c r="A939" s="346"/>
      <c r="B939" s="346"/>
      <c r="C939" s="346"/>
    </row>
    <row r="940">
      <c r="A940" s="346"/>
      <c r="B940" s="346"/>
      <c r="C940" s="346"/>
    </row>
    <row r="941">
      <c r="A941" s="346"/>
      <c r="B941" s="346"/>
      <c r="C941" s="346"/>
    </row>
    <row r="942">
      <c r="A942" s="346"/>
      <c r="B942" s="346"/>
      <c r="C942" s="346"/>
    </row>
    <row r="943">
      <c r="A943" s="346"/>
      <c r="B943" s="346"/>
      <c r="C943" s="346"/>
    </row>
    <row r="944">
      <c r="A944" s="346"/>
      <c r="B944" s="346"/>
      <c r="C944" s="346"/>
    </row>
    <row r="945">
      <c r="A945" s="346"/>
      <c r="B945" s="346"/>
      <c r="C945" s="346"/>
    </row>
    <row r="946">
      <c r="A946" s="346"/>
      <c r="B946" s="346"/>
      <c r="C946" s="346"/>
    </row>
    <row r="947">
      <c r="A947" s="346"/>
      <c r="B947" s="346"/>
      <c r="C947" s="346"/>
    </row>
    <row r="948">
      <c r="A948" s="346"/>
      <c r="B948" s="346"/>
      <c r="C948" s="346"/>
    </row>
    <row r="949">
      <c r="A949" s="346"/>
      <c r="B949" s="346"/>
      <c r="C949" s="346"/>
    </row>
    <row r="950">
      <c r="A950" s="346"/>
      <c r="B950" s="346"/>
      <c r="C950" s="346"/>
    </row>
    <row r="951">
      <c r="A951" s="346"/>
      <c r="B951" s="346"/>
      <c r="C951" s="346"/>
    </row>
    <row r="952">
      <c r="A952" s="346"/>
      <c r="B952" s="346"/>
      <c r="C952" s="346"/>
    </row>
    <row r="953">
      <c r="A953" s="346"/>
      <c r="B953" s="346"/>
      <c r="C953" s="346"/>
    </row>
    <row r="954">
      <c r="A954" s="346"/>
      <c r="B954" s="346"/>
      <c r="C954" s="346"/>
    </row>
    <row r="955">
      <c r="A955" s="346"/>
      <c r="B955" s="346"/>
      <c r="C955" s="346"/>
    </row>
    <row r="956">
      <c r="A956" s="346"/>
      <c r="B956" s="346"/>
      <c r="C956" s="346"/>
    </row>
    <row r="957">
      <c r="A957" s="346"/>
      <c r="B957" s="346"/>
      <c r="C957" s="346"/>
    </row>
    <row r="958">
      <c r="A958" s="346"/>
      <c r="B958" s="346"/>
      <c r="C958" s="346"/>
    </row>
    <row r="959">
      <c r="A959" s="346"/>
      <c r="B959" s="346"/>
      <c r="C959" s="346"/>
    </row>
    <row r="960">
      <c r="A960" s="346"/>
      <c r="B960" s="346"/>
      <c r="C960" s="346"/>
    </row>
    <row r="961">
      <c r="A961" s="346"/>
      <c r="B961" s="346"/>
      <c r="C961" s="346"/>
    </row>
    <row r="962">
      <c r="A962" s="346"/>
      <c r="B962" s="346"/>
      <c r="C962" s="346"/>
    </row>
    <row r="963">
      <c r="A963" s="346"/>
      <c r="B963" s="346"/>
      <c r="C963" s="346"/>
    </row>
    <row r="964">
      <c r="A964" s="346"/>
      <c r="B964" s="346"/>
      <c r="C964" s="346"/>
    </row>
    <row r="965">
      <c r="A965" s="346"/>
      <c r="B965" s="346"/>
      <c r="C965" s="346"/>
    </row>
    <row r="966">
      <c r="A966" s="346"/>
      <c r="B966" s="346"/>
      <c r="C966" s="346"/>
    </row>
    <row r="967">
      <c r="A967" s="346"/>
      <c r="B967" s="346"/>
      <c r="C967" s="346"/>
    </row>
    <row r="968">
      <c r="A968" s="346"/>
      <c r="B968" s="346"/>
      <c r="C968" s="346"/>
    </row>
    <row r="969">
      <c r="A969" s="346"/>
      <c r="B969" s="346"/>
      <c r="C969" s="346"/>
    </row>
    <row r="970">
      <c r="A970" s="346"/>
      <c r="B970" s="346"/>
      <c r="C970" s="346"/>
    </row>
    <row r="971">
      <c r="A971" s="346"/>
      <c r="B971" s="346"/>
      <c r="C971" s="346"/>
    </row>
    <row r="972">
      <c r="A972" s="346"/>
      <c r="B972" s="346"/>
      <c r="C972" s="346"/>
    </row>
    <row r="973">
      <c r="A973" s="346"/>
      <c r="B973" s="346"/>
      <c r="C973" s="346"/>
    </row>
    <row r="974">
      <c r="A974" s="346"/>
      <c r="B974" s="346"/>
      <c r="C974" s="346"/>
    </row>
    <row r="975">
      <c r="A975" s="346"/>
      <c r="B975" s="346"/>
      <c r="C975" s="346"/>
    </row>
    <row r="976">
      <c r="A976" s="346"/>
      <c r="B976" s="346"/>
      <c r="C976" s="346"/>
    </row>
    <row r="977">
      <c r="A977" s="346"/>
      <c r="B977" s="346"/>
      <c r="C977" s="346"/>
    </row>
    <row r="978">
      <c r="A978" s="346"/>
      <c r="B978" s="346"/>
      <c r="C978" s="346"/>
    </row>
    <row r="979">
      <c r="A979" s="346"/>
      <c r="B979" s="346"/>
      <c r="C979" s="346"/>
    </row>
    <row r="980">
      <c r="A980" s="346"/>
      <c r="B980" s="346"/>
      <c r="C980" s="346"/>
    </row>
    <row r="981">
      <c r="A981" s="346"/>
      <c r="B981" s="346"/>
      <c r="C981" s="346"/>
    </row>
    <row r="982">
      <c r="A982" s="346"/>
      <c r="B982" s="346"/>
      <c r="C982" s="346"/>
    </row>
    <row r="983">
      <c r="A983" s="346"/>
      <c r="B983" s="346"/>
      <c r="C983" s="346"/>
    </row>
    <row r="984">
      <c r="A984" s="346"/>
      <c r="B984" s="346"/>
      <c r="C984" s="346"/>
    </row>
    <row r="985">
      <c r="A985" s="346"/>
      <c r="B985" s="346"/>
      <c r="C985" s="346"/>
    </row>
    <row r="986">
      <c r="A986" s="346"/>
      <c r="B986" s="346"/>
      <c r="C986" s="346"/>
    </row>
    <row r="987">
      <c r="A987" s="346"/>
      <c r="B987" s="346"/>
      <c r="C987" s="346"/>
    </row>
    <row r="988">
      <c r="A988" s="346"/>
      <c r="B988" s="346"/>
      <c r="C988" s="346"/>
    </row>
    <row r="989">
      <c r="A989" s="346"/>
      <c r="B989" s="346"/>
      <c r="C989" s="346"/>
    </row>
    <row r="990">
      <c r="A990" s="346"/>
      <c r="B990" s="346"/>
      <c r="C990" s="346"/>
    </row>
    <row r="991">
      <c r="A991" s="346"/>
      <c r="B991" s="346"/>
      <c r="C991" s="346"/>
    </row>
    <row r="992">
      <c r="A992" s="346"/>
      <c r="B992" s="346"/>
      <c r="C992" s="346"/>
    </row>
    <row r="993">
      <c r="A993" s="346"/>
      <c r="B993" s="346"/>
      <c r="C993" s="346"/>
    </row>
    <row r="994">
      <c r="A994" s="346"/>
      <c r="B994" s="346"/>
      <c r="C994" s="346"/>
    </row>
    <row r="995">
      <c r="A995" s="346"/>
      <c r="B995" s="346"/>
      <c r="C995" s="346"/>
    </row>
    <row r="996">
      <c r="A996" s="346"/>
      <c r="B996" s="346"/>
      <c r="C996" s="346"/>
    </row>
    <row r="997">
      <c r="A997" s="346"/>
      <c r="B997" s="346"/>
      <c r="C997" s="346"/>
    </row>
    <row r="998">
      <c r="A998" s="346"/>
      <c r="B998" s="346"/>
      <c r="C998" s="346"/>
    </row>
    <row r="999">
      <c r="A999" s="346"/>
      <c r="B999" s="346"/>
      <c r="C999" s="346"/>
    </row>
    <row r="1000">
      <c r="A1000" s="346"/>
      <c r="B1000" s="346"/>
      <c r="C1000" s="346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51">
        <v>45601.0</v>
      </c>
    </row>
    <row r="3">
      <c r="A3" s="352" t="s">
        <v>2</v>
      </c>
      <c r="B3" s="352" t="s">
        <v>325</v>
      </c>
      <c r="C3" s="352" t="s">
        <v>326</v>
      </c>
      <c r="D3" s="352" t="s">
        <v>327</v>
      </c>
      <c r="E3" s="352"/>
    </row>
    <row r="4">
      <c r="A4" s="352">
        <v>2719.0</v>
      </c>
      <c r="B4" s="353">
        <v>45336.0</v>
      </c>
      <c r="C4" s="353">
        <v>45418.0</v>
      </c>
      <c r="D4" s="352">
        <f t="shared" ref="D4:D6" si="1">(C4-B4)</f>
        <v>82</v>
      </c>
      <c r="E4" s="352"/>
    </row>
    <row r="5">
      <c r="A5" s="352">
        <v>2708.0</v>
      </c>
      <c r="B5" s="353">
        <v>45362.0</v>
      </c>
      <c r="C5" s="353">
        <v>45399.0</v>
      </c>
      <c r="D5" s="352">
        <f t="shared" si="1"/>
        <v>37</v>
      </c>
      <c r="E5" s="352"/>
    </row>
    <row r="6">
      <c r="A6" s="352">
        <v>2743.0</v>
      </c>
      <c r="B6" s="353">
        <v>45363.0</v>
      </c>
      <c r="C6" s="353">
        <v>45425.0</v>
      </c>
      <c r="D6" s="352">
        <f t="shared" si="1"/>
        <v>62</v>
      </c>
      <c r="E6" s="352"/>
    </row>
    <row r="7">
      <c r="A7" s="354">
        <v>2728.0</v>
      </c>
      <c r="B7" s="353">
        <v>45474.0</v>
      </c>
      <c r="C7" s="355" t="s">
        <v>328</v>
      </c>
      <c r="D7" s="352">
        <f>(TODAY()-B7)</f>
        <v>779</v>
      </c>
      <c r="E7" s="352"/>
    </row>
    <row r="8">
      <c r="A8" s="352">
        <v>2727.0</v>
      </c>
      <c r="B8" s="353">
        <v>45495.0</v>
      </c>
      <c r="C8" s="353">
        <v>45524.0</v>
      </c>
      <c r="D8" s="352">
        <f>(C8-B8)</f>
        <v>29</v>
      </c>
      <c r="E8" s="352"/>
    </row>
    <row r="9">
      <c r="A9" s="354">
        <v>2734.0</v>
      </c>
      <c r="B9" s="353">
        <v>45467.0</v>
      </c>
      <c r="C9" s="355" t="s">
        <v>328</v>
      </c>
      <c r="D9" s="352">
        <f t="shared" ref="D9:D10" si="2">(TODAY()-B9)</f>
        <v>786</v>
      </c>
      <c r="E9" s="352"/>
    </row>
    <row r="10">
      <c r="A10" s="352">
        <v>2722.0</v>
      </c>
      <c r="B10" s="353">
        <v>45534.0</v>
      </c>
      <c r="C10" s="355" t="s">
        <v>328</v>
      </c>
      <c r="D10" s="352">
        <f t="shared" si="2"/>
        <v>719</v>
      </c>
      <c r="E10" s="352"/>
    </row>
    <row r="11">
      <c r="A11" s="352" t="s">
        <v>2</v>
      </c>
      <c r="B11" s="352" t="s">
        <v>329</v>
      </c>
      <c r="C11" s="352" t="s">
        <v>330</v>
      </c>
      <c r="D11" s="355" t="s">
        <v>331</v>
      </c>
      <c r="E11" s="356"/>
    </row>
    <row r="12">
      <c r="A12" s="352">
        <v>2729.0</v>
      </c>
      <c r="B12" s="357">
        <v>45280.0</v>
      </c>
      <c r="C12" s="358">
        <v>45327.0</v>
      </c>
      <c r="D12" s="355">
        <v>36.0</v>
      </c>
      <c r="E12" s="356"/>
    </row>
    <row r="13">
      <c r="A13" s="352">
        <v>2734.0</v>
      </c>
      <c r="B13" s="353">
        <v>45300.0</v>
      </c>
      <c r="C13" s="358">
        <v>45408.0</v>
      </c>
      <c r="D13" s="355">
        <v>108.0</v>
      </c>
      <c r="E13" s="356"/>
    </row>
    <row r="14">
      <c r="A14" s="354">
        <v>2731.0</v>
      </c>
      <c r="B14" s="353">
        <v>45491.0</v>
      </c>
      <c r="C14" s="358">
        <v>45567.0</v>
      </c>
      <c r="D14" s="355">
        <v>110.0</v>
      </c>
      <c r="E14" s="356"/>
    </row>
    <row r="15">
      <c r="A15" s="352">
        <v>2734.0</v>
      </c>
      <c r="B15" s="353">
        <v>45552.0</v>
      </c>
      <c r="C15" s="355" t="s">
        <v>328</v>
      </c>
      <c r="D15" s="355">
        <v>49.0</v>
      </c>
      <c r="E15" s="356"/>
    </row>
    <row r="16">
      <c r="A16" s="359">
        <v>2740.0</v>
      </c>
      <c r="B16" s="360">
        <v>45590.0</v>
      </c>
      <c r="C16" s="359" t="s">
        <v>328</v>
      </c>
      <c r="D16" s="359">
        <v>12.0</v>
      </c>
      <c r="E16" s="359" t="s">
        <v>74</v>
      </c>
    </row>
    <row r="17">
      <c r="A17" s="359">
        <v>2740.0</v>
      </c>
      <c r="B17" s="360">
        <v>45456.0</v>
      </c>
      <c r="C17" s="359" t="s">
        <v>328</v>
      </c>
      <c r="D17" s="359">
        <v>146.0</v>
      </c>
      <c r="E17" s="359" t="s">
        <v>148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61"/>
      <c r="G2" s="362" t="s">
        <v>332</v>
      </c>
    </row>
    <row r="3">
      <c r="A3" s="362">
        <v>2702.0</v>
      </c>
      <c r="B3" s="362" t="s">
        <v>333</v>
      </c>
      <c r="G3" s="362">
        <v>2734.0</v>
      </c>
    </row>
    <row r="4">
      <c r="A4" s="362">
        <v>2727.0</v>
      </c>
      <c r="B4" s="362" t="s">
        <v>334</v>
      </c>
      <c r="G4" s="362">
        <v>2737.0</v>
      </c>
    </row>
    <row r="5">
      <c r="A5" s="362">
        <v>2737.0</v>
      </c>
      <c r="B5" s="362" t="s">
        <v>335</v>
      </c>
      <c r="G5" s="362">
        <v>2730.0</v>
      </c>
    </row>
    <row r="6">
      <c r="A6" s="362">
        <v>2742.0</v>
      </c>
      <c r="B6" s="362" t="s">
        <v>336</v>
      </c>
      <c r="G6" s="362">
        <v>2724.0</v>
      </c>
    </row>
    <row r="8">
      <c r="A8" s="362">
        <v>2732.0</v>
      </c>
      <c r="B8" s="361" t="s">
        <v>337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3" t="str">
        <f>'Cenários'!AV52</f>
        <v>SERIAL</v>
      </c>
      <c r="B1" s="363" t="str">
        <f>'Cenários'!AW52</f>
        <v>MATRICULA</v>
      </c>
      <c r="C1" s="363" t="str">
        <f>'Cenários'!AX52</f>
        <v>COND</v>
      </c>
      <c r="D1" s="363" t="str">
        <f>'Cenários'!AY52</f>
        <v>ESQ</v>
      </c>
      <c r="E1" s="363" t="str">
        <f>'Cenários'!AZ52</f>
        <v>TSO</v>
      </c>
      <c r="F1" s="364" t="str">
        <f>'Cenários'!BA52</f>
        <v>Hr disp</v>
      </c>
      <c r="G1" s="365" t="str">
        <f>'Cenários'!BB52</f>
        <v>Voo mensal</v>
      </c>
      <c r="H1" s="363" t="str">
        <f>'Cenários'!BC52</f>
        <v>Mês disp</v>
      </c>
      <c r="I1" s="363" t="str">
        <f>'Cenários'!BE52</f>
        <v>AGO</v>
      </c>
      <c r="J1" s="363" t="str">
        <f>'Cenários'!BF52</f>
        <v>SET</v>
      </c>
      <c r="K1" s="363" t="str">
        <f>'Cenários'!BG52</f>
        <v>OUT</v>
      </c>
      <c r="L1" s="363" t="str">
        <f>'Cenários'!BH52</f>
        <v>NOV</v>
      </c>
      <c r="M1" s="363" t="str">
        <f>'Cenários'!BI52</f>
        <v>DEZ</v>
      </c>
      <c r="N1" s="363" t="str">
        <f>'Cenários'!BJ52</f>
        <v>JAN</v>
      </c>
      <c r="O1" s="363" t="str">
        <f>'Cenários'!BK52</f>
        <v>FEV</v>
      </c>
      <c r="P1" s="363" t="str">
        <f>'Cenários'!BL52</f>
        <v>MAR</v>
      </c>
      <c r="Q1" s="363" t="str">
        <f>'Cenários'!BM52</f>
        <v>ABR</v>
      </c>
      <c r="R1" s="363" t="str">
        <f>'Cenários'!BN52</f>
        <v>MAI</v>
      </c>
      <c r="S1" s="363" t="str">
        <f>'Cenários'!BO52</f>
        <v>JUN</v>
      </c>
      <c r="T1" s="363" t="str">
        <f>'Cenários'!BP52</f>
        <v>JUL</v>
      </c>
      <c r="U1" s="363" t="str">
        <f>'Cenários'!BQ52</f>
        <v>AGO</v>
      </c>
      <c r="V1" s="363" t="str">
        <f>'Cenários'!BR52</f>
        <v>SET</v>
      </c>
      <c r="W1" s="363" t="str">
        <f>'Cenários'!BS52</f>
        <v>OUT</v>
      </c>
      <c r="X1" s="363" t="str">
        <f>'Cenários'!BT52</f>
        <v>NOV</v>
      </c>
      <c r="Y1" s="363" t="str">
        <f>'Cenários'!BU52</f>
        <v>DEZ</v>
      </c>
      <c r="Z1" s="363" t="str">
        <f>'Cenários'!BV52</f>
        <v>JAN</v>
      </c>
      <c r="AA1" s="363" t="str">
        <f>'Cenários'!BW52</f>
        <v>FEV</v>
      </c>
      <c r="AB1" s="363" t="str">
        <f>'Cenários'!BX52</f>
        <v>MAR</v>
      </c>
      <c r="AC1" s="363" t="str">
        <f>'Cenários'!BY52</f>
        <v>ABR</v>
      </c>
      <c r="AD1" s="363" t="str">
        <f>'Cenários'!BZ52</f>
        <v>MAI</v>
      </c>
      <c r="AE1" s="363" t="str">
        <f>'Cenários'!CA52</f>
        <v>JUN</v>
      </c>
      <c r="AF1" s="363" t="str">
        <f>'Cenários'!CB52</f>
        <v>JUL</v>
      </c>
      <c r="AU1" s="366"/>
      <c r="AV1" s="366"/>
      <c r="AW1" s="366"/>
      <c r="AX1" s="366"/>
      <c r="AY1" s="366"/>
      <c r="AZ1" s="366"/>
      <c r="BA1" s="366"/>
      <c r="BB1" s="366"/>
      <c r="BC1" s="366"/>
      <c r="BD1" s="366"/>
      <c r="BE1" s="366"/>
      <c r="BF1" s="366"/>
      <c r="BG1" s="366"/>
      <c r="BH1" s="366"/>
      <c r="BI1" s="366"/>
      <c r="BJ1" s="366"/>
      <c r="BK1" s="366"/>
      <c r="BL1" s="366"/>
      <c r="BM1" s="366"/>
      <c r="BN1" s="366"/>
      <c r="BO1" s="366"/>
      <c r="BP1" s="366"/>
      <c r="BQ1" s="366"/>
      <c r="BR1" s="366"/>
      <c r="BS1" s="366"/>
      <c r="BT1" s="366"/>
      <c r="BU1" s="366"/>
      <c r="BV1" s="366"/>
      <c r="BW1" s="366"/>
      <c r="BX1" s="366"/>
      <c r="BY1" s="366"/>
      <c r="BZ1" s="366"/>
      <c r="CA1" s="366"/>
      <c r="CB1" s="366"/>
      <c r="CC1" s="366"/>
    </row>
    <row r="2">
      <c r="A2" s="367" t="str">
        <f>'Cenários'!AV89</f>
        <v>PCE-PC2290</v>
      </c>
      <c r="B2" s="145">
        <f>'Cenários'!AW89</f>
        <v>2729</v>
      </c>
      <c r="C2" s="145" t="str">
        <f>'Cenários'!AX89</f>
        <v>OS</v>
      </c>
      <c r="D2" s="145" t="str">
        <f>'Cenários'!AY89</f>
        <v>1/5GAV</v>
      </c>
      <c r="E2" s="368">
        <f>'Cenários'!AZ89</f>
        <v>118.0347222</v>
      </c>
      <c r="F2" s="369">
        <f>'Cenários'!BA89</f>
        <v>167.1666667</v>
      </c>
      <c r="G2" s="370">
        <f>'Cenários'!BB89</f>
        <v>55.625</v>
      </c>
      <c r="H2" s="371">
        <f>'Cenários'!BC89</f>
        <v>3.005243446</v>
      </c>
      <c r="I2" s="145" t="str">
        <f>'Cenários'!BE184</f>
        <v/>
      </c>
      <c r="J2" s="145" t="str">
        <f>'Cenários'!BF184</f>
        <v/>
      </c>
      <c r="K2" s="145" t="str">
        <f>'Cenários'!BG184</f>
        <v/>
      </c>
      <c r="L2" s="145" t="str">
        <f>'Cenários'!BH184</f>
        <v>HSI</v>
      </c>
      <c r="M2" s="145" t="str">
        <f>'Cenários'!BI184</f>
        <v/>
      </c>
      <c r="N2" s="145" t="str">
        <f>'Cenários'!BJ184</f>
        <v/>
      </c>
      <c r="O2" s="145" t="str">
        <f>'Cenários'!BK184</f>
        <v/>
      </c>
      <c r="P2" s="145" t="str">
        <f>'Cenários'!BL184</f>
        <v/>
      </c>
      <c r="Q2" s="145" t="str">
        <f>'Cenários'!BM184</f>
        <v/>
      </c>
      <c r="R2" s="145" t="str">
        <f>'Cenários'!BN184</f>
        <v/>
      </c>
      <c r="S2" s="145" t="str">
        <f>'Cenários'!BO184</f>
        <v/>
      </c>
      <c r="T2" s="145" t="str">
        <f>'Cenários'!BP184</f>
        <v/>
      </c>
      <c r="U2" s="145" t="str">
        <f>'Cenários'!BQ184</f>
        <v/>
      </c>
      <c r="V2" s="145" t="str">
        <f>'Cenários'!BR184</f>
        <v/>
      </c>
      <c r="W2" s="145" t="str">
        <f>'Cenários'!BS184</f>
        <v/>
      </c>
      <c r="X2" s="145" t="str">
        <f>'Cenários'!BT184</f>
        <v/>
      </c>
      <c r="Y2" s="145" t="str">
        <f>'Cenários'!BU184</f>
        <v/>
      </c>
      <c r="Z2" s="145" t="str">
        <f>'Cenários'!BV184</f>
        <v/>
      </c>
      <c r="AA2" s="145" t="str">
        <f>'Cenários'!BW184</f>
        <v/>
      </c>
      <c r="AB2" s="145" t="str">
        <f>'Cenários'!BX184</f>
        <v/>
      </c>
      <c r="AC2" s="145" t="str">
        <f>'Cenários'!BY184</f>
        <v/>
      </c>
      <c r="AD2" s="145" t="str">
        <f>'Cenários'!BZ184</f>
        <v/>
      </c>
      <c r="AE2" s="145" t="str">
        <f>'Cenários'!CA184</f>
        <v/>
      </c>
      <c r="AF2" s="145" t="str">
        <f>'Cenários'!CB184</f>
        <v/>
      </c>
      <c r="AU2" s="40"/>
      <c r="AV2" s="40"/>
      <c r="AW2" s="40"/>
      <c r="AX2" s="40"/>
      <c r="AY2" s="40"/>
      <c r="AZ2" s="40"/>
      <c r="BA2" s="40"/>
      <c r="BB2" s="40"/>
      <c r="BC2" s="40"/>
      <c r="BD2" s="40"/>
      <c r="BE2" s="40"/>
      <c r="BF2" s="40"/>
      <c r="BG2" s="40"/>
      <c r="BH2" s="40"/>
      <c r="BI2" s="40"/>
      <c r="BJ2" s="40"/>
      <c r="BK2" s="40"/>
      <c r="BL2" s="40"/>
      <c r="BM2" s="40"/>
      <c r="BN2" s="40"/>
      <c r="BO2" s="40"/>
      <c r="BP2" s="40"/>
      <c r="BQ2" s="40"/>
      <c r="BR2" s="40"/>
      <c r="BS2" s="40"/>
      <c r="BT2" s="40"/>
      <c r="BU2" s="40"/>
      <c r="BV2" s="40"/>
      <c r="BW2" s="40"/>
      <c r="BX2" s="40"/>
      <c r="BY2" s="40"/>
      <c r="BZ2" s="40"/>
      <c r="CA2" s="40"/>
      <c r="CB2" s="40"/>
      <c r="CC2" s="40"/>
    </row>
    <row r="3">
      <c r="A3" s="367" t="str">
        <f>'Cenários'!AV88</f>
        <v>PCE-PC2289</v>
      </c>
      <c r="B3" s="145">
        <f>'Cenários'!AW88</f>
        <v>2731</v>
      </c>
      <c r="C3" s="145" t="str">
        <f>'Cenários'!AX88</f>
        <v>OS</v>
      </c>
      <c r="D3" s="145" t="str">
        <f>'Cenários'!AY88</f>
        <v>PAMASP</v>
      </c>
      <c r="E3" s="368">
        <f>'Cenários'!AZ88</f>
        <v>75.78819444</v>
      </c>
      <c r="F3" s="369">
        <f>'Cenários'!BA88</f>
        <v>1181.083333</v>
      </c>
      <c r="G3" s="370" t="str">
        <f>'Cenários'!BB88</f>
        <v>#DIV/0!</v>
      </c>
      <c r="H3" s="371" t="str">
        <f>'Cenários'!BC88</f>
        <v>#DIV/0!</v>
      </c>
      <c r="I3" s="145" t="str">
        <f>'Cenários'!BE183</f>
        <v>#DIV/0!</v>
      </c>
      <c r="J3" s="145" t="str">
        <f>'Cenários'!BF183</f>
        <v>#DIV/0!</v>
      </c>
      <c r="K3" s="145" t="str">
        <f>'Cenários'!BG183</f>
        <v>#DIV/0!</v>
      </c>
      <c r="L3" s="145" t="str">
        <f>'Cenários'!BH183</f>
        <v>#DIV/0!</v>
      </c>
      <c r="M3" s="145" t="str">
        <f>'Cenários'!BI183</f>
        <v>#DIV/0!</v>
      </c>
      <c r="N3" s="145" t="str">
        <f>'Cenários'!BJ183</f>
        <v>#DIV/0!</v>
      </c>
      <c r="O3" s="145" t="str">
        <f>'Cenários'!BK183</f>
        <v>#DIV/0!</v>
      </c>
      <c r="P3" s="145" t="str">
        <f>'Cenários'!BL183</f>
        <v>#DIV/0!</v>
      </c>
      <c r="Q3" s="145" t="str">
        <f>'Cenários'!BM183</f>
        <v>#DIV/0!</v>
      </c>
      <c r="R3" s="145" t="str">
        <f>'Cenários'!BN183</f>
        <v>#DIV/0!</v>
      </c>
      <c r="S3" s="145" t="str">
        <f>'Cenários'!BO183</f>
        <v>#DIV/0!</v>
      </c>
      <c r="T3" s="145" t="str">
        <f>'Cenários'!BP183</f>
        <v>#DIV/0!</v>
      </c>
      <c r="U3" s="145" t="str">
        <f>'Cenários'!BQ183</f>
        <v>#DIV/0!</v>
      </c>
      <c r="V3" s="145" t="str">
        <f>'Cenários'!BR183</f>
        <v>#DIV/0!</v>
      </c>
      <c r="W3" s="145" t="str">
        <f>'Cenários'!BS183</f>
        <v>#DIV/0!</v>
      </c>
      <c r="X3" s="145" t="str">
        <f>'Cenários'!BT183</f>
        <v>#DIV/0!</v>
      </c>
      <c r="Y3" s="145" t="str">
        <f>'Cenários'!BU183</f>
        <v>#DIV/0!</v>
      </c>
      <c r="Z3" s="145" t="str">
        <f>'Cenários'!BV183</f>
        <v>#DIV/0!</v>
      </c>
      <c r="AA3" s="145" t="str">
        <f>'Cenários'!BW183</f>
        <v>#DIV/0!</v>
      </c>
      <c r="AB3" s="145" t="str">
        <f>'Cenários'!BX183</f>
        <v>#DIV/0!</v>
      </c>
      <c r="AC3" s="145" t="str">
        <f>'Cenários'!BY183</f>
        <v>#DIV/0!</v>
      </c>
      <c r="AD3" s="145" t="str">
        <f>'Cenários'!BZ183</f>
        <v>#DIV/0!</v>
      </c>
      <c r="AE3" s="145" t="str">
        <f>'Cenários'!CA183</f>
        <v>#DIV/0!</v>
      </c>
      <c r="AF3" s="145" t="str">
        <f>'Cenários'!CB183</f>
        <v>#DIV/0!</v>
      </c>
      <c r="AU3" s="40"/>
      <c r="AV3" s="40"/>
      <c r="AW3" s="40"/>
      <c r="AX3" s="40"/>
      <c r="AY3" s="40"/>
      <c r="AZ3" s="40"/>
      <c r="BA3" s="40"/>
      <c r="BB3" s="40"/>
      <c r="BC3" s="40"/>
      <c r="BD3" s="40"/>
      <c r="BE3" s="40"/>
      <c r="BF3" s="40"/>
      <c r="BG3" s="40"/>
      <c r="BH3" s="40"/>
      <c r="BI3" s="40"/>
      <c r="BJ3" s="40"/>
      <c r="BK3" s="40"/>
      <c r="BL3" s="40"/>
      <c r="BM3" s="40"/>
      <c r="BN3" s="40"/>
      <c r="BO3" s="40"/>
      <c r="BP3" s="40"/>
      <c r="BQ3" s="40"/>
      <c r="BR3" s="40"/>
      <c r="BS3" s="40"/>
      <c r="BT3" s="40"/>
      <c r="BU3" s="40"/>
      <c r="BV3" s="40"/>
      <c r="BW3" s="40"/>
      <c r="BX3" s="40"/>
      <c r="BY3" s="40"/>
      <c r="BZ3" s="40"/>
      <c r="CA3" s="40"/>
      <c r="CB3" s="40"/>
      <c r="CC3" s="40"/>
    </row>
    <row r="4" hidden="1">
      <c r="A4" s="367" t="str">
        <f>'Cenários'!AV53</f>
        <v>PC-E17371</v>
      </c>
      <c r="B4" s="145">
        <f>'Cenários'!AW53</f>
        <v>2702</v>
      </c>
      <c r="C4" s="145" t="str">
        <f>'Cenários'!AX53</f>
        <v>OS</v>
      </c>
      <c r="D4" s="145" t="str">
        <f>'Cenários'!AY53</f>
        <v>PAMASP</v>
      </c>
      <c r="E4" s="368">
        <f>'Cenários'!AZ53</f>
        <v>214.1354167</v>
      </c>
      <c r="F4" s="369">
        <f>'Cenários'!BA53</f>
        <v>-139.25</v>
      </c>
      <c r="G4" s="370" t="str">
        <f>'Cenários'!BB53</f>
        <v>#DIV/0!</v>
      </c>
      <c r="H4" s="371" t="str">
        <f>'Cenários'!BC53</f>
        <v>#DIV/0!</v>
      </c>
      <c r="I4" s="145" t="str">
        <f>'Cenários'!BE148</f>
        <v>#DIV/0!</v>
      </c>
      <c r="J4" s="145" t="str">
        <f>'Cenários'!BF148</f>
        <v>#DIV/0!</v>
      </c>
      <c r="K4" s="145" t="str">
        <f>'Cenários'!BG148</f>
        <v>#DIV/0!</v>
      </c>
      <c r="L4" s="145" t="str">
        <f>'Cenários'!BH148</f>
        <v>#DIV/0!</v>
      </c>
      <c r="M4" s="145" t="str">
        <f>'Cenários'!BI148</f>
        <v>#DIV/0!</v>
      </c>
      <c r="N4" s="145" t="str">
        <f>'Cenários'!BJ148</f>
        <v>#DIV/0!</v>
      </c>
      <c r="O4" s="145" t="str">
        <f>'Cenários'!BK148</f>
        <v>#DIV/0!</v>
      </c>
      <c r="P4" s="145" t="str">
        <f>'Cenários'!BL148</f>
        <v>#DIV/0!</v>
      </c>
      <c r="Q4" s="145" t="str">
        <f>'Cenários'!BM148</f>
        <v>#DIV/0!</v>
      </c>
      <c r="R4" s="145" t="str">
        <f>'Cenários'!BN148</f>
        <v>#DIV/0!</v>
      </c>
      <c r="S4" s="145" t="str">
        <f>'Cenários'!BO148</f>
        <v>#DIV/0!</v>
      </c>
      <c r="T4" s="145" t="str">
        <f>'Cenários'!BP148</f>
        <v>#DIV/0!</v>
      </c>
      <c r="U4" s="145" t="str">
        <f>'Cenários'!BQ148</f>
        <v>#DIV/0!</v>
      </c>
      <c r="V4" s="145" t="str">
        <f>'Cenários'!BR148</f>
        <v>#DIV/0!</v>
      </c>
      <c r="W4" s="145" t="str">
        <f>'Cenários'!BS148</f>
        <v>#DIV/0!</v>
      </c>
      <c r="X4" s="145" t="str">
        <f>'Cenários'!BT148</f>
        <v>#DIV/0!</v>
      </c>
      <c r="Y4" s="145" t="str">
        <f>'Cenários'!BU148</f>
        <v>#DIV/0!</v>
      </c>
      <c r="Z4" s="145" t="str">
        <f>'Cenários'!BV148</f>
        <v>#DIV/0!</v>
      </c>
      <c r="AA4" s="145" t="str">
        <f>'Cenários'!BW148</f>
        <v>#DIV/0!</v>
      </c>
      <c r="AB4" s="145" t="str">
        <f>'Cenários'!BX148</f>
        <v>#DIV/0!</v>
      </c>
      <c r="AC4" s="145" t="str">
        <f>'Cenários'!BY148</f>
        <v>#DIV/0!</v>
      </c>
      <c r="AD4" s="145" t="str">
        <f>'Cenários'!BZ148</f>
        <v>#DIV/0!</v>
      </c>
      <c r="AE4" s="145" t="str">
        <f>'Cenários'!CA148</f>
        <v>#DIV/0!</v>
      </c>
      <c r="AF4" s="145" t="str">
        <f>'Cenários'!CB148</f>
        <v>#DIV/0!</v>
      </c>
      <c r="AU4" s="40"/>
      <c r="AV4" s="40"/>
      <c r="AW4" s="40"/>
      <c r="AX4" s="40"/>
      <c r="AY4" s="40"/>
      <c r="AZ4" s="40"/>
      <c r="BA4" s="40"/>
      <c r="BB4" s="40"/>
      <c r="BC4" s="40"/>
      <c r="BD4" s="40"/>
      <c r="BE4" s="40"/>
      <c r="BF4" s="40"/>
      <c r="BG4" s="40"/>
      <c r="BH4" s="40"/>
      <c r="BI4" s="40"/>
      <c r="BJ4" s="40"/>
      <c r="BK4" s="40"/>
      <c r="BL4" s="40"/>
      <c r="BM4" s="40"/>
      <c r="BN4" s="40"/>
      <c r="BO4" s="40"/>
      <c r="BP4" s="40"/>
      <c r="BQ4" s="40"/>
      <c r="BR4" s="40"/>
      <c r="BS4" s="40"/>
      <c r="BT4" s="40"/>
      <c r="BU4" s="40"/>
      <c r="BV4" s="40"/>
      <c r="BW4" s="40"/>
      <c r="BX4" s="40"/>
      <c r="BY4" s="40"/>
      <c r="BZ4" s="40"/>
      <c r="CA4" s="40"/>
      <c r="CB4" s="40"/>
      <c r="CC4" s="40"/>
    </row>
    <row r="5">
      <c r="A5" s="367" t="str">
        <f>'Cenários'!AV86</f>
        <v>PCE-PC2257</v>
      </c>
      <c r="B5" s="145">
        <f>'Cenários'!AW86</f>
        <v>2709</v>
      </c>
      <c r="C5" s="145" t="str">
        <f>'Cenários'!AX86</f>
        <v>APL</v>
      </c>
      <c r="D5" s="145" t="str">
        <f>'Cenários'!AY86</f>
        <v>6ETA</v>
      </c>
      <c r="E5" s="368">
        <f>'Cenários'!AZ86</f>
        <v>114.8020833</v>
      </c>
      <c r="F5" s="369">
        <f>'Cenários'!BA86</f>
        <v>244.75</v>
      </c>
      <c r="G5" s="370">
        <f>'Cenários'!BB86</f>
        <v>0.05952380952</v>
      </c>
      <c r="H5" s="371">
        <f>'Cenários'!BC86</f>
        <v>4111.8</v>
      </c>
      <c r="I5" s="145" t="str">
        <f>'Cenários'!BE181</f>
        <v/>
      </c>
      <c r="J5" s="145" t="str">
        <f>'Cenários'!BF181</f>
        <v/>
      </c>
      <c r="K5" s="145" t="str">
        <f>'Cenários'!BG181</f>
        <v/>
      </c>
      <c r="L5" s="145" t="str">
        <f>'Cenários'!BH181</f>
        <v/>
      </c>
      <c r="M5" s="145" t="str">
        <f>'Cenários'!BI181</f>
        <v/>
      </c>
      <c r="N5" s="145" t="str">
        <f>'Cenários'!BJ181</f>
        <v/>
      </c>
      <c r="O5" s="145" t="str">
        <f>'Cenários'!BK181</f>
        <v/>
      </c>
      <c r="P5" s="145" t="str">
        <f>'Cenários'!BL181</f>
        <v/>
      </c>
      <c r="Q5" s="145" t="str">
        <f>'Cenários'!BM181</f>
        <v/>
      </c>
      <c r="R5" s="145" t="str">
        <f>'Cenários'!BN181</f>
        <v/>
      </c>
      <c r="S5" s="145" t="str">
        <f>'Cenários'!BO181</f>
        <v/>
      </c>
      <c r="T5" s="145" t="str">
        <f>'Cenários'!BP181</f>
        <v/>
      </c>
      <c r="U5" s="145" t="str">
        <f>'Cenários'!BQ181</f>
        <v/>
      </c>
      <c r="V5" s="145" t="str">
        <f>'Cenários'!BR181</f>
        <v/>
      </c>
      <c r="W5" s="145" t="str">
        <f>'Cenários'!BS181</f>
        <v/>
      </c>
      <c r="X5" s="145" t="str">
        <f>'Cenários'!BT181</f>
        <v/>
      </c>
      <c r="Y5" s="145" t="str">
        <f>'Cenários'!BU181</f>
        <v/>
      </c>
      <c r="Z5" s="145" t="str">
        <f>'Cenários'!BV181</f>
        <v/>
      </c>
      <c r="AA5" s="145" t="str">
        <f>'Cenários'!BW181</f>
        <v/>
      </c>
      <c r="AB5" s="145" t="str">
        <f>'Cenários'!BX181</f>
        <v/>
      </c>
      <c r="AC5" s="145" t="str">
        <f>'Cenários'!BY181</f>
        <v/>
      </c>
      <c r="AD5" s="145" t="str">
        <f>'Cenários'!BZ181</f>
        <v/>
      </c>
      <c r="AE5" s="145" t="str">
        <f>'Cenários'!CA181</f>
        <v/>
      </c>
      <c r="AF5" s="145" t="str">
        <f>'Cenários'!CB181</f>
        <v/>
      </c>
      <c r="AU5" s="40"/>
      <c r="AV5" s="40"/>
      <c r="AW5" s="40"/>
      <c r="AX5" s="40"/>
      <c r="AY5" s="40"/>
      <c r="AZ5" s="40"/>
      <c r="BA5" s="40"/>
      <c r="BB5" s="40"/>
      <c r="BC5" s="40"/>
      <c r="BD5" s="40"/>
      <c r="BE5" s="40"/>
      <c r="BF5" s="40"/>
      <c r="BG5" s="40"/>
      <c r="BH5" s="40"/>
      <c r="BI5" s="40"/>
      <c r="BJ5" s="40"/>
      <c r="BK5" s="40"/>
      <c r="BL5" s="40"/>
      <c r="BM5" s="40"/>
      <c r="BN5" s="40"/>
      <c r="BO5" s="40"/>
      <c r="BP5" s="40"/>
      <c r="BQ5" s="40"/>
      <c r="BR5" s="40"/>
      <c r="BS5" s="40"/>
      <c r="BT5" s="40"/>
      <c r="BU5" s="40"/>
      <c r="BV5" s="40"/>
      <c r="BW5" s="40"/>
      <c r="BX5" s="40"/>
      <c r="BY5" s="40"/>
      <c r="BZ5" s="40"/>
      <c r="CA5" s="40"/>
      <c r="CB5" s="40"/>
      <c r="CC5" s="40"/>
    </row>
    <row r="6" hidden="1">
      <c r="A6" s="367" t="str">
        <f>'Cenários'!AV57</f>
        <v>PCE-PC0743</v>
      </c>
      <c r="B6" s="145">
        <f>'Cenários'!AW57</f>
        <v>2742</v>
      </c>
      <c r="C6" s="145" t="str">
        <f>'Cenários'!AX57</f>
        <v>APL</v>
      </c>
      <c r="D6" s="145" t="str">
        <f>'Cenários'!AY57</f>
        <v>DACTAII</v>
      </c>
      <c r="E6" s="368">
        <f>'Cenários'!AZ57</f>
        <v>32.93402778</v>
      </c>
      <c r="F6" s="369">
        <f>'Cenários'!BA57</f>
        <v>709.5833333</v>
      </c>
      <c r="G6" s="370">
        <f>'Cenários'!BB57</f>
        <v>9.542857143</v>
      </c>
      <c r="H6" s="371">
        <f>'Cenários'!BC57</f>
        <v>74.35753493</v>
      </c>
      <c r="I6" s="145" t="str">
        <f>'Cenários'!BE152</f>
        <v/>
      </c>
      <c r="J6" s="145" t="str">
        <f>'Cenários'!BF152</f>
        <v/>
      </c>
      <c r="K6" s="145" t="str">
        <f>'Cenários'!BG152</f>
        <v/>
      </c>
      <c r="L6" s="145" t="str">
        <f>'Cenários'!BH152</f>
        <v/>
      </c>
      <c r="M6" s="145" t="str">
        <f>'Cenários'!BI152</f>
        <v/>
      </c>
      <c r="N6" s="145" t="str">
        <f>'Cenários'!BJ152</f>
        <v/>
      </c>
      <c r="O6" s="145" t="str">
        <f>'Cenários'!BK152</f>
        <v/>
      </c>
      <c r="P6" s="145" t="str">
        <f>'Cenários'!BL152</f>
        <v/>
      </c>
      <c r="Q6" s="145" t="str">
        <f>'Cenários'!BM152</f>
        <v/>
      </c>
      <c r="R6" s="145" t="str">
        <f>'Cenários'!BN152</f>
        <v/>
      </c>
      <c r="S6" s="145" t="str">
        <f>'Cenários'!BO152</f>
        <v/>
      </c>
      <c r="T6" s="145" t="str">
        <f>'Cenários'!BP152</f>
        <v/>
      </c>
      <c r="U6" s="145" t="str">
        <f>'Cenários'!BQ152</f>
        <v/>
      </c>
      <c r="V6" s="145" t="str">
        <f>'Cenários'!BR152</f>
        <v/>
      </c>
      <c r="W6" s="145" t="str">
        <f>'Cenários'!BS152</f>
        <v/>
      </c>
      <c r="X6" s="145" t="str">
        <f>'Cenários'!BT152</f>
        <v/>
      </c>
      <c r="Y6" s="145" t="str">
        <f>'Cenários'!BU152</f>
        <v/>
      </c>
      <c r="Z6" s="145" t="str">
        <f>'Cenários'!BV152</f>
        <v/>
      </c>
      <c r="AA6" s="145" t="str">
        <f>'Cenários'!BW152</f>
        <v/>
      </c>
      <c r="AB6" s="145" t="str">
        <f>'Cenários'!BX152</f>
        <v/>
      </c>
      <c r="AC6" s="145" t="str">
        <f>'Cenários'!BY152</f>
        <v/>
      </c>
      <c r="AD6" s="145" t="str">
        <f>'Cenários'!BZ152</f>
        <v/>
      </c>
      <c r="AE6" s="145" t="str">
        <f>'Cenários'!CA152</f>
        <v/>
      </c>
      <c r="AF6" s="145" t="str">
        <f>'Cenários'!CB152</f>
        <v/>
      </c>
      <c r="AU6" s="40"/>
      <c r="AV6" s="40"/>
      <c r="AW6" s="40"/>
      <c r="AX6" s="40"/>
      <c r="AY6" s="40"/>
      <c r="AZ6" s="40"/>
      <c r="BA6" s="40"/>
      <c r="BB6" s="40"/>
      <c r="BC6" s="40"/>
      <c r="BD6" s="40"/>
      <c r="BE6" s="40"/>
      <c r="BF6" s="40"/>
      <c r="BG6" s="40"/>
      <c r="BH6" s="40"/>
      <c r="BI6" s="40"/>
      <c r="BJ6" s="40"/>
      <c r="BK6" s="40"/>
      <c r="BL6" s="40"/>
      <c r="BM6" s="40"/>
      <c r="BN6" s="40"/>
      <c r="BO6" s="40"/>
      <c r="BP6" s="40"/>
      <c r="BQ6" s="40"/>
      <c r="BR6" s="40"/>
      <c r="BS6" s="40"/>
      <c r="BT6" s="40"/>
      <c r="BU6" s="40"/>
      <c r="BV6" s="40"/>
      <c r="BW6" s="40"/>
      <c r="BX6" s="40"/>
      <c r="BY6" s="40"/>
      <c r="BZ6" s="40"/>
      <c r="CA6" s="40"/>
      <c r="CB6" s="40"/>
      <c r="CC6" s="40"/>
    </row>
    <row r="7">
      <c r="A7" s="367" t="str">
        <f>'Cenários'!AV82</f>
        <v>PCE-PC2115</v>
      </c>
      <c r="B7" s="145">
        <f>'Cenários'!AW82</f>
        <v>2741</v>
      </c>
      <c r="C7" s="145" t="str">
        <f>'Cenários'!AX82</f>
        <v>APL</v>
      </c>
      <c r="D7" s="145" t="str">
        <f>'Cenários'!AY82</f>
        <v>7ETA</v>
      </c>
      <c r="E7" s="368">
        <f>'Cenários'!AZ82</f>
        <v>161.9444444</v>
      </c>
      <c r="F7" s="369">
        <f>'Cenários'!BA82</f>
        <v>613.3333333</v>
      </c>
      <c r="G7" s="370">
        <f>'Cenários'!BB82</f>
        <v>4.411111111</v>
      </c>
      <c r="H7" s="371">
        <f>'Cenários'!BC82</f>
        <v>139.0428212</v>
      </c>
      <c r="I7" s="145" t="str">
        <f>'Cenários'!BE177</f>
        <v/>
      </c>
      <c r="J7" s="145" t="str">
        <f>'Cenários'!BF177</f>
        <v/>
      </c>
      <c r="K7" s="145" t="str">
        <f>'Cenários'!BG177</f>
        <v/>
      </c>
      <c r="L7" s="145" t="str">
        <f>'Cenários'!BH177</f>
        <v/>
      </c>
      <c r="M7" s="145" t="str">
        <f>'Cenários'!BI177</f>
        <v/>
      </c>
      <c r="N7" s="145" t="str">
        <f>'Cenários'!BJ177</f>
        <v/>
      </c>
      <c r="O7" s="145" t="str">
        <f>'Cenários'!BK177</f>
        <v/>
      </c>
      <c r="P7" s="145" t="str">
        <f>'Cenários'!BL177</f>
        <v/>
      </c>
      <c r="Q7" s="145" t="str">
        <f>'Cenários'!BM177</f>
        <v/>
      </c>
      <c r="R7" s="145" t="str">
        <f>'Cenários'!BN177</f>
        <v/>
      </c>
      <c r="S7" s="145" t="str">
        <f>'Cenários'!BO177</f>
        <v/>
      </c>
      <c r="T7" s="145" t="str">
        <f>'Cenários'!BP177</f>
        <v/>
      </c>
      <c r="U7" s="145" t="str">
        <f>'Cenários'!BQ177</f>
        <v/>
      </c>
      <c r="V7" s="145" t="str">
        <f>'Cenários'!BR177</f>
        <v/>
      </c>
      <c r="W7" s="145" t="str">
        <f>'Cenários'!BS177</f>
        <v/>
      </c>
      <c r="X7" s="145" t="str">
        <f>'Cenários'!BT177</f>
        <v/>
      </c>
      <c r="Y7" s="145" t="str">
        <f>'Cenários'!BU177</f>
        <v/>
      </c>
      <c r="Z7" s="145" t="str">
        <f>'Cenários'!BV177</f>
        <v/>
      </c>
      <c r="AA7" s="145" t="str">
        <f>'Cenários'!BW177</f>
        <v/>
      </c>
      <c r="AB7" s="145" t="str">
        <f>'Cenários'!BX177</f>
        <v/>
      </c>
      <c r="AC7" s="145" t="str">
        <f>'Cenários'!BY177</f>
        <v/>
      </c>
      <c r="AD7" s="145" t="str">
        <f>'Cenários'!BZ177</f>
        <v/>
      </c>
      <c r="AE7" s="145" t="str">
        <f>'Cenários'!CA177</f>
        <v/>
      </c>
      <c r="AF7" s="145" t="str">
        <f>'Cenários'!CB177</f>
        <v/>
      </c>
      <c r="AU7" s="40"/>
      <c r="AV7" s="40"/>
      <c r="AW7" s="40"/>
      <c r="AX7" s="40"/>
      <c r="AY7" s="40"/>
      <c r="AZ7" s="40"/>
      <c r="BA7" s="40"/>
      <c r="BB7" s="40"/>
      <c r="BC7" s="40"/>
      <c r="BD7" s="40"/>
      <c r="BE7" s="40"/>
      <c r="BF7" s="40"/>
      <c r="BG7" s="40"/>
      <c r="BH7" s="40"/>
      <c r="BI7" s="40"/>
      <c r="BJ7" s="40"/>
      <c r="BK7" s="40"/>
      <c r="BL7" s="40"/>
      <c r="BM7" s="40"/>
      <c r="BN7" s="40"/>
      <c r="BO7" s="40"/>
      <c r="BP7" s="40"/>
      <c r="BQ7" s="40"/>
      <c r="BR7" s="40"/>
      <c r="BS7" s="40"/>
      <c r="BT7" s="40"/>
      <c r="BU7" s="40"/>
      <c r="BV7" s="40"/>
      <c r="BW7" s="40"/>
      <c r="BX7" s="40"/>
      <c r="BY7" s="40"/>
      <c r="BZ7" s="40"/>
      <c r="CA7" s="40"/>
      <c r="CB7" s="40"/>
      <c r="CC7" s="40"/>
    </row>
    <row r="8" hidden="1">
      <c r="A8" s="367" t="str">
        <f>'Cenários'!AV59</f>
        <v>PCE-PC0776</v>
      </c>
      <c r="B8" s="145">
        <f>'Cenários'!AW59</f>
        <v>2740</v>
      </c>
      <c r="C8" s="145" t="str">
        <f>'Cenários'!AX59</f>
        <v>APL</v>
      </c>
      <c r="D8" s="145" t="str">
        <f>'Cenários'!AY59</f>
        <v>7ETA</v>
      </c>
      <c r="E8" s="368">
        <f>'Cenários'!AZ59</f>
        <v>137.5729167</v>
      </c>
      <c r="F8" s="369">
        <f>'Cenários'!BA59</f>
        <v>1198.25</v>
      </c>
      <c r="G8" s="370">
        <f>'Cenários'!BB59</f>
        <v>4.411111111</v>
      </c>
      <c r="H8" s="371">
        <f>'Cenários'!BC59</f>
        <v>271.6435768</v>
      </c>
      <c r="I8" s="145" t="str">
        <f>'Cenários'!BE154</f>
        <v/>
      </c>
      <c r="J8" s="145" t="str">
        <f>'Cenários'!BF154</f>
        <v/>
      </c>
      <c r="K8" s="145" t="str">
        <f>'Cenários'!BG154</f>
        <v/>
      </c>
      <c r="L8" s="145" t="str">
        <f>'Cenários'!BH154</f>
        <v/>
      </c>
      <c r="M8" s="145" t="str">
        <f>'Cenários'!BI154</f>
        <v/>
      </c>
      <c r="N8" s="145" t="str">
        <f>'Cenários'!BJ154</f>
        <v/>
      </c>
      <c r="O8" s="145" t="str">
        <f>'Cenários'!BK154</f>
        <v/>
      </c>
      <c r="P8" s="145" t="str">
        <f>'Cenários'!BL154</f>
        <v/>
      </c>
      <c r="Q8" s="145" t="str">
        <f>'Cenários'!BM154</f>
        <v/>
      </c>
      <c r="R8" s="145" t="str">
        <f>'Cenários'!BN154</f>
        <v/>
      </c>
      <c r="S8" s="145" t="str">
        <f>'Cenários'!BO154</f>
        <v/>
      </c>
      <c r="T8" s="145" t="str">
        <f>'Cenários'!BP154</f>
        <v/>
      </c>
      <c r="U8" s="145" t="str">
        <f>'Cenários'!BQ154</f>
        <v/>
      </c>
      <c r="V8" s="145" t="str">
        <f>'Cenários'!BR154</f>
        <v/>
      </c>
      <c r="W8" s="145" t="str">
        <f>'Cenários'!BS154</f>
        <v/>
      </c>
      <c r="X8" s="145" t="str">
        <f>'Cenários'!BT154</f>
        <v/>
      </c>
      <c r="Y8" s="145" t="str">
        <f>'Cenários'!BU154</f>
        <v/>
      </c>
      <c r="Z8" s="145" t="str">
        <f>'Cenários'!BV154</f>
        <v/>
      </c>
      <c r="AA8" s="145" t="str">
        <f>'Cenários'!BW154</f>
        <v/>
      </c>
      <c r="AB8" s="145" t="str">
        <f>'Cenários'!BX154</f>
        <v/>
      </c>
      <c r="AC8" s="145" t="str">
        <f>'Cenários'!BY154</f>
        <v/>
      </c>
      <c r="AD8" s="145" t="str">
        <f>'Cenários'!BZ154</f>
        <v/>
      </c>
      <c r="AE8" s="145" t="str">
        <f>'Cenários'!CA154</f>
        <v/>
      </c>
      <c r="AF8" s="145" t="str">
        <f>'Cenários'!CB154</f>
        <v/>
      </c>
      <c r="AU8" s="40"/>
      <c r="AV8" s="40"/>
      <c r="AW8" s="40"/>
      <c r="AX8" s="40"/>
      <c r="AY8" s="40"/>
      <c r="AZ8" s="40"/>
      <c r="BA8" s="40"/>
      <c r="BB8" s="40"/>
      <c r="BC8" s="40"/>
      <c r="BD8" s="40"/>
      <c r="BE8" s="40"/>
      <c r="BF8" s="40"/>
      <c r="BG8" s="40"/>
      <c r="BH8" s="40"/>
      <c r="BI8" s="40"/>
      <c r="BJ8" s="40"/>
      <c r="BK8" s="40"/>
      <c r="BL8" s="40"/>
      <c r="BM8" s="40"/>
      <c r="BN8" s="40"/>
      <c r="BO8" s="40"/>
      <c r="BP8" s="40"/>
      <c r="BQ8" s="40"/>
      <c r="BR8" s="40"/>
      <c r="BS8" s="40"/>
      <c r="BT8" s="40"/>
      <c r="BU8" s="40"/>
      <c r="BV8" s="40"/>
      <c r="BW8" s="40"/>
      <c r="BX8" s="40"/>
      <c r="BY8" s="40"/>
      <c r="BZ8" s="40"/>
      <c r="CA8" s="40"/>
      <c r="CB8" s="40"/>
      <c r="CC8" s="40"/>
    </row>
    <row r="9" hidden="1">
      <c r="A9" s="367" t="str">
        <f>'Cenários'!AV85</f>
        <v>PCE-PC2232</v>
      </c>
      <c r="B9" s="145">
        <f>'Cenários'!AW85</f>
        <v>2743</v>
      </c>
      <c r="C9" s="145" t="str">
        <f>'Cenários'!AX85</f>
        <v>APL</v>
      </c>
      <c r="D9" s="145" t="str">
        <f>'Cenários'!AY85</f>
        <v>5ETA</v>
      </c>
      <c r="E9" s="368">
        <f>'Cenários'!AZ85</f>
        <v>183.8715278</v>
      </c>
      <c r="F9" s="369">
        <f>'Cenários'!BA85</f>
        <v>87.08333333</v>
      </c>
      <c r="G9" s="370">
        <f>'Cenários'!BB85</f>
        <v>0.119047619</v>
      </c>
      <c r="H9" s="371">
        <f>'Cenários'!BC85</f>
        <v>731.5</v>
      </c>
      <c r="I9" s="145" t="str">
        <f>'Cenários'!BE180</f>
        <v/>
      </c>
      <c r="J9" s="145" t="str">
        <f>'Cenários'!BF180</f>
        <v/>
      </c>
      <c r="K9" s="145" t="str">
        <f>'Cenários'!BG180</f>
        <v/>
      </c>
      <c r="L9" s="145" t="str">
        <f>'Cenários'!BH180</f>
        <v/>
      </c>
      <c r="M9" s="145" t="str">
        <f>'Cenários'!BI180</f>
        <v/>
      </c>
      <c r="N9" s="145" t="str">
        <f>'Cenários'!BJ180</f>
        <v/>
      </c>
      <c r="O9" s="145" t="str">
        <f>'Cenários'!BK180</f>
        <v/>
      </c>
      <c r="P9" s="145" t="str">
        <f>'Cenários'!BL180</f>
        <v/>
      </c>
      <c r="Q9" s="145" t="str">
        <f>'Cenários'!BM180</f>
        <v/>
      </c>
      <c r="R9" s="145" t="str">
        <f>'Cenários'!BN180</f>
        <v/>
      </c>
      <c r="S9" s="145" t="str">
        <f>'Cenários'!BO180</f>
        <v/>
      </c>
      <c r="T9" s="145" t="str">
        <f>'Cenários'!BP180</f>
        <v/>
      </c>
      <c r="U9" s="145" t="str">
        <f>'Cenários'!BQ180</f>
        <v/>
      </c>
      <c r="V9" s="145" t="str">
        <f>'Cenários'!BR180</f>
        <v/>
      </c>
      <c r="W9" s="145" t="str">
        <f>'Cenários'!BS180</f>
        <v/>
      </c>
      <c r="X9" s="145" t="str">
        <f>'Cenários'!BT180</f>
        <v/>
      </c>
      <c r="Y9" s="145" t="str">
        <f>'Cenários'!BU180</f>
        <v/>
      </c>
      <c r="Z9" s="145" t="str">
        <f>'Cenários'!BV180</f>
        <v/>
      </c>
      <c r="AA9" s="145" t="str">
        <f>'Cenários'!BW180</f>
        <v/>
      </c>
      <c r="AB9" s="145" t="str">
        <f>'Cenários'!BX180</f>
        <v/>
      </c>
      <c r="AC9" s="145" t="str">
        <f>'Cenários'!BY180</f>
        <v/>
      </c>
      <c r="AD9" s="145" t="str">
        <f>'Cenários'!BZ180</f>
        <v/>
      </c>
      <c r="AE9" s="145" t="str">
        <f>'Cenários'!CA180</f>
        <v/>
      </c>
      <c r="AF9" s="145" t="str">
        <f>'Cenários'!CB180</f>
        <v/>
      </c>
      <c r="AU9" s="40"/>
      <c r="AV9" s="40"/>
      <c r="AW9" s="40"/>
      <c r="AX9" s="40"/>
      <c r="AY9" s="40"/>
      <c r="AZ9" s="40"/>
      <c r="BA9" s="40"/>
      <c r="BB9" s="40"/>
      <c r="BC9" s="40"/>
      <c r="BD9" s="40"/>
      <c r="BE9" s="40"/>
      <c r="BF9" s="40"/>
      <c r="BG9" s="40"/>
      <c r="BH9" s="40"/>
      <c r="BI9" s="40"/>
      <c r="BJ9" s="40"/>
      <c r="BK9" s="40"/>
      <c r="BL9" s="40"/>
      <c r="BM9" s="40"/>
      <c r="BN9" s="40"/>
      <c r="BO9" s="40"/>
      <c r="BP9" s="40"/>
      <c r="BQ9" s="40"/>
      <c r="BR9" s="40"/>
      <c r="BS9" s="40"/>
      <c r="BT9" s="40"/>
      <c r="BU9" s="40"/>
      <c r="BV9" s="40"/>
      <c r="BW9" s="40"/>
      <c r="BX9" s="40"/>
      <c r="BY9" s="40"/>
      <c r="BZ9" s="40"/>
      <c r="CA9" s="40"/>
      <c r="CB9" s="40"/>
      <c r="CC9" s="40"/>
    </row>
    <row r="10">
      <c r="A10" s="367" t="str">
        <f>'Cenários'!AV64</f>
        <v>PCE-PC1211</v>
      </c>
      <c r="B10" s="145">
        <f>'Cenários'!AW64</f>
        <v>2738</v>
      </c>
      <c r="C10" s="145" t="str">
        <f>'Cenários'!AX64</f>
        <v>APL</v>
      </c>
      <c r="D10" s="145" t="str">
        <f>'Cenários'!AY64</f>
        <v>7ETA</v>
      </c>
      <c r="E10" s="368">
        <f>'Cenários'!AZ64</f>
        <v>4.166666667</v>
      </c>
      <c r="F10" s="369">
        <f>'Cenários'!BA64</f>
        <v>1400</v>
      </c>
      <c r="G10" s="370">
        <f>'Cenários'!BB64</f>
        <v>4.411111111</v>
      </c>
      <c r="H10" s="371">
        <f>'Cenários'!BC64</f>
        <v>317.3803526</v>
      </c>
      <c r="I10" s="145" t="str">
        <f>'Cenários'!BE159</f>
        <v/>
      </c>
      <c r="J10" s="145" t="str">
        <f>'Cenários'!BF159</f>
        <v/>
      </c>
      <c r="K10" s="145" t="str">
        <f>'Cenários'!BG159</f>
        <v/>
      </c>
      <c r="L10" s="145" t="str">
        <f>'Cenários'!BH159</f>
        <v/>
      </c>
      <c r="M10" s="145" t="str">
        <f>'Cenários'!BI159</f>
        <v/>
      </c>
      <c r="N10" s="145" t="str">
        <f>'Cenários'!BJ159</f>
        <v/>
      </c>
      <c r="O10" s="145" t="str">
        <f>'Cenários'!BK159</f>
        <v/>
      </c>
      <c r="P10" s="145" t="str">
        <f>'Cenários'!BL159</f>
        <v/>
      </c>
      <c r="Q10" s="145" t="str">
        <f>'Cenários'!BM159</f>
        <v/>
      </c>
      <c r="R10" s="145" t="str">
        <f>'Cenários'!BN159</f>
        <v/>
      </c>
      <c r="S10" s="145" t="str">
        <f>'Cenários'!BO159</f>
        <v/>
      </c>
      <c r="T10" s="145" t="str">
        <f>'Cenários'!BP159</f>
        <v/>
      </c>
      <c r="U10" s="145" t="str">
        <f>'Cenários'!BQ159</f>
        <v/>
      </c>
      <c r="V10" s="145" t="str">
        <f>'Cenários'!BR159</f>
        <v/>
      </c>
      <c r="W10" s="145" t="str">
        <f>'Cenários'!BS159</f>
        <v/>
      </c>
      <c r="X10" s="145" t="str">
        <f>'Cenários'!BT159</f>
        <v/>
      </c>
      <c r="Y10" s="145" t="str">
        <f>'Cenários'!BU159</f>
        <v/>
      </c>
      <c r="Z10" s="145" t="str">
        <f>'Cenários'!BV159</f>
        <v/>
      </c>
      <c r="AA10" s="145" t="str">
        <f>'Cenários'!BW159</f>
        <v/>
      </c>
      <c r="AB10" s="145" t="str">
        <f>'Cenários'!BX159</f>
        <v/>
      </c>
      <c r="AC10" s="145" t="str">
        <f>'Cenários'!BY159</f>
        <v/>
      </c>
      <c r="AD10" s="145" t="str">
        <f>'Cenários'!BZ159</f>
        <v/>
      </c>
      <c r="AE10" s="145" t="str">
        <f>'Cenários'!CA159</f>
        <v/>
      </c>
      <c r="AF10" s="145" t="str">
        <f>'Cenários'!CB159</f>
        <v/>
      </c>
      <c r="AU10" s="40"/>
      <c r="AV10" s="40"/>
      <c r="AW10" s="40"/>
      <c r="AX10" s="40"/>
      <c r="AY10" s="40"/>
      <c r="AZ10" s="40"/>
      <c r="BA10" s="40"/>
      <c r="BB10" s="40"/>
      <c r="BC10" s="40"/>
      <c r="BD10" s="40"/>
      <c r="BE10" s="40"/>
      <c r="BF10" s="40"/>
      <c r="BG10" s="40"/>
      <c r="BH10" s="40"/>
      <c r="BI10" s="40"/>
      <c r="BJ10" s="40"/>
      <c r="BK10" s="40"/>
      <c r="BL10" s="40"/>
      <c r="BM10" s="40"/>
      <c r="BN10" s="40"/>
      <c r="BO10" s="40"/>
      <c r="BP10" s="40"/>
      <c r="BQ10" s="40"/>
      <c r="BR10" s="40"/>
      <c r="BS10" s="40"/>
      <c r="BT10" s="40"/>
      <c r="BU10" s="40"/>
      <c r="BV10" s="40"/>
      <c r="BW10" s="40"/>
      <c r="BX10" s="40"/>
      <c r="BY10" s="40"/>
      <c r="BZ10" s="40"/>
      <c r="CA10" s="40"/>
      <c r="CB10" s="40"/>
      <c r="CC10" s="40"/>
    </row>
    <row r="11" hidden="1">
      <c r="A11" s="367" t="str">
        <f>'Cenários'!AV73</f>
        <v>PCE-PC1835</v>
      </c>
      <c r="B11" s="145">
        <f>'Cenários'!AW73</f>
        <v>2731</v>
      </c>
      <c r="C11" s="145" t="str">
        <f>'Cenários'!AX73</f>
        <v>OS</v>
      </c>
      <c r="D11" s="145" t="str">
        <f>'Cenários'!AY73</f>
        <v>PAMASP</v>
      </c>
      <c r="E11" s="368">
        <f>'Cenários'!AZ73</f>
        <v>192.9097222</v>
      </c>
      <c r="F11" s="369">
        <f>'Cenários'!BA73</f>
        <v>370.1666667</v>
      </c>
      <c r="G11" s="370" t="str">
        <f>'Cenários'!BB73</f>
        <v>#DIV/0!</v>
      </c>
      <c r="H11" s="371" t="str">
        <f>'Cenários'!BC73</f>
        <v>#DIV/0!</v>
      </c>
      <c r="I11" s="145" t="str">
        <f>'Cenários'!BE168</f>
        <v>#DIV/0!</v>
      </c>
      <c r="J11" s="145" t="str">
        <f>'Cenários'!BF168</f>
        <v>#DIV/0!</v>
      </c>
      <c r="K11" s="145" t="str">
        <f>'Cenários'!BG168</f>
        <v>#DIV/0!</v>
      </c>
      <c r="L11" s="145" t="str">
        <f>'Cenários'!BH168</f>
        <v>#DIV/0!</v>
      </c>
      <c r="M11" s="145" t="str">
        <f>'Cenários'!BI168</f>
        <v>#DIV/0!</v>
      </c>
      <c r="N11" s="145" t="str">
        <f>'Cenários'!BJ168</f>
        <v>#DIV/0!</v>
      </c>
      <c r="O11" s="145" t="str">
        <f>'Cenários'!BK168</f>
        <v>#DIV/0!</v>
      </c>
      <c r="P11" s="145" t="str">
        <f>'Cenários'!BL168</f>
        <v>#DIV/0!</v>
      </c>
      <c r="Q11" s="145" t="str">
        <f>'Cenários'!BM168</f>
        <v>#DIV/0!</v>
      </c>
      <c r="R11" s="145" t="str">
        <f>'Cenários'!BN168</f>
        <v>#DIV/0!</v>
      </c>
      <c r="S11" s="145" t="str">
        <f>'Cenários'!BO168</f>
        <v>#DIV/0!</v>
      </c>
      <c r="T11" s="145" t="str">
        <f>'Cenários'!BP168</f>
        <v>#DIV/0!</v>
      </c>
      <c r="U11" s="145" t="str">
        <f>'Cenários'!BQ168</f>
        <v>#DIV/0!</v>
      </c>
      <c r="V11" s="145" t="str">
        <f>'Cenários'!BR168</f>
        <v>#DIV/0!</v>
      </c>
      <c r="W11" s="145" t="str">
        <f>'Cenários'!BS168</f>
        <v>#DIV/0!</v>
      </c>
      <c r="X11" s="145" t="str">
        <f>'Cenários'!BT168</f>
        <v>#DIV/0!</v>
      </c>
      <c r="Y11" s="145" t="str">
        <f>'Cenários'!BU168</f>
        <v>#DIV/0!</v>
      </c>
      <c r="Z11" s="145" t="str">
        <f>'Cenários'!BV168</f>
        <v>#DIV/0!</v>
      </c>
      <c r="AA11" s="145" t="str">
        <f>'Cenários'!BW168</f>
        <v>#DIV/0!</v>
      </c>
      <c r="AB11" s="145" t="str">
        <f>'Cenários'!BX168</f>
        <v>#DIV/0!</v>
      </c>
      <c r="AC11" s="145" t="str">
        <f>'Cenários'!BY168</f>
        <v>#DIV/0!</v>
      </c>
      <c r="AD11" s="145" t="str">
        <f>'Cenários'!BZ168</f>
        <v>#DIV/0!</v>
      </c>
      <c r="AE11" s="145" t="str">
        <f>'Cenários'!CA168</f>
        <v>#DIV/0!</v>
      </c>
      <c r="AF11" s="145" t="str">
        <f>'Cenários'!CB168</f>
        <v>#DIV/0!</v>
      </c>
      <c r="AU11" s="40"/>
      <c r="AV11" s="40"/>
      <c r="AW11" s="40"/>
      <c r="AX11" s="40"/>
      <c r="AY11" s="40"/>
      <c r="AZ11" s="40"/>
      <c r="BA11" s="40"/>
      <c r="BB11" s="40"/>
      <c r="BC11" s="40"/>
      <c r="BD11" s="40"/>
      <c r="BE11" s="40"/>
      <c r="BF11" s="40"/>
      <c r="BG11" s="40"/>
      <c r="BH11" s="40"/>
      <c r="BI11" s="40"/>
      <c r="BJ11" s="40"/>
      <c r="BK11" s="40"/>
      <c r="BL11" s="40"/>
      <c r="BM11" s="40"/>
      <c r="BN11" s="40"/>
      <c r="BO11" s="40"/>
      <c r="BP11" s="40"/>
      <c r="BQ11" s="40"/>
      <c r="BR11" s="40"/>
      <c r="BS11" s="40"/>
      <c r="BT11" s="40"/>
      <c r="BU11" s="40"/>
      <c r="BV11" s="40"/>
      <c r="BW11" s="40"/>
      <c r="BX11" s="40"/>
      <c r="BY11" s="40"/>
      <c r="BZ11" s="40"/>
      <c r="CA11" s="40"/>
      <c r="CB11" s="40"/>
      <c r="CC11" s="40"/>
    </row>
    <row r="12">
      <c r="A12" s="367" t="str">
        <f>'Cenários'!AV61</f>
        <v>PCE-PC0797</v>
      </c>
      <c r="B12" s="145">
        <f>'Cenários'!AW61</f>
        <v>2733</v>
      </c>
      <c r="C12" s="145" t="str">
        <f>'Cenários'!AX61</f>
        <v>APL</v>
      </c>
      <c r="D12" s="145" t="str">
        <f>'Cenários'!AY61</f>
        <v>1ETA</v>
      </c>
      <c r="E12" s="368">
        <f>'Cenários'!AZ61</f>
        <v>172.3298611</v>
      </c>
      <c r="F12" s="369">
        <f>'Cenários'!BA61</f>
        <v>364.0833333</v>
      </c>
      <c r="G12" s="370">
        <f>'Cenários'!BB61</f>
        <v>19.3515873</v>
      </c>
      <c r="H12" s="371">
        <f>'Cenários'!BC61</f>
        <v>18.8141328</v>
      </c>
      <c r="I12" s="145" t="str">
        <f>'Cenários'!BE156</f>
        <v/>
      </c>
      <c r="J12" s="145" t="str">
        <f>'Cenários'!BF156</f>
        <v/>
      </c>
      <c r="K12" s="145" t="str">
        <f>'Cenários'!BG156</f>
        <v/>
      </c>
      <c r="L12" s="145" t="str">
        <f>'Cenários'!BH156</f>
        <v/>
      </c>
      <c r="M12" s="145" t="str">
        <f>'Cenários'!BI156</f>
        <v/>
      </c>
      <c r="N12" s="145" t="str">
        <f>'Cenários'!BJ156</f>
        <v/>
      </c>
      <c r="O12" s="145" t="str">
        <f>'Cenários'!BK156</f>
        <v/>
      </c>
      <c r="P12" s="145" t="str">
        <f>'Cenários'!BL156</f>
        <v/>
      </c>
      <c r="Q12" s="145" t="str">
        <f>'Cenários'!BM156</f>
        <v/>
      </c>
      <c r="R12" s="145" t="str">
        <f>'Cenários'!BN156</f>
        <v/>
      </c>
      <c r="S12" s="145" t="str">
        <f>'Cenários'!BO156</f>
        <v/>
      </c>
      <c r="T12" s="145" t="str">
        <f>'Cenários'!BP156</f>
        <v/>
      </c>
      <c r="U12" s="145" t="str">
        <f>'Cenários'!BQ156</f>
        <v/>
      </c>
      <c r="V12" s="145" t="str">
        <f>'Cenários'!BR156</f>
        <v/>
      </c>
      <c r="W12" s="145" t="str">
        <f>'Cenários'!BS156</f>
        <v/>
      </c>
      <c r="X12" s="145" t="str">
        <f>'Cenários'!BT156</f>
        <v/>
      </c>
      <c r="Y12" s="145" t="str">
        <f>'Cenários'!BU156</f>
        <v/>
      </c>
      <c r="Z12" s="145" t="str">
        <f>'Cenários'!BV156</f>
        <v/>
      </c>
      <c r="AA12" s="145" t="str">
        <f>'Cenários'!BW156</f>
        <v>HSI</v>
      </c>
      <c r="AB12" s="145" t="str">
        <f>'Cenários'!BX156</f>
        <v/>
      </c>
      <c r="AC12" s="145" t="str">
        <f>'Cenários'!BY156</f>
        <v/>
      </c>
      <c r="AD12" s="145" t="str">
        <f>'Cenários'!BZ156</f>
        <v/>
      </c>
      <c r="AE12" s="145" t="str">
        <f>'Cenários'!CA156</f>
        <v/>
      </c>
      <c r="AF12" s="145" t="str">
        <f>'Cenários'!CB156</f>
        <v/>
      </c>
      <c r="AU12" s="40"/>
      <c r="AV12" s="40"/>
      <c r="AW12" s="40"/>
      <c r="AX12" s="40"/>
      <c r="AY12" s="40"/>
      <c r="AZ12" s="40"/>
      <c r="BA12" s="40"/>
      <c r="BB12" s="40"/>
      <c r="BC12" s="40"/>
      <c r="BD12" s="40"/>
      <c r="BE12" s="40"/>
      <c r="BF12" s="40"/>
      <c r="BG12" s="40"/>
      <c r="BH12" s="40"/>
      <c r="BI12" s="40"/>
      <c r="BJ12" s="40"/>
      <c r="BK12" s="40"/>
      <c r="BL12" s="40"/>
      <c r="BM12" s="40"/>
      <c r="BN12" s="40"/>
      <c r="BO12" s="40"/>
      <c r="BP12" s="40"/>
      <c r="BQ12" s="40"/>
      <c r="BR12" s="40"/>
      <c r="BS12" s="40"/>
      <c r="BT12" s="40"/>
      <c r="BU12" s="40"/>
      <c r="BV12" s="40"/>
      <c r="BW12" s="40"/>
      <c r="BX12" s="40"/>
      <c r="BY12" s="40"/>
      <c r="BZ12" s="40"/>
      <c r="CA12" s="40"/>
      <c r="CB12" s="40"/>
      <c r="CC12" s="40"/>
    </row>
    <row r="13">
      <c r="A13" s="367" t="str">
        <f>'Cenários'!AV63</f>
        <v>PCE-PC1002</v>
      </c>
      <c r="B13" s="145">
        <f>'Cenários'!AW63</f>
        <v>2727</v>
      </c>
      <c r="C13" s="145" t="str">
        <f>'Cenários'!AX63</f>
        <v>APL</v>
      </c>
      <c r="D13" s="145" t="str">
        <f>'Cenários'!AY63</f>
        <v>1/15GAV</v>
      </c>
      <c r="E13" s="368">
        <f>'Cenários'!AZ63</f>
        <v>4.166666667</v>
      </c>
      <c r="F13" s="369">
        <f>'Cenários'!BA63</f>
        <v>1400</v>
      </c>
      <c r="G13" s="370">
        <f>'Cenários'!BB63</f>
        <v>12.22142857</v>
      </c>
      <c r="H13" s="371">
        <f>'Cenários'!BC63</f>
        <v>114.552893</v>
      </c>
      <c r="I13" s="145" t="str">
        <f>'Cenários'!BE158</f>
        <v/>
      </c>
      <c r="J13" s="145" t="str">
        <f>'Cenários'!BF158</f>
        <v/>
      </c>
      <c r="K13" s="145" t="str">
        <f>'Cenários'!BG158</f>
        <v/>
      </c>
      <c r="L13" s="145" t="str">
        <f>'Cenários'!BH158</f>
        <v/>
      </c>
      <c r="M13" s="145" t="str">
        <f>'Cenários'!BI158</f>
        <v/>
      </c>
      <c r="N13" s="145" t="str">
        <f>'Cenários'!BJ158</f>
        <v/>
      </c>
      <c r="O13" s="145" t="str">
        <f>'Cenários'!BK158</f>
        <v/>
      </c>
      <c r="P13" s="145" t="str">
        <f>'Cenários'!BL158</f>
        <v/>
      </c>
      <c r="Q13" s="145" t="str">
        <f>'Cenários'!BM158</f>
        <v/>
      </c>
      <c r="R13" s="145" t="str">
        <f>'Cenários'!BN158</f>
        <v/>
      </c>
      <c r="S13" s="145" t="str">
        <f>'Cenários'!BO158</f>
        <v/>
      </c>
      <c r="T13" s="145" t="str">
        <f>'Cenários'!BP158</f>
        <v/>
      </c>
      <c r="U13" s="145" t="str">
        <f>'Cenários'!BQ158</f>
        <v/>
      </c>
      <c r="V13" s="145" t="str">
        <f>'Cenários'!BR158</f>
        <v/>
      </c>
      <c r="W13" s="145" t="str">
        <f>'Cenários'!BS158</f>
        <v/>
      </c>
      <c r="X13" s="145" t="str">
        <f>'Cenários'!BT158</f>
        <v/>
      </c>
      <c r="Y13" s="145" t="str">
        <f>'Cenários'!BU158</f>
        <v/>
      </c>
      <c r="Z13" s="145" t="str">
        <f>'Cenários'!BV158</f>
        <v/>
      </c>
      <c r="AA13" s="145" t="str">
        <f>'Cenários'!BW158</f>
        <v/>
      </c>
      <c r="AB13" s="145" t="str">
        <f>'Cenários'!BX158</f>
        <v/>
      </c>
      <c r="AC13" s="145" t="str">
        <f>'Cenários'!BY158</f>
        <v/>
      </c>
      <c r="AD13" s="145" t="str">
        <f>'Cenários'!BZ158</f>
        <v/>
      </c>
      <c r="AE13" s="145" t="str">
        <f>'Cenários'!CA158</f>
        <v/>
      </c>
      <c r="AF13" s="145" t="str">
        <f>'Cenários'!CB158</f>
        <v/>
      </c>
      <c r="AU13" s="40"/>
      <c r="AV13" s="40"/>
      <c r="AW13" s="40"/>
      <c r="AX13" s="40"/>
      <c r="AY13" s="40"/>
      <c r="AZ13" s="40"/>
      <c r="BA13" s="40"/>
      <c r="BB13" s="40"/>
      <c r="BC13" s="40"/>
      <c r="BD13" s="40"/>
      <c r="BE13" s="40"/>
      <c r="BF13" s="40"/>
      <c r="BG13" s="40"/>
      <c r="BH13" s="40"/>
      <c r="BI13" s="40"/>
      <c r="BJ13" s="40"/>
      <c r="BK13" s="40"/>
      <c r="BL13" s="40"/>
      <c r="BM13" s="40"/>
      <c r="BN13" s="40"/>
      <c r="BO13" s="40"/>
      <c r="BP13" s="40"/>
      <c r="BQ13" s="40"/>
      <c r="BR13" s="40"/>
      <c r="BS13" s="40"/>
      <c r="BT13" s="40"/>
      <c r="BU13" s="40"/>
      <c r="BV13" s="40"/>
      <c r="BW13" s="40"/>
      <c r="BX13" s="40"/>
      <c r="BY13" s="40"/>
      <c r="BZ13" s="40"/>
      <c r="CA13" s="40"/>
      <c r="CB13" s="40"/>
      <c r="CC13" s="40"/>
    </row>
    <row r="14">
      <c r="A14" s="367" t="str">
        <f>'Cenários'!AV81</f>
        <v>PCE-PC2081</v>
      </c>
      <c r="B14" s="145">
        <f>'Cenários'!AW81</f>
        <v>2724</v>
      </c>
      <c r="C14" s="145" t="str">
        <f>'Cenários'!AX81</f>
        <v>OS</v>
      </c>
      <c r="D14" s="145" t="str">
        <f>'Cenários'!AY81</f>
        <v>PAMASP</v>
      </c>
      <c r="E14" s="368">
        <f>'Cenários'!AZ81</f>
        <v>139.4548611</v>
      </c>
      <c r="F14" s="369">
        <f>'Cenários'!BA81</f>
        <v>1153.083333</v>
      </c>
      <c r="G14" s="370" t="str">
        <f>'Cenários'!BB81</f>
        <v>#DIV/0!</v>
      </c>
      <c r="H14" s="371" t="str">
        <f>'Cenários'!BC81</f>
        <v>#DIV/0!</v>
      </c>
      <c r="I14" s="145" t="str">
        <f>'Cenários'!BE176</f>
        <v>#DIV/0!</v>
      </c>
      <c r="J14" s="145" t="str">
        <f>'Cenários'!BF176</f>
        <v>#DIV/0!</v>
      </c>
      <c r="K14" s="145" t="str">
        <f>'Cenários'!BG176</f>
        <v>#DIV/0!</v>
      </c>
      <c r="L14" s="145" t="str">
        <f>'Cenários'!BH176</f>
        <v>#DIV/0!</v>
      </c>
      <c r="M14" s="145" t="str">
        <f>'Cenários'!BI176</f>
        <v>#DIV/0!</v>
      </c>
      <c r="N14" s="145" t="str">
        <f>'Cenários'!BJ176</f>
        <v>#DIV/0!</v>
      </c>
      <c r="O14" s="145" t="str">
        <f>'Cenários'!BK176</f>
        <v>#DIV/0!</v>
      </c>
      <c r="P14" s="145" t="str">
        <f>'Cenários'!BL176</f>
        <v>#DIV/0!</v>
      </c>
      <c r="Q14" s="145" t="str">
        <f>'Cenários'!BM176</f>
        <v>#DIV/0!</v>
      </c>
      <c r="R14" s="145" t="str">
        <f>'Cenários'!BN176</f>
        <v>#DIV/0!</v>
      </c>
      <c r="S14" s="145" t="str">
        <f>'Cenários'!BO176</f>
        <v>#DIV/0!</v>
      </c>
      <c r="T14" s="145" t="str">
        <f>'Cenários'!BP176</f>
        <v>#DIV/0!</v>
      </c>
      <c r="U14" s="145" t="str">
        <f>'Cenários'!BQ176</f>
        <v>#DIV/0!</v>
      </c>
      <c r="V14" s="145" t="str">
        <f>'Cenários'!BR176</f>
        <v>#DIV/0!</v>
      </c>
      <c r="W14" s="145" t="str">
        <f>'Cenários'!BS176</f>
        <v>#DIV/0!</v>
      </c>
      <c r="X14" s="145" t="str">
        <f>'Cenários'!BT176</f>
        <v>#DIV/0!</v>
      </c>
      <c r="Y14" s="145" t="str">
        <f>'Cenários'!BU176</f>
        <v>#DIV/0!</v>
      </c>
      <c r="Z14" s="145" t="str">
        <f>'Cenários'!BV176</f>
        <v>#DIV/0!</v>
      </c>
      <c r="AA14" s="145" t="str">
        <f>'Cenários'!BW176</f>
        <v>#DIV/0!</v>
      </c>
      <c r="AB14" s="145" t="str">
        <f>'Cenários'!BX176</f>
        <v>#DIV/0!</v>
      </c>
      <c r="AC14" s="145" t="str">
        <f>'Cenários'!BY176</f>
        <v>#DIV/0!</v>
      </c>
      <c r="AD14" s="145" t="str">
        <f>'Cenários'!BZ176</f>
        <v>#DIV/0!</v>
      </c>
      <c r="AE14" s="145" t="str">
        <f>'Cenários'!CA176</f>
        <v>#DIV/0!</v>
      </c>
      <c r="AF14" s="145" t="str">
        <f>'Cenários'!CB176</f>
        <v>#DIV/0!</v>
      </c>
      <c r="AU14" s="40"/>
      <c r="AV14" s="40"/>
      <c r="AW14" s="40"/>
      <c r="AX14" s="40"/>
      <c r="AY14" s="40"/>
      <c r="AZ14" s="40"/>
      <c r="BA14" s="40"/>
      <c r="BB14" s="40"/>
      <c r="BC14" s="40"/>
      <c r="BD14" s="40"/>
      <c r="BE14" s="40"/>
      <c r="BF14" s="40"/>
      <c r="BG14" s="40"/>
      <c r="BH14" s="40"/>
      <c r="BI14" s="40"/>
      <c r="BJ14" s="40"/>
      <c r="BK14" s="40"/>
      <c r="BL14" s="40"/>
      <c r="BM14" s="40"/>
      <c r="BN14" s="40"/>
      <c r="BO14" s="40"/>
      <c r="BP14" s="40"/>
      <c r="BQ14" s="40"/>
      <c r="BR14" s="40"/>
      <c r="BS14" s="40"/>
      <c r="BT14" s="40"/>
      <c r="BU14" s="40"/>
      <c r="BV14" s="40"/>
      <c r="BW14" s="40"/>
      <c r="BX14" s="40"/>
      <c r="BY14" s="40"/>
      <c r="BZ14" s="40"/>
      <c r="CA14" s="40"/>
      <c r="CB14" s="40"/>
      <c r="CC14" s="40"/>
    </row>
    <row r="15">
      <c r="A15" s="367" t="str">
        <f>'Cenários'!AV56</f>
        <v>PCE-PC0499</v>
      </c>
      <c r="B15" s="145">
        <f>'Cenários'!AW56</f>
        <v>2728</v>
      </c>
      <c r="C15" s="145" t="str">
        <f>'Cenários'!AX56</f>
        <v>OS</v>
      </c>
      <c r="D15" s="145" t="str">
        <f>'Cenários'!AY56</f>
        <v>PAMASP</v>
      </c>
      <c r="E15" s="368">
        <f>'Cenários'!AZ56</f>
        <v>2.465277778</v>
      </c>
      <c r="F15" s="369">
        <f>'Cenários'!BA56</f>
        <v>1440.833333</v>
      </c>
      <c r="G15" s="370" t="str">
        <f>'Cenários'!BB56</f>
        <v>#DIV/0!</v>
      </c>
      <c r="H15" s="371" t="str">
        <f>'Cenários'!BC56</f>
        <v>#DIV/0!</v>
      </c>
      <c r="I15" s="145" t="str">
        <f>'Cenários'!BE151</f>
        <v>#DIV/0!</v>
      </c>
      <c r="J15" s="145" t="str">
        <f>'Cenários'!BF151</f>
        <v>#DIV/0!</v>
      </c>
      <c r="K15" s="145" t="str">
        <f>'Cenários'!BG151</f>
        <v>#DIV/0!</v>
      </c>
      <c r="L15" s="145" t="str">
        <f>'Cenários'!BH151</f>
        <v>#DIV/0!</v>
      </c>
      <c r="M15" s="145" t="str">
        <f>'Cenários'!BI151</f>
        <v>#DIV/0!</v>
      </c>
      <c r="N15" s="145" t="str">
        <f>'Cenários'!BJ151</f>
        <v>#DIV/0!</v>
      </c>
      <c r="O15" s="145" t="str">
        <f>'Cenários'!BK151</f>
        <v>#DIV/0!</v>
      </c>
      <c r="P15" s="145" t="str">
        <f>'Cenários'!BL151</f>
        <v>#DIV/0!</v>
      </c>
      <c r="Q15" s="145" t="str">
        <f>'Cenários'!BM151</f>
        <v>#DIV/0!</v>
      </c>
      <c r="R15" s="145" t="str">
        <f>'Cenários'!BN151</f>
        <v>#DIV/0!</v>
      </c>
      <c r="S15" s="145" t="str">
        <f>'Cenários'!BO151</f>
        <v>#DIV/0!</v>
      </c>
      <c r="T15" s="145" t="str">
        <f>'Cenários'!BP151</f>
        <v>#DIV/0!</v>
      </c>
      <c r="U15" s="145" t="str">
        <f>'Cenários'!BQ151</f>
        <v>#DIV/0!</v>
      </c>
      <c r="V15" s="145" t="str">
        <f>'Cenários'!BR151</f>
        <v>#DIV/0!</v>
      </c>
      <c r="W15" s="145" t="str">
        <f>'Cenários'!BS151</f>
        <v>#DIV/0!</v>
      </c>
      <c r="X15" s="145" t="str">
        <f>'Cenários'!BT151</f>
        <v>#DIV/0!</v>
      </c>
      <c r="Y15" s="145" t="str">
        <f>'Cenários'!BU151</f>
        <v>#DIV/0!</v>
      </c>
      <c r="Z15" s="145" t="str">
        <f>'Cenários'!BV151</f>
        <v>#DIV/0!</v>
      </c>
      <c r="AA15" s="145" t="str">
        <f>'Cenários'!BW151</f>
        <v>#DIV/0!</v>
      </c>
      <c r="AB15" s="145" t="str">
        <f>'Cenários'!BX151</f>
        <v>#DIV/0!</v>
      </c>
      <c r="AC15" s="145" t="str">
        <f>'Cenários'!BY151</f>
        <v>#DIV/0!</v>
      </c>
      <c r="AD15" s="145" t="str">
        <f>'Cenários'!BZ151</f>
        <v>#DIV/0!</v>
      </c>
      <c r="AE15" s="145" t="str">
        <f>'Cenários'!CA151</f>
        <v>#DIV/0!</v>
      </c>
      <c r="AF15" s="145" t="str">
        <f>'Cenários'!CB151</f>
        <v>#DIV/0!</v>
      </c>
      <c r="AU15" s="40"/>
      <c r="AV15" s="40"/>
      <c r="AW15" s="40"/>
      <c r="AX15" s="40"/>
      <c r="AY15" s="40"/>
      <c r="AZ15" s="40"/>
      <c r="BA15" s="40"/>
      <c r="BB15" s="40"/>
      <c r="BC15" s="40"/>
      <c r="BD15" s="40"/>
      <c r="BE15" s="40"/>
      <c r="BF15" s="40"/>
      <c r="BG15" s="40"/>
      <c r="BH15" s="40"/>
      <c r="BI15" s="40"/>
      <c r="BJ15" s="40"/>
      <c r="BK15" s="40"/>
      <c r="BL15" s="40"/>
      <c r="BM15" s="40"/>
      <c r="BN15" s="40"/>
      <c r="BO15" s="40"/>
      <c r="BP15" s="40"/>
      <c r="BQ15" s="40"/>
      <c r="BR15" s="40"/>
      <c r="BS15" s="40"/>
      <c r="BT15" s="40"/>
      <c r="BU15" s="40"/>
      <c r="BV15" s="40"/>
      <c r="BW15" s="40"/>
      <c r="BX15" s="40"/>
      <c r="BY15" s="40"/>
      <c r="BZ15" s="40"/>
      <c r="CA15" s="40"/>
      <c r="CB15" s="40"/>
      <c r="CC15" s="40"/>
    </row>
    <row r="16" hidden="1">
      <c r="A16" s="367" t="str">
        <f>'Cenários'!AV67</f>
        <v>PCE-PC1659</v>
      </c>
      <c r="B16" s="145">
        <f>'Cenários'!AW67</f>
        <v>2736</v>
      </c>
      <c r="C16" s="145" t="str">
        <f>'Cenários'!AX67</f>
        <v>OS</v>
      </c>
      <c r="D16" s="145" t="str">
        <f>'Cenários'!AY67</f>
        <v>PAMASP</v>
      </c>
      <c r="E16" s="368">
        <f>'Cenários'!AZ67</f>
        <v>186.6493056</v>
      </c>
      <c r="F16" s="369">
        <f>'Cenários'!BA67</f>
        <v>20.41666667</v>
      </c>
      <c r="G16" s="370" t="str">
        <f>'Cenários'!BB67</f>
        <v>#DIV/0!</v>
      </c>
      <c r="H16" s="371" t="str">
        <f>'Cenários'!BC67</f>
        <v>#DIV/0!</v>
      </c>
      <c r="I16" s="145" t="str">
        <f>'Cenários'!BE162</f>
        <v>#DIV/0!</v>
      </c>
      <c r="J16" s="145" t="str">
        <f>'Cenários'!BF162</f>
        <v>#DIV/0!</v>
      </c>
      <c r="K16" s="145" t="str">
        <f>'Cenários'!BG162</f>
        <v>#DIV/0!</v>
      </c>
      <c r="L16" s="145" t="str">
        <f>'Cenários'!BH162</f>
        <v>#DIV/0!</v>
      </c>
      <c r="M16" s="145" t="str">
        <f>'Cenários'!BI162</f>
        <v>#DIV/0!</v>
      </c>
      <c r="N16" s="145" t="str">
        <f>'Cenários'!BJ162</f>
        <v>#DIV/0!</v>
      </c>
      <c r="O16" s="145" t="str">
        <f>'Cenários'!BK162</f>
        <v>#DIV/0!</v>
      </c>
      <c r="P16" s="145" t="str">
        <f>'Cenários'!BL162</f>
        <v>#DIV/0!</v>
      </c>
      <c r="Q16" s="145" t="str">
        <f>'Cenários'!BM162</f>
        <v>#DIV/0!</v>
      </c>
      <c r="R16" s="145" t="str">
        <f>'Cenários'!BN162</f>
        <v>#DIV/0!</v>
      </c>
      <c r="S16" s="145" t="str">
        <f>'Cenários'!BO162</f>
        <v>#DIV/0!</v>
      </c>
      <c r="T16" s="145" t="str">
        <f>'Cenários'!BP162</f>
        <v>#DIV/0!</v>
      </c>
      <c r="U16" s="145" t="str">
        <f>'Cenários'!BQ162</f>
        <v>#DIV/0!</v>
      </c>
      <c r="V16" s="145" t="str">
        <f>'Cenários'!BR162</f>
        <v>#DIV/0!</v>
      </c>
      <c r="W16" s="145" t="str">
        <f>'Cenários'!BS162</f>
        <v>#DIV/0!</v>
      </c>
      <c r="X16" s="145" t="str">
        <f>'Cenários'!BT162</f>
        <v>#DIV/0!</v>
      </c>
      <c r="Y16" s="145" t="str">
        <f>'Cenários'!BU162</f>
        <v>#DIV/0!</v>
      </c>
      <c r="Z16" s="145" t="str">
        <f>'Cenários'!BV162</f>
        <v>#DIV/0!</v>
      </c>
      <c r="AA16" s="145" t="str">
        <f>'Cenários'!BW162</f>
        <v>#DIV/0!</v>
      </c>
      <c r="AB16" s="145" t="str">
        <f>'Cenários'!BX162</f>
        <v>#DIV/0!</v>
      </c>
      <c r="AC16" s="145" t="str">
        <f>'Cenários'!BY162</f>
        <v>#DIV/0!</v>
      </c>
      <c r="AD16" s="145" t="str">
        <f>'Cenários'!BZ162</f>
        <v>#DIV/0!</v>
      </c>
      <c r="AE16" s="145" t="str">
        <f>'Cenários'!CA162</f>
        <v>#DIV/0!</v>
      </c>
      <c r="AF16" s="145" t="str">
        <f>'Cenários'!CB162</f>
        <v>#DIV/0!</v>
      </c>
      <c r="AU16" s="40"/>
      <c r="AV16" s="40"/>
      <c r="AW16" s="40"/>
      <c r="AX16" s="40"/>
      <c r="AY16" s="40"/>
      <c r="AZ16" s="40"/>
      <c r="BA16" s="40"/>
      <c r="BB16" s="40"/>
      <c r="BC16" s="40"/>
      <c r="BD16" s="40"/>
      <c r="BE16" s="40"/>
      <c r="BF16" s="40"/>
      <c r="BG16" s="40"/>
      <c r="BH16" s="40"/>
      <c r="BI16" s="40"/>
      <c r="BJ16" s="40"/>
      <c r="BK16" s="40"/>
      <c r="BL16" s="40"/>
      <c r="BM16" s="40"/>
      <c r="BN16" s="40"/>
      <c r="BO16" s="40"/>
      <c r="BP16" s="40"/>
      <c r="BQ16" s="40"/>
      <c r="BR16" s="40"/>
      <c r="BS16" s="40"/>
      <c r="BT16" s="40"/>
      <c r="BU16" s="40"/>
      <c r="BV16" s="40"/>
      <c r="BW16" s="40"/>
      <c r="BX16" s="40"/>
      <c r="BY16" s="40"/>
      <c r="BZ16" s="40"/>
      <c r="CA16" s="40"/>
      <c r="CB16" s="40"/>
      <c r="CC16" s="40"/>
    </row>
    <row r="17">
      <c r="A17" s="367" t="str">
        <f>'Cenários'!AV77</f>
        <v>PCE-PC2042</v>
      </c>
      <c r="B17" s="145">
        <f>'Cenários'!AW77</f>
        <v>2742</v>
      </c>
      <c r="C17" s="145" t="str">
        <f>'Cenários'!AX77</f>
        <v>OS</v>
      </c>
      <c r="D17" s="145" t="str">
        <f>'Cenários'!AY77</f>
        <v>PAMASP</v>
      </c>
      <c r="E17" s="368">
        <f>'Cenários'!AZ77</f>
        <v>222.8576389</v>
      </c>
      <c r="F17" s="369">
        <f>'Cenários'!BA77</f>
        <v>-348.5833333</v>
      </c>
      <c r="G17" s="370" t="str">
        <f>'Cenários'!BB77</f>
        <v>#DIV/0!</v>
      </c>
      <c r="H17" s="371" t="str">
        <f>'Cenários'!BC77</f>
        <v>#DIV/0!</v>
      </c>
      <c r="I17" s="145" t="str">
        <f>'Cenários'!BE172</f>
        <v>#DIV/0!</v>
      </c>
      <c r="J17" s="145" t="str">
        <f>'Cenários'!BF172</f>
        <v>#DIV/0!</v>
      </c>
      <c r="K17" s="145" t="str">
        <f>'Cenários'!BG172</f>
        <v>#DIV/0!</v>
      </c>
      <c r="L17" s="145" t="str">
        <f>'Cenários'!BH172</f>
        <v>#DIV/0!</v>
      </c>
      <c r="M17" s="145" t="str">
        <f>'Cenários'!BI172</f>
        <v>#DIV/0!</v>
      </c>
      <c r="N17" s="145" t="str">
        <f>'Cenários'!BJ172</f>
        <v>#DIV/0!</v>
      </c>
      <c r="O17" s="145" t="str">
        <f>'Cenários'!BK172</f>
        <v>#DIV/0!</v>
      </c>
      <c r="P17" s="145" t="str">
        <f>'Cenários'!BL172</f>
        <v>#DIV/0!</v>
      </c>
      <c r="Q17" s="145" t="str">
        <f>'Cenários'!BM172</f>
        <v>#DIV/0!</v>
      </c>
      <c r="R17" s="145" t="str">
        <f>'Cenários'!BN172</f>
        <v>#DIV/0!</v>
      </c>
      <c r="S17" s="145" t="str">
        <f>'Cenários'!BO172</f>
        <v>#DIV/0!</v>
      </c>
      <c r="T17" s="145" t="str">
        <f>'Cenários'!BP172</f>
        <v>#DIV/0!</v>
      </c>
      <c r="U17" s="145" t="str">
        <f>'Cenários'!BQ172</f>
        <v>#DIV/0!</v>
      </c>
      <c r="V17" s="145" t="str">
        <f>'Cenários'!BR172</f>
        <v>#DIV/0!</v>
      </c>
      <c r="W17" s="145" t="str">
        <f>'Cenários'!BS172</f>
        <v>#DIV/0!</v>
      </c>
      <c r="X17" s="145" t="str">
        <f>'Cenários'!BT172</f>
        <v>#DIV/0!</v>
      </c>
      <c r="Y17" s="145" t="str">
        <f>'Cenários'!BU172</f>
        <v>#DIV/0!</v>
      </c>
      <c r="Z17" s="145" t="str">
        <f>'Cenários'!BV172</f>
        <v>#DIV/0!</v>
      </c>
      <c r="AA17" s="145" t="str">
        <f>'Cenários'!BW172</f>
        <v>#DIV/0!</v>
      </c>
      <c r="AB17" s="145" t="str">
        <f>'Cenários'!BX172</f>
        <v>#DIV/0!</v>
      </c>
      <c r="AC17" s="145" t="str">
        <f>'Cenários'!BY172</f>
        <v>#DIV/0!</v>
      </c>
      <c r="AD17" s="145" t="str">
        <f>'Cenários'!BZ172</f>
        <v>#DIV/0!</v>
      </c>
      <c r="AE17" s="145" t="str">
        <f>'Cenários'!CA172</f>
        <v>#DIV/0!</v>
      </c>
      <c r="AF17" s="145" t="str">
        <f>'Cenários'!CB172</f>
        <v>#DIV/0!</v>
      </c>
      <c r="AU17" s="40"/>
      <c r="AV17" s="40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40"/>
      <c r="BL17" s="40"/>
      <c r="BM17" s="40"/>
      <c r="BN17" s="40"/>
      <c r="BO17" s="40"/>
      <c r="BP17" s="40"/>
      <c r="BQ17" s="40"/>
      <c r="BR17" s="40"/>
      <c r="BS17" s="40"/>
      <c r="BT17" s="40"/>
      <c r="BU17" s="40"/>
      <c r="BV17" s="40"/>
      <c r="BW17" s="40"/>
      <c r="BX17" s="40"/>
      <c r="BY17" s="40"/>
      <c r="BZ17" s="40"/>
      <c r="CA17" s="40"/>
      <c r="CB17" s="40"/>
      <c r="CC17" s="40"/>
    </row>
    <row r="18" hidden="1">
      <c r="A18" s="367" t="str">
        <f>'Cenários'!AV69</f>
        <v>PCE-PC1734</v>
      </c>
      <c r="B18" s="145">
        <f>'Cenários'!AW69</f>
        <v>2721</v>
      </c>
      <c r="C18" s="145" t="str">
        <f>'Cenários'!AX69</f>
        <v>OS</v>
      </c>
      <c r="D18" s="145" t="str">
        <f>'Cenários'!AY69</f>
        <v>PAMASP</v>
      </c>
      <c r="E18" s="368">
        <f>'Cenários'!AZ69</f>
        <v>11.13194444</v>
      </c>
      <c r="F18" s="369">
        <f>'Cenários'!BA69</f>
        <v>1232.833333</v>
      </c>
      <c r="G18" s="370" t="str">
        <f>'Cenários'!BB69</f>
        <v>#DIV/0!</v>
      </c>
      <c r="H18" s="371" t="str">
        <f>'Cenários'!BC69</f>
        <v>#DIV/0!</v>
      </c>
      <c r="I18" s="145" t="str">
        <f>'Cenários'!BE164</f>
        <v>#DIV/0!</v>
      </c>
      <c r="J18" s="145" t="str">
        <f>'Cenários'!BF164</f>
        <v>#DIV/0!</v>
      </c>
      <c r="K18" s="145" t="str">
        <f>'Cenários'!BG164</f>
        <v>#DIV/0!</v>
      </c>
      <c r="L18" s="145" t="str">
        <f>'Cenários'!BH164</f>
        <v>#DIV/0!</v>
      </c>
      <c r="M18" s="145" t="str">
        <f>'Cenários'!BI164</f>
        <v>#DIV/0!</v>
      </c>
      <c r="N18" s="145" t="str">
        <f>'Cenários'!BJ164</f>
        <v>#DIV/0!</v>
      </c>
      <c r="O18" s="145" t="str">
        <f>'Cenários'!BK164</f>
        <v>#DIV/0!</v>
      </c>
      <c r="P18" s="145" t="str">
        <f>'Cenários'!BL164</f>
        <v>#DIV/0!</v>
      </c>
      <c r="Q18" s="145" t="str">
        <f>'Cenários'!BM164</f>
        <v>#DIV/0!</v>
      </c>
      <c r="R18" s="145" t="str">
        <f>'Cenários'!BN164</f>
        <v>#DIV/0!</v>
      </c>
      <c r="S18" s="145" t="str">
        <f>'Cenários'!BO164</f>
        <v>#DIV/0!</v>
      </c>
      <c r="T18" s="145" t="str">
        <f>'Cenários'!BP164</f>
        <v>#DIV/0!</v>
      </c>
      <c r="U18" s="145" t="str">
        <f>'Cenários'!BQ164</f>
        <v>#DIV/0!</v>
      </c>
      <c r="V18" s="145" t="str">
        <f>'Cenários'!BR164</f>
        <v>#DIV/0!</v>
      </c>
      <c r="W18" s="145" t="str">
        <f>'Cenários'!BS164</f>
        <v>#DIV/0!</v>
      </c>
      <c r="X18" s="145" t="str">
        <f>'Cenários'!BT164</f>
        <v>#DIV/0!</v>
      </c>
      <c r="Y18" s="145" t="str">
        <f>'Cenários'!BU164</f>
        <v>#DIV/0!</v>
      </c>
      <c r="Z18" s="145" t="str">
        <f>'Cenários'!BV164</f>
        <v>#DIV/0!</v>
      </c>
      <c r="AA18" s="145" t="str">
        <f>'Cenários'!BW164</f>
        <v>#DIV/0!</v>
      </c>
      <c r="AB18" s="145" t="str">
        <f>'Cenários'!BX164</f>
        <v>#DIV/0!</v>
      </c>
      <c r="AC18" s="145" t="str">
        <f>'Cenários'!BY164</f>
        <v>#DIV/0!</v>
      </c>
      <c r="AD18" s="145" t="str">
        <f>'Cenários'!BZ164</f>
        <v>#DIV/0!</v>
      </c>
      <c r="AE18" s="145" t="str">
        <f>'Cenários'!CA164</f>
        <v>#DIV/0!</v>
      </c>
      <c r="AF18" s="145" t="str">
        <f>'Cenários'!CB164</f>
        <v>#DIV/0!</v>
      </c>
      <c r="AU18" s="40"/>
      <c r="AV18" s="40"/>
      <c r="AW18" s="40"/>
      <c r="AX18" s="40"/>
      <c r="AY18" s="40"/>
      <c r="AZ18" s="40"/>
      <c r="BA18" s="40"/>
      <c r="BB18" s="40"/>
      <c r="BC18" s="40"/>
      <c r="BD18" s="40"/>
      <c r="BE18" s="40"/>
      <c r="BF18" s="40"/>
      <c r="BG18" s="40"/>
      <c r="BH18" s="40"/>
      <c r="BI18" s="40"/>
      <c r="BJ18" s="40"/>
      <c r="BK18" s="40"/>
      <c r="BL18" s="40"/>
      <c r="BM18" s="40"/>
      <c r="BN18" s="40"/>
      <c r="BO18" s="40"/>
      <c r="BP18" s="40"/>
      <c r="BQ18" s="40"/>
      <c r="BR18" s="40"/>
      <c r="BS18" s="40"/>
      <c r="BT18" s="40"/>
      <c r="BU18" s="40"/>
      <c r="BV18" s="40"/>
      <c r="BW18" s="40"/>
      <c r="BX18" s="40"/>
      <c r="BY18" s="40"/>
      <c r="BZ18" s="40"/>
      <c r="CA18" s="40"/>
      <c r="CB18" s="40"/>
      <c r="CC18" s="40"/>
    </row>
    <row r="19">
      <c r="A19" s="367" t="str">
        <f>'Cenários'!AV78</f>
        <v>PCE-PC2047</v>
      </c>
      <c r="B19" s="145">
        <f>'Cenários'!AW78</f>
        <v>2739</v>
      </c>
      <c r="C19" s="145" t="str">
        <f>'Cenários'!AX78</f>
        <v>APL</v>
      </c>
      <c r="D19" s="145" t="str">
        <f>'Cenários'!AY78</f>
        <v>1ETA</v>
      </c>
      <c r="E19" s="368">
        <f>'Cenários'!AZ78</f>
        <v>52.10763889</v>
      </c>
      <c r="F19" s="369">
        <f>'Cenários'!BA78</f>
        <v>249.4166667</v>
      </c>
      <c r="G19" s="370">
        <f>'Cenários'!BB78</f>
        <v>19.3515873</v>
      </c>
      <c r="H19" s="371">
        <f>'Cenários'!BC78</f>
        <v>12.88869294</v>
      </c>
      <c r="I19" s="145" t="str">
        <f>'Cenários'!BE173</f>
        <v/>
      </c>
      <c r="J19" s="145" t="str">
        <f>'Cenários'!BF173</f>
        <v/>
      </c>
      <c r="K19" s="145" t="str">
        <f>'Cenários'!BG173</f>
        <v/>
      </c>
      <c r="L19" s="145" t="str">
        <f>'Cenários'!BH173</f>
        <v/>
      </c>
      <c r="M19" s="145" t="str">
        <f>'Cenários'!BI173</f>
        <v/>
      </c>
      <c r="N19" s="145" t="str">
        <f>'Cenários'!BJ173</f>
        <v/>
      </c>
      <c r="O19" s="145" t="str">
        <f>'Cenários'!BK173</f>
        <v/>
      </c>
      <c r="P19" s="145" t="str">
        <f>'Cenários'!BL173</f>
        <v/>
      </c>
      <c r="Q19" s="145" t="str">
        <f>'Cenários'!BM173</f>
        <v/>
      </c>
      <c r="R19" s="145" t="str">
        <f>'Cenários'!BN173</f>
        <v/>
      </c>
      <c r="S19" s="145" t="str">
        <f>'Cenários'!BO173</f>
        <v/>
      </c>
      <c r="T19" s="145" t="str">
        <f>'Cenários'!BP173</f>
        <v/>
      </c>
      <c r="U19" s="145" t="str">
        <f>'Cenários'!BQ173</f>
        <v>HSI</v>
      </c>
      <c r="V19" s="145" t="str">
        <f>'Cenários'!BR173</f>
        <v/>
      </c>
      <c r="W19" s="145" t="str">
        <f>'Cenários'!BS173</f>
        <v/>
      </c>
      <c r="X19" s="145" t="str">
        <f>'Cenários'!BT173</f>
        <v/>
      </c>
      <c r="Y19" s="145" t="str">
        <f>'Cenários'!BU173</f>
        <v/>
      </c>
      <c r="Z19" s="145" t="str">
        <f>'Cenários'!BV173</f>
        <v/>
      </c>
      <c r="AA19" s="145" t="str">
        <f>'Cenários'!BW173</f>
        <v/>
      </c>
      <c r="AB19" s="145" t="str">
        <f>'Cenários'!BX173</f>
        <v/>
      </c>
      <c r="AC19" s="145" t="str">
        <f>'Cenários'!BY173</f>
        <v/>
      </c>
      <c r="AD19" s="145" t="str">
        <f>'Cenários'!BZ173</f>
        <v/>
      </c>
      <c r="AE19" s="145" t="str">
        <f>'Cenários'!CA173</f>
        <v/>
      </c>
      <c r="AF19" s="145" t="str">
        <f>'Cenários'!CB173</f>
        <v/>
      </c>
      <c r="AU19" s="40"/>
      <c r="AV19" s="40"/>
      <c r="AW19" s="40"/>
      <c r="AX19" s="40"/>
      <c r="AY19" s="40"/>
      <c r="AZ19" s="40"/>
      <c r="BA19" s="40"/>
      <c r="BB19" s="40"/>
      <c r="BC19" s="40"/>
      <c r="BD19" s="40"/>
      <c r="BE19" s="40"/>
      <c r="BF19" s="40"/>
      <c r="BG19" s="40"/>
      <c r="BH19" s="40"/>
      <c r="BI19" s="40"/>
      <c r="BJ19" s="40"/>
      <c r="BK19" s="40"/>
      <c r="BL19" s="40"/>
      <c r="BM19" s="40"/>
      <c r="BN19" s="40"/>
      <c r="BO19" s="40"/>
      <c r="BP19" s="40"/>
      <c r="BQ19" s="40"/>
      <c r="BR19" s="40"/>
      <c r="BS19" s="40"/>
      <c r="BT19" s="40"/>
      <c r="BU19" s="40"/>
      <c r="BV19" s="40"/>
      <c r="BW19" s="40"/>
      <c r="BX19" s="40"/>
      <c r="BY19" s="40"/>
      <c r="BZ19" s="40"/>
      <c r="CA19" s="40"/>
      <c r="CB19" s="40"/>
      <c r="CC19" s="40"/>
    </row>
    <row r="20">
      <c r="A20" s="367" t="str">
        <f>'Cenários'!AV58</f>
        <v>PCE-PC0764</v>
      </c>
      <c r="B20" s="145">
        <f>'Cenários'!AW58</f>
        <v>2734</v>
      </c>
      <c r="C20" s="145" t="str">
        <f>'Cenários'!AX58</f>
        <v>REPARA</v>
      </c>
      <c r="D20" s="145" t="str">
        <f>'Cenários'!AY58</f>
        <v>PAMASP</v>
      </c>
      <c r="E20" s="368">
        <f>'Cenários'!AZ58</f>
        <v>208.2083333</v>
      </c>
      <c r="F20" s="369">
        <f>'Cenários'!BA58</f>
        <v>3</v>
      </c>
      <c r="G20" s="370" t="str">
        <f>'Cenários'!BB58</f>
        <v>#DIV/0!</v>
      </c>
      <c r="H20" s="371" t="str">
        <f>'Cenários'!BC58</f>
        <v>#DIV/0!</v>
      </c>
      <c r="I20" s="145" t="str">
        <f>'Cenários'!BE153</f>
        <v>#DIV/0!</v>
      </c>
      <c r="J20" s="145" t="str">
        <f>'Cenários'!BF153</f>
        <v>#DIV/0!</v>
      </c>
      <c r="K20" s="145" t="str">
        <f>'Cenários'!BG153</f>
        <v>#DIV/0!</v>
      </c>
      <c r="L20" s="372" t="str">
        <f>'Cenários'!BH153</f>
        <v>#DIV/0!</v>
      </c>
      <c r="M20" s="145" t="str">
        <f>'Cenários'!BI153</f>
        <v>#DIV/0!</v>
      </c>
      <c r="N20" s="145" t="str">
        <f>'Cenários'!BJ153</f>
        <v>#DIV/0!</v>
      </c>
      <c r="O20" s="145" t="str">
        <f>'Cenários'!BK153</f>
        <v>#DIV/0!</v>
      </c>
      <c r="P20" s="145" t="str">
        <f>'Cenários'!BL153</f>
        <v>#DIV/0!</v>
      </c>
      <c r="Q20" s="145" t="str">
        <f>'Cenários'!BM153</f>
        <v>#DIV/0!</v>
      </c>
      <c r="R20" s="145" t="str">
        <f>'Cenários'!BN153</f>
        <v>#DIV/0!</v>
      </c>
      <c r="S20" s="145" t="str">
        <f>'Cenários'!BO153</f>
        <v>#DIV/0!</v>
      </c>
      <c r="T20" s="145" t="str">
        <f>'Cenários'!BP153</f>
        <v>#DIV/0!</v>
      </c>
      <c r="U20" s="145" t="str">
        <f>'Cenários'!BQ153</f>
        <v>#DIV/0!</v>
      </c>
      <c r="V20" s="145" t="str">
        <f>'Cenários'!BR153</f>
        <v>#DIV/0!</v>
      </c>
      <c r="W20" s="145" t="str">
        <f>'Cenários'!BS153</f>
        <v>#DIV/0!</v>
      </c>
      <c r="X20" s="145" t="str">
        <f>'Cenários'!BT153</f>
        <v>#DIV/0!</v>
      </c>
      <c r="Y20" s="145" t="str">
        <f>'Cenários'!BU153</f>
        <v>#DIV/0!</v>
      </c>
      <c r="Z20" s="145" t="str">
        <f>'Cenários'!BV153</f>
        <v>#DIV/0!</v>
      </c>
      <c r="AA20" s="145" t="str">
        <f>'Cenários'!BW153</f>
        <v>#DIV/0!</v>
      </c>
      <c r="AB20" s="145" t="str">
        <f>'Cenários'!BX153</f>
        <v>#DIV/0!</v>
      </c>
      <c r="AC20" s="145" t="str">
        <f>'Cenários'!BY153</f>
        <v>#DIV/0!</v>
      </c>
      <c r="AD20" s="145" t="str">
        <f>'Cenários'!BZ153</f>
        <v>#DIV/0!</v>
      </c>
      <c r="AE20" s="145" t="str">
        <f>'Cenários'!CA153</f>
        <v>#DIV/0!</v>
      </c>
      <c r="AF20" s="145" t="str">
        <f>'Cenários'!CB153</f>
        <v>#DIV/0!</v>
      </c>
      <c r="AU20" s="40"/>
      <c r="AV20" s="40"/>
      <c r="AW20" s="40"/>
      <c r="AX20" s="40"/>
      <c r="AY20" s="40"/>
      <c r="AZ20" s="40"/>
      <c r="BA20" s="40"/>
      <c r="BB20" s="40"/>
      <c r="BC20" s="40"/>
      <c r="BD20" s="40"/>
      <c r="BE20" s="40"/>
      <c r="BF20" s="40"/>
      <c r="BG20" s="40"/>
      <c r="BH20" s="40"/>
      <c r="BI20" s="40"/>
      <c r="BJ20" s="40"/>
      <c r="BK20" s="40"/>
      <c r="BL20" s="40"/>
      <c r="BM20" s="40"/>
      <c r="BN20" s="40"/>
      <c r="BO20" s="40"/>
      <c r="BP20" s="40"/>
      <c r="BQ20" s="40"/>
      <c r="BR20" s="40"/>
      <c r="BS20" s="40"/>
      <c r="BT20" s="40"/>
      <c r="BU20" s="40"/>
      <c r="BV20" s="40"/>
      <c r="BW20" s="40"/>
      <c r="BX20" s="40"/>
      <c r="BY20" s="40"/>
      <c r="BZ20" s="40"/>
      <c r="CA20" s="40"/>
      <c r="CB20" s="40"/>
      <c r="CC20" s="40"/>
    </row>
    <row r="21" hidden="1">
      <c r="A21" s="367" t="str">
        <f>'Cenários'!AV60</f>
        <v>PCE-PC0790</v>
      </c>
      <c r="B21" s="145">
        <f>'Cenários'!AW60</f>
        <v>2732</v>
      </c>
      <c r="C21" s="145" t="str">
        <f>'Cenários'!AX60</f>
        <v>REPARA</v>
      </c>
      <c r="D21" s="145" t="str">
        <f>'Cenários'!AY60</f>
        <v>PAMASP</v>
      </c>
      <c r="E21" s="368">
        <f>'Cenários'!AZ60</f>
        <v>120.3923611</v>
      </c>
      <c r="F21" s="369">
        <f>'Cenários'!BA60</f>
        <v>110.5833333</v>
      </c>
      <c r="G21" s="370" t="str">
        <f>'Cenários'!BB60</f>
        <v>#DIV/0!</v>
      </c>
      <c r="H21" s="371" t="str">
        <f>'Cenários'!BC60</f>
        <v>#DIV/0!</v>
      </c>
      <c r="I21" s="145" t="str">
        <f>'Cenários'!BE155</f>
        <v>#DIV/0!</v>
      </c>
      <c r="J21" s="145" t="str">
        <f>'Cenários'!BF155</f>
        <v>#DIV/0!</v>
      </c>
      <c r="K21" s="145" t="str">
        <f>'Cenários'!BG155</f>
        <v>#DIV/0!</v>
      </c>
      <c r="L21" s="145" t="str">
        <f>'Cenários'!BH155</f>
        <v>#DIV/0!</v>
      </c>
      <c r="M21" s="145" t="str">
        <f>'Cenários'!BI155</f>
        <v>#DIV/0!</v>
      </c>
      <c r="N21" s="145" t="str">
        <f>'Cenários'!BJ155</f>
        <v>#DIV/0!</v>
      </c>
      <c r="O21" s="145" t="str">
        <f>'Cenários'!BK155</f>
        <v>#DIV/0!</v>
      </c>
      <c r="P21" s="145" t="str">
        <f>'Cenários'!BL155</f>
        <v>#DIV/0!</v>
      </c>
      <c r="Q21" s="145" t="str">
        <f>'Cenários'!BM155</f>
        <v>#DIV/0!</v>
      </c>
      <c r="R21" s="145" t="str">
        <f>'Cenários'!BN155</f>
        <v>#DIV/0!</v>
      </c>
      <c r="S21" s="145" t="str">
        <f>'Cenários'!BO155</f>
        <v>#DIV/0!</v>
      </c>
      <c r="T21" s="145" t="str">
        <f>'Cenários'!BP155</f>
        <v>#DIV/0!</v>
      </c>
      <c r="U21" s="145" t="str">
        <f>'Cenários'!BQ155</f>
        <v>#DIV/0!</v>
      </c>
      <c r="V21" s="145" t="str">
        <f>'Cenários'!BR155</f>
        <v>#DIV/0!</v>
      </c>
      <c r="W21" s="145" t="str">
        <f>'Cenários'!BS155</f>
        <v>#DIV/0!</v>
      </c>
      <c r="X21" s="145" t="str">
        <f>'Cenários'!BT155</f>
        <v>#DIV/0!</v>
      </c>
      <c r="Y21" s="145" t="str">
        <f>'Cenários'!BU155</f>
        <v>#DIV/0!</v>
      </c>
      <c r="Z21" s="145" t="str">
        <f>'Cenários'!BV155</f>
        <v>#DIV/0!</v>
      </c>
      <c r="AA21" s="145" t="str">
        <f>'Cenários'!BW155</f>
        <v>#DIV/0!</v>
      </c>
      <c r="AB21" s="145" t="str">
        <f>'Cenários'!BX155</f>
        <v>#DIV/0!</v>
      </c>
      <c r="AC21" s="145" t="str">
        <f>'Cenários'!BY155</f>
        <v>#DIV/0!</v>
      </c>
      <c r="AD21" s="145" t="str">
        <f>'Cenários'!BZ155</f>
        <v>#DIV/0!</v>
      </c>
      <c r="AE21" s="145" t="str">
        <f>'Cenários'!CA155</f>
        <v>#DIV/0!</v>
      </c>
      <c r="AF21" s="145" t="str">
        <f>'Cenários'!CB155</f>
        <v>#DIV/0!</v>
      </c>
      <c r="AU21" s="40"/>
      <c r="AV21" s="40"/>
      <c r="AW21" s="40"/>
      <c r="AX21" s="40"/>
      <c r="AY21" s="40"/>
      <c r="AZ21" s="40"/>
      <c r="BA21" s="40"/>
      <c r="BB21" s="40"/>
      <c r="BC21" s="40"/>
      <c r="BD21" s="40"/>
      <c r="BE21" s="40"/>
      <c r="BF21" s="40"/>
      <c r="BG21" s="40"/>
      <c r="BH21" s="40"/>
      <c r="BI21" s="40"/>
      <c r="BJ21" s="40"/>
      <c r="BK21" s="40"/>
      <c r="BL21" s="40"/>
      <c r="BM21" s="40"/>
      <c r="BN21" s="40"/>
      <c r="BO21" s="40"/>
      <c r="BP21" s="40"/>
      <c r="BQ21" s="40"/>
      <c r="BR21" s="40"/>
      <c r="BS21" s="40"/>
      <c r="BT21" s="40"/>
      <c r="BU21" s="40"/>
      <c r="BV21" s="40"/>
      <c r="BW21" s="40"/>
      <c r="BX21" s="40"/>
      <c r="BY21" s="40"/>
      <c r="BZ21" s="40"/>
      <c r="CA21" s="40"/>
      <c r="CB21" s="40"/>
      <c r="CC21" s="40"/>
    </row>
    <row r="22">
      <c r="A22" s="367" t="str">
        <f>'Cenários'!AV71</f>
        <v>PCE-PC1801</v>
      </c>
      <c r="B22" s="145">
        <f>'Cenários'!AW71</f>
        <v>2740</v>
      </c>
      <c r="C22" s="145" t="str">
        <f>'Cenários'!AX71</f>
        <v>OS</v>
      </c>
      <c r="D22" s="145" t="str">
        <f>'Cenários'!AY71</f>
        <v>PAMASP</v>
      </c>
      <c r="E22" s="368">
        <f>'Cenários'!AZ71</f>
        <v>201.3506944</v>
      </c>
      <c r="F22" s="369">
        <f>'Cenários'!BA71</f>
        <v>167.5833333</v>
      </c>
      <c r="G22" s="370" t="str">
        <f>'Cenários'!BB71</f>
        <v>#DIV/0!</v>
      </c>
      <c r="H22" s="371" t="str">
        <f>'Cenários'!BC71</f>
        <v>#DIV/0!</v>
      </c>
      <c r="I22" s="145" t="str">
        <f>'Cenários'!BE166</f>
        <v>#DIV/0!</v>
      </c>
      <c r="J22" s="145" t="str">
        <f>'Cenários'!BF166</f>
        <v>#DIV/0!</v>
      </c>
      <c r="K22" s="145" t="str">
        <f>'Cenários'!BG166</f>
        <v>#DIV/0!</v>
      </c>
      <c r="L22" s="145" t="str">
        <f>'Cenários'!BH166</f>
        <v>#DIV/0!</v>
      </c>
      <c r="M22" s="145" t="str">
        <f>'Cenários'!BI166</f>
        <v>#DIV/0!</v>
      </c>
      <c r="N22" s="145" t="str">
        <f>'Cenários'!BJ166</f>
        <v>#DIV/0!</v>
      </c>
      <c r="O22" s="145" t="str">
        <f>'Cenários'!BK166</f>
        <v>#DIV/0!</v>
      </c>
      <c r="P22" s="145" t="str">
        <f>'Cenários'!BL166</f>
        <v>#DIV/0!</v>
      </c>
      <c r="Q22" s="145" t="str">
        <f>'Cenários'!BM166</f>
        <v>#DIV/0!</v>
      </c>
      <c r="R22" s="145" t="str">
        <f>'Cenários'!BN166</f>
        <v>#DIV/0!</v>
      </c>
      <c r="S22" s="145" t="str">
        <f>'Cenários'!BO166</f>
        <v>#DIV/0!</v>
      </c>
      <c r="T22" s="145" t="str">
        <f>'Cenários'!BP166</f>
        <v>#DIV/0!</v>
      </c>
      <c r="U22" s="145" t="str">
        <f>'Cenários'!BQ166</f>
        <v>#DIV/0!</v>
      </c>
      <c r="V22" s="145" t="str">
        <f>'Cenários'!BR166</f>
        <v>#DIV/0!</v>
      </c>
      <c r="W22" s="145" t="str">
        <f>'Cenários'!BS166</f>
        <v>#DIV/0!</v>
      </c>
      <c r="X22" s="145" t="str">
        <f>'Cenários'!BT166</f>
        <v>#DIV/0!</v>
      </c>
      <c r="Y22" s="145" t="str">
        <f>'Cenários'!BU166</f>
        <v>#DIV/0!</v>
      </c>
      <c r="Z22" s="145" t="str">
        <f>'Cenários'!BV166</f>
        <v>#DIV/0!</v>
      </c>
      <c r="AA22" s="145" t="str">
        <f>'Cenários'!BW166</f>
        <v>#DIV/0!</v>
      </c>
      <c r="AB22" s="145" t="str">
        <f>'Cenários'!BX166</f>
        <v>#DIV/0!</v>
      </c>
      <c r="AC22" s="145" t="str">
        <f>'Cenários'!BY166</f>
        <v>#DIV/0!</v>
      </c>
      <c r="AD22" s="145" t="str">
        <f>'Cenários'!BZ166</f>
        <v>#DIV/0!</v>
      </c>
      <c r="AE22" s="145" t="str">
        <f>'Cenários'!CA166</f>
        <v>#DIV/0!</v>
      </c>
      <c r="AF22" s="145" t="str">
        <f>'Cenários'!CB166</f>
        <v>#DIV/0!</v>
      </c>
      <c r="AU22" s="40"/>
      <c r="AV22" s="40"/>
      <c r="AW22" s="40"/>
      <c r="AX22" s="40"/>
      <c r="AY22" s="40"/>
      <c r="AZ22" s="40"/>
      <c r="BA22" s="40"/>
      <c r="BB22" s="40"/>
      <c r="BC22" s="40"/>
      <c r="BD22" s="40"/>
      <c r="BE22" s="40"/>
      <c r="BF22" s="40"/>
      <c r="BG22" s="40"/>
      <c r="BH22" s="40"/>
      <c r="BI22" s="40"/>
      <c r="BJ22" s="40"/>
      <c r="BK22" s="40"/>
      <c r="BL22" s="40"/>
      <c r="BM22" s="40"/>
      <c r="BN22" s="40"/>
      <c r="BO22" s="40"/>
      <c r="BP22" s="40"/>
      <c r="BQ22" s="40"/>
      <c r="BR22" s="40"/>
      <c r="BS22" s="40"/>
      <c r="BT22" s="40"/>
      <c r="BU22" s="40"/>
      <c r="BV22" s="40"/>
      <c r="BW22" s="40"/>
      <c r="BX22" s="40"/>
      <c r="BY22" s="40"/>
      <c r="BZ22" s="40"/>
      <c r="CA22" s="40"/>
      <c r="CB22" s="40"/>
      <c r="CC22" s="40"/>
    </row>
    <row r="23">
      <c r="A23" s="367" t="str">
        <f>'Cenários'!AV65</f>
        <v>PCE-PC1391</v>
      </c>
      <c r="B23" s="145">
        <f>'Cenários'!AW65</f>
        <v>2728</v>
      </c>
      <c r="C23" s="145" t="str">
        <f>'Cenários'!AX65</f>
        <v>OS</v>
      </c>
      <c r="D23" s="145" t="str">
        <f>'Cenários'!AY65</f>
        <v>PAMASP</v>
      </c>
      <c r="E23" s="368">
        <f>'Cenários'!AZ65</f>
        <v>5.954861111</v>
      </c>
      <c r="F23" s="369">
        <f>'Cenários'!BA65</f>
        <v>1357.083333</v>
      </c>
      <c r="G23" s="370" t="str">
        <f>'Cenários'!BB65</f>
        <v>#DIV/0!</v>
      </c>
      <c r="H23" s="371" t="str">
        <f>'Cenários'!BC65</f>
        <v>#DIV/0!</v>
      </c>
      <c r="I23" s="145" t="str">
        <f>'Cenários'!BE160</f>
        <v>#DIV/0!</v>
      </c>
      <c r="J23" s="145" t="str">
        <f>'Cenários'!BF160</f>
        <v>#DIV/0!</v>
      </c>
      <c r="K23" s="145" t="str">
        <f>'Cenários'!BG160</f>
        <v>#DIV/0!</v>
      </c>
      <c r="L23" s="145" t="str">
        <f>'Cenários'!BH160</f>
        <v>#DIV/0!</v>
      </c>
      <c r="M23" s="145" t="str">
        <f>'Cenários'!BI160</f>
        <v>#DIV/0!</v>
      </c>
      <c r="N23" s="145" t="str">
        <f>'Cenários'!BJ160</f>
        <v>#DIV/0!</v>
      </c>
      <c r="O23" s="145" t="str">
        <f>'Cenários'!BK160</f>
        <v>#DIV/0!</v>
      </c>
      <c r="P23" s="145" t="str">
        <f>'Cenários'!BL160</f>
        <v>#DIV/0!</v>
      </c>
      <c r="Q23" s="145" t="str">
        <f>'Cenários'!BM160</f>
        <v>#DIV/0!</v>
      </c>
      <c r="R23" s="145" t="str">
        <f>'Cenários'!BN160</f>
        <v>#DIV/0!</v>
      </c>
      <c r="S23" s="145" t="str">
        <f>'Cenários'!BO160</f>
        <v>#DIV/0!</v>
      </c>
      <c r="T23" s="145" t="str">
        <f>'Cenários'!BP160</f>
        <v>#DIV/0!</v>
      </c>
      <c r="U23" s="145" t="str">
        <f>'Cenários'!BQ160</f>
        <v>#DIV/0!</v>
      </c>
      <c r="V23" s="145" t="str">
        <f>'Cenários'!BR160</f>
        <v>#DIV/0!</v>
      </c>
      <c r="W23" s="145" t="str">
        <f>'Cenários'!BS160</f>
        <v>#DIV/0!</v>
      </c>
      <c r="X23" s="145" t="str">
        <f>'Cenários'!BT160</f>
        <v>#DIV/0!</v>
      </c>
      <c r="Y23" s="145" t="str">
        <f>'Cenários'!BU160</f>
        <v>#DIV/0!</v>
      </c>
      <c r="Z23" s="145" t="str">
        <f>'Cenários'!BV160</f>
        <v>#DIV/0!</v>
      </c>
      <c r="AA23" s="145" t="str">
        <f>'Cenários'!BW160</f>
        <v>#DIV/0!</v>
      </c>
      <c r="AB23" s="145" t="str">
        <f>'Cenários'!BX160</f>
        <v>#DIV/0!</v>
      </c>
      <c r="AC23" s="145" t="str">
        <f>'Cenários'!BY160</f>
        <v>#DIV/0!</v>
      </c>
      <c r="AD23" s="145" t="str">
        <f>'Cenários'!BZ160</f>
        <v>#DIV/0!</v>
      </c>
      <c r="AE23" s="145" t="str">
        <f>'Cenários'!CA160</f>
        <v>#DIV/0!</v>
      </c>
      <c r="AF23" s="145" t="str">
        <f>'Cenários'!CB160</f>
        <v>#DIV/0!</v>
      </c>
      <c r="AU23" s="40"/>
      <c r="AV23" s="40"/>
      <c r="AW23" s="40"/>
      <c r="AX23" s="40"/>
      <c r="AY23" s="40"/>
      <c r="AZ23" s="40"/>
      <c r="BA23" s="40"/>
      <c r="BB23" s="40"/>
      <c r="BC23" s="40"/>
      <c r="BD23" s="40"/>
      <c r="BE23" s="40"/>
      <c r="BF23" s="40"/>
      <c r="BG23" s="40"/>
      <c r="BH23" s="40"/>
      <c r="BI23" s="40"/>
      <c r="BJ23" s="40"/>
      <c r="BK23" s="40"/>
      <c r="BL23" s="40"/>
      <c r="BM23" s="40"/>
      <c r="BN23" s="40"/>
      <c r="BO23" s="40"/>
      <c r="BP23" s="40"/>
      <c r="BQ23" s="40"/>
      <c r="BR23" s="40"/>
      <c r="BS23" s="40"/>
      <c r="BT23" s="40"/>
      <c r="BU23" s="40"/>
      <c r="BV23" s="40"/>
      <c r="BW23" s="40"/>
      <c r="BX23" s="40"/>
      <c r="BY23" s="40"/>
      <c r="BZ23" s="40"/>
      <c r="CA23" s="40"/>
      <c r="CB23" s="40"/>
      <c r="CC23" s="40"/>
    </row>
    <row r="24" hidden="1">
      <c r="A24" s="367" t="str">
        <f>'Cenários'!AV54</f>
        <v>PC-E17377</v>
      </c>
      <c r="B24" s="145">
        <f>'Cenários'!AW54</f>
        <v>2703</v>
      </c>
      <c r="C24" s="145" t="str">
        <f>'Cenários'!AX54</f>
        <v>APL</v>
      </c>
      <c r="D24" s="145" t="str">
        <f>'Cenários'!AY54</f>
        <v>1/5GAV</v>
      </c>
      <c r="E24" s="368">
        <f>'Cenários'!AZ54</f>
        <v>174.4305556</v>
      </c>
      <c r="F24" s="369">
        <f>'Cenários'!BA54</f>
        <v>313.6666667</v>
      </c>
      <c r="G24" s="370">
        <f>'Cenários'!BB54</f>
        <v>55.625</v>
      </c>
      <c r="H24" s="371">
        <f>'Cenários'!BC54</f>
        <v>5.638951311</v>
      </c>
      <c r="I24" s="145" t="str">
        <f>'Cenários'!BE149</f>
        <v/>
      </c>
      <c r="J24" s="145" t="str">
        <f>'Cenários'!BF149</f>
        <v/>
      </c>
      <c r="K24" s="145" t="str">
        <f>'Cenários'!BG149</f>
        <v/>
      </c>
      <c r="L24" s="145" t="str">
        <f>'Cenários'!BH149</f>
        <v/>
      </c>
      <c r="M24" s="145" t="str">
        <f>'Cenários'!BI149</f>
        <v/>
      </c>
      <c r="N24" s="145" t="str">
        <f>'Cenários'!BJ149</f>
        <v>HSI</v>
      </c>
      <c r="O24" s="145" t="str">
        <f>'Cenários'!BK149</f>
        <v/>
      </c>
      <c r="P24" s="145" t="str">
        <f>'Cenários'!BL149</f>
        <v/>
      </c>
      <c r="Q24" s="145" t="str">
        <f>'Cenários'!BM149</f>
        <v/>
      </c>
      <c r="R24" s="145" t="str">
        <f>'Cenários'!BN149</f>
        <v/>
      </c>
      <c r="S24" s="145" t="str">
        <f>'Cenários'!BO149</f>
        <v/>
      </c>
      <c r="T24" s="145" t="str">
        <f>'Cenários'!BP149</f>
        <v/>
      </c>
      <c r="U24" s="145" t="str">
        <f>'Cenários'!BQ149</f>
        <v/>
      </c>
      <c r="V24" s="145" t="str">
        <f>'Cenários'!BR149</f>
        <v/>
      </c>
      <c r="W24" s="145" t="str">
        <f>'Cenários'!BS149</f>
        <v>TBO</v>
      </c>
      <c r="X24" s="145" t="str">
        <f>'Cenários'!BT149</f>
        <v/>
      </c>
      <c r="Y24" s="145" t="str">
        <f>'Cenários'!BU149</f>
        <v/>
      </c>
      <c r="Z24" s="145" t="str">
        <f>'Cenários'!BV149</f>
        <v/>
      </c>
      <c r="AA24" s="145" t="str">
        <f>'Cenários'!BW149</f>
        <v/>
      </c>
      <c r="AB24" s="145" t="str">
        <f>'Cenários'!BX149</f>
        <v/>
      </c>
      <c r="AC24" s="145" t="str">
        <f>'Cenários'!BY149</f>
        <v/>
      </c>
      <c r="AD24" s="145" t="str">
        <f>'Cenários'!BZ149</f>
        <v/>
      </c>
      <c r="AE24" s="145" t="str">
        <f>'Cenários'!CA149</f>
        <v/>
      </c>
      <c r="AF24" s="145" t="str">
        <f>'Cenários'!CB149</f>
        <v/>
      </c>
      <c r="AU24" s="40"/>
      <c r="AV24" s="40"/>
      <c r="AW24" s="40"/>
      <c r="AX24" s="40"/>
      <c r="AY24" s="40"/>
      <c r="AZ24" s="40"/>
      <c r="BA24" s="40"/>
      <c r="BB24" s="40"/>
      <c r="BC24" s="40"/>
      <c r="BD24" s="40"/>
      <c r="BE24" s="40"/>
      <c r="BF24" s="40"/>
      <c r="BG24" s="40"/>
      <c r="BH24" s="40"/>
      <c r="BI24" s="40"/>
      <c r="BJ24" s="40"/>
      <c r="BK24" s="40"/>
      <c r="BL24" s="40"/>
      <c r="BM24" s="40"/>
      <c r="BN24" s="40"/>
      <c r="BO24" s="40"/>
      <c r="BP24" s="40"/>
      <c r="BQ24" s="40"/>
      <c r="BR24" s="40"/>
      <c r="BS24" s="40"/>
      <c r="BT24" s="40"/>
      <c r="BU24" s="40"/>
      <c r="BV24" s="40"/>
      <c r="BW24" s="40"/>
      <c r="BX24" s="40"/>
      <c r="BY24" s="40"/>
      <c r="BZ24" s="40"/>
      <c r="CA24" s="40"/>
      <c r="CB24" s="40"/>
      <c r="CC24" s="40"/>
    </row>
    <row r="25" hidden="1">
      <c r="A25" s="367" t="str">
        <f>'Cenários'!AV90</f>
        <v>PCE-PC2358</v>
      </c>
      <c r="B25" s="145">
        <f>'Cenários'!AW90</f>
        <v>2736</v>
      </c>
      <c r="C25" s="145" t="str">
        <f>'Cenários'!AX90</f>
        <v>APL</v>
      </c>
      <c r="D25" s="145" t="str">
        <f>'Cenários'!AY90</f>
        <v>7ETA</v>
      </c>
      <c r="E25" s="368">
        <f>'Cenários'!AZ90</f>
        <v>166.3472222</v>
      </c>
      <c r="F25" s="369">
        <f>'Cenários'!BA90</f>
        <v>507.6666667</v>
      </c>
      <c r="G25" s="370">
        <f>'Cenários'!BB90</f>
        <v>4.411111111</v>
      </c>
      <c r="H25" s="371">
        <f>'Cenários'!BC90</f>
        <v>115.0881612</v>
      </c>
      <c r="I25" s="145" t="str">
        <f>'Cenários'!BE185</f>
        <v/>
      </c>
      <c r="J25" s="145" t="str">
        <f>'Cenários'!BF185</f>
        <v/>
      </c>
      <c r="K25" s="145" t="str">
        <f>'Cenários'!BG185</f>
        <v/>
      </c>
      <c r="L25" s="145" t="str">
        <f>'Cenários'!BH185</f>
        <v/>
      </c>
      <c r="M25" s="145" t="str">
        <f>'Cenários'!BI185</f>
        <v/>
      </c>
      <c r="N25" s="145" t="str">
        <f>'Cenários'!BJ185</f>
        <v/>
      </c>
      <c r="O25" s="145" t="str">
        <f>'Cenários'!BK185</f>
        <v/>
      </c>
      <c r="P25" s="145" t="str">
        <f>'Cenários'!BL185</f>
        <v/>
      </c>
      <c r="Q25" s="145" t="str">
        <f>'Cenários'!BM185</f>
        <v/>
      </c>
      <c r="R25" s="145" t="str">
        <f>'Cenários'!BN185</f>
        <v/>
      </c>
      <c r="S25" s="145" t="str">
        <f>'Cenários'!BO185</f>
        <v/>
      </c>
      <c r="T25" s="145" t="str">
        <f>'Cenários'!BP185</f>
        <v/>
      </c>
      <c r="U25" s="145" t="str">
        <f>'Cenários'!BQ185</f>
        <v/>
      </c>
      <c r="V25" s="145" t="str">
        <f>'Cenários'!BR185</f>
        <v/>
      </c>
      <c r="W25" s="145" t="str">
        <f>'Cenários'!BS185</f>
        <v/>
      </c>
      <c r="X25" s="145" t="str">
        <f>'Cenários'!BT185</f>
        <v/>
      </c>
      <c r="Y25" s="145" t="str">
        <f>'Cenários'!BU185</f>
        <v/>
      </c>
      <c r="Z25" s="145" t="str">
        <f>'Cenários'!BV185</f>
        <v/>
      </c>
      <c r="AA25" s="145" t="str">
        <f>'Cenários'!BW185</f>
        <v/>
      </c>
      <c r="AB25" s="145" t="str">
        <f>'Cenários'!BX185</f>
        <v/>
      </c>
      <c r="AC25" s="145" t="str">
        <f>'Cenários'!BY185</f>
        <v/>
      </c>
      <c r="AD25" s="145" t="str">
        <f>'Cenários'!BZ185</f>
        <v/>
      </c>
      <c r="AE25" s="145" t="str">
        <f>'Cenários'!CA185</f>
        <v/>
      </c>
      <c r="AF25" s="145" t="str">
        <f>'Cenários'!CB185</f>
        <v/>
      </c>
      <c r="AU25" s="40"/>
      <c r="AV25" s="40"/>
      <c r="AW25" s="40"/>
      <c r="AX25" s="40"/>
      <c r="AY25" s="40"/>
      <c r="AZ25" s="40"/>
      <c r="BA25" s="40"/>
      <c r="BB25" s="40"/>
      <c r="BC25" s="40"/>
      <c r="BD25" s="40"/>
      <c r="BE25" s="40"/>
      <c r="BF25" s="40"/>
      <c r="BG25" s="40"/>
      <c r="BH25" s="40"/>
      <c r="BI25" s="40"/>
      <c r="BJ25" s="40"/>
      <c r="BK25" s="40"/>
      <c r="BL25" s="40"/>
      <c r="BM25" s="40"/>
      <c r="BN25" s="40"/>
      <c r="BO25" s="40"/>
      <c r="BP25" s="40"/>
      <c r="BQ25" s="40"/>
      <c r="BR25" s="40"/>
      <c r="BS25" s="40"/>
      <c r="BT25" s="40"/>
      <c r="BU25" s="40"/>
      <c r="BV25" s="40"/>
      <c r="BW25" s="40"/>
      <c r="BX25" s="40"/>
      <c r="BY25" s="40"/>
      <c r="BZ25" s="40"/>
      <c r="CA25" s="40"/>
      <c r="CB25" s="40"/>
      <c r="CC25" s="40"/>
    </row>
    <row r="26">
      <c r="A26" s="367" t="str">
        <f>'Cenários'!AV74</f>
        <v>PCE-PC1850</v>
      </c>
      <c r="B26" s="145">
        <f>'Cenários'!AW74</f>
        <v>2737</v>
      </c>
      <c r="C26" s="145" t="str">
        <f>'Cenários'!AX74</f>
        <v>REMOV</v>
      </c>
      <c r="D26" s="145" t="str">
        <f>'Cenários'!AY74</f>
        <v>BACO</v>
      </c>
      <c r="E26" s="368">
        <f>'Cenários'!AZ74</f>
        <v>0</v>
      </c>
      <c r="F26" s="369">
        <f>'Cenários'!BA74</f>
        <v>1500</v>
      </c>
      <c r="G26" s="370" t="b">
        <f>'Cenários'!BB74</f>
        <v>0</v>
      </c>
      <c r="H26" s="371" t="str">
        <f>'Cenários'!BC74</f>
        <v>#DIV/0!</v>
      </c>
      <c r="I26" s="145" t="str">
        <f>'Cenários'!BE169</f>
        <v>#DIV/0!</v>
      </c>
      <c r="J26" s="145" t="str">
        <f>'Cenários'!BF169</f>
        <v>#DIV/0!</v>
      </c>
      <c r="K26" s="145" t="str">
        <f>'Cenários'!BG169</f>
        <v>#DIV/0!</v>
      </c>
      <c r="L26" s="145" t="str">
        <f>'Cenários'!BH169</f>
        <v>#DIV/0!</v>
      </c>
      <c r="M26" s="145" t="str">
        <f>'Cenários'!BI169</f>
        <v>#DIV/0!</v>
      </c>
      <c r="N26" s="145" t="str">
        <f>'Cenários'!BJ169</f>
        <v>#DIV/0!</v>
      </c>
      <c r="O26" s="145" t="str">
        <f>'Cenários'!BK169</f>
        <v>#DIV/0!</v>
      </c>
      <c r="P26" s="145" t="str">
        <f>'Cenários'!BL169</f>
        <v>#DIV/0!</v>
      </c>
      <c r="Q26" s="145" t="str">
        <f>'Cenários'!BM169</f>
        <v>#DIV/0!</v>
      </c>
      <c r="R26" s="145" t="str">
        <f>'Cenários'!BN169</f>
        <v>#DIV/0!</v>
      </c>
      <c r="S26" s="145" t="str">
        <f>'Cenários'!BO169</f>
        <v>#DIV/0!</v>
      </c>
      <c r="T26" s="145" t="str">
        <f>'Cenários'!BP169</f>
        <v>#DIV/0!</v>
      </c>
      <c r="U26" s="145" t="str">
        <f>'Cenários'!BQ169</f>
        <v>#DIV/0!</v>
      </c>
      <c r="V26" s="145" t="str">
        <f>'Cenários'!BR169</f>
        <v>#DIV/0!</v>
      </c>
      <c r="W26" s="145" t="str">
        <f>'Cenários'!BS169</f>
        <v>#DIV/0!</v>
      </c>
      <c r="X26" s="145" t="str">
        <f>'Cenários'!BT169</f>
        <v>#DIV/0!</v>
      </c>
      <c r="Y26" s="145" t="str">
        <f>'Cenários'!BU169</f>
        <v>#DIV/0!</v>
      </c>
      <c r="Z26" s="145" t="str">
        <f>'Cenários'!BV169</f>
        <v>#DIV/0!</v>
      </c>
      <c r="AA26" s="145" t="str">
        <f>'Cenários'!BW169</f>
        <v>#DIV/0!</v>
      </c>
      <c r="AB26" s="145" t="str">
        <f>'Cenários'!BX169</f>
        <v>#DIV/0!</v>
      </c>
      <c r="AC26" s="145" t="str">
        <f>'Cenários'!BY169</f>
        <v>#DIV/0!</v>
      </c>
      <c r="AD26" s="145" t="str">
        <f>'Cenários'!BZ169</f>
        <v>#DIV/0!</v>
      </c>
      <c r="AE26" s="145" t="str">
        <f>'Cenários'!CA169</f>
        <v>#DIV/0!</v>
      </c>
      <c r="AF26" s="145" t="str">
        <f>'Cenários'!CB169</f>
        <v>#DIV/0!</v>
      </c>
      <c r="AU26" s="40"/>
      <c r="AV26" s="40"/>
      <c r="AW26" s="40"/>
      <c r="AX26" s="40"/>
      <c r="AY26" s="40"/>
      <c r="AZ26" s="40"/>
      <c r="BA26" s="40"/>
      <c r="BB26" s="40"/>
      <c r="BC26" s="40"/>
      <c r="BD26" s="40"/>
      <c r="BE26" s="40"/>
      <c r="BF26" s="40"/>
      <c r="BG26" s="40"/>
      <c r="BH26" s="40"/>
      <c r="BI26" s="40"/>
      <c r="BJ26" s="40"/>
      <c r="BK26" s="40"/>
      <c r="BL26" s="40"/>
      <c r="BM26" s="40"/>
      <c r="BN26" s="40"/>
      <c r="BO26" s="40"/>
      <c r="BP26" s="40"/>
      <c r="BQ26" s="40"/>
      <c r="BR26" s="40"/>
      <c r="BS26" s="40"/>
      <c r="BT26" s="40"/>
      <c r="BU26" s="40"/>
      <c r="BV26" s="40"/>
      <c r="BW26" s="40"/>
      <c r="BX26" s="40"/>
      <c r="BY26" s="40"/>
      <c r="BZ26" s="40"/>
      <c r="CA26" s="40"/>
      <c r="CB26" s="40"/>
      <c r="CC26" s="40"/>
    </row>
    <row r="27" hidden="1">
      <c r="A27" s="367" t="str">
        <f>'Cenários'!AV84</f>
        <v>PCE-PC2224</v>
      </c>
      <c r="B27" s="145">
        <f>'Cenários'!AW84</f>
        <v>2731</v>
      </c>
      <c r="C27" s="145" t="str">
        <f>'Cenários'!AX84</f>
        <v>REPARA</v>
      </c>
      <c r="D27" s="145" t="str">
        <f>'Cenários'!AY84</f>
        <v>PAMASP</v>
      </c>
      <c r="E27" s="368">
        <f>'Cenários'!AZ84</f>
        <v>20.08680556</v>
      </c>
      <c r="F27" s="369">
        <f>'Cenários'!BA84</f>
        <v>1017.916667</v>
      </c>
      <c r="G27" s="370" t="str">
        <f>'Cenários'!BB84</f>
        <v>#DIV/0!</v>
      </c>
      <c r="H27" s="371" t="str">
        <f>'Cenários'!BC84</f>
        <v>#DIV/0!</v>
      </c>
      <c r="I27" s="145" t="str">
        <f>'Cenários'!BE179</f>
        <v>#DIV/0!</v>
      </c>
      <c r="J27" s="145" t="str">
        <f>'Cenários'!BF179</f>
        <v>#DIV/0!</v>
      </c>
      <c r="K27" s="145" t="str">
        <f>'Cenários'!BG179</f>
        <v>#DIV/0!</v>
      </c>
      <c r="L27" s="145" t="str">
        <f>'Cenários'!BH179</f>
        <v>#DIV/0!</v>
      </c>
      <c r="M27" s="145" t="str">
        <f>'Cenários'!BI179</f>
        <v>#DIV/0!</v>
      </c>
      <c r="N27" s="145" t="str">
        <f>'Cenários'!BJ179</f>
        <v>#DIV/0!</v>
      </c>
      <c r="O27" s="145" t="str">
        <f>'Cenários'!BK179</f>
        <v>#DIV/0!</v>
      </c>
      <c r="P27" s="145" t="str">
        <f>'Cenários'!BL179</f>
        <v>#DIV/0!</v>
      </c>
      <c r="Q27" s="145" t="str">
        <f>'Cenários'!BM179</f>
        <v>#DIV/0!</v>
      </c>
      <c r="R27" s="145" t="str">
        <f>'Cenários'!BN179</f>
        <v>#DIV/0!</v>
      </c>
      <c r="S27" s="145" t="str">
        <f>'Cenários'!BO179</f>
        <v>#DIV/0!</v>
      </c>
      <c r="T27" s="145" t="str">
        <f>'Cenários'!BP179</f>
        <v>#DIV/0!</v>
      </c>
      <c r="U27" s="145" t="str">
        <f>'Cenários'!BQ179</f>
        <v>#DIV/0!</v>
      </c>
      <c r="V27" s="145" t="str">
        <f>'Cenários'!BR179</f>
        <v>#DIV/0!</v>
      </c>
      <c r="W27" s="145" t="str">
        <f>'Cenários'!BS179</f>
        <v>#DIV/0!</v>
      </c>
      <c r="X27" s="145" t="str">
        <f>'Cenários'!BT179</f>
        <v>#DIV/0!</v>
      </c>
      <c r="Y27" s="145" t="str">
        <f>'Cenários'!BU179</f>
        <v>#DIV/0!</v>
      </c>
      <c r="Z27" s="145" t="str">
        <f>'Cenários'!BV179</f>
        <v>#DIV/0!</v>
      </c>
      <c r="AA27" s="145" t="str">
        <f>'Cenários'!BW179</f>
        <v>#DIV/0!</v>
      </c>
      <c r="AB27" s="145" t="str">
        <f>'Cenários'!BX179</f>
        <v>#DIV/0!</v>
      </c>
      <c r="AC27" s="145" t="str">
        <f>'Cenários'!BY179</f>
        <v>#DIV/0!</v>
      </c>
      <c r="AD27" s="145" t="str">
        <f>'Cenários'!BZ179</f>
        <v>#DIV/0!</v>
      </c>
      <c r="AE27" s="145" t="str">
        <f>'Cenários'!CA179</f>
        <v>#DIV/0!</v>
      </c>
      <c r="AF27" s="145" t="str">
        <f>'Cenários'!CB179</f>
        <v>#DIV/0!</v>
      </c>
      <c r="AU27" s="40"/>
      <c r="AV27" s="40"/>
      <c r="AW27" s="40"/>
      <c r="AX27" s="40"/>
      <c r="AY27" s="40"/>
      <c r="AZ27" s="40"/>
      <c r="BA27" s="40"/>
      <c r="BB27" s="40"/>
      <c r="BC27" s="40"/>
      <c r="BD27" s="40"/>
      <c r="BE27" s="40"/>
      <c r="BF27" s="40"/>
      <c r="BG27" s="40"/>
      <c r="BH27" s="40"/>
      <c r="BI27" s="40"/>
      <c r="BJ27" s="40"/>
      <c r="BK27" s="40"/>
      <c r="BL27" s="40"/>
      <c r="BM27" s="40"/>
      <c r="BN27" s="40"/>
      <c r="BO27" s="40"/>
      <c r="BP27" s="40"/>
      <c r="BQ27" s="40"/>
      <c r="BR27" s="40"/>
      <c r="BS27" s="40"/>
      <c r="BT27" s="40"/>
      <c r="BU27" s="40"/>
      <c r="BV27" s="40"/>
      <c r="BW27" s="40"/>
      <c r="BX27" s="40"/>
      <c r="BY27" s="40"/>
      <c r="BZ27" s="40"/>
      <c r="CA27" s="40"/>
      <c r="CB27" s="40"/>
      <c r="CC27" s="40"/>
    </row>
    <row r="28" hidden="1">
      <c r="A28" s="367" t="str">
        <f>'Cenários'!AV55</f>
        <v>PC-EPC0431</v>
      </c>
      <c r="B28" s="145">
        <f>'Cenários'!AW55</f>
        <v>2719</v>
      </c>
      <c r="C28" s="145" t="str">
        <f>'Cenários'!AX55</f>
        <v>APL</v>
      </c>
      <c r="D28" s="145" t="str">
        <f>'Cenários'!AY55</f>
        <v>2ETA</v>
      </c>
      <c r="E28" s="368">
        <f>'Cenários'!AZ55</f>
        <v>180.9548611</v>
      </c>
      <c r="F28" s="369">
        <f>'Cenários'!BA55</f>
        <v>157.0833333</v>
      </c>
      <c r="G28" s="370">
        <f>'Cenários'!BB55</f>
        <v>10.97142857</v>
      </c>
      <c r="H28" s="371">
        <f>'Cenários'!BC55</f>
        <v>14.31749132</v>
      </c>
      <c r="I28" s="145" t="str">
        <f>'Cenários'!BE150</f>
        <v/>
      </c>
      <c r="J28" s="145" t="str">
        <f>'Cenários'!BF150</f>
        <v/>
      </c>
      <c r="K28" s="145" t="str">
        <f>'Cenários'!BG150</f>
        <v/>
      </c>
      <c r="L28" s="145" t="str">
        <f>'Cenários'!BH150</f>
        <v/>
      </c>
      <c r="M28" s="145" t="str">
        <f>'Cenários'!BI150</f>
        <v/>
      </c>
      <c r="N28" s="145" t="str">
        <f>'Cenários'!BJ150</f>
        <v/>
      </c>
      <c r="O28" s="145" t="str">
        <f>'Cenários'!BK150</f>
        <v/>
      </c>
      <c r="P28" s="145" t="str">
        <f>'Cenários'!BL150</f>
        <v/>
      </c>
      <c r="Q28" s="145" t="str">
        <f>'Cenários'!BM150</f>
        <v/>
      </c>
      <c r="R28" s="145" t="str">
        <f>'Cenários'!BN150</f>
        <v/>
      </c>
      <c r="S28" s="145" t="str">
        <f>'Cenários'!BO150</f>
        <v/>
      </c>
      <c r="T28" s="145" t="str">
        <f>'Cenários'!BP150</f>
        <v/>
      </c>
      <c r="U28" s="145" t="str">
        <f>'Cenários'!BQ150</f>
        <v/>
      </c>
      <c r="V28" s="145" t="str">
        <f>'Cenários'!BR150</f>
        <v/>
      </c>
      <c r="W28" s="145" t="str">
        <f>'Cenários'!BS150</f>
        <v>HSI</v>
      </c>
      <c r="X28" s="145" t="str">
        <f>'Cenários'!BT150</f>
        <v/>
      </c>
      <c r="Y28" s="145" t="str">
        <f>'Cenários'!BU150</f>
        <v/>
      </c>
      <c r="Z28" s="145" t="str">
        <f>'Cenários'!BV150</f>
        <v/>
      </c>
      <c r="AA28" s="145" t="str">
        <f>'Cenários'!BW150</f>
        <v/>
      </c>
      <c r="AB28" s="145" t="str">
        <f>'Cenários'!BX150</f>
        <v/>
      </c>
      <c r="AC28" s="145" t="str">
        <f>'Cenários'!BY150</f>
        <v/>
      </c>
      <c r="AD28" s="145" t="str">
        <f>'Cenários'!BZ150</f>
        <v/>
      </c>
      <c r="AE28" s="145" t="str">
        <f>'Cenários'!CA150</f>
        <v/>
      </c>
      <c r="AF28" s="145" t="str">
        <f>'Cenários'!CB150</f>
        <v/>
      </c>
      <c r="AU28" s="40"/>
      <c r="AV28" s="40"/>
      <c r="AW28" s="40"/>
      <c r="AX28" s="40"/>
      <c r="AY28" s="40"/>
      <c r="AZ28" s="40"/>
      <c r="BA28" s="40"/>
      <c r="BB28" s="40"/>
      <c r="BC28" s="40"/>
      <c r="BD28" s="40"/>
      <c r="BE28" s="40"/>
      <c r="BF28" s="40"/>
      <c r="BG28" s="40"/>
      <c r="BH28" s="40"/>
      <c r="BI28" s="40"/>
      <c r="BJ28" s="40"/>
      <c r="BK28" s="40"/>
      <c r="BL28" s="40"/>
      <c r="BM28" s="40"/>
      <c r="BN28" s="40"/>
      <c r="BO28" s="40"/>
      <c r="BP28" s="40"/>
      <c r="BQ28" s="40"/>
      <c r="BR28" s="40"/>
      <c r="BS28" s="40"/>
      <c r="BT28" s="40"/>
      <c r="BU28" s="40"/>
      <c r="BV28" s="40"/>
      <c r="BW28" s="40"/>
      <c r="BX28" s="40"/>
      <c r="BY28" s="40"/>
      <c r="BZ28" s="40"/>
      <c r="CA28" s="40"/>
      <c r="CB28" s="40"/>
      <c r="CC28" s="40"/>
    </row>
    <row r="29" hidden="1">
      <c r="A29" s="367" t="str">
        <f>'Cenários'!AV80</f>
        <v>PCE-PC2055</v>
      </c>
      <c r="B29" s="145">
        <f>'Cenários'!AW80</f>
        <v>2722</v>
      </c>
      <c r="C29" s="145" t="str">
        <f>'Cenários'!AX80</f>
        <v>APL</v>
      </c>
      <c r="D29" s="145" t="str">
        <f>'Cenários'!AY80</f>
        <v>2ETA</v>
      </c>
      <c r="E29" s="368">
        <f>'Cenários'!AZ80</f>
        <v>173.2673611</v>
      </c>
      <c r="F29" s="369">
        <f>'Cenários'!BA80</f>
        <v>341.5833333</v>
      </c>
      <c r="G29" s="370">
        <f>'Cenários'!BB80</f>
        <v>10.97142857</v>
      </c>
      <c r="H29" s="371">
        <f>'Cenários'!BC80</f>
        <v>31.13389757</v>
      </c>
      <c r="I29" s="145" t="str">
        <f>'Cenários'!BE175</f>
        <v/>
      </c>
      <c r="J29" s="145" t="str">
        <f>'Cenários'!BF175</f>
        <v/>
      </c>
      <c r="K29" s="145" t="str">
        <f>'Cenários'!BG175</f>
        <v/>
      </c>
      <c r="L29" s="145" t="str">
        <f>'Cenários'!BH175</f>
        <v/>
      </c>
      <c r="M29" s="145" t="str">
        <f>'Cenários'!BI175</f>
        <v/>
      </c>
      <c r="N29" s="145" t="str">
        <f>'Cenários'!BJ175</f>
        <v/>
      </c>
      <c r="O29" s="145" t="str">
        <f>'Cenários'!BK175</f>
        <v/>
      </c>
      <c r="P29" s="145" t="str">
        <f>'Cenários'!BL175</f>
        <v/>
      </c>
      <c r="Q29" s="145" t="str">
        <f>'Cenários'!BM175</f>
        <v/>
      </c>
      <c r="R29" s="145" t="str">
        <f>'Cenários'!BN175</f>
        <v/>
      </c>
      <c r="S29" s="145" t="str">
        <f>'Cenários'!BO175</f>
        <v/>
      </c>
      <c r="T29" s="145" t="str">
        <f>'Cenários'!BP175</f>
        <v/>
      </c>
      <c r="U29" s="145" t="str">
        <f>'Cenários'!BQ175</f>
        <v/>
      </c>
      <c r="V29" s="145" t="str">
        <f>'Cenários'!BR175</f>
        <v/>
      </c>
      <c r="W29" s="145" t="str">
        <f>'Cenários'!BS175</f>
        <v/>
      </c>
      <c r="X29" s="145" t="str">
        <f>'Cenários'!BT175</f>
        <v/>
      </c>
      <c r="Y29" s="145" t="str">
        <f>'Cenários'!BU175</f>
        <v/>
      </c>
      <c r="Z29" s="145" t="str">
        <f>'Cenários'!BV175</f>
        <v/>
      </c>
      <c r="AA29" s="145" t="str">
        <f>'Cenários'!BW175</f>
        <v/>
      </c>
      <c r="AB29" s="145" t="str">
        <f>'Cenários'!BX175</f>
        <v/>
      </c>
      <c r="AC29" s="145" t="str">
        <f>'Cenários'!BY175</f>
        <v/>
      </c>
      <c r="AD29" s="145" t="str">
        <f>'Cenários'!BZ175</f>
        <v/>
      </c>
      <c r="AE29" s="145" t="str">
        <f>'Cenários'!CA175</f>
        <v/>
      </c>
      <c r="AF29" s="145" t="str">
        <f>'Cenários'!CB175</f>
        <v/>
      </c>
      <c r="AU29" s="40"/>
      <c r="AV29" s="40"/>
      <c r="AW29" s="40"/>
      <c r="AX29" s="40"/>
      <c r="AY29" s="40"/>
      <c r="AZ29" s="40"/>
      <c r="BA29" s="40"/>
      <c r="BB29" s="40"/>
      <c r="BC29" s="40"/>
      <c r="BD29" s="40"/>
      <c r="BE29" s="40"/>
      <c r="BF29" s="40"/>
      <c r="BG29" s="40"/>
      <c r="BH29" s="40"/>
      <c r="BI29" s="40"/>
      <c r="BJ29" s="40"/>
      <c r="BK29" s="40"/>
      <c r="BL29" s="40"/>
      <c r="BM29" s="40"/>
      <c r="BN29" s="40"/>
      <c r="BO29" s="40"/>
      <c r="BP29" s="40"/>
      <c r="BQ29" s="40"/>
      <c r="BR29" s="40"/>
      <c r="BS29" s="40"/>
      <c r="BT29" s="40"/>
      <c r="BU29" s="40"/>
      <c r="BV29" s="40"/>
      <c r="BW29" s="40"/>
      <c r="BX29" s="40"/>
      <c r="BY29" s="40"/>
      <c r="BZ29" s="40"/>
      <c r="CA29" s="40"/>
      <c r="CB29" s="40"/>
      <c r="CC29" s="40"/>
    </row>
    <row r="30">
      <c r="A30" s="367" t="str">
        <f>'Cenários'!AV72</f>
        <v>PCE-PC1832</v>
      </c>
      <c r="B30" s="145">
        <f>'Cenários'!AW72</f>
        <v>2738</v>
      </c>
      <c r="C30" s="145" t="str">
        <f>'Cenários'!AX72</f>
        <v>RECOLH</v>
      </c>
      <c r="D30" s="145" t="str">
        <f>'Cenários'!AY72</f>
        <v>BAMN</v>
      </c>
      <c r="E30" s="368">
        <f>'Cenários'!AZ72</f>
        <v>185.4131944</v>
      </c>
      <c r="F30" s="369">
        <f>'Cenários'!BA72</f>
        <v>50.08333333</v>
      </c>
      <c r="G30" s="370">
        <f>'Cenários'!BB72</f>
        <v>1.428571429</v>
      </c>
      <c r="H30" s="371">
        <f>'Cenários'!BC72</f>
        <v>35.05833333</v>
      </c>
      <c r="I30" s="145" t="str">
        <f>'Cenários'!BE167</f>
        <v/>
      </c>
      <c r="J30" s="145" t="str">
        <f>'Cenários'!BF167</f>
        <v/>
      </c>
      <c r="K30" s="145" t="str">
        <f>'Cenários'!BG167</f>
        <v/>
      </c>
      <c r="L30" s="145" t="str">
        <f>'Cenários'!BH167</f>
        <v/>
      </c>
      <c r="M30" s="145" t="str">
        <f>'Cenários'!BI167</f>
        <v/>
      </c>
      <c r="N30" s="145" t="str">
        <f>'Cenários'!BJ167</f>
        <v/>
      </c>
      <c r="O30" s="145" t="str">
        <f>'Cenários'!BK167</f>
        <v/>
      </c>
      <c r="P30" s="145" t="str">
        <f>'Cenários'!BL167</f>
        <v/>
      </c>
      <c r="Q30" s="145" t="str">
        <f>'Cenários'!BM167</f>
        <v/>
      </c>
      <c r="R30" s="145" t="str">
        <f>'Cenários'!BN167</f>
        <v/>
      </c>
      <c r="S30" s="145" t="str">
        <f>'Cenários'!BO167</f>
        <v/>
      </c>
      <c r="T30" s="145" t="str">
        <f>'Cenários'!BP167</f>
        <v/>
      </c>
      <c r="U30" s="145" t="str">
        <f>'Cenários'!BQ167</f>
        <v/>
      </c>
      <c r="V30" s="145" t="str">
        <f>'Cenários'!BR167</f>
        <v/>
      </c>
      <c r="W30" s="145" t="str">
        <f>'Cenários'!BS167</f>
        <v/>
      </c>
      <c r="X30" s="145" t="str">
        <f>'Cenários'!BT167</f>
        <v/>
      </c>
      <c r="Y30" s="145" t="str">
        <f>'Cenários'!BU167</f>
        <v/>
      </c>
      <c r="Z30" s="145" t="str">
        <f>'Cenários'!BV167</f>
        <v/>
      </c>
      <c r="AA30" s="145" t="str">
        <f>'Cenários'!BW167</f>
        <v/>
      </c>
      <c r="AB30" s="145" t="str">
        <f>'Cenários'!BX167</f>
        <v/>
      </c>
      <c r="AC30" s="145" t="str">
        <f>'Cenários'!BY167</f>
        <v/>
      </c>
      <c r="AD30" s="145" t="str">
        <f>'Cenários'!BZ167</f>
        <v/>
      </c>
      <c r="AE30" s="145" t="str">
        <f>'Cenários'!CA167</f>
        <v/>
      </c>
      <c r="AF30" s="145" t="str">
        <f>'Cenários'!CB167</f>
        <v/>
      </c>
      <c r="AU30" s="40"/>
      <c r="AV30" s="40"/>
      <c r="AW30" s="40"/>
      <c r="AX30" s="40"/>
      <c r="AY30" s="40"/>
      <c r="AZ30" s="40"/>
      <c r="BA30" s="40"/>
      <c r="BB30" s="40"/>
      <c r="BC30" s="40"/>
      <c r="BD30" s="40"/>
      <c r="BE30" s="40"/>
      <c r="BF30" s="40"/>
      <c r="BG30" s="40"/>
      <c r="BH30" s="40"/>
      <c r="BI30" s="40"/>
      <c r="BJ30" s="40"/>
      <c r="BK30" s="40"/>
      <c r="BL30" s="40"/>
      <c r="BM30" s="40"/>
      <c r="BN30" s="40"/>
      <c r="BO30" s="40"/>
      <c r="BP30" s="40"/>
      <c r="BQ30" s="40"/>
      <c r="BR30" s="40"/>
      <c r="BS30" s="40"/>
      <c r="BT30" s="40"/>
      <c r="BU30" s="40"/>
      <c r="BV30" s="40"/>
      <c r="BW30" s="40"/>
      <c r="BX30" s="40"/>
      <c r="BY30" s="40"/>
      <c r="BZ30" s="40"/>
      <c r="CA30" s="40"/>
      <c r="CB30" s="40"/>
      <c r="CC30" s="40"/>
    </row>
    <row r="31">
      <c r="A31" s="367" t="str">
        <f>'Cenários'!AV70</f>
        <v>PCE-PC1783</v>
      </c>
      <c r="B31" s="145">
        <f>'Cenários'!AW70</f>
        <v>2727</v>
      </c>
      <c r="C31" s="145" t="str">
        <f>'Cenários'!AX70</f>
        <v>RECOLH</v>
      </c>
      <c r="D31" s="145" t="str">
        <f>'Cenários'!AY70</f>
        <v>BACG</v>
      </c>
      <c r="E31" s="368">
        <f>'Cenários'!AZ70</f>
        <v>216.6666667</v>
      </c>
      <c r="F31" s="369">
        <f>'Cenários'!BA70</f>
        <v>-200</v>
      </c>
      <c r="G31" s="370" t="b">
        <f>'Cenários'!BB70</f>
        <v>0</v>
      </c>
      <c r="H31" s="371" t="str">
        <f>'Cenários'!BC70</f>
        <v>#DIV/0!</v>
      </c>
      <c r="I31" s="145" t="str">
        <f>'Cenários'!BE165</f>
        <v>#DIV/0!</v>
      </c>
      <c r="J31" s="145" t="str">
        <f>'Cenários'!BF165</f>
        <v>#DIV/0!</v>
      </c>
      <c r="K31" s="145" t="str">
        <f>'Cenários'!BG165</f>
        <v>#DIV/0!</v>
      </c>
      <c r="L31" s="145" t="str">
        <f>'Cenários'!BH165</f>
        <v>#DIV/0!</v>
      </c>
      <c r="M31" s="145" t="str">
        <f>'Cenários'!BI165</f>
        <v>#DIV/0!</v>
      </c>
      <c r="N31" s="145" t="str">
        <f>'Cenários'!BJ165</f>
        <v>#DIV/0!</v>
      </c>
      <c r="O31" s="145" t="str">
        <f>'Cenários'!BK165</f>
        <v>#DIV/0!</v>
      </c>
      <c r="P31" s="145" t="str">
        <f>'Cenários'!BL165</f>
        <v>#DIV/0!</v>
      </c>
      <c r="Q31" s="145" t="str">
        <f>'Cenários'!BM165</f>
        <v>#DIV/0!</v>
      </c>
      <c r="R31" s="145" t="str">
        <f>'Cenários'!BN165</f>
        <v>#DIV/0!</v>
      </c>
      <c r="S31" s="145" t="str">
        <f>'Cenários'!BO165</f>
        <v>#DIV/0!</v>
      </c>
      <c r="T31" s="145" t="str">
        <f>'Cenários'!BP165</f>
        <v>#DIV/0!</v>
      </c>
      <c r="U31" s="145" t="str">
        <f>'Cenários'!BQ165</f>
        <v>#DIV/0!</v>
      </c>
      <c r="V31" s="145" t="str">
        <f>'Cenários'!BR165</f>
        <v>#DIV/0!</v>
      </c>
      <c r="W31" s="145" t="str">
        <f>'Cenários'!BS165</f>
        <v>#DIV/0!</v>
      </c>
      <c r="X31" s="145" t="str">
        <f>'Cenários'!BT165</f>
        <v>#DIV/0!</v>
      </c>
      <c r="Y31" s="145" t="str">
        <f>'Cenários'!BU165</f>
        <v>#DIV/0!</v>
      </c>
      <c r="Z31" s="145" t="str">
        <f>'Cenários'!BV165</f>
        <v>#DIV/0!</v>
      </c>
      <c r="AA31" s="145" t="str">
        <f>'Cenários'!BW165</f>
        <v>#DIV/0!</v>
      </c>
      <c r="AB31" s="145" t="str">
        <f>'Cenários'!BX165</f>
        <v>#DIV/0!</v>
      </c>
      <c r="AC31" s="145" t="str">
        <f>'Cenários'!BY165</f>
        <v>#DIV/0!</v>
      </c>
      <c r="AD31" s="145" t="str">
        <f>'Cenários'!BZ165</f>
        <v>#DIV/0!</v>
      </c>
      <c r="AE31" s="145" t="str">
        <f>'Cenários'!CA165</f>
        <v>#DIV/0!</v>
      </c>
      <c r="AF31" s="145" t="str">
        <f>'Cenários'!CB165</f>
        <v>#DIV/0!</v>
      </c>
      <c r="AU31" s="40"/>
      <c r="AV31" s="40"/>
      <c r="AW31" s="40"/>
      <c r="AX31" s="40"/>
      <c r="AY31" s="40"/>
      <c r="AZ31" s="40"/>
      <c r="BA31" s="40"/>
      <c r="BB31" s="40"/>
      <c r="BC31" s="40"/>
      <c r="BD31" s="40"/>
      <c r="BE31" s="40"/>
      <c r="BF31" s="40"/>
      <c r="BG31" s="40"/>
      <c r="BH31" s="40"/>
      <c r="BI31" s="40"/>
      <c r="BJ31" s="40"/>
      <c r="BK31" s="40"/>
      <c r="BL31" s="40"/>
      <c r="BM31" s="40"/>
      <c r="BN31" s="40"/>
      <c r="BO31" s="40"/>
      <c r="BP31" s="40"/>
      <c r="BQ31" s="40"/>
      <c r="BR31" s="40"/>
      <c r="BS31" s="40"/>
      <c r="BT31" s="40"/>
      <c r="BU31" s="40"/>
      <c r="BV31" s="40"/>
      <c r="BW31" s="40"/>
      <c r="BX31" s="40"/>
      <c r="BY31" s="40"/>
      <c r="BZ31" s="40"/>
      <c r="CA31" s="40"/>
      <c r="CB31" s="40"/>
      <c r="CC31" s="40"/>
    </row>
    <row r="32" hidden="1">
      <c r="A32" s="367" t="str">
        <f>'Cenários'!AV83</f>
        <v>PCE-PC2223</v>
      </c>
      <c r="B32" s="145">
        <f>'Cenários'!AW83</f>
        <v>2723</v>
      </c>
      <c r="C32" s="145" t="str">
        <f>'Cenários'!AX83</f>
        <v>APL</v>
      </c>
      <c r="D32" s="145" t="str">
        <f>'Cenários'!AY83</f>
        <v>CLA</v>
      </c>
      <c r="E32" s="368">
        <f>'Cenários'!AZ83</f>
        <v>117.9444444</v>
      </c>
      <c r="F32" s="369">
        <f>'Cenários'!BA83</f>
        <v>169.3333333</v>
      </c>
      <c r="G32" s="370">
        <f>'Cenários'!BB83</f>
        <v>25.47619048</v>
      </c>
      <c r="H32" s="371">
        <f>'Cenários'!BC83</f>
        <v>6.646728972</v>
      </c>
      <c r="I32" s="145" t="str">
        <f>'Cenários'!BE178</f>
        <v/>
      </c>
      <c r="J32" s="145" t="str">
        <f>'Cenários'!BF178</f>
        <v/>
      </c>
      <c r="K32" s="145" t="str">
        <f>'Cenários'!BG178</f>
        <v/>
      </c>
      <c r="L32" s="145" t="str">
        <f>'Cenários'!BH178</f>
        <v/>
      </c>
      <c r="M32" s="145" t="str">
        <f>'Cenários'!BI178</f>
        <v/>
      </c>
      <c r="N32" s="145" t="str">
        <f>'Cenários'!BJ178</f>
        <v/>
      </c>
      <c r="O32" s="145" t="str">
        <f>'Cenários'!BK178</f>
        <v>HSI</v>
      </c>
      <c r="P32" s="145" t="str">
        <f>'Cenários'!BL178</f>
        <v/>
      </c>
      <c r="Q32" s="145" t="str">
        <f>'Cenários'!BM178</f>
        <v/>
      </c>
      <c r="R32" s="145" t="str">
        <f>'Cenários'!BN178</f>
        <v/>
      </c>
      <c r="S32" s="145" t="str">
        <f>'Cenários'!BO178</f>
        <v/>
      </c>
      <c r="T32" s="145" t="str">
        <f>'Cenários'!BP178</f>
        <v/>
      </c>
      <c r="U32" s="145" t="str">
        <f>'Cenários'!BQ178</f>
        <v/>
      </c>
      <c r="V32" s="145" t="str">
        <f>'Cenários'!BR178</f>
        <v/>
      </c>
      <c r="W32" s="145" t="str">
        <f>'Cenários'!BS178</f>
        <v/>
      </c>
      <c r="X32" s="145" t="str">
        <f>'Cenários'!BT178</f>
        <v/>
      </c>
      <c r="Y32" s="145" t="str">
        <f>'Cenários'!BU178</f>
        <v/>
      </c>
      <c r="Z32" s="145" t="str">
        <f>'Cenários'!BV178</f>
        <v/>
      </c>
      <c r="AA32" s="145" t="str">
        <f>'Cenários'!BW178</f>
        <v/>
      </c>
      <c r="AB32" s="145" t="str">
        <f>'Cenários'!BX178</f>
        <v/>
      </c>
      <c r="AC32" s="145" t="str">
        <f>'Cenários'!BY178</f>
        <v/>
      </c>
      <c r="AD32" s="145" t="str">
        <f>'Cenários'!BZ178</f>
        <v/>
      </c>
      <c r="AE32" s="145" t="str">
        <f>'Cenários'!CA178</f>
        <v/>
      </c>
      <c r="AF32" s="145" t="str">
        <f>'Cenários'!CB178</f>
        <v/>
      </c>
      <c r="AU32" s="40"/>
      <c r="AV32" s="40"/>
      <c r="AW32" s="40"/>
      <c r="AX32" s="40"/>
      <c r="AY32" s="40"/>
      <c r="AZ32" s="40"/>
      <c r="BA32" s="40"/>
      <c r="BB32" s="40"/>
      <c r="BC32" s="40"/>
      <c r="BD32" s="40"/>
      <c r="BE32" s="40"/>
      <c r="BF32" s="40"/>
      <c r="BG32" s="40"/>
      <c r="BH32" s="40"/>
      <c r="BI32" s="40"/>
      <c r="BJ32" s="40"/>
      <c r="BK32" s="40"/>
      <c r="BL32" s="40"/>
      <c r="BM32" s="40"/>
      <c r="BN32" s="40"/>
      <c r="BO32" s="40"/>
      <c r="BP32" s="40"/>
      <c r="BQ32" s="40"/>
      <c r="BR32" s="40"/>
      <c r="BS32" s="40"/>
      <c r="BT32" s="40"/>
      <c r="BU32" s="40"/>
      <c r="BV32" s="40"/>
      <c r="BW32" s="40"/>
      <c r="BX32" s="40"/>
      <c r="BY32" s="40"/>
      <c r="BZ32" s="40"/>
      <c r="CA32" s="40"/>
      <c r="CB32" s="40"/>
      <c r="CC32" s="40"/>
    </row>
    <row r="33">
      <c r="A33" s="367" t="str">
        <f>'Cenários'!AV68</f>
        <v>PCE-PC1666</v>
      </c>
      <c r="B33" s="145">
        <f>'Cenários'!AW68</f>
        <v>2731</v>
      </c>
      <c r="C33" s="145" t="str">
        <f>'Cenários'!AX68</f>
        <v>APL</v>
      </c>
      <c r="D33" s="145" t="str">
        <f>'Cenários'!AY68</f>
        <v>1ETA</v>
      </c>
      <c r="E33" s="368">
        <f>'Cenários'!AZ68</f>
        <v>16.51041667</v>
      </c>
      <c r="F33" s="369">
        <f>'Cenários'!BA68</f>
        <v>1103.75</v>
      </c>
      <c r="G33" s="370">
        <f>'Cenários'!BB68</f>
        <v>19.3515873</v>
      </c>
      <c r="H33" s="371">
        <f>'Cenários'!BC68</f>
        <v>57.03666489</v>
      </c>
      <c r="I33" s="145" t="str">
        <f>'Cenários'!BE163</f>
        <v/>
      </c>
      <c r="J33" s="145" t="str">
        <f>'Cenários'!BF163</f>
        <v/>
      </c>
      <c r="K33" s="145" t="str">
        <f>'Cenários'!BG163</f>
        <v/>
      </c>
      <c r="L33" s="145" t="str">
        <f>'Cenários'!BH163</f>
        <v/>
      </c>
      <c r="M33" s="145" t="str">
        <f>'Cenários'!BI163</f>
        <v/>
      </c>
      <c r="N33" s="145" t="str">
        <f>'Cenários'!BJ163</f>
        <v/>
      </c>
      <c r="O33" s="145" t="str">
        <f>'Cenários'!BK163</f>
        <v/>
      </c>
      <c r="P33" s="145" t="str">
        <f>'Cenários'!BL163</f>
        <v/>
      </c>
      <c r="Q33" s="145" t="str">
        <f>'Cenários'!BM163</f>
        <v/>
      </c>
      <c r="R33" s="145" t="str">
        <f>'Cenários'!BN163</f>
        <v/>
      </c>
      <c r="S33" s="145" t="str">
        <f>'Cenários'!BO163</f>
        <v/>
      </c>
      <c r="T33" s="145" t="str">
        <f>'Cenários'!BP163</f>
        <v/>
      </c>
      <c r="U33" s="145" t="str">
        <f>'Cenários'!BQ163</f>
        <v/>
      </c>
      <c r="V33" s="145" t="str">
        <f>'Cenários'!BR163</f>
        <v/>
      </c>
      <c r="W33" s="145" t="str">
        <f>'Cenários'!BS163</f>
        <v/>
      </c>
      <c r="X33" s="145" t="str">
        <f>'Cenários'!BT163</f>
        <v/>
      </c>
      <c r="Y33" s="145" t="str">
        <f>'Cenários'!BU163</f>
        <v/>
      </c>
      <c r="Z33" s="145" t="str">
        <f>'Cenários'!BV163</f>
        <v/>
      </c>
      <c r="AA33" s="145" t="str">
        <f>'Cenários'!BW163</f>
        <v/>
      </c>
      <c r="AB33" s="145" t="str">
        <f>'Cenários'!BX163</f>
        <v/>
      </c>
      <c r="AC33" s="145" t="str">
        <f>'Cenários'!BY163</f>
        <v/>
      </c>
      <c r="AD33" s="145" t="str">
        <f>'Cenários'!BZ163</f>
        <v/>
      </c>
      <c r="AE33" s="145" t="str">
        <f>'Cenários'!CA163</f>
        <v/>
      </c>
      <c r="AF33" s="145" t="str">
        <f>'Cenários'!CB163</f>
        <v/>
      </c>
      <c r="AU33" s="40"/>
      <c r="AV33" s="40"/>
      <c r="AW33" s="40"/>
      <c r="AX33" s="40"/>
      <c r="AY33" s="40"/>
      <c r="AZ33" s="40"/>
      <c r="BA33" s="40"/>
      <c r="BB33" s="40"/>
      <c r="BC33" s="40"/>
      <c r="BD33" s="40"/>
      <c r="BE33" s="40"/>
      <c r="BF33" s="40"/>
      <c r="BG33" s="40"/>
      <c r="BH33" s="40"/>
      <c r="BI33" s="40"/>
      <c r="BJ33" s="40"/>
      <c r="BK33" s="40"/>
      <c r="BL33" s="40"/>
      <c r="BM33" s="40"/>
      <c r="BN33" s="40"/>
      <c r="BO33" s="40"/>
      <c r="BP33" s="40"/>
      <c r="BQ33" s="40"/>
      <c r="BR33" s="40"/>
      <c r="BS33" s="40"/>
      <c r="BT33" s="40"/>
      <c r="BU33" s="40"/>
      <c r="BV33" s="40"/>
      <c r="BW33" s="40"/>
      <c r="BX33" s="40"/>
      <c r="BY33" s="40"/>
      <c r="BZ33" s="40"/>
      <c r="CA33" s="40"/>
      <c r="CB33" s="40"/>
      <c r="CC33" s="40"/>
    </row>
    <row r="34" hidden="1">
      <c r="A34" s="367" t="str">
        <f>'Cenários'!AV79</f>
        <v>PCE-PC2050</v>
      </c>
      <c r="B34" s="145">
        <f>'Cenários'!AW79</f>
        <v>2702</v>
      </c>
      <c r="C34" s="145" t="str">
        <f>'Cenários'!AX79</f>
        <v>APL</v>
      </c>
      <c r="D34" s="145" t="str">
        <f>'Cenários'!AY79</f>
        <v>1/5GAV</v>
      </c>
      <c r="E34" s="368">
        <f>'Cenários'!AZ79</f>
        <v>23.03472222</v>
      </c>
      <c r="F34" s="369">
        <f>'Cenários'!BA79</f>
        <v>947.1666667</v>
      </c>
      <c r="G34" s="370">
        <f>'Cenários'!BB79</f>
        <v>55.625</v>
      </c>
      <c r="H34" s="371">
        <f>'Cenários'!BC79</f>
        <v>17.02771536</v>
      </c>
      <c r="I34" s="145" t="str">
        <f>'Cenários'!BE174</f>
        <v/>
      </c>
      <c r="J34" s="145" t="str">
        <f>'Cenários'!BF174</f>
        <v/>
      </c>
      <c r="K34" s="145" t="str">
        <f>'Cenários'!BG174</f>
        <v/>
      </c>
      <c r="L34" s="145" t="str">
        <f>'Cenários'!BH174</f>
        <v/>
      </c>
      <c r="M34" s="145" t="str">
        <f>'Cenários'!BI174</f>
        <v/>
      </c>
      <c r="N34" s="145" t="str">
        <f>'Cenários'!BJ174</f>
        <v/>
      </c>
      <c r="O34" s="145" t="str">
        <f>'Cenários'!BK174</f>
        <v/>
      </c>
      <c r="P34" s="145" t="str">
        <f>'Cenários'!BL174</f>
        <v/>
      </c>
      <c r="Q34" s="145" t="str">
        <f>'Cenários'!BM174</f>
        <v/>
      </c>
      <c r="R34" s="145" t="str">
        <f>'Cenários'!BN174</f>
        <v/>
      </c>
      <c r="S34" s="145" t="str">
        <f>'Cenários'!BO174</f>
        <v/>
      </c>
      <c r="T34" s="145" t="str">
        <f>'Cenários'!BP174</f>
        <v/>
      </c>
      <c r="U34" s="145" t="str">
        <f>'Cenários'!BQ174</f>
        <v/>
      </c>
      <c r="V34" s="145" t="str">
        <f>'Cenários'!BR174</f>
        <v/>
      </c>
      <c r="W34" s="145" t="str">
        <f>'Cenários'!BS174</f>
        <v/>
      </c>
      <c r="X34" s="145" t="str">
        <f>'Cenários'!BT174</f>
        <v/>
      </c>
      <c r="Y34" s="145" t="str">
        <f>'Cenários'!BU174</f>
        <v/>
      </c>
      <c r="Z34" s="145" t="str">
        <f>'Cenários'!BV174</f>
        <v>HSI</v>
      </c>
      <c r="AA34" s="145" t="str">
        <f>'Cenários'!BW174</f>
        <v/>
      </c>
      <c r="AB34" s="145" t="str">
        <f>'Cenários'!BX174</f>
        <v/>
      </c>
      <c r="AC34" s="145" t="str">
        <f>'Cenários'!BY174</f>
        <v/>
      </c>
      <c r="AD34" s="145" t="str">
        <f>'Cenários'!BZ174</f>
        <v/>
      </c>
      <c r="AE34" s="145" t="str">
        <f>'Cenários'!CA174</f>
        <v/>
      </c>
      <c r="AF34" s="145" t="str">
        <f>'Cenários'!CB174</f>
        <v/>
      </c>
      <c r="AU34" s="40"/>
      <c r="AV34" s="40"/>
      <c r="AW34" s="40"/>
      <c r="AX34" s="40"/>
      <c r="AY34" s="40"/>
      <c r="AZ34" s="40"/>
      <c r="BA34" s="40"/>
      <c r="BB34" s="40"/>
      <c r="BC34" s="40"/>
      <c r="BD34" s="40"/>
      <c r="BE34" s="40"/>
      <c r="BF34" s="40"/>
      <c r="BG34" s="40"/>
      <c r="BH34" s="40"/>
      <c r="BI34" s="40"/>
      <c r="BJ34" s="40"/>
      <c r="BK34" s="40"/>
      <c r="BL34" s="40"/>
      <c r="BM34" s="40"/>
      <c r="BN34" s="40"/>
      <c r="BO34" s="40"/>
      <c r="BP34" s="40"/>
      <c r="BQ34" s="40"/>
      <c r="BR34" s="40"/>
      <c r="BS34" s="40"/>
      <c r="BT34" s="40"/>
      <c r="BU34" s="40"/>
      <c r="BV34" s="40"/>
      <c r="BW34" s="40"/>
      <c r="BX34" s="40"/>
      <c r="BY34" s="40"/>
      <c r="BZ34" s="40"/>
      <c r="CA34" s="40"/>
      <c r="CB34" s="40"/>
      <c r="CC34" s="40"/>
    </row>
    <row r="35">
      <c r="A35" s="367" t="str">
        <f>'Cenários'!AV66</f>
        <v>PCE-PC1570</v>
      </c>
      <c r="B35" s="145">
        <f>'Cenários'!AW66</f>
        <v>2737</v>
      </c>
      <c r="C35" s="145" t="str">
        <f>'Cenários'!AX66</f>
        <v>APL</v>
      </c>
      <c r="D35" s="145" t="str">
        <f>'Cenários'!AY66</f>
        <v>7ETA</v>
      </c>
      <c r="E35" s="368">
        <f>'Cenários'!AZ66</f>
        <v>15.71875</v>
      </c>
      <c r="F35" s="369">
        <f>'Cenários'!BA66</f>
        <v>1122.75</v>
      </c>
      <c r="G35" s="370">
        <f>'Cenários'!BB66</f>
        <v>4.411111111</v>
      </c>
      <c r="H35" s="371">
        <f>'Cenários'!BC66</f>
        <v>254.5277078</v>
      </c>
      <c r="I35" s="145" t="str">
        <f>'Cenários'!BE161</f>
        <v/>
      </c>
      <c r="J35" s="145" t="str">
        <f>'Cenários'!BF161</f>
        <v/>
      </c>
      <c r="K35" s="145" t="str">
        <f>'Cenários'!BG161</f>
        <v/>
      </c>
      <c r="L35" s="145" t="str">
        <f>'Cenários'!BH161</f>
        <v/>
      </c>
      <c r="M35" s="145" t="str">
        <f>'Cenários'!BI161</f>
        <v/>
      </c>
      <c r="N35" s="145" t="str">
        <f>'Cenários'!BJ161</f>
        <v/>
      </c>
      <c r="O35" s="145" t="str">
        <f>'Cenários'!BK161</f>
        <v/>
      </c>
      <c r="P35" s="145" t="str">
        <f>'Cenários'!BL161</f>
        <v/>
      </c>
      <c r="Q35" s="145" t="str">
        <f>'Cenários'!BM161</f>
        <v/>
      </c>
      <c r="R35" s="145" t="str">
        <f>'Cenários'!BN161</f>
        <v/>
      </c>
      <c r="S35" s="145" t="str">
        <f>'Cenários'!BO161</f>
        <v/>
      </c>
      <c r="T35" s="145" t="str">
        <f>'Cenários'!BP161</f>
        <v/>
      </c>
      <c r="U35" s="145" t="str">
        <f>'Cenários'!BQ161</f>
        <v/>
      </c>
      <c r="V35" s="145" t="str">
        <f>'Cenários'!BR161</f>
        <v/>
      </c>
      <c r="W35" s="145" t="str">
        <f>'Cenários'!BS161</f>
        <v/>
      </c>
      <c r="X35" s="145" t="str">
        <f>'Cenários'!BT161</f>
        <v/>
      </c>
      <c r="Y35" s="145" t="str">
        <f>'Cenários'!BU161</f>
        <v/>
      </c>
      <c r="Z35" s="145" t="str">
        <f>'Cenários'!BV161</f>
        <v/>
      </c>
      <c r="AA35" s="145" t="str">
        <f>'Cenários'!BW161</f>
        <v/>
      </c>
      <c r="AB35" s="145" t="str">
        <f>'Cenários'!BX161</f>
        <v/>
      </c>
      <c r="AC35" s="145" t="str">
        <f>'Cenários'!BY161</f>
        <v/>
      </c>
      <c r="AD35" s="145" t="str">
        <f>'Cenários'!BZ161</f>
        <v/>
      </c>
      <c r="AE35" s="145" t="str">
        <f>'Cenários'!CA161</f>
        <v/>
      </c>
      <c r="AF35" s="145" t="str">
        <f>'Cenários'!CB161</f>
        <v/>
      </c>
      <c r="AU35" s="40"/>
      <c r="AV35" s="40"/>
      <c r="AW35" s="40"/>
      <c r="AX35" s="40"/>
      <c r="AY35" s="40"/>
      <c r="AZ35" s="40"/>
      <c r="BA35" s="40"/>
      <c r="BB35" s="40"/>
      <c r="BC35" s="40"/>
      <c r="BD35" s="40"/>
      <c r="BE35" s="40"/>
      <c r="BF35" s="40"/>
      <c r="BG35" s="40"/>
      <c r="BH35" s="40"/>
      <c r="BI35" s="40"/>
      <c r="BJ35" s="40"/>
      <c r="BK35" s="40"/>
      <c r="BL35" s="40"/>
      <c r="BM35" s="40"/>
      <c r="BN35" s="40"/>
      <c r="BO35" s="40"/>
      <c r="BP35" s="40"/>
      <c r="BQ35" s="40"/>
      <c r="BR35" s="40"/>
      <c r="BS35" s="40"/>
      <c r="BT35" s="40"/>
      <c r="BU35" s="40"/>
      <c r="BV35" s="40"/>
      <c r="BW35" s="40"/>
      <c r="BX35" s="40"/>
      <c r="BY35" s="40"/>
      <c r="BZ35" s="40"/>
      <c r="CA35" s="40"/>
      <c r="CB35" s="40"/>
      <c r="CC35" s="40"/>
    </row>
    <row r="36" hidden="1">
      <c r="A36" s="367" t="str">
        <f>'Cenários'!AV87</f>
        <v>PCE-PC2261</v>
      </c>
      <c r="B36" s="145">
        <f>'Cenários'!AW87</f>
        <v>2720</v>
      </c>
      <c r="C36" s="145" t="str">
        <f>'Cenários'!AX87</f>
        <v>APL</v>
      </c>
      <c r="D36" s="145" t="str">
        <f>'Cenários'!AY87</f>
        <v>6ETA</v>
      </c>
      <c r="E36" s="368">
        <f>'Cenários'!AZ87</f>
        <v>133.7222222</v>
      </c>
      <c r="F36" s="369">
        <f>'Cenários'!BA87</f>
        <v>1290.666667</v>
      </c>
      <c r="G36" s="370">
        <f>'Cenários'!BB87</f>
        <v>0.05952380952</v>
      </c>
      <c r="H36" s="371">
        <f>'Cenários'!BC87</f>
        <v>21683.2</v>
      </c>
      <c r="I36" s="145" t="str">
        <f>'Cenários'!BE182</f>
        <v/>
      </c>
      <c r="J36" s="145" t="str">
        <f>'Cenários'!BF182</f>
        <v/>
      </c>
      <c r="K36" s="145" t="str">
        <f>'Cenários'!BG182</f>
        <v/>
      </c>
      <c r="L36" s="145" t="str">
        <f>'Cenários'!BH182</f>
        <v/>
      </c>
      <c r="M36" s="145" t="str">
        <f>'Cenários'!BI182</f>
        <v/>
      </c>
      <c r="N36" s="145" t="str">
        <f>'Cenários'!BJ182</f>
        <v/>
      </c>
      <c r="O36" s="145" t="str">
        <f>'Cenários'!BK182</f>
        <v/>
      </c>
      <c r="P36" s="145" t="str">
        <f>'Cenários'!BL182</f>
        <v/>
      </c>
      <c r="Q36" s="145" t="str">
        <f>'Cenários'!BM182</f>
        <v/>
      </c>
      <c r="R36" s="145" t="str">
        <f>'Cenários'!BN182</f>
        <v/>
      </c>
      <c r="S36" s="145" t="str">
        <f>'Cenários'!BO182</f>
        <v/>
      </c>
      <c r="T36" s="145" t="str">
        <f>'Cenários'!BP182</f>
        <v/>
      </c>
      <c r="U36" s="145" t="str">
        <f>'Cenários'!BQ182</f>
        <v/>
      </c>
      <c r="V36" s="145" t="str">
        <f>'Cenários'!BR182</f>
        <v/>
      </c>
      <c r="W36" s="145" t="str">
        <f>'Cenários'!BS182</f>
        <v/>
      </c>
      <c r="X36" s="145" t="str">
        <f>'Cenários'!BT182</f>
        <v/>
      </c>
      <c r="Y36" s="145" t="str">
        <f>'Cenários'!BU182</f>
        <v/>
      </c>
      <c r="Z36" s="145" t="str">
        <f>'Cenários'!BV182</f>
        <v/>
      </c>
      <c r="AA36" s="145" t="str">
        <f>'Cenários'!BW182</f>
        <v/>
      </c>
      <c r="AB36" s="145" t="str">
        <f>'Cenários'!BX182</f>
        <v/>
      </c>
      <c r="AC36" s="145" t="str">
        <f>'Cenários'!BY182</f>
        <v/>
      </c>
      <c r="AD36" s="145" t="str">
        <f>'Cenários'!BZ182</f>
        <v/>
      </c>
      <c r="AE36" s="145" t="str">
        <f>'Cenários'!CA182</f>
        <v/>
      </c>
      <c r="AF36" s="145" t="str">
        <f>'Cenários'!CB182</f>
        <v/>
      </c>
      <c r="AU36" s="40"/>
      <c r="AV36" s="40"/>
      <c r="AW36" s="40"/>
      <c r="AX36" s="40"/>
      <c r="AY36" s="40"/>
      <c r="AZ36" s="40"/>
      <c r="BA36" s="40"/>
      <c r="BB36" s="40"/>
      <c r="BC36" s="40"/>
      <c r="BD36" s="40"/>
      <c r="BE36" s="40"/>
      <c r="BF36" s="40"/>
      <c r="BG36" s="40"/>
      <c r="BH36" s="40"/>
      <c r="BI36" s="40"/>
      <c r="BJ36" s="40"/>
      <c r="BK36" s="40"/>
      <c r="BL36" s="40"/>
      <c r="BM36" s="40"/>
      <c r="BN36" s="40"/>
      <c r="BO36" s="40"/>
      <c r="BP36" s="40"/>
      <c r="BQ36" s="40"/>
      <c r="BR36" s="40"/>
      <c r="BS36" s="40"/>
      <c r="BT36" s="40"/>
      <c r="BU36" s="40"/>
      <c r="BV36" s="40"/>
      <c r="BW36" s="40"/>
      <c r="BX36" s="40"/>
      <c r="BY36" s="40"/>
      <c r="BZ36" s="40"/>
      <c r="CA36" s="40"/>
      <c r="CB36" s="40"/>
      <c r="CC36" s="40"/>
    </row>
    <row r="37">
      <c r="A37" s="367" t="str">
        <f>'Cenários'!AV76</f>
        <v>PCE-PC1868</v>
      </c>
      <c r="B37" s="145">
        <f>'Cenários'!AW76</f>
        <v>2704</v>
      </c>
      <c r="C37" s="145" t="str">
        <f>'Cenários'!AX76</f>
        <v>APL</v>
      </c>
      <c r="D37" s="145" t="str">
        <f>'Cenários'!AY76</f>
        <v>PAMALS</v>
      </c>
      <c r="E37" s="368">
        <f>'Cenários'!AZ76</f>
        <v>203.0694444</v>
      </c>
      <c r="F37" s="369">
        <f>'Cenários'!BA76</f>
        <v>126.3333333</v>
      </c>
      <c r="G37" s="370" t="str">
        <f>'Cenários'!BB76</f>
        <v>#DIV/0!</v>
      </c>
      <c r="H37" s="371" t="str">
        <f>'Cenários'!BC76</f>
        <v>#DIV/0!</v>
      </c>
      <c r="I37" s="145" t="str">
        <f>'Cenários'!BE171</f>
        <v>#DIV/0!</v>
      </c>
      <c r="J37" s="145" t="str">
        <f>'Cenários'!BF171</f>
        <v>#DIV/0!</v>
      </c>
      <c r="K37" s="145" t="str">
        <f>'Cenários'!BG171</f>
        <v>#DIV/0!</v>
      </c>
      <c r="L37" s="145" t="str">
        <f>'Cenários'!BH171</f>
        <v>#DIV/0!</v>
      </c>
      <c r="M37" s="145" t="str">
        <f>'Cenários'!BI171</f>
        <v>#DIV/0!</v>
      </c>
      <c r="N37" s="145" t="str">
        <f>'Cenários'!BJ171</f>
        <v>#DIV/0!</v>
      </c>
      <c r="O37" s="145" t="str">
        <f>'Cenários'!BK171</f>
        <v>#DIV/0!</v>
      </c>
      <c r="P37" s="145" t="str">
        <f>'Cenários'!BL171</f>
        <v>#DIV/0!</v>
      </c>
      <c r="Q37" s="145" t="str">
        <f>'Cenários'!BM171</f>
        <v>#DIV/0!</v>
      </c>
      <c r="R37" s="145" t="str">
        <f>'Cenários'!BN171</f>
        <v>#DIV/0!</v>
      </c>
      <c r="S37" s="145" t="str">
        <f>'Cenários'!BO171</f>
        <v>#DIV/0!</v>
      </c>
      <c r="T37" s="145" t="str">
        <f>'Cenários'!BP171</f>
        <v>#DIV/0!</v>
      </c>
      <c r="U37" s="145" t="str">
        <f>'Cenários'!BQ171</f>
        <v>#DIV/0!</v>
      </c>
      <c r="V37" s="145" t="str">
        <f>'Cenários'!BR171</f>
        <v>#DIV/0!</v>
      </c>
      <c r="W37" s="145" t="str">
        <f>'Cenários'!BS171</f>
        <v>#DIV/0!</v>
      </c>
      <c r="X37" s="145" t="str">
        <f>'Cenários'!BT171</f>
        <v>#DIV/0!</v>
      </c>
      <c r="Y37" s="145" t="str">
        <f>'Cenários'!BU171</f>
        <v>#DIV/0!</v>
      </c>
      <c r="Z37" s="145" t="str">
        <f>'Cenários'!BV171</f>
        <v>#DIV/0!</v>
      </c>
      <c r="AA37" s="145" t="str">
        <f>'Cenários'!BW171</f>
        <v>#DIV/0!</v>
      </c>
      <c r="AB37" s="145" t="str">
        <f>'Cenários'!BX171</f>
        <v>#DIV/0!</v>
      </c>
      <c r="AC37" s="145" t="str">
        <f>'Cenários'!BY171</f>
        <v>#DIV/0!</v>
      </c>
      <c r="AD37" s="145" t="str">
        <f>'Cenários'!BZ171</f>
        <v>#DIV/0!</v>
      </c>
      <c r="AE37" s="145" t="str">
        <f>'Cenários'!CA171</f>
        <v>#DIV/0!</v>
      </c>
      <c r="AF37" s="145" t="str">
        <f>'Cenários'!CB171</f>
        <v>#DIV/0!</v>
      </c>
      <c r="AU37" s="40"/>
      <c r="AV37" s="40"/>
      <c r="AW37" s="40"/>
      <c r="AX37" s="40"/>
      <c r="AY37" s="40"/>
      <c r="AZ37" s="40"/>
      <c r="BA37" s="40"/>
      <c r="BB37" s="40"/>
      <c r="BC37" s="40"/>
      <c r="BD37" s="40"/>
      <c r="BE37" s="40"/>
      <c r="BF37" s="40"/>
      <c r="BG37" s="40"/>
      <c r="BH37" s="40"/>
      <c r="BI37" s="40"/>
      <c r="BJ37" s="40"/>
      <c r="BK37" s="40"/>
      <c r="BL37" s="40"/>
      <c r="BM37" s="40"/>
      <c r="BN37" s="40"/>
      <c r="BO37" s="40"/>
      <c r="BP37" s="40"/>
      <c r="BQ37" s="40"/>
      <c r="BR37" s="40"/>
      <c r="BS37" s="40"/>
      <c r="BT37" s="40"/>
      <c r="BU37" s="40"/>
      <c r="BV37" s="40"/>
      <c r="BW37" s="40"/>
      <c r="BX37" s="40"/>
      <c r="BY37" s="40"/>
      <c r="BZ37" s="40"/>
      <c r="CA37" s="40"/>
      <c r="CB37" s="40"/>
      <c r="CC37" s="40"/>
    </row>
    <row r="38">
      <c r="A38" s="367" t="str">
        <f>'Cenários'!AV75</f>
        <v>PCE-PC1860</v>
      </c>
      <c r="B38" s="145">
        <f>'Cenários'!AW75</f>
        <v>2741</v>
      </c>
      <c r="C38" s="145" t="str">
        <f>'Cenários'!AX75</f>
        <v>REMOV</v>
      </c>
      <c r="D38" s="145" t="str">
        <f>'Cenários'!AY75</f>
        <v>7ETA</v>
      </c>
      <c r="E38" s="368">
        <f>'Cenários'!AZ75</f>
        <v>128.9722222</v>
      </c>
      <c r="F38" s="369">
        <f>'Cenários'!BA75</f>
        <v>1404.666667</v>
      </c>
      <c r="G38" s="370">
        <f>'Cenários'!BB75</f>
        <v>4.411111111</v>
      </c>
      <c r="H38" s="371">
        <f>'Cenários'!BC75</f>
        <v>318.4382872</v>
      </c>
      <c r="I38" s="145" t="str">
        <f>'Cenários'!BE170</f>
        <v/>
      </c>
      <c r="J38" s="145" t="str">
        <f>'Cenários'!BF170</f>
        <v/>
      </c>
      <c r="K38" s="145" t="str">
        <f>'Cenários'!BG170</f>
        <v/>
      </c>
      <c r="L38" s="145" t="str">
        <f>'Cenários'!BH170</f>
        <v/>
      </c>
      <c r="M38" s="145" t="str">
        <f>'Cenários'!BI170</f>
        <v/>
      </c>
      <c r="N38" s="145" t="str">
        <f>'Cenários'!BJ170</f>
        <v/>
      </c>
      <c r="O38" s="145" t="str">
        <f>'Cenários'!BK170</f>
        <v/>
      </c>
      <c r="P38" s="145" t="str">
        <f>'Cenários'!BL170</f>
        <v/>
      </c>
      <c r="Q38" s="145" t="str">
        <f>'Cenários'!BM170</f>
        <v/>
      </c>
      <c r="R38" s="145" t="str">
        <f>'Cenários'!BN170</f>
        <v/>
      </c>
      <c r="S38" s="145" t="str">
        <f>'Cenários'!BO170</f>
        <v/>
      </c>
      <c r="T38" s="145" t="str">
        <f>'Cenários'!BP170</f>
        <v/>
      </c>
      <c r="U38" s="145" t="str">
        <f>'Cenários'!BQ170</f>
        <v/>
      </c>
      <c r="V38" s="145" t="str">
        <f>'Cenários'!BR170</f>
        <v/>
      </c>
      <c r="W38" s="145" t="str">
        <f>'Cenários'!BS170</f>
        <v/>
      </c>
      <c r="X38" s="145" t="str">
        <f>'Cenários'!BT170</f>
        <v/>
      </c>
      <c r="Y38" s="145" t="str">
        <f>'Cenários'!BU170</f>
        <v/>
      </c>
      <c r="Z38" s="145" t="str">
        <f>'Cenários'!BV170</f>
        <v/>
      </c>
      <c r="AA38" s="145" t="str">
        <f>'Cenários'!BW170</f>
        <v/>
      </c>
      <c r="AB38" s="145" t="str">
        <f>'Cenários'!BX170</f>
        <v/>
      </c>
      <c r="AC38" s="145" t="str">
        <f>'Cenários'!BY170</f>
        <v/>
      </c>
      <c r="AD38" s="145" t="str">
        <f>'Cenários'!BZ170</f>
        <v/>
      </c>
      <c r="AE38" s="145" t="str">
        <f>'Cenários'!CA170</f>
        <v/>
      </c>
      <c r="AF38" s="145" t="str">
        <f>'Cenários'!CB170</f>
        <v/>
      </c>
      <c r="AU38" s="40"/>
      <c r="AV38" s="40"/>
      <c r="AW38" s="40"/>
      <c r="AX38" s="40"/>
      <c r="AY38" s="40"/>
      <c r="AZ38" s="40"/>
      <c r="BA38" s="40"/>
      <c r="BB38" s="40"/>
      <c r="BC38" s="40"/>
      <c r="BD38" s="40"/>
      <c r="BE38" s="40"/>
      <c r="BF38" s="40"/>
      <c r="BG38" s="40"/>
      <c r="BH38" s="40"/>
      <c r="BI38" s="40"/>
      <c r="BJ38" s="40"/>
      <c r="BK38" s="40"/>
      <c r="BL38" s="40"/>
      <c r="BM38" s="40"/>
      <c r="BN38" s="40"/>
      <c r="BO38" s="40"/>
      <c r="BP38" s="40"/>
      <c r="BQ38" s="40"/>
      <c r="BR38" s="40"/>
      <c r="BS38" s="40"/>
      <c r="BT38" s="40"/>
      <c r="BU38" s="40"/>
      <c r="BV38" s="40"/>
      <c r="BW38" s="40"/>
      <c r="BX38" s="40"/>
      <c r="BY38" s="40"/>
      <c r="BZ38" s="40"/>
      <c r="CA38" s="40"/>
      <c r="CB38" s="40"/>
      <c r="CC38" s="40"/>
    </row>
    <row r="39">
      <c r="A39" s="367" t="str">
        <f>'Cenários'!AV62</f>
        <v>PCE-PC0863</v>
      </c>
      <c r="B39" s="145">
        <f>'Cenários'!AW62</f>
        <v>2702</v>
      </c>
      <c r="C39" s="145" t="str">
        <f>'Cenários'!AX62</f>
        <v>REQUIS</v>
      </c>
      <c r="D39" s="145" t="str">
        <f>'Cenários'!AY62</f>
        <v>PAMASP</v>
      </c>
      <c r="E39" s="368">
        <f>'Cenários'!AZ62</f>
        <v>0</v>
      </c>
      <c r="F39" s="369">
        <f>'Cenários'!BA62</f>
        <v>1500</v>
      </c>
      <c r="G39" s="370" t="str">
        <f>'Cenários'!BB62</f>
        <v>#DIV/0!</v>
      </c>
      <c r="H39" s="371" t="str">
        <f>'Cenários'!BC62</f>
        <v>#DIV/0!</v>
      </c>
      <c r="I39" s="145" t="str">
        <f>'Cenários'!BE157</f>
        <v>#DIV/0!</v>
      </c>
      <c r="J39" s="145" t="str">
        <f>'Cenários'!BF157</f>
        <v>#DIV/0!</v>
      </c>
      <c r="K39" s="145" t="str">
        <f>'Cenários'!BG157</f>
        <v>#DIV/0!</v>
      </c>
      <c r="L39" s="145" t="str">
        <f>'Cenários'!BH157</f>
        <v>#DIV/0!</v>
      </c>
      <c r="M39" s="145" t="str">
        <f>'Cenários'!BI157</f>
        <v>#DIV/0!</v>
      </c>
      <c r="N39" s="145" t="str">
        <f>'Cenários'!BJ157</f>
        <v>#DIV/0!</v>
      </c>
      <c r="O39" s="145" t="str">
        <f>'Cenários'!BK157</f>
        <v>#DIV/0!</v>
      </c>
      <c r="P39" s="145" t="str">
        <f>'Cenários'!BL157</f>
        <v>#DIV/0!</v>
      </c>
      <c r="Q39" s="145" t="str">
        <f>'Cenários'!BM157</f>
        <v>#DIV/0!</v>
      </c>
      <c r="R39" s="145" t="str">
        <f>'Cenários'!BN157</f>
        <v>#DIV/0!</v>
      </c>
      <c r="S39" s="145" t="str">
        <f>'Cenários'!BO157</f>
        <v>#DIV/0!</v>
      </c>
      <c r="T39" s="145" t="str">
        <f>'Cenários'!BP157</f>
        <v>#DIV/0!</v>
      </c>
      <c r="U39" s="145" t="str">
        <f>'Cenários'!BQ157</f>
        <v>#DIV/0!</v>
      </c>
      <c r="V39" s="145" t="str">
        <f>'Cenários'!BR157</f>
        <v>#DIV/0!</v>
      </c>
      <c r="W39" s="145" t="str">
        <f>'Cenários'!BS157</f>
        <v>#DIV/0!</v>
      </c>
      <c r="X39" s="145" t="str">
        <f>'Cenários'!BT157</f>
        <v>#DIV/0!</v>
      </c>
      <c r="Y39" s="145" t="str">
        <f>'Cenários'!BU157</f>
        <v>#DIV/0!</v>
      </c>
      <c r="Z39" s="145" t="str">
        <f>'Cenários'!BV157</f>
        <v>#DIV/0!</v>
      </c>
      <c r="AA39" s="145" t="str">
        <f>'Cenários'!BW157</f>
        <v>#DIV/0!</v>
      </c>
      <c r="AB39" s="145" t="str">
        <f>'Cenários'!BX157</f>
        <v>#DIV/0!</v>
      </c>
      <c r="AC39" s="145" t="str">
        <f>'Cenários'!BY157</f>
        <v>#DIV/0!</v>
      </c>
      <c r="AD39" s="145" t="str">
        <f>'Cenários'!BZ157</f>
        <v>#DIV/0!</v>
      </c>
      <c r="AE39" s="145" t="str">
        <f>'Cenários'!CA157</f>
        <v>#DIV/0!</v>
      </c>
      <c r="AF39" s="145" t="str">
        <f>'Cenários'!CB157</f>
        <v>#DIV/0!</v>
      </c>
      <c r="AU39" s="40"/>
      <c r="AV39" s="40"/>
      <c r="AW39" s="40"/>
      <c r="AX39" s="40"/>
      <c r="AY39" s="40"/>
      <c r="AZ39" s="40"/>
      <c r="BA39" s="40"/>
      <c r="BB39" s="40"/>
      <c r="BC39" s="40"/>
      <c r="BD39" s="40"/>
      <c r="BE39" s="40"/>
      <c r="BF39" s="40"/>
      <c r="BG39" s="40"/>
      <c r="BH39" s="40"/>
      <c r="BI39" s="40"/>
      <c r="BJ39" s="40"/>
      <c r="BK39" s="40"/>
      <c r="BL39" s="40"/>
      <c r="BM39" s="40"/>
      <c r="BN39" s="40"/>
      <c r="BO39" s="40"/>
      <c r="BP39" s="40"/>
      <c r="BQ39" s="40"/>
      <c r="BR39" s="40"/>
      <c r="BS39" s="40"/>
      <c r="BT39" s="40"/>
      <c r="BU39" s="40"/>
      <c r="BV39" s="40"/>
      <c r="BW39" s="40"/>
      <c r="BX39" s="40"/>
      <c r="BY39" s="40"/>
      <c r="BZ39" s="40"/>
      <c r="CA39" s="40"/>
      <c r="CB39" s="40"/>
      <c r="CC39" s="40"/>
    </row>
    <row r="40">
      <c r="A40" s="373" t="str">
        <f>'Cenários'!AV92</f>
        <v/>
      </c>
      <c r="B40" s="374" t="str">
        <f>'Cenários'!AW92</f>
        <v/>
      </c>
      <c r="C40" s="374" t="str">
        <f>'Cenários'!AX92</f>
        <v/>
      </c>
      <c r="D40" s="374" t="str">
        <f>'Cenários'!AY92</f>
        <v/>
      </c>
      <c r="E40" s="375" t="str">
        <f>'Cenários'!AZ92</f>
        <v/>
      </c>
      <c r="F40" s="376"/>
      <c r="G40" s="377"/>
      <c r="H40" s="378" t="str">
        <f>'Cenários'!BC92</f>
        <v>#DIV/0!</v>
      </c>
      <c r="I40" s="379"/>
      <c r="J40" s="379"/>
      <c r="K40" s="379"/>
      <c r="L40" s="379"/>
      <c r="M40" s="380"/>
    </row>
    <row r="41">
      <c r="A41" s="178"/>
      <c r="B41" s="178"/>
      <c r="C41" s="178"/>
      <c r="D41" s="178"/>
      <c r="E41" s="178"/>
      <c r="F41" s="178"/>
      <c r="G41" s="178"/>
      <c r="H41" s="178"/>
      <c r="I41" s="381"/>
      <c r="J41" s="381"/>
      <c r="K41" s="381"/>
      <c r="L41" s="381"/>
      <c r="M41" s="381"/>
    </row>
    <row r="42">
      <c r="A42" s="178"/>
      <c r="B42" s="178"/>
      <c r="C42" s="178"/>
      <c r="D42" s="178"/>
      <c r="E42" s="178"/>
      <c r="F42" s="178"/>
      <c r="G42" s="178"/>
      <c r="H42" s="178"/>
      <c r="I42" s="382"/>
      <c r="J42" s="382"/>
      <c r="K42" s="382"/>
      <c r="L42" s="382"/>
      <c r="M42" s="382"/>
    </row>
    <row r="43">
      <c r="A43" s="383"/>
      <c r="B43" s="384" t="s">
        <v>338</v>
      </c>
      <c r="C43" s="385">
        <f>COUNTIF(C2:C39,"APL")</f>
        <v>19</v>
      </c>
      <c r="D43" s="374"/>
      <c r="E43" s="386"/>
      <c r="F43" s="387"/>
      <c r="G43" s="388"/>
      <c r="H43" s="374"/>
      <c r="M43" s="389"/>
      <c r="W43" s="390" t="str">
        <f>'Cenários'!BE189</f>
        <v/>
      </c>
      <c r="X43" s="390" t="str">
        <f>'Cenários'!BF189</f>
        <v/>
      </c>
      <c r="Y43" s="390" t="str">
        <f>'Cenários'!BG189</f>
        <v/>
      </c>
      <c r="Z43" s="390" t="str">
        <f>'Cenários'!BH189</f>
        <v/>
      </c>
      <c r="AA43" s="390" t="str">
        <f>'Cenários'!BI189</f>
        <v/>
      </c>
      <c r="AB43" s="390" t="str">
        <f>'Cenários'!BJ189</f>
        <v/>
      </c>
      <c r="AC43" s="390" t="str">
        <f>'Cenários'!BK189</f>
        <v/>
      </c>
      <c r="AD43" s="390" t="str">
        <f>'Cenários'!BL189</f>
        <v/>
      </c>
      <c r="AE43" s="390" t="str">
        <f>'Cenários'!BM189</f>
        <v/>
      </c>
      <c r="AF43" s="390" t="str">
        <f>'Cenários'!BN189</f>
        <v/>
      </c>
      <c r="AG43" s="390" t="str">
        <f>'Cenários'!BO189</f>
        <v/>
      </c>
      <c r="AH43" s="390" t="str">
        <f>'Cenários'!BP189</f>
        <v/>
      </c>
      <c r="AI43" s="390" t="str">
        <f>'Cenários'!BQ189</f>
        <v/>
      </c>
      <c r="AJ43" s="390" t="str">
        <f>'Cenários'!BR189</f>
        <v/>
      </c>
      <c r="AK43" s="390" t="str">
        <f>'Cenários'!BS189</f>
        <v/>
      </c>
      <c r="AL43" s="390" t="str">
        <f>'Cenários'!BT189</f>
        <v/>
      </c>
      <c r="AM43" s="390" t="str">
        <f>'Cenários'!BU189</f>
        <v/>
      </c>
      <c r="AN43" s="390" t="str">
        <f>'Cenários'!BV189</f>
        <v/>
      </c>
      <c r="AO43" s="390" t="str">
        <f>'Cenários'!BW189</f>
        <v/>
      </c>
      <c r="AP43" s="390" t="str">
        <f>'Cenários'!BX189</f>
        <v/>
      </c>
      <c r="AQ43" s="390" t="str">
        <f>'Cenários'!BY189</f>
        <v/>
      </c>
      <c r="AR43" s="390" t="str">
        <f>'Cenários'!BZ189</f>
        <v/>
      </c>
      <c r="AS43" s="390" t="str">
        <f>'Cenários'!CA189</f>
        <v/>
      </c>
      <c r="AT43" s="390" t="str">
        <f>'Cenários'!CB189</f>
        <v/>
      </c>
    </row>
    <row r="44">
      <c r="A44" s="391" t="s">
        <v>339</v>
      </c>
      <c r="B44" s="141"/>
      <c r="C44" s="383"/>
      <c r="D44" s="374"/>
      <c r="E44" s="386"/>
      <c r="F44" s="387"/>
      <c r="G44" s="388"/>
      <c r="H44" s="374"/>
      <c r="M44" s="389"/>
      <c r="W44" s="390" t="str">
        <f>'Cenários'!BE190</f>
        <v/>
      </c>
      <c r="X44" s="390" t="str">
        <f>'Cenários'!BF190</f>
        <v/>
      </c>
      <c r="Y44" s="390" t="str">
        <f>'Cenários'!BG190</f>
        <v/>
      </c>
      <c r="Z44" s="390" t="str">
        <f>'Cenários'!BH190</f>
        <v/>
      </c>
      <c r="AA44" s="390" t="str">
        <f>'Cenários'!BI190</f>
        <v/>
      </c>
      <c r="AB44" s="390" t="str">
        <f>'Cenários'!BJ190</f>
        <v/>
      </c>
      <c r="AC44" s="390" t="str">
        <f>'Cenários'!BK190</f>
        <v/>
      </c>
      <c r="AD44" s="390" t="str">
        <f>'Cenários'!BL190</f>
        <v/>
      </c>
      <c r="AE44" s="390" t="str">
        <f>'Cenários'!BM190</f>
        <v/>
      </c>
      <c r="AF44" s="390" t="str">
        <f>'Cenários'!BN190</f>
        <v/>
      </c>
      <c r="AG44" s="390" t="str">
        <f>'Cenários'!BO190</f>
        <v/>
      </c>
      <c r="AH44" s="390" t="str">
        <f>'Cenários'!BP190</f>
        <v/>
      </c>
      <c r="AI44" s="390" t="str">
        <f>'Cenários'!BQ190</f>
        <v/>
      </c>
      <c r="AJ44" s="390" t="str">
        <f>'Cenários'!BR190</f>
        <v/>
      </c>
      <c r="AK44" s="390" t="str">
        <f>'Cenários'!BS190</f>
        <v/>
      </c>
      <c r="AL44" s="390" t="str">
        <f>'Cenários'!BT190</f>
        <v/>
      </c>
      <c r="AM44" s="390" t="str">
        <f>'Cenários'!BU190</f>
        <v/>
      </c>
      <c r="AN44" s="390" t="str">
        <f>'Cenários'!BV190</f>
        <v/>
      </c>
      <c r="AO44" s="390" t="str">
        <f>'Cenários'!BW190</f>
        <v/>
      </c>
      <c r="AP44" s="390" t="str">
        <f>'Cenários'!BX190</f>
        <v/>
      </c>
      <c r="AQ44" s="390" t="str">
        <f>'Cenários'!BY190</f>
        <v/>
      </c>
      <c r="AR44" s="390" t="str">
        <f>'Cenários'!BZ190</f>
        <v/>
      </c>
      <c r="AS44" s="390" t="str">
        <f>'Cenários'!CA190</f>
        <v/>
      </c>
      <c r="AT44" s="390" t="str">
        <f>'Cenários'!CB190</f>
        <v/>
      </c>
    </row>
    <row r="45">
      <c r="M45" s="389"/>
      <c r="W45" s="390" t="str">
        <f>'Cenários'!BE191</f>
        <v/>
      </c>
      <c r="X45" s="390" t="str">
        <f>'Cenários'!BF191</f>
        <v/>
      </c>
      <c r="Y45" s="390" t="str">
        <f>'Cenários'!BG191</f>
        <v/>
      </c>
      <c r="Z45" s="390" t="str">
        <f>'Cenários'!BH191</f>
        <v/>
      </c>
      <c r="AA45" s="390" t="str">
        <f>'Cenários'!BI191</f>
        <v/>
      </c>
      <c r="AB45" s="390" t="str">
        <f>'Cenários'!BJ191</f>
        <v/>
      </c>
      <c r="AC45" s="390" t="str">
        <f>'Cenários'!BK191</f>
        <v/>
      </c>
      <c r="AD45" s="390" t="str">
        <f>'Cenários'!BL191</f>
        <v/>
      </c>
      <c r="AE45" s="390" t="str">
        <f>'Cenários'!BM191</f>
        <v/>
      </c>
      <c r="AF45" s="390" t="str">
        <f>'Cenários'!BN191</f>
        <v/>
      </c>
      <c r="AG45" s="390" t="str">
        <f>'Cenários'!BO191</f>
        <v/>
      </c>
      <c r="AH45" s="390" t="str">
        <f>'Cenários'!BP191</f>
        <v/>
      </c>
      <c r="AI45" s="390" t="str">
        <f>'Cenários'!BQ191</f>
        <v/>
      </c>
      <c r="AJ45" s="390" t="str">
        <f>'Cenários'!BR191</f>
        <v/>
      </c>
      <c r="AK45" s="390" t="str">
        <f>'Cenários'!BS191</f>
        <v/>
      </c>
      <c r="AL45" s="390" t="str">
        <f>'Cenários'!BT191</f>
        <v/>
      </c>
      <c r="AM45" s="390" t="str">
        <f>'Cenários'!BU191</f>
        <v/>
      </c>
      <c r="AN45" s="390" t="str">
        <f>'Cenários'!BV191</f>
        <v/>
      </c>
      <c r="AO45" s="390" t="str">
        <f>'Cenários'!BW191</f>
        <v/>
      </c>
      <c r="AP45" s="390" t="str">
        <f>'Cenários'!BX191</f>
        <v/>
      </c>
      <c r="AQ45" s="390" t="str">
        <f>'Cenários'!BY191</f>
        <v/>
      </c>
      <c r="AR45" s="390" t="str">
        <f>'Cenários'!BZ191</f>
        <v/>
      </c>
      <c r="AS45" s="390" t="str">
        <f>'Cenários'!CA191</f>
        <v/>
      </c>
      <c r="AT45" s="390" t="str">
        <f>'Cenários'!CB191</f>
        <v/>
      </c>
    </row>
    <row r="46">
      <c r="M46" s="389"/>
    </row>
    <row r="47">
      <c r="M47" s="389"/>
    </row>
    <row r="48">
      <c r="M48" s="389"/>
    </row>
    <row r="49">
      <c r="M49" s="389"/>
    </row>
    <row r="50">
      <c r="M50" s="389"/>
      <c r="AI50" s="392" t="s">
        <v>118</v>
      </c>
      <c r="AJ50" s="393" t="s">
        <v>1</v>
      </c>
      <c r="AK50" s="392" t="s">
        <v>120</v>
      </c>
      <c r="AL50" s="392" t="s">
        <v>121</v>
      </c>
      <c r="AM50" s="392" t="s">
        <v>122</v>
      </c>
      <c r="AN50" s="392" t="s">
        <v>123</v>
      </c>
      <c r="AO50" s="394" t="s">
        <v>124</v>
      </c>
      <c r="AP50" s="395" t="s">
        <v>2</v>
      </c>
      <c r="AQ50" s="395" t="s">
        <v>33</v>
      </c>
      <c r="AR50" s="395" t="s">
        <v>340</v>
      </c>
      <c r="AS50" s="395" t="s">
        <v>5</v>
      </c>
      <c r="AT50" s="395" t="s">
        <v>341</v>
      </c>
      <c r="AV50" s="396" t="s">
        <v>342</v>
      </c>
      <c r="AW50" s="397"/>
      <c r="AX50" s="397"/>
      <c r="AY50" s="397"/>
      <c r="AZ50" s="397"/>
      <c r="BA50" s="397"/>
      <c r="BB50" s="398"/>
      <c r="BC50" s="397"/>
      <c r="BD50" s="397"/>
      <c r="BE50" s="399"/>
      <c r="BF50" s="399"/>
      <c r="BG50" s="399"/>
      <c r="BH50" s="399"/>
      <c r="BI50" s="399"/>
      <c r="BJ50" s="399"/>
      <c r="BK50" s="399"/>
      <c r="BL50" s="399"/>
      <c r="BM50" s="399"/>
      <c r="BN50" s="399"/>
      <c r="BO50" s="399"/>
      <c r="BP50" s="399"/>
      <c r="BQ50" s="399"/>
      <c r="BR50" s="399"/>
      <c r="BS50" s="399"/>
      <c r="BT50" s="399"/>
      <c r="BU50" s="399"/>
      <c r="BV50" s="399"/>
      <c r="BW50" s="399"/>
      <c r="BX50" s="399"/>
      <c r="BY50" s="399"/>
      <c r="BZ50" s="399"/>
      <c r="CA50" s="399"/>
      <c r="CB50" s="399"/>
      <c r="CC50" s="399"/>
    </row>
    <row r="51">
      <c r="M51" s="389"/>
      <c r="AI51" s="50">
        <v>8.8</v>
      </c>
      <c r="AJ51" s="145" t="s">
        <v>259</v>
      </c>
      <c r="AK51" s="145" t="s">
        <v>259</v>
      </c>
      <c r="AL51" s="50">
        <v>38.83</v>
      </c>
      <c r="AM51" s="283">
        <f t="shared" ref="AM51:AM68" si="1">COUNTIF(AT:AT,AK51)</f>
        <v>1</v>
      </c>
      <c r="AN51" s="400">
        <f t="shared" ref="AN51:AN52" si="2">AM51</f>
        <v>1</v>
      </c>
      <c r="AO51" s="107">
        <f t="shared" ref="AO51:AO68" si="3">(AL51/AN51)/(13-$AI$51)</f>
        <v>9.245238095</v>
      </c>
      <c r="AP51" s="401">
        <v>2702.0</v>
      </c>
      <c r="AQ51" s="402" t="s">
        <v>65</v>
      </c>
      <c r="AR51" s="402" t="s">
        <v>135</v>
      </c>
      <c r="AS51" s="402" t="s">
        <v>68</v>
      </c>
      <c r="AT51" s="402" t="s">
        <v>259</v>
      </c>
      <c r="AV51" s="26"/>
      <c r="AW51" s="374"/>
      <c r="AX51" s="374"/>
      <c r="AY51" s="374"/>
      <c r="AZ51" s="374"/>
      <c r="BA51" s="374"/>
      <c r="BB51" s="377"/>
      <c r="BC51" s="374"/>
      <c r="BD51" s="374"/>
      <c r="CC51" s="399"/>
    </row>
    <row r="52">
      <c r="M52" s="389"/>
      <c r="AI52" s="381"/>
      <c r="AJ52" s="145" t="s">
        <v>256</v>
      </c>
      <c r="AK52" s="145" t="s">
        <v>256</v>
      </c>
      <c r="AL52" s="50">
        <v>22.67</v>
      </c>
      <c r="AM52" s="283">
        <f t="shared" si="1"/>
        <v>1</v>
      </c>
      <c r="AN52" s="400">
        <f t="shared" si="2"/>
        <v>1</v>
      </c>
      <c r="AO52" s="107">
        <f t="shared" si="3"/>
        <v>5.397619048</v>
      </c>
      <c r="AP52" s="403">
        <v>2703.0</v>
      </c>
      <c r="AQ52" s="404" t="s">
        <v>65</v>
      </c>
      <c r="AR52" s="404" t="s">
        <v>135</v>
      </c>
      <c r="AS52" s="404" t="s">
        <v>77</v>
      </c>
      <c r="AT52" s="404" t="s">
        <v>256</v>
      </c>
      <c r="AV52" s="352" t="s">
        <v>17</v>
      </c>
      <c r="AW52" s="352" t="s">
        <v>274</v>
      </c>
      <c r="AX52" s="352" t="s">
        <v>54</v>
      </c>
      <c r="AY52" s="352" t="s">
        <v>120</v>
      </c>
      <c r="AZ52" s="405" t="s">
        <v>20</v>
      </c>
      <c r="BA52" s="406" t="s">
        <v>22</v>
      </c>
      <c r="BB52" s="407" t="s">
        <v>23</v>
      </c>
      <c r="BC52" s="405" t="s">
        <v>25</v>
      </c>
      <c r="BD52" s="405" t="s">
        <v>343</v>
      </c>
      <c r="BE52" s="374" t="str">
        <f>LEFT(UPPER(TEXT(DATE(2025,'Cenários'!AI51,1),"mmmm")),3)</f>
        <v>AGO</v>
      </c>
      <c r="BF52" s="374" t="str">
        <f>LEFT(UPPER(TEXT(DATE(2025,'Cenários'!AI51+1,1),"mmmm")),3)</f>
        <v>SET</v>
      </c>
      <c r="BG52" s="374" t="str">
        <f>LEFT(UPPER(TEXT(DATE(2025,'Cenários'!AI51+2,1),"mmmm")),3)</f>
        <v>OUT</v>
      </c>
      <c r="BH52" s="374" t="str">
        <f>LEFT(UPPER(TEXT(DATE(2025,'Cenários'!AI51+3,1),"mmmm")),3)</f>
        <v>NOV</v>
      </c>
      <c r="BI52" s="374" t="str">
        <f>LEFT(UPPER(TEXT(DATE(2025,'Cenários'!AI51+4,1),"mmmm")),3)</f>
        <v>DEZ</v>
      </c>
      <c r="BJ52" s="374" t="str">
        <f>LEFT(UPPER(TEXT(DATE(2025,'Cenários'!AI51+5,1),"mmmm")),3)</f>
        <v>JAN</v>
      </c>
      <c r="BK52" s="374" t="str">
        <f>LEFT(UPPER(TEXT(DATE(2025,'Cenários'!AI51+6,1),"mmmm")),3)</f>
        <v>FEV</v>
      </c>
      <c r="BL52" s="374" t="str">
        <f>LEFT(UPPER(TEXT(DATE(2025,'Cenários'!AI51+7,1),"mmmm")),3)</f>
        <v>MAR</v>
      </c>
      <c r="BM52" s="374" t="str">
        <f>LEFT(UPPER(TEXT(DATE(2025,'Cenários'!AI51+8,1),"mmmm")),3)</f>
        <v>ABR</v>
      </c>
      <c r="BN52" s="374" t="str">
        <f>LEFT(UPPER(TEXT(DATE(2025,'Cenários'!AI51+9,1),"mmmm")),3)</f>
        <v>MAI</v>
      </c>
      <c r="BO52" s="374" t="str">
        <f>LEFT(UPPER(TEXT(DATE(2025,'Cenários'!AI51+10,1),"mmmm")),3)</f>
        <v>JUN</v>
      </c>
      <c r="BP52" s="374" t="str">
        <f>LEFT(UPPER(TEXT(DATE(2025,'Cenários'!AI51+11,1),"mmmm")),3)</f>
        <v>JUL</v>
      </c>
      <c r="BQ52" s="374" t="str">
        <f>LEFT(UPPER(TEXT(DATE(2025,'Cenários'!AI51+12,1),"mmmm")),3)</f>
        <v>AGO</v>
      </c>
      <c r="BR52" s="374" t="str">
        <f>LEFT(UPPER(TEXT(DATE(2025,'Cenários'!AI51+13,1),"mmmm")),3)</f>
        <v>SET</v>
      </c>
      <c r="BS52" s="374" t="str">
        <f>LEFT(UPPER(TEXT(DATE(2025,'Cenários'!AI51+14,1),"mmmm")),3)</f>
        <v>OUT</v>
      </c>
      <c r="BT52" s="374" t="str">
        <f>LEFT(UPPER(TEXT(DATE(2025,'Cenários'!AI51+15,1),"mmmm")),3)</f>
        <v>NOV</v>
      </c>
      <c r="BU52" s="374" t="str">
        <f>LEFT(UPPER(TEXT(DATE(2025,'Cenários'!AI51+16,1),"mmmm")),3)</f>
        <v>DEZ</v>
      </c>
      <c r="BV52" s="374" t="str">
        <f>LEFT(UPPER(TEXT(DATE(2025,'Cenários'!AI51+17,1),"mmmm")),3)</f>
        <v>JAN</v>
      </c>
      <c r="BW52" s="374" t="str">
        <f>LEFT(UPPER(TEXT(DATE(2025,'Cenários'!AI51+18,1),"mmmm")),3)</f>
        <v>FEV</v>
      </c>
      <c r="BX52" s="374" t="str">
        <f>LEFT(UPPER(TEXT(DATE(2025,'Cenários'!AI51+19,1),"mmmm")),3)</f>
        <v>MAR</v>
      </c>
      <c r="BY52" s="374" t="str">
        <f>LEFT(UPPER(TEXT(DATE(2025,'Cenários'!AI51+20,1),"mmmm")),3)</f>
        <v>ABR</v>
      </c>
      <c r="BZ52" s="374" t="str">
        <f>LEFT(UPPER(TEXT(DATE(2025,'Cenários'!AI51+21,1),"mmmm")),3)</f>
        <v>MAI</v>
      </c>
      <c r="CA52" s="374" t="str">
        <f>LEFT(UPPER(TEXT(DATE(2025,'Cenários'!AI51+22,1),"mmmm")),3)</f>
        <v>JUN</v>
      </c>
      <c r="CB52" s="374" t="str">
        <f>LEFT(UPPER(TEXT(DATE(2025,'Cenários'!AI51+23,1),"mmmm")),3)</f>
        <v>JUL</v>
      </c>
      <c r="CC52" s="374"/>
    </row>
    <row r="53">
      <c r="M53" s="389"/>
      <c r="AI53" s="381"/>
      <c r="AJ53" s="122" t="s">
        <v>76</v>
      </c>
      <c r="AK53" s="122" t="s">
        <v>95</v>
      </c>
      <c r="AL53" s="50">
        <v>934.5</v>
      </c>
      <c r="AM53" s="283">
        <f t="shared" si="1"/>
        <v>4</v>
      </c>
      <c r="AN53" s="50">
        <v>4.0</v>
      </c>
      <c r="AO53" s="107">
        <f t="shared" si="3"/>
        <v>55.625</v>
      </c>
      <c r="AP53" s="403">
        <v>2704.0</v>
      </c>
      <c r="AQ53" s="404">
        <v>3044000.0</v>
      </c>
      <c r="AR53" s="404" t="s">
        <v>134</v>
      </c>
      <c r="AS53" s="404" t="s">
        <v>81</v>
      </c>
      <c r="AT53" s="404" t="s">
        <v>95</v>
      </c>
      <c r="AV53" s="408" t="str">
        <f>SILOMS!O4</f>
        <v>PC-E17371</v>
      </c>
      <c r="AW53" s="352">
        <f>SILOMS!T4</f>
        <v>2702</v>
      </c>
      <c r="AX53" s="352" t="str">
        <f>SILOMS!Y4</f>
        <v>OS</v>
      </c>
      <c r="AY53" s="352" t="str">
        <f>SILOMS!G4</f>
        <v>PAMASP</v>
      </c>
      <c r="AZ53" s="409">
        <f>SILOMS!Q4</f>
        <v>214.1354167</v>
      </c>
      <c r="BA53" s="410">
        <f t="shared" ref="BA53:BA94" si="4">IF(AZ53*24&lt;1500,1500-(AZ53*24),IF(AZ53*24&lt;3000,3000-(AZ53*24),IF(AZ53*24&lt;4500,4500-(AZ53*24),5000-(AZ53*24))
))</f>
        <v>-139.25</v>
      </c>
      <c r="BB53" s="411" t="str">
        <f t="shared" ref="BB53:BB94" si="5">_xlfn.XLOOKUP(AY53,AJ:AJ,AO:AO,FALSE)</f>
        <v>#DIV/0!</v>
      </c>
      <c r="BC53" s="412" t="str">
        <f t="shared" ref="BC53:BC94" si="6">BA53/BB53</f>
        <v>#DIV/0!</v>
      </c>
      <c r="BD53" s="410" t="str">
        <f t="shared" ref="BD53:BD94" si="7">IF(AZ53*24&lt;1500,"HSI",IF(AZ53*24&lt;3000,"HSI",IF(AZ53*24&lt;4500,"HSI",IF(AZ53*24&lt;5000,"TBO","TBO"))))</f>
        <v>TBO</v>
      </c>
      <c r="BE53" s="283" t="str">
        <f t="shared" ref="BE53:BE96" si="8">IF(AND($BC53&gt;=-1000,$BC53&lt;1),$BD53,)</f>
        <v>#DIV/0!</v>
      </c>
      <c r="BF53" s="283" t="str">
        <f t="shared" ref="BF53:BF96" si="9">IF(AND($BC53&gt;=1,$BC53&lt;2),$BD53,)</f>
        <v>#DIV/0!</v>
      </c>
      <c r="BG53" s="283" t="str">
        <f t="shared" ref="BG53:BG96" si="10">IF(AND($BC53&gt;=2,$BC53&lt;3),$BD53,)</f>
        <v>#DIV/0!</v>
      </c>
      <c r="BH53" s="283" t="str">
        <f t="shared" ref="BH53:BH96" si="11">IF(AND($BC53&gt;=3,$BC53&lt;4),$BD53,)</f>
        <v>#DIV/0!</v>
      </c>
      <c r="BI53" s="283" t="str">
        <f t="shared" ref="BI53:BI96" si="12">IF(AND($BC53&gt;=4,$BC53&lt;5),$BD53,)</f>
        <v>#DIV/0!</v>
      </c>
      <c r="BJ53" s="283" t="str">
        <f t="shared" ref="BJ53:BJ96" si="13">IF(AND($BC53&gt;=5,$BC53&lt;6),$BD53,)</f>
        <v>#DIV/0!</v>
      </c>
      <c r="BK53" s="283" t="str">
        <f t="shared" ref="BK53:BK96" si="14">IF(AND($BC53&gt;=6,$BC53&lt;7),$BD53,)</f>
        <v>#DIV/0!</v>
      </c>
      <c r="BL53" s="283" t="str">
        <f t="shared" ref="BL53:BL96" si="15">IF(AND($BC53&gt;=7,$BC53&lt;8),$BD53,)</f>
        <v>#DIV/0!</v>
      </c>
      <c r="BM53" s="283" t="str">
        <f t="shared" ref="BM53:BM96" si="16">IF(AND($BC53&gt;=8,$BC53&lt;9),$BD53,)</f>
        <v>#DIV/0!</v>
      </c>
      <c r="BN53" s="283" t="str">
        <f t="shared" ref="BN53:BN96" si="17">IF(AND($BC53&gt;=9,$BC53&lt;10),$BD53,)</f>
        <v>#DIV/0!</v>
      </c>
      <c r="BO53" s="283" t="str">
        <f t="shared" ref="BO53:BO96" si="18">IF(AND($BC53&gt;=10,$BC53&lt;11),$BD53,)</f>
        <v>#DIV/0!</v>
      </c>
      <c r="BP53" s="283" t="str">
        <f t="shared" ref="BP53:BP96" si="19">IF(AND($BC53&gt;=11,$BC53&lt;12),$BD53,)</f>
        <v>#DIV/0!</v>
      </c>
      <c r="BQ53" s="283" t="str">
        <f t="shared" ref="BQ53:BQ96" si="20">IF(AND($BC53&gt;=12,$BC53&lt;13),$BD53,)</f>
        <v>#DIV/0!</v>
      </c>
      <c r="BR53" s="283" t="str">
        <f t="shared" ref="BR53:BR96" si="21">IF(AND($BC53&gt;=13,$BC53&lt;14),$BD53,)</f>
        <v>#DIV/0!</v>
      </c>
      <c r="BS53" s="283" t="str">
        <f t="shared" ref="BS53:BS96" si="22">IF(AND($BC53&gt;=14,$BC53&lt;15),$BD53,)</f>
        <v>#DIV/0!</v>
      </c>
      <c r="BT53" s="283" t="str">
        <f t="shared" ref="BT53:BT96" si="23">IF(AND($BC53&gt;=15,$BC53&lt;16),$BD53,)</f>
        <v>#DIV/0!</v>
      </c>
      <c r="BU53" s="283" t="str">
        <f t="shared" ref="BU53:BU96" si="24">IF(AND($BC53&gt;=16,$BC53&lt;17),$BD53,)</f>
        <v>#DIV/0!</v>
      </c>
      <c r="BV53" s="283" t="str">
        <f t="shared" ref="BV53:BV96" si="25">IF(AND($BC53&gt;=17,$BC53&lt;18),$BD53,)</f>
        <v>#DIV/0!</v>
      </c>
      <c r="BW53" s="283" t="str">
        <f t="shared" ref="BW53:BW96" si="26">IF(AND($BC53&gt;=18,$BC53&lt;19),$BD53,)</f>
        <v>#DIV/0!</v>
      </c>
      <c r="BX53" s="283" t="str">
        <f t="shared" ref="BX53:BX96" si="27">IF(AND($BC53&gt;=19,$BC53&lt;20),$BD53,)</f>
        <v>#DIV/0!</v>
      </c>
      <c r="BY53" s="283" t="str">
        <f t="shared" ref="BY53:BY96" si="28">IF(AND($BC53&gt;=20,$BC53&lt;21),$BD53,)</f>
        <v>#DIV/0!</v>
      </c>
      <c r="BZ53" s="283" t="str">
        <f t="shared" ref="BZ53:BZ96" si="29">IF(AND($BC53&gt;=21,$BC53&lt;22),$BD53,)</f>
        <v>#DIV/0!</v>
      </c>
      <c r="CA53" s="283" t="str">
        <f t="shared" ref="CA53:CA96" si="30">IF(AND($BC53&gt;=22,$BC53&lt;23),$BD53,)</f>
        <v>#DIV/0!</v>
      </c>
      <c r="CB53" s="283" t="str">
        <f t="shared" ref="CB53:CB96" si="31">IF(AND($BC53&gt;=23,$BC53&lt;24),$BD53,)</f>
        <v>#DIV/0!</v>
      </c>
      <c r="CC53" s="374"/>
    </row>
    <row r="54">
      <c r="M54" s="389"/>
      <c r="AI54" s="118"/>
      <c r="AJ54" s="145" t="s">
        <v>344</v>
      </c>
      <c r="AK54" s="145" t="s">
        <v>344</v>
      </c>
      <c r="AL54" s="50">
        <v>66.5</v>
      </c>
      <c r="AM54" s="283">
        <f t="shared" si="1"/>
        <v>0</v>
      </c>
      <c r="AN54" s="400">
        <f>AM54</f>
        <v>0</v>
      </c>
      <c r="AO54" s="107" t="str">
        <f t="shared" si="3"/>
        <v>#DIV/0!</v>
      </c>
      <c r="AP54" s="403">
        <v>2708.0</v>
      </c>
      <c r="AQ54" s="404">
        <v>3044000.0</v>
      </c>
      <c r="AR54" s="404" t="s">
        <v>134</v>
      </c>
      <c r="AS54" s="404" t="s">
        <v>58</v>
      </c>
      <c r="AT54" s="404" t="s">
        <v>95</v>
      </c>
      <c r="AV54" s="408" t="str">
        <f>SILOMS!O5</f>
        <v>PC-E17377</v>
      </c>
      <c r="AW54" s="352">
        <f>SILOMS!T5</f>
        <v>2703</v>
      </c>
      <c r="AX54" s="352" t="str">
        <f>SILOMS!Y5</f>
        <v>APL</v>
      </c>
      <c r="AY54" s="352" t="str">
        <f>SILOMS!G5</f>
        <v>1/5GAV</v>
      </c>
      <c r="AZ54" s="409">
        <f>SILOMS!Q5</f>
        <v>174.4305556</v>
      </c>
      <c r="BA54" s="410">
        <f t="shared" si="4"/>
        <v>313.6666667</v>
      </c>
      <c r="BB54" s="411">
        <f t="shared" si="5"/>
        <v>55.625</v>
      </c>
      <c r="BC54" s="412">
        <f t="shared" si="6"/>
        <v>5.638951311</v>
      </c>
      <c r="BD54" s="410" t="str">
        <f t="shared" si="7"/>
        <v>HSI</v>
      </c>
      <c r="BE54" s="283" t="str">
        <f t="shared" si="8"/>
        <v/>
      </c>
      <c r="BF54" s="283" t="str">
        <f t="shared" si="9"/>
        <v/>
      </c>
      <c r="BG54" s="283" t="str">
        <f t="shared" si="10"/>
        <v/>
      </c>
      <c r="BH54" s="283" t="str">
        <f t="shared" si="11"/>
        <v/>
      </c>
      <c r="BI54" s="283" t="str">
        <f t="shared" si="12"/>
        <v/>
      </c>
      <c r="BJ54" s="413" t="str">
        <f t="shared" si="13"/>
        <v>HSI</v>
      </c>
      <c r="BK54" s="283" t="str">
        <f t="shared" si="14"/>
        <v/>
      </c>
      <c r="BL54" s="283" t="str">
        <f t="shared" si="15"/>
        <v/>
      </c>
      <c r="BM54" s="413" t="str">
        <f t="shared" si="16"/>
        <v/>
      </c>
      <c r="BN54" s="283" t="str">
        <f t="shared" si="17"/>
        <v/>
      </c>
      <c r="BO54" s="283" t="str">
        <f t="shared" si="18"/>
        <v/>
      </c>
      <c r="BP54" s="283" t="str">
        <f t="shared" si="19"/>
        <v/>
      </c>
      <c r="BQ54" s="283" t="str">
        <f t="shared" si="20"/>
        <v/>
      </c>
      <c r="BR54" s="283" t="str">
        <f t="shared" si="21"/>
        <v/>
      </c>
      <c r="BS54" s="283" t="str">
        <f t="shared" si="22"/>
        <v/>
      </c>
      <c r="BT54" s="283" t="str">
        <f t="shared" si="23"/>
        <v/>
      </c>
      <c r="BU54" s="283" t="str">
        <f t="shared" si="24"/>
        <v/>
      </c>
      <c r="BV54" s="283" t="str">
        <f t="shared" si="25"/>
        <v/>
      </c>
      <c r="BW54" s="283" t="str">
        <f t="shared" si="26"/>
        <v/>
      </c>
      <c r="BX54" s="283" t="str">
        <f t="shared" si="27"/>
        <v/>
      </c>
      <c r="BY54" s="283" t="str">
        <f t="shared" si="28"/>
        <v/>
      </c>
      <c r="BZ54" s="283" t="str">
        <f t="shared" si="29"/>
        <v/>
      </c>
      <c r="CA54" s="283" t="str">
        <f t="shared" si="30"/>
        <v/>
      </c>
      <c r="CB54" s="283" t="str">
        <f t="shared" si="31"/>
        <v/>
      </c>
      <c r="CC54" s="374"/>
    </row>
    <row r="55">
      <c r="M55" s="389"/>
      <c r="AI55" s="399"/>
      <c r="AJ55" s="122" t="s">
        <v>139</v>
      </c>
      <c r="AK55" s="122" t="s">
        <v>109</v>
      </c>
      <c r="AL55" s="50">
        <v>0.5</v>
      </c>
      <c r="AM55" s="283">
        <f t="shared" si="1"/>
        <v>2</v>
      </c>
      <c r="AN55" s="50">
        <v>2.0</v>
      </c>
      <c r="AO55" s="107">
        <f t="shared" si="3"/>
        <v>0.05952380952</v>
      </c>
      <c r="AP55" s="403">
        <v>2709.0</v>
      </c>
      <c r="AQ55" s="404">
        <v>3044000.0</v>
      </c>
      <c r="AR55" s="404" t="s">
        <v>134</v>
      </c>
      <c r="AS55" s="404" t="s">
        <v>110</v>
      </c>
      <c r="AT55" s="404" t="s">
        <v>109</v>
      </c>
      <c r="AV55" s="408" t="str">
        <f>SILOMS!O6</f>
        <v>PC-EPC0431</v>
      </c>
      <c r="AW55" s="352">
        <f>SILOMS!T6</f>
        <v>2719</v>
      </c>
      <c r="AX55" s="352" t="str">
        <f>SILOMS!Y6</f>
        <v>APL</v>
      </c>
      <c r="AY55" s="352" t="str">
        <f>SILOMS!G6</f>
        <v>2ETA</v>
      </c>
      <c r="AZ55" s="409">
        <f>SILOMS!Q6</f>
        <v>180.9548611</v>
      </c>
      <c r="BA55" s="410">
        <f t="shared" si="4"/>
        <v>157.0833333</v>
      </c>
      <c r="BB55" s="411">
        <f t="shared" si="5"/>
        <v>10.97142857</v>
      </c>
      <c r="BC55" s="412">
        <f t="shared" si="6"/>
        <v>14.31749132</v>
      </c>
      <c r="BD55" s="410" t="str">
        <f t="shared" si="7"/>
        <v>HSI</v>
      </c>
      <c r="BE55" s="374" t="str">
        <f t="shared" si="8"/>
        <v/>
      </c>
      <c r="BF55" s="374" t="str">
        <f t="shared" si="9"/>
        <v/>
      </c>
      <c r="BG55" s="374" t="str">
        <f t="shared" si="10"/>
        <v/>
      </c>
      <c r="BH55" s="374" t="str">
        <f t="shared" si="11"/>
        <v/>
      </c>
      <c r="BI55" s="374" t="str">
        <f t="shared" si="12"/>
        <v/>
      </c>
      <c r="BJ55" s="374" t="str">
        <f t="shared" si="13"/>
        <v/>
      </c>
      <c r="BK55" s="413" t="str">
        <f t="shared" si="14"/>
        <v/>
      </c>
      <c r="BL55" s="374" t="str">
        <f t="shared" si="15"/>
        <v/>
      </c>
      <c r="BM55" s="374" t="str">
        <f t="shared" si="16"/>
        <v/>
      </c>
      <c r="BN55" s="374" t="str">
        <f t="shared" si="17"/>
        <v/>
      </c>
      <c r="BO55" s="374" t="str">
        <f t="shared" si="18"/>
        <v/>
      </c>
      <c r="BP55" s="374" t="str">
        <f t="shared" si="19"/>
        <v/>
      </c>
      <c r="BQ55" s="374" t="str">
        <f t="shared" si="20"/>
        <v/>
      </c>
      <c r="BR55" s="374" t="str">
        <f t="shared" si="21"/>
        <v/>
      </c>
      <c r="BS55" s="376" t="str">
        <f t="shared" si="22"/>
        <v>HSI</v>
      </c>
      <c r="BT55" s="374" t="str">
        <f t="shared" si="23"/>
        <v/>
      </c>
      <c r="BU55" s="374" t="str">
        <f t="shared" si="24"/>
        <v/>
      </c>
      <c r="BV55" s="374" t="str">
        <f t="shared" si="25"/>
        <v/>
      </c>
      <c r="BW55" s="374" t="str">
        <f t="shared" si="26"/>
        <v/>
      </c>
      <c r="BX55" s="374" t="str">
        <f t="shared" si="27"/>
        <v/>
      </c>
      <c r="BY55" s="374" t="str">
        <f t="shared" si="28"/>
        <v/>
      </c>
      <c r="BZ55" s="374" t="str">
        <f t="shared" si="29"/>
        <v/>
      </c>
      <c r="CA55" s="374" t="str">
        <f t="shared" si="30"/>
        <v/>
      </c>
      <c r="CB55" s="374" t="str">
        <f t="shared" si="31"/>
        <v/>
      </c>
      <c r="CC55" s="374"/>
    </row>
    <row r="56">
      <c r="M56" s="389"/>
      <c r="AI56" s="399"/>
      <c r="AJ56" s="122" t="s">
        <v>82</v>
      </c>
      <c r="AK56" s="122" t="s">
        <v>100</v>
      </c>
      <c r="AL56" s="50">
        <v>92.16</v>
      </c>
      <c r="AM56" s="283">
        <f t="shared" si="1"/>
        <v>2</v>
      </c>
      <c r="AN56" s="400">
        <f>AM56</f>
        <v>2</v>
      </c>
      <c r="AO56" s="107">
        <f t="shared" si="3"/>
        <v>10.97142857</v>
      </c>
      <c r="AP56" s="403">
        <v>2719.0</v>
      </c>
      <c r="AQ56" s="404">
        <v>3044000.0</v>
      </c>
      <c r="AR56" s="404" t="s">
        <v>134</v>
      </c>
      <c r="AS56" s="404" t="s">
        <v>84</v>
      </c>
      <c r="AT56" s="404" t="s">
        <v>100</v>
      </c>
      <c r="AV56" s="414" t="str">
        <f>SILOMS!O7</f>
        <v>PCE-PC0499</v>
      </c>
      <c r="AW56" s="415">
        <f>SILOMS!T7</f>
        <v>2728</v>
      </c>
      <c r="AX56" s="415" t="str">
        <f>SILOMS!Y7</f>
        <v>OS</v>
      </c>
      <c r="AY56" s="415" t="str">
        <f>SILOMS!G7</f>
        <v>PAMASP</v>
      </c>
      <c r="AZ56" s="416">
        <f>SILOMS!Q7</f>
        <v>2.465277778</v>
      </c>
      <c r="BA56" s="417">
        <f t="shared" si="4"/>
        <v>1440.833333</v>
      </c>
      <c r="BB56" s="418" t="str">
        <f t="shared" si="5"/>
        <v>#DIV/0!</v>
      </c>
      <c r="BC56" s="419" t="str">
        <f t="shared" si="6"/>
        <v>#DIV/0!</v>
      </c>
      <c r="BD56" s="417" t="str">
        <f t="shared" si="7"/>
        <v>HSI</v>
      </c>
      <c r="BE56" s="374" t="str">
        <f t="shared" si="8"/>
        <v>#DIV/0!</v>
      </c>
      <c r="BF56" s="374" t="str">
        <f t="shared" si="9"/>
        <v>#DIV/0!</v>
      </c>
      <c r="BG56" s="374" t="str">
        <f t="shared" si="10"/>
        <v>#DIV/0!</v>
      </c>
      <c r="BH56" s="374" t="str">
        <f t="shared" si="11"/>
        <v>#DIV/0!</v>
      </c>
      <c r="BI56" s="374" t="str">
        <f t="shared" si="12"/>
        <v>#DIV/0!</v>
      </c>
      <c r="BJ56" s="374" t="str">
        <f t="shared" si="13"/>
        <v>#DIV/0!</v>
      </c>
      <c r="BK56" s="374" t="str">
        <f t="shared" si="14"/>
        <v>#DIV/0!</v>
      </c>
      <c r="BL56" s="374" t="str">
        <f t="shared" si="15"/>
        <v>#DIV/0!</v>
      </c>
      <c r="BM56" s="374" t="str">
        <f t="shared" si="16"/>
        <v>#DIV/0!</v>
      </c>
      <c r="BN56" s="374" t="str">
        <f t="shared" si="17"/>
        <v>#DIV/0!</v>
      </c>
      <c r="BO56" s="374" t="str">
        <f t="shared" si="18"/>
        <v>#DIV/0!</v>
      </c>
      <c r="BP56" s="374" t="str">
        <f t="shared" si="19"/>
        <v>#DIV/0!</v>
      </c>
      <c r="BQ56" s="374" t="str">
        <f t="shared" si="20"/>
        <v>#DIV/0!</v>
      </c>
      <c r="BR56" s="374" t="str">
        <f t="shared" si="21"/>
        <v>#DIV/0!</v>
      </c>
      <c r="BS56" s="374" t="str">
        <f t="shared" si="22"/>
        <v>#DIV/0!</v>
      </c>
      <c r="BT56" s="374" t="str">
        <f t="shared" si="23"/>
        <v>#DIV/0!</v>
      </c>
      <c r="BU56" s="374" t="str">
        <f t="shared" si="24"/>
        <v>#DIV/0!</v>
      </c>
      <c r="BV56" s="374" t="str">
        <f t="shared" si="25"/>
        <v>#DIV/0!</v>
      </c>
      <c r="BW56" s="374" t="str">
        <f t="shared" si="26"/>
        <v>#DIV/0!</v>
      </c>
      <c r="BX56" s="374" t="str">
        <f t="shared" si="27"/>
        <v>#DIV/0!</v>
      </c>
      <c r="BY56" s="374" t="str">
        <f t="shared" si="28"/>
        <v>#DIV/0!</v>
      </c>
      <c r="BZ56" s="374" t="str">
        <f t="shared" si="29"/>
        <v>#DIV/0!</v>
      </c>
      <c r="CA56" s="374" t="str">
        <f t="shared" si="30"/>
        <v>#DIV/0!</v>
      </c>
      <c r="CB56" s="374" t="str">
        <f t="shared" si="31"/>
        <v>#DIV/0!</v>
      </c>
      <c r="CC56" s="374"/>
    </row>
    <row r="57">
      <c r="M57" s="389"/>
      <c r="AI57" s="2"/>
      <c r="AJ57" s="145" t="s">
        <v>62</v>
      </c>
      <c r="AK57" s="145" t="s">
        <v>62</v>
      </c>
      <c r="AL57" s="50">
        <v>107.0</v>
      </c>
      <c r="AM57" s="283">
        <f t="shared" si="1"/>
        <v>1</v>
      </c>
      <c r="AN57" s="400">
        <v>1.0</v>
      </c>
      <c r="AO57" s="107">
        <f t="shared" si="3"/>
        <v>25.47619048</v>
      </c>
      <c r="AP57" s="403">
        <v>2720.0</v>
      </c>
      <c r="AQ57" s="404">
        <v>3044000.0</v>
      </c>
      <c r="AR57" s="404" t="s">
        <v>134</v>
      </c>
      <c r="AS57" s="404" t="s">
        <v>111</v>
      </c>
      <c r="AT57" s="404" t="s">
        <v>109</v>
      </c>
      <c r="AV57" s="408" t="str">
        <f>SILOMS!O8</f>
        <v>PCE-PC0743</v>
      </c>
      <c r="AW57" s="352">
        <f>SILOMS!T8</f>
        <v>2742</v>
      </c>
      <c r="AX57" s="352" t="str">
        <f>SILOMS!Y8</f>
        <v>APL</v>
      </c>
      <c r="AY57" s="352" t="str">
        <f>SILOMS!G8</f>
        <v>DACTAII</v>
      </c>
      <c r="AZ57" s="409">
        <f>SILOMS!Q8</f>
        <v>32.93402778</v>
      </c>
      <c r="BA57" s="410">
        <f t="shared" si="4"/>
        <v>709.5833333</v>
      </c>
      <c r="BB57" s="411">
        <f t="shared" si="5"/>
        <v>9.542857143</v>
      </c>
      <c r="BC57" s="412">
        <f t="shared" si="6"/>
        <v>74.35753493</v>
      </c>
      <c r="BD57" s="410" t="str">
        <f t="shared" si="7"/>
        <v>HSI</v>
      </c>
      <c r="BE57" s="374" t="str">
        <f t="shared" si="8"/>
        <v/>
      </c>
      <c r="BF57" s="374" t="str">
        <f t="shared" si="9"/>
        <v/>
      </c>
      <c r="BG57" s="374" t="str">
        <f t="shared" si="10"/>
        <v/>
      </c>
      <c r="BH57" s="374" t="str">
        <f t="shared" si="11"/>
        <v/>
      </c>
      <c r="BI57" s="374" t="str">
        <f t="shared" si="12"/>
        <v/>
      </c>
      <c r="BJ57" s="374" t="str">
        <f t="shared" si="13"/>
        <v/>
      </c>
      <c r="BK57" s="376" t="str">
        <f t="shared" si="14"/>
        <v/>
      </c>
      <c r="BL57" s="374" t="str">
        <f t="shared" si="15"/>
        <v/>
      </c>
      <c r="BM57" s="374" t="str">
        <f t="shared" si="16"/>
        <v/>
      </c>
      <c r="BN57" s="374" t="str">
        <f t="shared" si="17"/>
        <v/>
      </c>
      <c r="BO57" s="374" t="str">
        <f t="shared" si="18"/>
        <v/>
      </c>
      <c r="BP57" s="374" t="str">
        <f t="shared" si="19"/>
        <v/>
      </c>
      <c r="BQ57" s="374" t="str">
        <f t="shared" si="20"/>
        <v/>
      </c>
      <c r="BR57" s="374" t="str">
        <f t="shared" si="21"/>
        <v/>
      </c>
      <c r="BS57" s="374" t="str">
        <f t="shared" si="22"/>
        <v/>
      </c>
      <c r="BT57" s="374" t="str">
        <f t="shared" si="23"/>
        <v/>
      </c>
      <c r="BU57" s="374" t="str">
        <f t="shared" si="24"/>
        <v/>
      </c>
      <c r="BV57" s="374" t="str">
        <f t="shared" si="25"/>
        <v/>
      </c>
      <c r="BW57" s="374" t="str">
        <f t="shared" si="26"/>
        <v/>
      </c>
      <c r="BX57" s="374" t="str">
        <f t="shared" si="27"/>
        <v/>
      </c>
      <c r="BY57" s="374" t="str">
        <f t="shared" si="28"/>
        <v/>
      </c>
      <c r="BZ57" s="374" t="str">
        <f t="shared" si="29"/>
        <v/>
      </c>
      <c r="CA57" s="374" t="str">
        <f t="shared" si="30"/>
        <v/>
      </c>
      <c r="CB57" s="374" t="str">
        <f t="shared" si="31"/>
        <v/>
      </c>
      <c r="CC57" s="374"/>
    </row>
    <row r="58">
      <c r="M58" s="389"/>
      <c r="AI58" s="118"/>
      <c r="AJ58" s="122" t="s">
        <v>131</v>
      </c>
      <c r="AK58" s="122" t="s">
        <v>90</v>
      </c>
      <c r="AL58" s="50">
        <v>51.33</v>
      </c>
      <c r="AM58" s="283">
        <f t="shared" si="1"/>
        <v>1</v>
      </c>
      <c r="AN58" s="400">
        <v>1.0</v>
      </c>
      <c r="AO58" s="107">
        <f t="shared" si="3"/>
        <v>12.22142857</v>
      </c>
      <c r="AP58" s="403">
        <v>2722.0</v>
      </c>
      <c r="AQ58" s="404">
        <v>3044000.0</v>
      </c>
      <c r="AR58" s="404" t="s">
        <v>134</v>
      </c>
      <c r="AS58" s="404" t="s">
        <v>103</v>
      </c>
      <c r="AT58" s="404" t="s">
        <v>100</v>
      </c>
      <c r="AV58" s="408" t="str">
        <f>SILOMS!O9</f>
        <v>PCE-PC0764</v>
      </c>
      <c r="AW58" s="352">
        <f>SILOMS!T9</f>
        <v>2734</v>
      </c>
      <c r="AX58" s="352" t="str">
        <f>SILOMS!Y9</f>
        <v>REPARA</v>
      </c>
      <c r="AY58" s="352" t="str">
        <f>SILOMS!G9</f>
        <v>PAMASP</v>
      </c>
      <c r="AZ58" s="409">
        <f>SILOMS!Q9</f>
        <v>208.2083333</v>
      </c>
      <c r="BA58" s="410">
        <f t="shared" si="4"/>
        <v>3</v>
      </c>
      <c r="BB58" s="411" t="str">
        <f t="shared" si="5"/>
        <v>#DIV/0!</v>
      </c>
      <c r="BC58" s="412" t="str">
        <f t="shared" si="6"/>
        <v>#DIV/0!</v>
      </c>
      <c r="BD58" s="410" t="str">
        <f t="shared" si="7"/>
        <v>TBO</v>
      </c>
      <c r="BE58" s="374" t="str">
        <f t="shared" si="8"/>
        <v>#DIV/0!</v>
      </c>
      <c r="BF58" s="374" t="str">
        <f t="shared" si="9"/>
        <v>#DIV/0!</v>
      </c>
      <c r="BG58" s="374" t="str">
        <f t="shared" si="10"/>
        <v>#DIV/0!</v>
      </c>
      <c r="BH58" s="374" t="str">
        <f t="shared" si="11"/>
        <v>#DIV/0!</v>
      </c>
      <c r="BI58" s="374" t="str">
        <f t="shared" si="12"/>
        <v>#DIV/0!</v>
      </c>
      <c r="BJ58" s="374" t="str">
        <f t="shared" si="13"/>
        <v>#DIV/0!</v>
      </c>
      <c r="BK58" s="374" t="str">
        <f t="shared" si="14"/>
        <v>#DIV/0!</v>
      </c>
      <c r="BL58" s="374" t="str">
        <f t="shared" si="15"/>
        <v>#DIV/0!</v>
      </c>
      <c r="BM58" s="374" t="str">
        <f t="shared" si="16"/>
        <v>#DIV/0!</v>
      </c>
      <c r="BN58" s="374" t="str">
        <f t="shared" si="17"/>
        <v>#DIV/0!</v>
      </c>
      <c r="BO58" s="374" t="str">
        <f t="shared" si="18"/>
        <v>#DIV/0!</v>
      </c>
      <c r="BP58" s="374" t="str">
        <f t="shared" si="19"/>
        <v>#DIV/0!</v>
      </c>
      <c r="BQ58" s="374" t="str">
        <f t="shared" si="20"/>
        <v>#DIV/0!</v>
      </c>
      <c r="BR58" s="374" t="str">
        <f t="shared" si="21"/>
        <v>#DIV/0!</v>
      </c>
      <c r="BS58" s="374" t="str">
        <f t="shared" si="22"/>
        <v>#DIV/0!</v>
      </c>
      <c r="BT58" s="374" t="str">
        <f t="shared" si="23"/>
        <v>#DIV/0!</v>
      </c>
      <c r="BU58" s="374" t="str">
        <f t="shared" si="24"/>
        <v>#DIV/0!</v>
      </c>
      <c r="BV58" s="374" t="str">
        <f t="shared" si="25"/>
        <v>#DIV/0!</v>
      </c>
      <c r="BW58" s="374" t="str">
        <f t="shared" si="26"/>
        <v>#DIV/0!</v>
      </c>
      <c r="BX58" s="374" t="str">
        <f t="shared" si="27"/>
        <v>#DIV/0!</v>
      </c>
      <c r="BY58" s="374" t="str">
        <f t="shared" si="28"/>
        <v>#DIV/0!</v>
      </c>
      <c r="BZ58" s="374" t="str">
        <f t="shared" si="29"/>
        <v>#DIV/0!</v>
      </c>
      <c r="CA58" s="374" t="str">
        <f t="shared" si="30"/>
        <v>#DIV/0!</v>
      </c>
      <c r="CB58" s="374" t="str">
        <f t="shared" si="31"/>
        <v>#DIV/0!</v>
      </c>
      <c r="CC58" s="374"/>
    </row>
    <row r="59">
      <c r="M59" s="389"/>
      <c r="AI59" s="399"/>
      <c r="AJ59" s="122" t="s">
        <v>119</v>
      </c>
      <c r="AK59" s="122" t="s">
        <v>85</v>
      </c>
      <c r="AL59" s="50">
        <v>243.83</v>
      </c>
      <c r="AM59" s="283">
        <f t="shared" si="1"/>
        <v>3</v>
      </c>
      <c r="AN59" s="400">
        <f>AM59</f>
        <v>3</v>
      </c>
      <c r="AO59" s="107">
        <f t="shared" si="3"/>
        <v>19.3515873</v>
      </c>
      <c r="AP59" s="403">
        <v>2723.0</v>
      </c>
      <c r="AQ59" s="404">
        <v>3044000.0</v>
      </c>
      <c r="AR59" s="404" t="s">
        <v>134</v>
      </c>
      <c r="AS59" s="404" t="s">
        <v>69</v>
      </c>
      <c r="AT59" s="404" t="s">
        <v>62</v>
      </c>
      <c r="AV59" s="408" t="str">
        <f>SILOMS!O10</f>
        <v>PCE-PC0776</v>
      </c>
      <c r="AW59" s="352">
        <f>SILOMS!T10</f>
        <v>2740</v>
      </c>
      <c r="AX59" s="352" t="str">
        <f>SILOMS!Y10</f>
        <v>APL</v>
      </c>
      <c r="AY59" s="352" t="str">
        <f>SILOMS!G10</f>
        <v>7ETA</v>
      </c>
      <c r="AZ59" s="409">
        <f>SILOMS!Q10</f>
        <v>137.5729167</v>
      </c>
      <c r="BA59" s="410">
        <f t="shared" si="4"/>
        <v>1198.25</v>
      </c>
      <c r="BB59" s="411">
        <f t="shared" si="5"/>
        <v>4.411111111</v>
      </c>
      <c r="BC59" s="412">
        <f t="shared" si="6"/>
        <v>271.6435768</v>
      </c>
      <c r="BD59" s="410" t="str">
        <f t="shared" si="7"/>
        <v>HSI</v>
      </c>
      <c r="BE59" s="283" t="str">
        <f t="shared" si="8"/>
        <v/>
      </c>
      <c r="BF59" s="283" t="str">
        <f t="shared" si="9"/>
        <v/>
      </c>
      <c r="BG59" s="283" t="str">
        <f t="shared" si="10"/>
        <v/>
      </c>
      <c r="BH59" s="283" t="str">
        <f t="shared" si="11"/>
        <v/>
      </c>
      <c r="BI59" s="283" t="str">
        <f t="shared" si="12"/>
        <v/>
      </c>
      <c r="BJ59" s="283" t="str">
        <f t="shared" si="13"/>
        <v/>
      </c>
      <c r="BK59" s="283" t="str">
        <f t="shared" si="14"/>
        <v/>
      </c>
      <c r="BL59" s="283" t="str">
        <f t="shared" si="15"/>
        <v/>
      </c>
      <c r="BM59" s="283" t="str">
        <f t="shared" si="16"/>
        <v/>
      </c>
      <c r="BN59" s="283" t="str">
        <f t="shared" si="17"/>
        <v/>
      </c>
      <c r="BO59" s="283" t="str">
        <f t="shared" si="18"/>
        <v/>
      </c>
      <c r="BP59" s="283" t="str">
        <f t="shared" si="19"/>
        <v/>
      </c>
      <c r="BQ59" s="283" t="str">
        <f t="shared" si="20"/>
        <v/>
      </c>
      <c r="BR59" s="283" t="str">
        <f t="shared" si="21"/>
        <v/>
      </c>
      <c r="BS59" s="283" t="str">
        <f t="shared" si="22"/>
        <v/>
      </c>
      <c r="BT59" s="283" t="str">
        <f t="shared" si="23"/>
        <v/>
      </c>
      <c r="BU59" s="283" t="str">
        <f t="shared" si="24"/>
        <v/>
      </c>
      <c r="BV59" s="283" t="str">
        <f t="shared" si="25"/>
        <v/>
      </c>
      <c r="BW59" s="283" t="str">
        <f t="shared" si="26"/>
        <v/>
      </c>
      <c r="BX59" s="283" t="str">
        <f t="shared" si="27"/>
        <v/>
      </c>
      <c r="BY59" s="283" t="str">
        <f t="shared" si="28"/>
        <v/>
      </c>
      <c r="BZ59" s="283" t="str">
        <f t="shared" si="29"/>
        <v/>
      </c>
      <c r="CA59" s="283" t="str">
        <f t="shared" si="30"/>
        <v/>
      </c>
      <c r="CB59" s="283" t="str">
        <f t="shared" si="31"/>
        <v/>
      </c>
      <c r="CC59" s="374"/>
    </row>
    <row r="60">
      <c r="M60" s="389"/>
      <c r="AI60" s="399"/>
      <c r="AJ60" s="122" t="s">
        <v>104</v>
      </c>
      <c r="AK60" s="122" t="s">
        <v>12</v>
      </c>
      <c r="AL60" s="50">
        <v>55.58</v>
      </c>
      <c r="AM60" s="283">
        <f t="shared" si="1"/>
        <v>3</v>
      </c>
      <c r="AN60" s="400">
        <v>3.0</v>
      </c>
      <c r="AO60" s="107">
        <f t="shared" si="3"/>
        <v>4.411111111</v>
      </c>
      <c r="AP60" s="403">
        <v>2727.0</v>
      </c>
      <c r="AQ60" s="404">
        <v>3044000.0</v>
      </c>
      <c r="AR60" s="404" t="s">
        <v>134</v>
      </c>
      <c r="AS60" s="404" t="s">
        <v>145</v>
      </c>
      <c r="AT60" s="404" t="s">
        <v>90</v>
      </c>
      <c r="AV60" s="408" t="str">
        <f>SILOMS!O11</f>
        <v>PCE-PC0790</v>
      </c>
      <c r="AW60" s="352">
        <f>SILOMS!T11</f>
        <v>2732</v>
      </c>
      <c r="AX60" s="352" t="str">
        <f>SILOMS!Y11</f>
        <v>REPARA</v>
      </c>
      <c r="AY60" s="352" t="str">
        <f>SILOMS!G11</f>
        <v>PAMASP</v>
      </c>
      <c r="AZ60" s="409">
        <f>SILOMS!Q11</f>
        <v>120.3923611</v>
      </c>
      <c r="BA60" s="410">
        <f t="shared" si="4"/>
        <v>110.5833333</v>
      </c>
      <c r="BB60" s="411" t="str">
        <f t="shared" si="5"/>
        <v>#DIV/0!</v>
      </c>
      <c r="BC60" s="412" t="str">
        <f t="shared" si="6"/>
        <v>#DIV/0!</v>
      </c>
      <c r="BD60" s="410" t="str">
        <f t="shared" si="7"/>
        <v>HSI</v>
      </c>
      <c r="BE60" s="374" t="str">
        <f t="shared" si="8"/>
        <v>#DIV/0!</v>
      </c>
      <c r="BF60" s="374" t="str">
        <f t="shared" si="9"/>
        <v>#DIV/0!</v>
      </c>
      <c r="BG60" s="374" t="str">
        <f t="shared" si="10"/>
        <v>#DIV/0!</v>
      </c>
      <c r="BH60" s="374" t="str">
        <f t="shared" si="11"/>
        <v>#DIV/0!</v>
      </c>
      <c r="BI60" s="374" t="str">
        <f t="shared" si="12"/>
        <v>#DIV/0!</v>
      </c>
      <c r="BJ60" s="374" t="str">
        <f t="shared" si="13"/>
        <v>#DIV/0!</v>
      </c>
      <c r="BK60" s="374" t="str">
        <f t="shared" si="14"/>
        <v>#DIV/0!</v>
      </c>
      <c r="BL60" s="374" t="str">
        <f t="shared" si="15"/>
        <v>#DIV/0!</v>
      </c>
      <c r="BM60" s="374" t="str">
        <f t="shared" si="16"/>
        <v>#DIV/0!</v>
      </c>
      <c r="BN60" s="374" t="str">
        <f t="shared" si="17"/>
        <v>#DIV/0!</v>
      </c>
      <c r="BO60" s="374" t="str">
        <f t="shared" si="18"/>
        <v>#DIV/0!</v>
      </c>
      <c r="BP60" s="374" t="str">
        <f t="shared" si="19"/>
        <v>#DIV/0!</v>
      </c>
      <c r="BQ60" s="374" t="str">
        <f t="shared" si="20"/>
        <v>#DIV/0!</v>
      </c>
      <c r="BR60" s="374" t="str">
        <f t="shared" si="21"/>
        <v>#DIV/0!</v>
      </c>
      <c r="BS60" s="374" t="str">
        <f t="shared" si="22"/>
        <v>#DIV/0!</v>
      </c>
      <c r="BT60" s="374" t="str">
        <f t="shared" si="23"/>
        <v>#DIV/0!</v>
      </c>
      <c r="BU60" s="374" t="str">
        <f t="shared" si="24"/>
        <v>#DIV/0!</v>
      </c>
      <c r="BV60" s="374" t="str">
        <f t="shared" si="25"/>
        <v>#DIV/0!</v>
      </c>
      <c r="BW60" s="374" t="str">
        <f t="shared" si="26"/>
        <v>#DIV/0!</v>
      </c>
      <c r="BX60" s="374" t="str">
        <f t="shared" si="27"/>
        <v>#DIV/0!</v>
      </c>
      <c r="BY60" s="374" t="str">
        <f t="shared" si="28"/>
        <v>#DIV/0!</v>
      </c>
      <c r="BZ60" s="374" t="str">
        <f t="shared" si="29"/>
        <v>#DIV/0!</v>
      </c>
      <c r="CA60" s="374" t="str">
        <f t="shared" si="30"/>
        <v>#DIV/0!</v>
      </c>
      <c r="CB60" s="374" t="str">
        <f t="shared" si="31"/>
        <v>#DIV/0!</v>
      </c>
      <c r="CC60" s="374"/>
    </row>
    <row r="61">
      <c r="M61" s="389"/>
      <c r="AI61" s="420"/>
      <c r="AJ61" s="145" t="s">
        <v>345</v>
      </c>
      <c r="AK61" s="145" t="s">
        <v>345</v>
      </c>
      <c r="AL61" s="50">
        <v>0.5</v>
      </c>
      <c r="AM61" s="283">
        <f t="shared" si="1"/>
        <v>1</v>
      </c>
      <c r="AN61" s="400">
        <f t="shared" ref="AN61:AN64" si="32">AM61</f>
        <v>1</v>
      </c>
      <c r="AO61" s="107">
        <f t="shared" si="3"/>
        <v>0.119047619</v>
      </c>
      <c r="AP61" s="403">
        <v>2728.0</v>
      </c>
      <c r="AQ61" s="404">
        <v>3044000.0</v>
      </c>
      <c r="AR61" s="404" t="s">
        <v>134</v>
      </c>
      <c r="AS61" s="404" t="s">
        <v>136</v>
      </c>
      <c r="AT61" s="404" t="s">
        <v>95</v>
      </c>
      <c r="AV61" s="408" t="str">
        <f>SILOMS!O12</f>
        <v>PCE-PC0797</v>
      </c>
      <c r="AW61" s="352">
        <f>SILOMS!T12</f>
        <v>2733</v>
      </c>
      <c r="AX61" s="352" t="str">
        <f>SILOMS!Y12</f>
        <v>APL</v>
      </c>
      <c r="AY61" s="352" t="str">
        <f>SILOMS!G12</f>
        <v>1ETA</v>
      </c>
      <c r="AZ61" s="409">
        <f>SILOMS!Q12</f>
        <v>172.3298611</v>
      </c>
      <c r="BA61" s="410">
        <f t="shared" si="4"/>
        <v>364.0833333</v>
      </c>
      <c r="BB61" s="411">
        <f t="shared" si="5"/>
        <v>19.3515873</v>
      </c>
      <c r="BC61" s="412">
        <f t="shared" si="6"/>
        <v>18.8141328</v>
      </c>
      <c r="BD61" s="410" t="str">
        <f t="shared" si="7"/>
        <v>HSI</v>
      </c>
      <c r="BE61" s="374" t="str">
        <f t="shared" si="8"/>
        <v/>
      </c>
      <c r="BF61" s="374" t="str">
        <f t="shared" si="9"/>
        <v/>
      </c>
      <c r="BG61" s="374" t="str">
        <f t="shared" si="10"/>
        <v/>
      </c>
      <c r="BH61" s="374" t="str">
        <f t="shared" si="11"/>
        <v/>
      </c>
      <c r="BI61" s="374" t="str">
        <f t="shared" si="12"/>
        <v/>
      </c>
      <c r="BJ61" s="374" t="str">
        <f t="shared" si="13"/>
        <v/>
      </c>
      <c r="BK61" s="374" t="str">
        <f t="shared" si="14"/>
        <v/>
      </c>
      <c r="BL61" s="374" t="str">
        <f t="shared" si="15"/>
        <v/>
      </c>
      <c r="BM61" s="374" t="str">
        <f t="shared" si="16"/>
        <v/>
      </c>
      <c r="BN61" s="374" t="str">
        <f t="shared" si="17"/>
        <v/>
      </c>
      <c r="BO61" s="374" t="str">
        <f t="shared" si="18"/>
        <v/>
      </c>
      <c r="BP61" s="374" t="str">
        <f t="shared" si="19"/>
        <v/>
      </c>
      <c r="BQ61" s="374" t="str">
        <f t="shared" si="20"/>
        <v/>
      </c>
      <c r="BR61" s="374" t="str">
        <f t="shared" si="21"/>
        <v/>
      </c>
      <c r="BS61" s="374" t="str">
        <f t="shared" si="22"/>
        <v/>
      </c>
      <c r="BT61" s="374" t="str">
        <f t="shared" si="23"/>
        <v/>
      </c>
      <c r="BU61" s="374" t="str">
        <f t="shared" si="24"/>
        <v/>
      </c>
      <c r="BV61" s="374" t="str">
        <f t="shared" si="25"/>
        <v/>
      </c>
      <c r="BW61" s="376" t="str">
        <f t="shared" si="26"/>
        <v>HSI</v>
      </c>
      <c r="BX61" s="374" t="str">
        <f t="shared" si="27"/>
        <v/>
      </c>
      <c r="BY61" s="374" t="str">
        <f t="shared" si="28"/>
        <v/>
      </c>
      <c r="BZ61" s="374" t="str">
        <f t="shared" si="29"/>
        <v/>
      </c>
      <c r="CA61" s="374" t="str">
        <f t="shared" si="30"/>
        <v/>
      </c>
      <c r="CB61" s="374" t="str">
        <f t="shared" si="31"/>
        <v/>
      </c>
      <c r="CC61" s="374"/>
    </row>
    <row r="62">
      <c r="M62" s="389"/>
      <c r="AI62" s="420"/>
      <c r="AJ62" s="145" t="s">
        <v>150</v>
      </c>
      <c r="AK62" s="145" t="s">
        <v>150</v>
      </c>
      <c r="AL62" s="50">
        <v>6.0</v>
      </c>
      <c r="AM62" s="283">
        <f t="shared" si="1"/>
        <v>1</v>
      </c>
      <c r="AN62" s="400">
        <f t="shared" si="32"/>
        <v>1</v>
      </c>
      <c r="AO62" s="107">
        <f t="shared" si="3"/>
        <v>1.428571429</v>
      </c>
      <c r="AP62" s="403">
        <v>2729.0</v>
      </c>
      <c r="AQ62" s="404">
        <v>3044000.0</v>
      </c>
      <c r="AR62" s="404" t="s">
        <v>134</v>
      </c>
      <c r="AS62" s="404" t="s">
        <v>167</v>
      </c>
      <c r="AT62" s="404" t="s">
        <v>95</v>
      </c>
      <c r="AV62" s="408" t="str">
        <f>SILOMS!O13</f>
        <v>PCE-PC0863</v>
      </c>
      <c r="AW62" s="352">
        <f>SILOMS!T13</f>
        <v>2702</v>
      </c>
      <c r="AX62" s="352" t="str">
        <f>SILOMS!Y13</f>
        <v>REQUIS</v>
      </c>
      <c r="AY62" s="352" t="str">
        <f>SILOMS!G13</f>
        <v>PAMASP</v>
      </c>
      <c r="AZ62" s="409">
        <f>SILOMS!Q13</f>
        <v>0</v>
      </c>
      <c r="BA62" s="410">
        <f t="shared" si="4"/>
        <v>1500</v>
      </c>
      <c r="BB62" s="411" t="str">
        <f t="shared" si="5"/>
        <v>#DIV/0!</v>
      </c>
      <c r="BC62" s="412" t="str">
        <f t="shared" si="6"/>
        <v>#DIV/0!</v>
      </c>
      <c r="BD62" s="410" t="str">
        <f t="shared" si="7"/>
        <v>HSI</v>
      </c>
      <c r="BE62" s="283" t="str">
        <f t="shared" si="8"/>
        <v>#DIV/0!</v>
      </c>
      <c r="BF62" s="283" t="str">
        <f t="shared" si="9"/>
        <v>#DIV/0!</v>
      </c>
      <c r="BG62" s="283" t="str">
        <f t="shared" si="10"/>
        <v>#DIV/0!</v>
      </c>
      <c r="BH62" s="283" t="str">
        <f t="shared" si="11"/>
        <v>#DIV/0!</v>
      </c>
      <c r="BI62" s="283" t="str">
        <f t="shared" si="12"/>
        <v>#DIV/0!</v>
      </c>
      <c r="BJ62" s="283" t="str">
        <f t="shared" si="13"/>
        <v>#DIV/0!</v>
      </c>
      <c r="BK62" s="283" t="str">
        <f t="shared" si="14"/>
        <v>#DIV/0!</v>
      </c>
      <c r="BL62" s="283" t="str">
        <f t="shared" si="15"/>
        <v>#DIV/0!</v>
      </c>
      <c r="BM62" s="283" t="str">
        <f t="shared" si="16"/>
        <v>#DIV/0!</v>
      </c>
      <c r="BN62" s="283" t="str">
        <f t="shared" si="17"/>
        <v>#DIV/0!</v>
      </c>
      <c r="BO62" s="283" t="str">
        <f t="shared" si="18"/>
        <v>#DIV/0!</v>
      </c>
      <c r="BP62" s="283" t="str">
        <f t="shared" si="19"/>
        <v>#DIV/0!</v>
      </c>
      <c r="BQ62" s="283" t="str">
        <f t="shared" si="20"/>
        <v>#DIV/0!</v>
      </c>
      <c r="BR62" s="283" t="str">
        <f t="shared" si="21"/>
        <v>#DIV/0!</v>
      </c>
      <c r="BS62" s="283" t="str">
        <f t="shared" si="22"/>
        <v>#DIV/0!</v>
      </c>
      <c r="BT62" s="283" t="str">
        <f t="shared" si="23"/>
        <v>#DIV/0!</v>
      </c>
      <c r="BU62" s="283" t="str">
        <f t="shared" si="24"/>
        <v>#DIV/0!</v>
      </c>
      <c r="BV62" s="283" t="str">
        <f t="shared" si="25"/>
        <v>#DIV/0!</v>
      </c>
      <c r="BW62" s="283" t="str">
        <f t="shared" si="26"/>
        <v>#DIV/0!</v>
      </c>
      <c r="BX62" s="283" t="str">
        <f t="shared" si="27"/>
        <v>#DIV/0!</v>
      </c>
      <c r="BY62" s="283" t="str">
        <f t="shared" si="28"/>
        <v>#DIV/0!</v>
      </c>
      <c r="BZ62" s="283" t="str">
        <f t="shared" si="29"/>
        <v>#DIV/0!</v>
      </c>
      <c r="CA62" s="283" t="str">
        <f t="shared" si="30"/>
        <v>#DIV/0!</v>
      </c>
      <c r="CB62" s="283" t="str">
        <f t="shared" si="31"/>
        <v>#DIV/0!</v>
      </c>
      <c r="CC62" s="374"/>
    </row>
    <row r="63">
      <c r="M63" s="389"/>
      <c r="AI63" s="381"/>
      <c r="AJ63" s="122" t="s">
        <v>92</v>
      </c>
      <c r="AK63" s="122" t="s">
        <v>71</v>
      </c>
      <c r="AL63" s="50">
        <v>40.08</v>
      </c>
      <c r="AM63" s="283">
        <f t="shared" si="1"/>
        <v>1</v>
      </c>
      <c r="AN63" s="400">
        <f t="shared" si="32"/>
        <v>1</v>
      </c>
      <c r="AO63" s="107">
        <f t="shared" si="3"/>
        <v>9.542857143</v>
      </c>
      <c r="AP63" s="403">
        <v>2731.0</v>
      </c>
      <c r="AQ63" s="404">
        <v>3044000.0</v>
      </c>
      <c r="AR63" s="404" t="s">
        <v>134</v>
      </c>
      <c r="AS63" s="404" t="s">
        <v>151</v>
      </c>
      <c r="AT63" s="404" t="s">
        <v>85</v>
      </c>
      <c r="AV63" s="408" t="str">
        <f>SILOMS!O14</f>
        <v>PCE-PC1002</v>
      </c>
      <c r="AW63" s="352">
        <f>SILOMS!T14</f>
        <v>2727</v>
      </c>
      <c r="AX63" s="352" t="str">
        <f>SILOMS!Y14</f>
        <v>APL</v>
      </c>
      <c r="AY63" s="352" t="str">
        <f>SILOMS!G14</f>
        <v>1/15GAV</v>
      </c>
      <c r="AZ63" s="409">
        <f>SILOMS!Q14</f>
        <v>4.166666667</v>
      </c>
      <c r="BA63" s="410">
        <f t="shared" si="4"/>
        <v>1400</v>
      </c>
      <c r="BB63" s="411">
        <f t="shared" si="5"/>
        <v>12.22142857</v>
      </c>
      <c r="BC63" s="412">
        <f t="shared" si="6"/>
        <v>114.552893</v>
      </c>
      <c r="BD63" s="410" t="str">
        <f t="shared" si="7"/>
        <v>HSI</v>
      </c>
      <c r="BE63" s="374" t="str">
        <f t="shared" si="8"/>
        <v/>
      </c>
      <c r="BF63" s="374" t="str">
        <f t="shared" si="9"/>
        <v/>
      </c>
      <c r="BG63" s="374" t="str">
        <f t="shared" si="10"/>
        <v/>
      </c>
      <c r="BH63" s="374" t="str">
        <f t="shared" si="11"/>
        <v/>
      </c>
      <c r="BI63" s="374" t="str">
        <f t="shared" si="12"/>
        <v/>
      </c>
      <c r="BJ63" s="374" t="str">
        <f t="shared" si="13"/>
        <v/>
      </c>
      <c r="BK63" s="374" t="str">
        <f t="shared" si="14"/>
        <v/>
      </c>
      <c r="BL63" s="374" t="str">
        <f t="shared" si="15"/>
        <v/>
      </c>
      <c r="BM63" s="374" t="str">
        <f t="shared" si="16"/>
        <v/>
      </c>
      <c r="BN63" s="374" t="str">
        <f t="shared" si="17"/>
        <v/>
      </c>
      <c r="BO63" s="374" t="str">
        <f t="shared" si="18"/>
        <v/>
      </c>
      <c r="BP63" s="374" t="str">
        <f t="shared" si="19"/>
        <v/>
      </c>
      <c r="BQ63" s="374" t="str">
        <f t="shared" si="20"/>
        <v/>
      </c>
      <c r="BR63" s="374" t="str">
        <f t="shared" si="21"/>
        <v/>
      </c>
      <c r="BS63" s="374" t="str">
        <f t="shared" si="22"/>
        <v/>
      </c>
      <c r="BT63" s="374" t="str">
        <f t="shared" si="23"/>
        <v/>
      </c>
      <c r="BU63" s="374" t="str">
        <f t="shared" si="24"/>
        <v/>
      </c>
      <c r="BV63" s="374" t="str">
        <f t="shared" si="25"/>
        <v/>
      </c>
      <c r="BW63" s="374" t="str">
        <f t="shared" si="26"/>
        <v/>
      </c>
      <c r="BX63" s="374" t="str">
        <f t="shared" si="27"/>
        <v/>
      </c>
      <c r="BY63" s="374" t="str">
        <f t="shared" si="28"/>
        <v/>
      </c>
      <c r="BZ63" s="374" t="str">
        <f t="shared" si="29"/>
        <v/>
      </c>
      <c r="CA63" s="374" t="str">
        <f t="shared" si="30"/>
        <v/>
      </c>
      <c r="CB63" s="374" t="str">
        <f t="shared" si="31"/>
        <v/>
      </c>
      <c r="CC63" s="374"/>
    </row>
    <row r="64">
      <c r="M64" s="389"/>
      <c r="AI64" s="420"/>
      <c r="AJ64" s="122" t="s">
        <v>137</v>
      </c>
      <c r="AK64" s="122" t="s">
        <v>106</v>
      </c>
      <c r="AL64" s="50">
        <v>0.5</v>
      </c>
      <c r="AM64" s="283">
        <f t="shared" si="1"/>
        <v>1</v>
      </c>
      <c r="AN64" s="400">
        <f t="shared" si="32"/>
        <v>1</v>
      </c>
      <c r="AO64" s="107">
        <f t="shared" si="3"/>
        <v>0.119047619</v>
      </c>
      <c r="AP64" s="403">
        <v>2733.0</v>
      </c>
      <c r="AQ64" s="404">
        <v>3044000.0</v>
      </c>
      <c r="AR64" s="404" t="s">
        <v>134</v>
      </c>
      <c r="AS64" s="404" t="s">
        <v>87</v>
      </c>
      <c r="AT64" s="404" t="s">
        <v>85</v>
      </c>
      <c r="AV64" s="408" t="str">
        <f>SILOMS!O15</f>
        <v>PCE-PC1211</v>
      </c>
      <c r="AW64" s="352">
        <f>SILOMS!T15</f>
        <v>2738</v>
      </c>
      <c r="AX64" s="352" t="str">
        <f>SILOMS!Y15</f>
        <v>APL</v>
      </c>
      <c r="AY64" s="352" t="str">
        <f>SILOMS!G15</f>
        <v>7ETA</v>
      </c>
      <c r="AZ64" s="409">
        <f>SILOMS!Q15</f>
        <v>4.166666667</v>
      </c>
      <c r="BA64" s="410">
        <f t="shared" si="4"/>
        <v>1400</v>
      </c>
      <c r="BB64" s="411">
        <f t="shared" si="5"/>
        <v>4.411111111</v>
      </c>
      <c r="BC64" s="412">
        <f t="shared" si="6"/>
        <v>317.3803526</v>
      </c>
      <c r="BD64" s="410" t="str">
        <f t="shared" si="7"/>
        <v>HSI</v>
      </c>
      <c r="BE64" s="374" t="str">
        <f t="shared" si="8"/>
        <v/>
      </c>
      <c r="BF64" s="374" t="str">
        <f t="shared" si="9"/>
        <v/>
      </c>
      <c r="BG64" s="374" t="str">
        <f t="shared" si="10"/>
        <v/>
      </c>
      <c r="BH64" s="374" t="str">
        <f t="shared" si="11"/>
        <v/>
      </c>
      <c r="BI64" s="413" t="str">
        <f t="shared" si="12"/>
        <v/>
      </c>
      <c r="BJ64" s="374" t="str">
        <f t="shared" si="13"/>
        <v/>
      </c>
      <c r="BK64" s="374" t="str">
        <f t="shared" si="14"/>
        <v/>
      </c>
      <c r="BL64" s="374" t="str">
        <f t="shared" si="15"/>
        <v/>
      </c>
      <c r="BM64" s="374" t="str">
        <f t="shared" si="16"/>
        <v/>
      </c>
      <c r="BN64" s="374" t="str">
        <f t="shared" si="17"/>
        <v/>
      </c>
      <c r="BO64" s="374" t="str">
        <f t="shared" si="18"/>
        <v/>
      </c>
      <c r="BP64" s="374" t="str">
        <f t="shared" si="19"/>
        <v/>
      </c>
      <c r="BQ64" s="374" t="str">
        <f t="shared" si="20"/>
        <v/>
      </c>
      <c r="BR64" s="374" t="str">
        <f t="shared" si="21"/>
        <v/>
      </c>
      <c r="BS64" s="374" t="str">
        <f t="shared" si="22"/>
        <v/>
      </c>
      <c r="BT64" s="374" t="str">
        <f t="shared" si="23"/>
        <v/>
      </c>
      <c r="BU64" s="374" t="str">
        <f t="shared" si="24"/>
        <v/>
      </c>
      <c r="BV64" s="374" t="str">
        <f t="shared" si="25"/>
        <v/>
      </c>
      <c r="BW64" s="374" t="str">
        <f t="shared" si="26"/>
        <v/>
      </c>
      <c r="BX64" s="374" t="str">
        <f t="shared" si="27"/>
        <v/>
      </c>
      <c r="BY64" s="374" t="str">
        <f t="shared" si="28"/>
        <v/>
      </c>
      <c r="BZ64" s="374" t="str">
        <f t="shared" si="29"/>
        <v/>
      </c>
      <c r="CA64" s="374" t="str">
        <f t="shared" si="30"/>
        <v/>
      </c>
      <c r="CB64" s="374" t="str">
        <f t="shared" si="31"/>
        <v/>
      </c>
      <c r="CC64" s="374"/>
    </row>
    <row r="65">
      <c r="M65" s="389"/>
      <c r="AI65" s="420"/>
      <c r="AJ65" s="145" t="s">
        <v>80</v>
      </c>
      <c r="AK65" s="145" t="s">
        <v>80</v>
      </c>
      <c r="AL65" s="50">
        <v>22.0</v>
      </c>
      <c r="AM65" s="283">
        <f t="shared" si="1"/>
        <v>0</v>
      </c>
      <c r="AN65" s="123">
        <v>0.0</v>
      </c>
      <c r="AO65" s="107" t="str">
        <f t="shared" si="3"/>
        <v>#DIV/0!</v>
      </c>
      <c r="AP65" s="403">
        <v>2736.0</v>
      </c>
      <c r="AQ65" s="404">
        <v>3044000.0</v>
      </c>
      <c r="AR65" s="404" t="s">
        <v>134</v>
      </c>
      <c r="AS65" s="404" t="s">
        <v>113</v>
      </c>
      <c r="AT65" s="404" t="s">
        <v>12</v>
      </c>
      <c r="AV65" s="408" t="str">
        <f>SILOMS!O16</f>
        <v>PCE-PC1391</v>
      </c>
      <c r="AW65" s="352">
        <f>SILOMS!T16</f>
        <v>2728</v>
      </c>
      <c r="AX65" s="352" t="str">
        <f>SILOMS!Y16</f>
        <v>OS</v>
      </c>
      <c r="AY65" s="352" t="str">
        <f>SILOMS!G16</f>
        <v>PAMASP</v>
      </c>
      <c r="AZ65" s="409">
        <f>SILOMS!Q16</f>
        <v>5.954861111</v>
      </c>
      <c r="BA65" s="410">
        <f t="shared" si="4"/>
        <v>1357.083333</v>
      </c>
      <c r="BB65" s="411" t="str">
        <f t="shared" si="5"/>
        <v>#DIV/0!</v>
      </c>
      <c r="BC65" s="412" t="str">
        <f t="shared" si="6"/>
        <v>#DIV/0!</v>
      </c>
      <c r="BD65" s="410" t="str">
        <f t="shared" si="7"/>
        <v>HSI</v>
      </c>
      <c r="BE65" s="374" t="str">
        <f t="shared" si="8"/>
        <v>#DIV/0!</v>
      </c>
      <c r="BF65" s="374" t="str">
        <f t="shared" si="9"/>
        <v>#DIV/0!</v>
      </c>
      <c r="BG65" s="374" t="str">
        <f t="shared" si="10"/>
        <v>#DIV/0!</v>
      </c>
      <c r="BH65" s="374" t="str">
        <f t="shared" si="11"/>
        <v>#DIV/0!</v>
      </c>
      <c r="BI65" s="374" t="str">
        <f t="shared" si="12"/>
        <v>#DIV/0!</v>
      </c>
      <c r="BJ65" s="374" t="str">
        <f t="shared" si="13"/>
        <v>#DIV/0!</v>
      </c>
      <c r="BK65" s="374" t="str">
        <f t="shared" si="14"/>
        <v>#DIV/0!</v>
      </c>
      <c r="BL65" s="374" t="str">
        <f t="shared" si="15"/>
        <v>#DIV/0!</v>
      </c>
      <c r="BM65" s="374" t="str">
        <f t="shared" si="16"/>
        <v>#DIV/0!</v>
      </c>
      <c r="BN65" s="374" t="str">
        <f t="shared" si="17"/>
        <v>#DIV/0!</v>
      </c>
      <c r="BO65" s="374" t="str">
        <f t="shared" si="18"/>
        <v>#DIV/0!</v>
      </c>
      <c r="BP65" s="374" t="str">
        <f t="shared" si="19"/>
        <v>#DIV/0!</v>
      </c>
      <c r="BQ65" s="413" t="str">
        <f t="shared" si="20"/>
        <v>#DIV/0!</v>
      </c>
      <c r="BR65" s="374" t="str">
        <f t="shared" si="21"/>
        <v>#DIV/0!</v>
      </c>
      <c r="BS65" s="374" t="str">
        <f t="shared" si="22"/>
        <v>#DIV/0!</v>
      </c>
      <c r="BT65" s="374" t="str">
        <f t="shared" si="23"/>
        <v>#DIV/0!</v>
      </c>
      <c r="BU65" s="374" t="str">
        <f t="shared" si="24"/>
        <v>#DIV/0!</v>
      </c>
      <c r="BV65" s="374" t="str">
        <f t="shared" si="25"/>
        <v>#DIV/0!</v>
      </c>
      <c r="BW65" s="374" t="str">
        <f t="shared" si="26"/>
        <v>#DIV/0!</v>
      </c>
      <c r="BX65" s="374" t="str">
        <f t="shared" si="27"/>
        <v>#DIV/0!</v>
      </c>
      <c r="BY65" s="374" t="str">
        <f t="shared" si="28"/>
        <v>#DIV/0!</v>
      </c>
      <c r="BZ65" s="374" t="str">
        <f t="shared" si="29"/>
        <v>#DIV/0!</v>
      </c>
      <c r="CA65" s="374" t="str">
        <f t="shared" si="30"/>
        <v>#DIV/0!</v>
      </c>
      <c r="CB65" s="374" t="str">
        <f t="shared" si="31"/>
        <v>#DIV/0!</v>
      </c>
      <c r="CC65" s="374"/>
    </row>
    <row r="66">
      <c r="M66" s="389"/>
      <c r="AI66" s="40"/>
      <c r="AJ66" s="145" t="s">
        <v>320</v>
      </c>
      <c r="AK66" s="145" t="s">
        <v>320</v>
      </c>
      <c r="AL66" s="50">
        <v>0.5</v>
      </c>
      <c r="AM66" s="283">
        <f t="shared" si="1"/>
        <v>0</v>
      </c>
      <c r="AN66" s="400">
        <f>AM66</f>
        <v>0</v>
      </c>
      <c r="AO66" s="107" t="str">
        <f t="shared" si="3"/>
        <v>#DIV/0!</v>
      </c>
      <c r="AP66" s="403">
        <v>2737.0</v>
      </c>
      <c r="AQ66" s="404">
        <v>3044000.0</v>
      </c>
      <c r="AR66" s="404" t="s">
        <v>134</v>
      </c>
      <c r="AS66" s="404" t="s">
        <v>16</v>
      </c>
      <c r="AT66" s="404" t="s">
        <v>12</v>
      </c>
      <c r="AV66" s="408" t="str">
        <f>SILOMS!O17</f>
        <v>PCE-PC1570</v>
      </c>
      <c r="AW66" s="352">
        <f>SILOMS!T17</f>
        <v>2737</v>
      </c>
      <c r="AX66" s="352" t="str">
        <f>SILOMS!Y17</f>
        <v>APL</v>
      </c>
      <c r="AY66" s="352" t="str">
        <f>SILOMS!G17</f>
        <v>7ETA</v>
      </c>
      <c r="AZ66" s="409">
        <f>SILOMS!Q17</f>
        <v>15.71875</v>
      </c>
      <c r="BA66" s="410">
        <f t="shared" si="4"/>
        <v>1122.75</v>
      </c>
      <c r="BB66" s="411">
        <f t="shared" si="5"/>
        <v>4.411111111</v>
      </c>
      <c r="BC66" s="412">
        <f t="shared" si="6"/>
        <v>254.5277078</v>
      </c>
      <c r="BD66" s="410" t="str">
        <f t="shared" si="7"/>
        <v>HSI</v>
      </c>
      <c r="BE66" s="374" t="str">
        <f t="shared" si="8"/>
        <v/>
      </c>
      <c r="BF66" s="374" t="str">
        <f t="shared" si="9"/>
        <v/>
      </c>
      <c r="BG66" s="374" t="str">
        <f t="shared" si="10"/>
        <v/>
      </c>
      <c r="BH66" s="374" t="str">
        <f t="shared" si="11"/>
        <v/>
      </c>
      <c r="BI66" s="374" t="str">
        <f t="shared" si="12"/>
        <v/>
      </c>
      <c r="BJ66" s="374" t="str">
        <f t="shared" si="13"/>
        <v/>
      </c>
      <c r="BK66" s="374" t="str">
        <f t="shared" si="14"/>
        <v/>
      </c>
      <c r="BL66" s="374" t="str">
        <f t="shared" si="15"/>
        <v/>
      </c>
      <c r="BM66" s="374" t="str">
        <f t="shared" si="16"/>
        <v/>
      </c>
      <c r="BN66" s="374" t="str">
        <f t="shared" si="17"/>
        <v/>
      </c>
      <c r="BO66" s="374" t="str">
        <f t="shared" si="18"/>
        <v/>
      </c>
      <c r="BP66" s="374" t="str">
        <f t="shared" si="19"/>
        <v/>
      </c>
      <c r="BQ66" s="374" t="str">
        <f t="shared" si="20"/>
        <v/>
      </c>
      <c r="BR66" s="374" t="str">
        <f t="shared" si="21"/>
        <v/>
      </c>
      <c r="BS66" s="374" t="str">
        <f t="shared" si="22"/>
        <v/>
      </c>
      <c r="BT66" s="374" t="str">
        <f t="shared" si="23"/>
        <v/>
      </c>
      <c r="BU66" s="374" t="str">
        <f t="shared" si="24"/>
        <v/>
      </c>
      <c r="BV66" s="374" t="str">
        <f t="shared" si="25"/>
        <v/>
      </c>
      <c r="BW66" s="374" t="str">
        <f t="shared" si="26"/>
        <v/>
      </c>
      <c r="BX66" s="374" t="str">
        <f t="shared" si="27"/>
        <v/>
      </c>
      <c r="BY66" s="374" t="str">
        <f t="shared" si="28"/>
        <v/>
      </c>
      <c r="BZ66" s="374" t="str">
        <f t="shared" si="29"/>
        <v/>
      </c>
      <c r="CA66" s="374" t="str">
        <f t="shared" si="30"/>
        <v/>
      </c>
      <c r="CB66" s="374" t="str">
        <f t="shared" si="31"/>
        <v/>
      </c>
      <c r="CC66" s="374"/>
    </row>
    <row r="67">
      <c r="M67" s="389"/>
      <c r="AI67" s="40"/>
      <c r="AJ67" s="122" t="s">
        <v>63</v>
      </c>
      <c r="AK67" s="122" t="s">
        <v>63</v>
      </c>
      <c r="AL67" s="123">
        <v>0.0</v>
      </c>
      <c r="AM67" s="283">
        <f t="shared" si="1"/>
        <v>0</v>
      </c>
      <c r="AN67" s="123">
        <v>0.0</v>
      </c>
      <c r="AO67" s="107" t="str">
        <f t="shared" si="3"/>
        <v>#DIV/0!</v>
      </c>
      <c r="AP67" s="403">
        <v>2738.0</v>
      </c>
      <c r="AQ67" s="404">
        <v>3044000.0</v>
      </c>
      <c r="AR67" s="404" t="s">
        <v>134</v>
      </c>
      <c r="AS67" s="404" t="s">
        <v>72</v>
      </c>
      <c r="AT67" s="404" t="s">
        <v>345</v>
      </c>
      <c r="AV67" s="408" t="str">
        <f>SILOMS!O18</f>
        <v>PCE-PC1659</v>
      </c>
      <c r="AW67" s="352">
        <f>SILOMS!T18</f>
        <v>2736</v>
      </c>
      <c r="AX67" s="352" t="str">
        <f>SILOMS!Y18</f>
        <v>OS</v>
      </c>
      <c r="AY67" s="352" t="str">
        <f>SILOMS!G18</f>
        <v>PAMASP</v>
      </c>
      <c r="AZ67" s="409">
        <f>SILOMS!Q18</f>
        <v>186.6493056</v>
      </c>
      <c r="BA67" s="410">
        <f t="shared" si="4"/>
        <v>20.41666667</v>
      </c>
      <c r="BB67" s="411" t="str">
        <f t="shared" si="5"/>
        <v>#DIV/0!</v>
      </c>
      <c r="BC67" s="412" t="str">
        <f t="shared" si="6"/>
        <v>#DIV/0!</v>
      </c>
      <c r="BD67" s="410" t="str">
        <f t="shared" si="7"/>
        <v>HSI</v>
      </c>
      <c r="BE67" s="283" t="str">
        <f t="shared" si="8"/>
        <v>#DIV/0!</v>
      </c>
      <c r="BF67" s="283" t="str">
        <f t="shared" si="9"/>
        <v>#DIV/0!</v>
      </c>
      <c r="BG67" s="283" t="str">
        <f t="shared" si="10"/>
        <v>#DIV/0!</v>
      </c>
      <c r="BH67" s="283" t="str">
        <f t="shared" si="11"/>
        <v>#DIV/0!</v>
      </c>
      <c r="BI67" s="283" t="str">
        <f t="shared" si="12"/>
        <v>#DIV/0!</v>
      </c>
      <c r="BJ67" s="283" t="str">
        <f t="shared" si="13"/>
        <v>#DIV/0!</v>
      </c>
      <c r="BK67" s="283" t="str">
        <f t="shared" si="14"/>
        <v>#DIV/0!</v>
      </c>
      <c r="BL67" s="283" t="str">
        <f t="shared" si="15"/>
        <v>#DIV/0!</v>
      </c>
      <c r="BM67" s="283" t="str">
        <f t="shared" si="16"/>
        <v>#DIV/0!</v>
      </c>
      <c r="BN67" s="283" t="str">
        <f t="shared" si="17"/>
        <v>#DIV/0!</v>
      </c>
      <c r="BO67" s="283" t="str">
        <f t="shared" si="18"/>
        <v>#DIV/0!</v>
      </c>
      <c r="BP67" s="283" t="str">
        <f t="shared" si="19"/>
        <v>#DIV/0!</v>
      </c>
      <c r="BQ67" s="283" t="str">
        <f t="shared" si="20"/>
        <v>#DIV/0!</v>
      </c>
      <c r="BR67" s="283" t="str">
        <f t="shared" si="21"/>
        <v>#DIV/0!</v>
      </c>
      <c r="BS67" s="283" t="str">
        <f t="shared" si="22"/>
        <v>#DIV/0!</v>
      </c>
      <c r="BT67" s="283" t="str">
        <f t="shared" si="23"/>
        <v>#DIV/0!</v>
      </c>
      <c r="BU67" s="283" t="str">
        <f t="shared" si="24"/>
        <v>#DIV/0!</v>
      </c>
      <c r="BV67" s="283" t="str">
        <f t="shared" si="25"/>
        <v>#DIV/0!</v>
      </c>
      <c r="BW67" s="283" t="str">
        <f t="shared" si="26"/>
        <v>#DIV/0!</v>
      </c>
      <c r="BX67" s="283" t="str">
        <f t="shared" si="27"/>
        <v>#DIV/0!</v>
      </c>
      <c r="BY67" s="283" t="str">
        <f t="shared" si="28"/>
        <v>#DIV/0!</v>
      </c>
      <c r="BZ67" s="283" t="str">
        <f t="shared" si="29"/>
        <v>#DIV/0!</v>
      </c>
      <c r="CA67" s="283" t="str">
        <f t="shared" si="30"/>
        <v>#DIV/0!</v>
      </c>
      <c r="CB67" s="283" t="str">
        <f t="shared" si="31"/>
        <v>#DIV/0!</v>
      </c>
      <c r="CC67" s="374"/>
    </row>
    <row r="68">
      <c r="M68" s="389"/>
      <c r="AI68" s="40"/>
      <c r="AJ68" s="122" t="s">
        <v>346</v>
      </c>
      <c r="AK68" s="122" t="s">
        <v>346</v>
      </c>
      <c r="AL68" s="50">
        <v>0.0</v>
      </c>
      <c r="AM68" s="283">
        <f t="shared" si="1"/>
        <v>0</v>
      </c>
      <c r="AN68" s="400">
        <f>AM68</f>
        <v>0</v>
      </c>
      <c r="AO68" s="107" t="str">
        <f t="shared" si="3"/>
        <v>#DIV/0!</v>
      </c>
      <c r="AP68" s="403">
        <v>2739.0</v>
      </c>
      <c r="AQ68" s="404">
        <v>3044000.0</v>
      </c>
      <c r="AR68" s="404" t="s">
        <v>134</v>
      </c>
      <c r="AS68" s="404" t="s">
        <v>89</v>
      </c>
      <c r="AT68" s="404" t="s">
        <v>85</v>
      </c>
      <c r="AV68" s="408" t="str">
        <f>SILOMS!O19</f>
        <v>PCE-PC1666</v>
      </c>
      <c r="AW68" s="352">
        <f>SILOMS!T19</f>
        <v>2731</v>
      </c>
      <c r="AX68" s="352" t="str">
        <f>SILOMS!Y19</f>
        <v>APL</v>
      </c>
      <c r="AY68" s="352" t="str">
        <f>SILOMS!G19</f>
        <v>1ETA</v>
      </c>
      <c r="AZ68" s="409">
        <f>SILOMS!Q19</f>
        <v>16.51041667</v>
      </c>
      <c r="BA68" s="410">
        <f t="shared" si="4"/>
        <v>1103.75</v>
      </c>
      <c r="BB68" s="411">
        <f t="shared" si="5"/>
        <v>19.3515873</v>
      </c>
      <c r="BC68" s="412">
        <f t="shared" si="6"/>
        <v>57.03666489</v>
      </c>
      <c r="BD68" s="410" t="str">
        <f t="shared" si="7"/>
        <v>HSI</v>
      </c>
      <c r="BE68" s="374" t="str">
        <f t="shared" si="8"/>
        <v/>
      </c>
      <c r="BF68" s="374" t="str">
        <f t="shared" si="9"/>
        <v/>
      </c>
      <c r="BG68" s="413" t="str">
        <f t="shared" si="10"/>
        <v/>
      </c>
      <c r="BH68" s="374" t="str">
        <f t="shared" si="11"/>
        <v/>
      </c>
      <c r="BI68" s="374" t="str">
        <f t="shared" si="12"/>
        <v/>
      </c>
      <c r="BJ68" s="374" t="str">
        <f t="shared" si="13"/>
        <v/>
      </c>
      <c r="BK68" s="374" t="str">
        <f t="shared" si="14"/>
        <v/>
      </c>
      <c r="BL68" s="374" t="str">
        <f t="shared" si="15"/>
        <v/>
      </c>
      <c r="BM68" s="374" t="str">
        <f t="shared" si="16"/>
        <v/>
      </c>
      <c r="BN68" s="374" t="str">
        <f t="shared" si="17"/>
        <v/>
      </c>
      <c r="BO68" s="374" t="str">
        <f t="shared" si="18"/>
        <v/>
      </c>
      <c r="BP68" s="374" t="str">
        <f t="shared" si="19"/>
        <v/>
      </c>
      <c r="BQ68" s="374" t="str">
        <f t="shared" si="20"/>
        <v/>
      </c>
      <c r="BR68" s="374" t="str">
        <f t="shared" si="21"/>
        <v/>
      </c>
      <c r="BS68" s="374" t="str">
        <f t="shared" si="22"/>
        <v/>
      </c>
      <c r="BT68" s="374" t="str">
        <f t="shared" si="23"/>
        <v/>
      </c>
      <c r="BU68" s="374" t="str">
        <f t="shared" si="24"/>
        <v/>
      </c>
      <c r="BV68" s="374" t="str">
        <f t="shared" si="25"/>
        <v/>
      </c>
      <c r="BW68" s="374" t="str">
        <f t="shared" si="26"/>
        <v/>
      </c>
      <c r="BX68" s="374" t="str">
        <f t="shared" si="27"/>
        <v/>
      </c>
      <c r="BY68" s="374" t="str">
        <f t="shared" si="28"/>
        <v/>
      </c>
      <c r="BZ68" s="374" t="str">
        <f t="shared" si="29"/>
        <v/>
      </c>
      <c r="CA68" s="374" t="str">
        <f t="shared" si="30"/>
        <v/>
      </c>
      <c r="CB68" s="374" t="str">
        <f t="shared" si="31"/>
        <v/>
      </c>
      <c r="CC68" s="374"/>
    </row>
    <row r="69">
      <c r="M69" s="389"/>
      <c r="AI69" s="40"/>
      <c r="AL69" s="40"/>
      <c r="AM69" s="40">
        <f t="shared" ref="AM69:AN69" si="33">SUM(AM51:AM68)</f>
        <v>22</v>
      </c>
      <c r="AN69" s="40">
        <f t="shared" si="33"/>
        <v>22</v>
      </c>
      <c r="AO69" s="40"/>
      <c r="AP69" s="403">
        <v>2740.0</v>
      </c>
      <c r="AQ69" s="404">
        <v>3044000.0</v>
      </c>
      <c r="AR69" s="404" t="s">
        <v>134</v>
      </c>
      <c r="AS69" s="404" t="s">
        <v>108</v>
      </c>
      <c r="AT69" s="404" t="s">
        <v>12</v>
      </c>
      <c r="AV69" s="408" t="str">
        <f>SILOMS!O20</f>
        <v>PCE-PC1734</v>
      </c>
      <c r="AW69" s="352">
        <f>SILOMS!T20</f>
        <v>2721</v>
      </c>
      <c r="AX69" s="352" t="str">
        <f>SILOMS!Y20</f>
        <v>OS</v>
      </c>
      <c r="AY69" s="352" t="str">
        <f>SILOMS!G20</f>
        <v>PAMASP</v>
      </c>
      <c r="AZ69" s="409">
        <f>SILOMS!Q20</f>
        <v>11.13194444</v>
      </c>
      <c r="BA69" s="410">
        <f t="shared" si="4"/>
        <v>1232.833333</v>
      </c>
      <c r="BB69" s="411" t="str">
        <f t="shared" si="5"/>
        <v>#DIV/0!</v>
      </c>
      <c r="BC69" s="412" t="str">
        <f t="shared" si="6"/>
        <v>#DIV/0!</v>
      </c>
      <c r="BD69" s="410" t="str">
        <f t="shared" si="7"/>
        <v>HSI</v>
      </c>
      <c r="BE69" s="374" t="str">
        <f t="shared" si="8"/>
        <v>#DIV/0!</v>
      </c>
      <c r="BF69" s="374" t="str">
        <f t="shared" si="9"/>
        <v>#DIV/0!</v>
      </c>
      <c r="BG69" s="374" t="str">
        <f t="shared" si="10"/>
        <v>#DIV/0!</v>
      </c>
      <c r="BH69" s="374" t="str">
        <f t="shared" si="11"/>
        <v>#DIV/0!</v>
      </c>
      <c r="BI69" s="374" t="str">
        <f t="shared" si="12"/>
        <v>#DIV/0!</v>
      </c>
      <c r="BJ69" s="374" t="str">
        <f t="shared" si="13"/>
        <v>#DIV/0!</v>
      </c>
      <c r="BK69" s="374" t="str">
        <f t="shared" si="14"/>
        <v>#DIV/0!</v>
      </c>
      <c r="BL69" s="374" t="str">
        <f t="shared" si="15"/>
        <v>#DIV/0!</v>
      </c>
      <c r="BM69" s="374" t="str">
        <f t="shared" si="16"/>
        <v>#DIV/0!</v>
      </c>
      <c r="BN69" s="374" t="str">
        <f t="shared" si="17"/>
        <v>#DIV/0!</v>
      </c>
      <c r="BO69" s="374" t="str">
        <f t="shared" si="18"/>
        <v>#DIV/0!</v>
      </c>
      <c r="BP69" s="374" t="str">
        <f t="shared" si="19"/>
        <v>#DIV/0!</v>
      </c>
      <c r="BQ69" s="374" t="str">
        <f t="shared" si="20"/>
        <v>#DIV/0!</v>
      </c>
      <c r="BR69" s="374" t="str">
        <f t="shared" si="21"/>
        <v>#DIV/0!</v>
      </c>
      <c r="BS69" s="374" t="str">
        <f t="shared" si="22"/>
        <v>#DIV/0!</v>
      </c>
      <c r="BT69" s="374" t="str">
        <f t="shared" si="23"/>
        <v>#DIV/0!</v>
      </c>
      <c r="BU69" s="374" t="str">
        <f t="shared" si="24"/>
        <v>#DIV/0!</v>
      </c>
      <c r="BV69" s="374" t="str">
        <f t="shared" si="25"/>
        <v>#DIV/0!</v>
      </c>
      <c r="BW69" s="374" t="str">
        <f t="shared" si="26"/>
        <v>#DIV/0!</v>
      </c>
      <c r="BX69" s="374" t="str">
        <f t="shared" si="27"/>
        <v>#DIV/0!</v>
      </c>
      <c r="BY69" s="374" t="str">
        <f t="shared" si="28"/>
        <v>#DIV/0!</v>
      </c>
      <c r="BZ69" s="374" t="str">
        <f t="shared" si="29"/>
        <v>#DIV/0!</v>
      </c>
      <c r="CA69" s="374" t="str">
        <f t="shared" si="30"/>
        <v>#DIV/0!</v>
      </c>
      <c r="CB69" s="374" t="str">
        <f t="shared" si="31"/>
        <v>#DIV/0!</v>
      </c>
      <c r="CC69" s="374"/>
    </row>
    <row r="70">
      <c r="M70" s="389"/>
      <c r="AI70" s="40"/>
      <c r="AL70" s="40"/>
      <c r="AM70" s="40"/>
      <c r="AN70" s="40"/>
      <c r="AO70" s="40"/>
      <c r="AP70" s="403">
        <v>2741.0</v>
      </c>
      <c r="AQ70" s="404">
        <v>3044000.0</v>
      </c>
      <c r="AR70" s="404" t="s">
        <v>134</v>
      </c>
      <c r="AS70" s="404" t="s">
        <v>156</v>
      </c>
      <c r="AT70" s="404" t="s">
        <v>150</v>
      </c>
      <c r="AV70" s="408" t="str">
        <f>SILOMS!O21</f>
        <v>PCE-PC1783</v>
      </c>
      <c r="AW70" s="352">
        <f>SILOMS!T21</f>
        <v>2727</v>
      </c>
      <c r="AX70" s="352" t="str">
        <f>SILOMS!Y21</f>
        <v>RECOLH</v>
      </c>
      <c r="AY70" s="352" t="str">
        <f>SILOMS!G21</f>
        <v>BACG</v>
      </c>
      <c r="AZ70" s="409">
        <f>SILOMS!Q21</f>
        <v>216.6666667</v>
      </c>
      <c r="BA70" s="410">
        <f t="shared" si="4"/>
        <v>-200</v>
      </c>
      <c r="BB70" s="411" t="b">
        <f t="shared" si="5"/>
        <v>0</v>
      </c>
      <c r="BC70" s="412" t="str">
        <f t="shared" si="6"/>
        <v>#DIV/0!</v>
      </c>
      <c r="BD70" s="410" t="str">
        <f t="shared" si="7"/>
        <v>TBO</v>
      </c>
      <c r="BE70" s="374" t="str">
        <f t="shared" si="8"/>
        <v>#DIV/0!</v>
      </c>
      <c r="BF70" s="374" t="str">
        <f t="shared" si="9"/>
        <v>#DIV/0!</v>
      </c>
      <c r="BG70" s="374" t="str">
        <f t="shared" si="10"/>
        <v>#DIV/0!</v>
      </c>
      <c r="BH70" s="374" t="str">
        <f t="shared" si="11"/>
        <v>#DIV/0!</v>
      </c>
      <c r="BI70" s="374" t="str">
        <f t="shared" si="12"/>
        <v>#DIV/0!</v>
      </c>
      <c r="BJ70" s="374" t="str">
        <f t="shared" si="13"/>
        <v>#DIV/0!</v>
      </c>
      <c r="BK70" s="374" t="str">
        <f t="shared" si="14"/>
        <v>#DIV/0!</v>
      </c>
      <c r="BL70" s="374" t="str">
        <f t="shared" si="15"/>
        <v>#DIV/0!</v>
      </c>
      <c r="BM70" s="374" t="str">
        <f t="shared" si="16"/>
        <v>#DIV/0!</v>
      </c>
      <c r="BN70" s="374" t="str">
        <f t="shared" si="17"/>
        <v>#DIV/0!</v>
      </c>
      <c r="BO70" s="374" t="str">
        <f t="shared" si="18"/>
        <v>#DIV/0!</v>
      </c>
      <c r="BP70" s="374" t="str">
        <f t="shared" si="19"/>
        <v>#DIV/0!</v>
      </c>
      <c r="BQ70" s="374" t="str">
        <f t="shared" si="20"/>
        <v>#DIV/0!</v>
      </c>
      <c r="BR70" s="374" t="str">
        <f t="shared" si="21"/>
        <v>#DIV/0!</v>
      </c>
      <c r="BS70" s="374" t="str">
        <f t="shared" si="22"/>
        <v>#DIV/0!</v>
      </c>
      <c r="BT70" s="374" t="str">
        <f t="shared" si="23"/>
        <v>#DIV/0!</v>
      </c>
      <c r="BU70" s="374" t="str">
        <f t="shared" si="24"/>
        <v>#DIV/0!</v>
      </c>
      <c r="BV70" s="374" t="str">
        <f t="shared" si="25"/>
        <v>#DIV/0!</v>
      </c>
      <c r="BW70" s="374" t="str">
        <f t="shared" si="26"/>
        <v>#DIV/0!</v>
      </c>
      <c r="BX70" s="374" t="str">
        <f t="shared" si="27"/>
        <v>#DIV/0!</v>
      </c>
      <c r="BY70" s="374" t="str">
        <f t="shared" si="28"/>
        <v>#DIV/0!</v>
      </c>
      <c r="BZ70" s="374" t="str">
        <f t="shared" si="29"/>
        <v>#DIV/0!</v>
      </c>
      <c r="CA70" s="374" t="str">
        <f t="shared" si="30"/>
        <v>#DIV/0!</v>
      </c>
      <c r="CB70" s="374" t="str">
        <f t="shared" si="31"/>
        <v>#DIV/0!</v>
      </c>
      <c r="CC70" s="374"/>
    </row>
    <row r="71">
      <c r="M71" s="389"/>
      <c r="AI71" s="40"/>
      <c r="AJ71" s="40"/>
      <c r="AK71" s="40"/>
      <c r="AL71" s="40"/>
      <c r="AM71" s="40"/>
      <c r="AN71" s="40"/>
      <c r="AO71" s="40"/>
      <c r="AP71" s="403">
        <v>2742.0</v>
      </c>
      <c r="AQ71" s="404">
        <v>3044000.0</v>
      </c>
      <c r="AR71" s="404" t="s">
        <v>134</v>
      </c>
      <c r="AS71" s="404" t="s">
        <v>160</v>
      </c>
      <c r="AT71" s="404" t="s">
        <v>71</v>
      </c>
      <c r="AV71" s="408" t="str">
        <f>SILOMS!O22</f>
        <v>PCE-PC1801</v>
      </c>
      <c r="AW71" s="352">
        <f>SILOMS!T22</f>
        <v>2740</v>
      </c>
      <c r="AX71" s="352" t="str">
        <f>SILOMS!Y22</f>
        <v>OS</v>
      </c>
      <c r="AY71" s="352" t="str">
        <f>SILOMS!G22</f>
        <v>PAMASP</v>
      </c>
      <c r="AZ71" s="409">
        <f>SILOMS!Q22</f>
        <v>201.3506944</v>
      </c>
      <c r="BA71" s="410">
        <f t="shared" si="4"/>
        <v>167.5833333</v>
      </c>
      <c r="BB71" s="411" t="str">
        <f t="shared" si="5"/>
        <v>#DIV/0!</v>
      </c>
      <c r="BC71" s="412" t="str">
        <f t="shared" si="6"/>
        <v>#DIV/0!</v>
      </c>
      <c r="BD71" s="410" t="str">
        <f t="shared" si="7"/>
        <v>TBO</v>
      </c>
      <c r="BE71" s="374" t="str">
        <f t="shared" si="8"/>
        <v>#DIV/0!</v>
      </c>
      <c r="BF71" s="374" t="str">
        <f t="shared" si="9"/>
        <v>#DIV/0!</v>
      </c>
      <c r="BG71" s="374" t="str">
        <f t="shared" si="10"/>
        <v>#DIV/0!</v>
      </c>
      <c r="BH71" s="374" t="str">
        <f t="shared" si="11"/>
        <v>#DIV/0!</v>
      </c>
      <c r="BI71" s="374" t="str">
        <f t="shared" si="12"/>
        <v>#DIV/0!</v>
      </c>
      <c r="BJ71" s="374" t="str">
        <f t="shared" si="13"/>
        <v>#DIV/0!</v>
      </c>
      <c r="BK71" s="374" t="str">
        <f t="shared" si="14"/>
        <v>#DIV/0!</v>
      </c>
      <c r="BL71" s="374" t="str">
        <f t="shared" si="15"/>
        <v>#DIV/0!</v>
      </c>
      <c r="BM71" s="374" t="str">
        <f t="shared" si="16"/>
        <v>#DIV/0!</v>
      </c>
      <c r="BN71" s="413" t="str">
        <f t="shared" si="17"/>
        <v>#DIV/0!</v>
      </c>
      <c r="BO71" s="374" t="str">
        <f t="shared" si="18"/>
        <v>#DIV/0!</v>
      </c>
      <c r="BP71" s="374" t="str">
        <f t="shared" si="19"/>
        <v>#DIV/0!</v>
      </c>
      <c r="BQ71" s="374" t="str">
        <f t="shared" si="20"/>
        <v>#DIV/0!</v>
      </c>
      <c r="BR71" s="374" t="str">
        <f t="shared" si="21"/>
        <v>#DIV/0!</v>
      </c>
      <c r="BS71" s="374" t="str">
        <f t="shared" si="22"/>
        <v>#DIV/0!</v>
      </c>
      <c r="BT71" s="374" t="str">
        <f t="shared" si="23"/>
        <v>#DIV/0!</v>
      </c>
      <c r="BU71" s="374" t="str">
        <f t="shared" si="24"/>
        <v>#DIV/0!</v>
      </c>
      <c r="BV71" s="374" t="str">
        <f t="shared" si="25"/>
        <v>#DIV/0!</v>
      </c>
      <c r="BW71" s="374" t="str">
        <f t="shared" si="26"/>
        <v>#DIV/0!</v>
      </c>
      <c r="BX71" s="374" t="str">
        <f t="shared" si="27"/>
        <v>#DIV/0!</v>
      </c>
      <c r="BY71" s="374" t="str">
        <f t="shared" si="28"/>
        <v>#DIV/0!</v>
      </c>
      <c r="BZ71" s="374" t="str">
        <f t="shared" si="29"/>
        <v>#DIV/0!</v>
      </c>
      <c r="CA71" s="374" t="str">
        <f t="shared" si="30"/>
        <v>#DIV/0!</v>
      </c>
      <c r="CB71" s="374" t="str">
        <f t="shared" si="31"/>
        <v>#DIV/0!</v>
      </c>
      <c r="CC71" s="374"/>
    </row>
    <row r="72">
      <c r="M72" s="389"/>
      <c r="AI72" s="40"/>
      <c r="AJ72" s="40"/>
      <c r="AK72" s="40"/>
      <c r="AL72" s="40"/>
      <c r="AM72" s="40"/>
      <c r="AN72" s="40"/>
      <c r="AO72" s="40"/>
      <c r="AP72" s="421">
        <v>2743.0</v>
      </c>
      <c r="AQ72" s="422">
        <v>3044000.0</v>
      </c>
      <c r="AR72" s="422" t="s">
        <v>134</v>
      </c>
      <c r="AS72" s="422" t="s">
        <v>107</v>
      </c>
      <c r="AT72" s="422" t="s">
        <v>106</v>
      </c>
      <c r="AV72" s="408" t="str">
        <f>SILOMS!O23</f>
        <v>PCE-PC1832</v>
      </c>
      <c r="AW72" s="352">
        <f>SILOMS!T23</f>
        <v>2738</v>
      </c>
      <c r="AX72" s="352" t="str">
        <f>SILOMS!Y23</f>
        <v>RECOLH</v>
      </c>
      <c r="AY72" s="352" t="str">
        <f>SILOMS!G23</f>
        <v>BAMN</v>
      </c>
      <c r="AZ72" s="409">
        <f>SILOMS!Q23</f>
        <v>185.4131944</v>
      </c>
      <c r="BA72" s="410">
        <f t="shared" si="4"/>
        <v>50.08333333</v>
      </c>
      <c r="BB72" s="411">
        <f t="shared" si="5"/>
        <v>1.428571429</v>
      </c>
      <c r="BC72" s="412">
        <f t="shared" si="6"/>
        <v>35.05833333</v>
      </c>
      <c r="BD72" s="410" t="str">
        <f t="shared" si="7"/>
        <v>HSI</v>
      </c>
      <c r="BE72" s="374" t="str">
        <f t="shared" si="8"/>
        <v/>
      </c>
      <c r="BF72" s="374" t="str">
        <f t="shared" si="9"/>
        <v/>
      </c>
      <c r="BG72" s="374" t="str">
        <f t="shared" si="10"/>
        <v/>
      </c>
      <c r="BH72" s="413" t="str">
        <f t="shared" si="11"/>
        <v/>
      </c>
      <c r="BI72" s="374" t="str">
        <f t="shared" si="12"/>
        <v/>
      </c>
      <c r="BJ72" s="374" t="str">
        <f t="shared" si="13"/>
        <v/>
      </c>
      <c r="BK72" s="374" t="str">
        <f t="shared" si="14"/>
        <v/>
      </c>
      <c r="BL72" s="374" t="str">
        <f t="shared" si="15"/>
        <v/>
      </c>
      <c r="BM72" s="374" t="str">
        <f t="shared" si="16"/>
        <v/>
      </c>
      <c r="BN72" s="374" t="str">
        <f t="shared" si="17"/>
        <v/>
      </c>
      <c r="BO72" s="374" t="str">
        <f t="shared" si="18"/>
        <v/>
      </c>
      <c r="BP72" s="374" t="str">
        <f t="shared" si="19"/>
        <v/>
      </c>
      <c r="BQ72" s="374" t="str">
        <f t="shared" si="20"/>
        <v/>
      </c>
      <c r="BR72" s="374" t="str">
        <f t="shared" si="21"/>
        <v/>
      </c>
      <c r="BS72" s="374" t="str">
        <f t="shared" si="22"/>
        <v/>
      </c>
      <c r="BT72" s="374" t="str">
        <f t="shared" si="23"/>
        <v/>
      </c>
      <c r="BU72" s="374" t="str">
        <f t="shared" si="24"/>
        <v/>
      </c>
      <c r="BV72" s="374" t="str">
        <f t="shared" si="25"/>
        <v/>
      </c>
      <c r="BW72" s="374" t="str">
        <f t="shared" si="26"/>
        <v/>
      </c>
      <c r="BX72" s="374" t="str">
        <f t="shared" si="27"/>
        <v/>
      </c>
      <c r="BY72" s="374" t="str">
        <f t="shared" si="28"/>
        <v/>
      </c>
      <c r="BZ72" s="374" t="str">
        <f t="shared" si="29"/>
        <v/>
      </c>
      <c r="CA72" s="374" t="str">
        <f t="shared" si="30"/>
        <v/>
      </c>
      <c r="CB72" s="374" t="str">
        <f t="shared" si="31"/>
        <v/>
      </c>
      <c r="CC72" s="374"/>
    </row>
    <row r="73">
      <c r="M73" s="389"/>
      <c r="AV73" s="408" t="str">
        <f>SILOMS!O24</f>
        <v>PCE-PC1835</v>
      </c>
      <c r="AW73" s="352">
        <f>SILOMS!T24</f>
        <v>2731</v>
      </c>
      <c r="AX73" s="352" t="str">
        <f>SILOMS!Y24</f>
        <v>OS</v>
      </c>
      <c r="AY73" s="352" t="str">
        <f>SILOMS!G24</f>
        <v>PAMASP</v>
      </c>
      <c r="AZ73" s="409">
        <f>SILOMS!Q24</f>
        <v>192.9097222</v>
      </c>
      <c r="BA73" s="410">
        <f t="shared" si="4"/>
        <v>370.1666667</v>
      </c>
      <c r="BB73" s="411" t="str">
        <f t="shared" si="5"/>
        <v>#DIV/0!</v>
      </c>
      <c r="BC73" s="412" t="str">
        <f t="shared" si="6"/>
        <v>#DIV/0!</v>
      </c>
      <c r="BD73" s="410" t="str">
        <f t="shared" si="7"/>
        <v>TBO</v>
      </c>
      <c r="BE73" s="374" t="str">
        <f t="shared" si="8"/>
        <v>#DIV/0!</v>
      </c>
      <c r="BF73" s="374" t="str">
        <f t="shared" si="9"/>
        <v>#DIV/0!</v>
      </c>
      <c r="BG73" s="374" t="str">
        <f t="shared" si="10"/>
        <v>#DIV/0!</v>
      </c>
      <c r="BH73" s="374" t="str">
        <f t="shared" si="11"/>
        <v>#DIV/0!</v>
      </c>
      <c r="BI73" s="413" t="str">
        <f t="shared" si="12"/>
        <v>#DIV/0!</v>
      </c>
      <c r="BJ73" s="374" t="str">
        <f t="shared" si="13"/>
        <v>#DIV/0!</v>
      </c>
      <c r="BK73" s="374" t="str">
        <f t="shared" si="14"/>
        <v>#DIV/0!</v>
      </c>
      <c r="BL73" s="374" t="str">
        <f t="shared" si="15"/>
        <v>#DIV/0!</v>
      </c>
      <c r="BM73" s="374" t="str">
        <f t="shared" si="16"/>
        <v>#DIV/0!</v>
      </c>
      <c r="BN73" s="374" t="str">
        <f t="shared" si="17"/>
        <v>#DIV/0!</v>
      </c>
      <c r="BO73" s="374" t="str">
        <f t="shared" si="18"/>
        <v>#DIV/0!</v>
      </c>
      <c r="BP73" s="374" t="str">
        <f t="shared" si="19"/>
        <v>#DIV/0!</v>
      </c>
      <c r="BQ73" s="374" t="str">
        <f t="shared" si="20"/>
        <v>#DIV/0!</v>
      </c>
      <c r="BR73" s="374" t="str">
        <f t="shared" si="21"/>
        <v>#DIV/0!</v>
      </c>
      <c r="BS73" s="374" t="str">
        <f t="shared" si="22"/>
        <v>#DIV/0!</v>
      </c>
      <c r="BT73" s="374" t="str">
        <f t="shared" si="23"/>
        <v>#DIV/0!</v>
      </c>
      <c r="BU73" s="374" t="str">
        <f t="shared" si="24"/>
        <v>#DIV/0!</v>
      </c>
      <c r="BV73" s="374" t="str">
        <f t="shared" si="25"/>
        <v>#DIV/0!</v>
      </c>
      <c r="BW73" s="374" t="str">
        <f t="shared" si="26"/>
        <v>#DIV/0!</v>
      </c>
      <c r="BX73" s="374" t="str">
        <f t="shared" si="27"/>
        <v>#DIV/0!</v>
      </c>
      <c r="BY73" s="374" t="str">
        <f t="shared" si="28"/>
        <v>#DIV/0!</v>
      </c>
      <c r="BZ73" s="374" t="str">
        <f t="shared" si="29"/>
        <v>#DIV/0!</v>
      </c>
      <c r="CA73" s="374" t="str">
        <f t="shared" si="30"/>
        <v>#DIV/0!</v>
      </c>
      <c r="CB73" s="374" t="str">
        <f t="shared" si="31"/>
        <v>#DIV/0!</v>
      </c>
      <c r="CC73" s="374"/>
    </row>
    <row r="74">
      <c r="M74" s="389"/>
      <c r="AV74" s="408" t="str">
        <f>SILOMS!O25</f>
        <v>PCE-PC1850</v>
      </c>
      <c r="AW74" s="352">
        <f>SILOMS!T25</f>
        <v>2737</v>
      </c>
      <c r="AX74" s="352" t="str">
        <f>SILOMS!Y25</f>
        <v>REMOV</v>
      </c>
      <c r="AY74" s="352" t="str">
        <f>SILOMS!G25</f>
        <v>BACO</v>
      </c>
      <c r="AZ74" s="409">
        <f>SILOMS!Q25</f>
        <v>0</v>
      </c>
      <c r="BA74" s="410">
        <f t="shared" si="4"/>
        <v>1500</v>
      </c>
      <c r="BB74" s="411" t="b">
        <f t="shared" si="5"/>
        <v>0</v>
      </c>
      <c r="BC74" s="412" t="str">
        <f t="shared" si="6"/>
        <v>#DIV/0!</v>
      </c>
      <c r="BD74" s="410" t="str">
        <f t="shared" si="7"/>
        <v>HSI</v>
      </c>
      <c r="BE74" s="413" t="str">
        <f t="shared" si="8"/>
        <v>#DIV/0!</v>
      </c>
      <c r="BF74" s="374" t="str">
        <f t="shared" si="9"/>
        <v>#DIV/0!</v>
      </c>
      <c r="BG74" s="374" t="str">
        <f t="shared" si="10"/>
        <v>#DIV/0!</v>
      </c>
      <c r="BH74" s="374" t="str">
        <f t="shared" si="11"/>
        <v>#DIV/0!</v>
      </c>
      <c r="BI74" s="374" t="str">
        <f t="shared" si="12"/>
        <v>#DIV/0!</v>
      </c>
      <c r="BJ74" s="374" t="str">
        <f t="shared" si="13"/>
        <v>#DIV/0!</v>
      </c>
      <c r="BK74" s="374" t="str">
        <f t="shared" si="14"/>
        <v>#DIV/0!</v>
      </c>
      <c r="BL74" s="374" t="str">
        <f t="shared" si="15"/>
        <v>#DIV/0!</v>
      </c>
      <c r="BM74" s="374" t="str">
        <f t="shared" si="16"/>
        <v>#DIV/0!</v>
      </c>
      <c r="BN74" s="374" t="str">
        <f t="shared" si="17"/>
        <v>#DIV/0!</v>
      </c>
      <c r="BO74" s="374" t="str">
        <f t="shared" si="18"/>
        <v>#DIV/0!</v>
      </c>
      <c r="BP74" s="374" t="str">
        <f t="shared" si="19"/>
        <v>#DIV/0!</v>
      </c>
      <c r="BQ74" s="374" t="str">
        <f t="shared" si="20"/>
        <v>#DIV/0!</v>
      </c>
      <c r="BR74" s="374" t="str">
        <f t="shared" si="21"/>
        <v>#DIV/0!</v>
      </c>
      <c r="BS74" s="374" t="str">
        <f t="shared" si="22"/>
        <v>#DIV/0!</v>
      </c>
      <c r="BT74" s="374" t="str">
        <f t="shared" si="23"/>
        <v>#DIV/0!</v>
      </c>
      <c r="BU74" s="374" t="str">
        <f t="shared" si="24"/>
        <v>#DIV/0!</v>
      </c>
      <c r="BV74" s="374" t="str">
        <f t="shared" si="25"/>
        <v>#DIV/0!</v>
      </c>
      <c r="BW74" s="374" t="str">
        <f t="shared" si="26"/>
        <v>#DIV/0!</v>
      </c>
      <c r="BX74" s="374" t="str">
        <f t="shared" si="27"/>
        <v>#DIV/0!</v>
      </c>
      <c r="BY74" s="374" t="str">
        <f t="shared" si="28"/>
        <v>#DIV/0!</v>
      </c>
      <c r="BZ74" s="374" t="str">
        <f t="shared" si="29"/>
        <v>#DIV/0!</v>
      </c>
      <c r="CA74" s="374" t="str">
        <f t="shared" si="30"/>
        <v>#DIV/0!</v>
      </c>
      <c r="CB74" s="374" t="str">
        <f t="shared" si="31"/>
        <v>#DIV/0!</v>
      </c>
      <c r="CC74" s="374"/>
    </row>
    <row r="75">
      <c r="M75" s="389"/>
      <c r="AV75" s="408" t="str">
        <f>SILOMS!O26</f>
        <v>PCE-PC1860</v>
      </c>
      <c r="AW75" s="352">
        <f>SILOMS!T26</f>
        <v>2741</v>
      </c>
      <c r="AX75" s="352" t="str">
        <f>SILOMS!Y26</f>
        <v>REMOV</v>
      </c>
      <c r="AY75" s="352" t="str">
        <f>SILOMS!G26</f>
        <v>7ETA</v>
      </c>
      <c r="AZ75" s="409">
        <f>SILOMS!Q26</f>
        <v>128.9722222</v>
      </c>
      <c r="BA75" s="410">
        <f t="shared" si="4"/>
        <v>1404.666667</v>
      </c>
      <c r="BB75" s="411">
        <f t="shared" si="5"/>
        <v>4.411111111</v>
      </c>
      <c r="BC75" s="412">
        <f t="shared" si="6"/>
        <v>318.4382872</v>
      </c>
      <c r="BD75" s="410" t="str">
        <f t="shared" si="7"/>
        <v>HSI</v>
      </c>
      <c r="BE75" s="413" t="str">
        <f t="shared" si="8"/>
        <v/>
      </c>
      <c r="BF75" s="374" t="str">
        <f t="shared" si="9"/>
        <v/>
      </c>
      <c r="BG75" s="374" t="str">
        <f t="shared" si="10"/>
        <v/>
      </c>
      <c r="BH75" s="374" t="str">
        <f t="shared" si="11"/>
        <v/>
      </c>
      <c r="BI75" s="374" t="str">
        <f t="shared" si="12"/>
        <v/>
      </c>
      <c r="BJ75" s="374" t="str">
        <f t="shared" si="13"/>
        <v/>
      </c>
      <c r="BK75" s="374" t="str">
        <f t="shared" si="14"/>
        <v/>
      </c>
      <c r="BL75" s="374" t="str">
        <f t="shared" si="15"/>
        <v/>
      </c>
      <c r="BM75" s="374" t="str">
        <f t="shared" si="16"/>
        <v/>
      </c>
      <c r="BN75" s="374" t="str">
        <f t="shared" si="17"/>
        <v/>
      </c>
      <c r="BO75" s="374" t="str">
        <f t="shared" si="18"/>
        <v/>
      </c>
      <c r="BP75" s="374" t="str">
        <f t="shared" si="19"/>
        <v/>
      </c>
      <c r="BQ75" s="374" t="str">
        <f t="shared" si="20"/>
        <v/>
      </c>
      <c r="BR75" s="374" t="str">
        <f t="shared" si="21"/>
        <v/>
      </c>
      <c r="BS75" s="374" t="str">
        <f t="shared" si="22"/>
        <v/>
      </c>
      <c r="BT75" s="374" t="str">
        <f t="shared" si="23"/>
        <v/>
      </c>
      <c r="BU75" s="374" t="str">
        <f t="shared" si="24"/>
        <v/>
      </c>
      <c r="BV75" s="374" t="str">
        <f t="shared" si="25"/>
        <v/>
      </c>
      <c r="BW75" s="374" t="str">
        <f t="shared" si="26"/>
        <v/>
      </c>
      <c r="BX75" s="374" t="str">
        <f t="shared" si="27"/>
        <v/>
      </c>
      <c r="BY75" s="374" t="str">
        <f t="shared" si="28"/>
        <v/>
      </c>
      <c r="BZ75" s="374" t="str">
        <f t="shared" si="29"/>
        <v/>
      </c>
      <c r="CA75" s="374" t="str">
        <f t="shared" si="30"/>
        <v/>
      </c>
      <c r="CB75" s="374" t="str">
        <f t="shared" si="31"/>
        <v/>
      </c>
      <c r="CC75" s="374"/>
    </row>
    <row r="76">
      <c r="M76" s="389"/>
      <c r="AV76" s="408" t="str">
        <f>SILOMS!O27</f>
        <v>PCE-PC1868</v>
      </c>
      <c r="AW76" s="352">
        <f>SILOMS!T27</f>
        <v>2704</v>
      </c>
      <c r="AX76" s="352" t="str">
        <f>SILOMS!Y27</f>
        <v>APL</v>
      </c>
      <c r="AY76" s="352" t="str">
        <f>SILOMS!G27</f>
        <v>PAMALS</v>
      </c>
      <c r="AZ76" s="409">
        <f>SILOMS!Q27</f>
        <v>203.0694444</v>
      </c>
      <c r="BA76" s="410">
        <f t="shared" si="4"/>
        <v>126.3333333</v>
      </c>
      <c r="BB76" s="411" t="str">
        <f t="shared" si="5"/>
        <v>#DIV/0!</v>
      </c>
      <c r="BC76" s="412" t="str">
        <f t="shared" si="6"/>
        <v>#DIV/0!</v>
      </c>
      <c r="BD76" s="410" t="str">
        <f t="shared" si="7"/>
        <v>TBO</v>
      </c>
      <c r="BE76" s="283" t="str">
        <f t="shared" si="8"/>
        <v>#DIV/0!</v>
      </c>
      <c r="BF76" s="283" t="str">
        <f t="shared" si="9"/>
        <v>#DIV/0!</v>
      </c>
      <c r="BG76" s="283" t="str">
        <f t="shared" si="10"/>
        <v>#DIV/0!</v>
      </c>
      <c r="BH76" s="283" t="str">
        <f t="shared" si="11"/>
        <v>#DIV/0!</v>
      </c>
      <c r="BI76" s="283" t="str">
        <f t="shared" si="12"/>
        <v>#DIV/0!</v>
      </c>
      <c r="BJ76" s="283" t="str">
        <f t="shared" si="13"/>
        <v>#DIV/0!</v>
      </c>
      <c r="BK76" s="283" t="str">
        <f t="shared" si="14"/>
        <v>#DIV/0!</v>
      </c>
      <c r="BL76" s="283" t="str">
        <f t="shared" si="15"/>
        <v>#DIV/0!</v>
      </c>
      <c r="BM76" s="283" t="str">
        <f t="shared" si="16"/>
        <v>#DIV/0!</v>
      </c>
      <c r="BN76" s="283" t="str">
        <f t="shared" si="17"/>
        <v>#DIV/0!</v>
      </c>
      <c r="BO76" s="283" t="str">
        <f t="shared" si="18"/>
        <v>#DIV/0!</v>
      </c>
      <c r="BP76" s="283" t="str">
        <f t="shared" si="19"/>
        <v>#DIV/0!</v>
      </c>
      <c r="BQ76" s="283" t="str">
        <f t="shared" si="20"/>
        <v>#DIV/0!</v>
      </c>
      <c r="BR76" s="283" t="str">
        <f t="shared" si="21"/>
        <v>#DIV/0!</v>
      </c>
      <c r="BS76" s="283" t="str">
        <f t="shared" si="22"/>
        <v>#DIV/0!</v>
      </c>
      <c r="BT76" s="283" t="str">
        <f t="shared" si="23"/>
        <v>#DIV/0!</v>
      </c>
      <c r="BU76" s="283" t="str">
        <f t="shared" si="24"/>
        <v>#DIV/0!</v>
      </c>
      <c r="BV76" s="283" t="str">
        <f t="shared" si="25"/>
        <v>#DIV/0!</v>
      </c>
      <c r="BW76" s="283" t="str">
        <f t="shared" si="26"/>
        <v>#DIV/0!</v>
      </c>
      <c r="BX76" s="283" t="str">
        <f t="shared" si="27"/>
        <v>#DIV/0!</v>
      </c>
      <c r="BY76" s="283" t="str">
        <f t="shared" si="28"/>
        <v>#DIV/0!</v>
      </c>
      <c r="BZ76" s="283" t="str">
        <f t="shared" si="29"/>
        <v>#DIV/0!</v>
      </c>
      <c r="CA76" s="283" t="str">
        <f t="shared" si="30"/>
        <v>#DIV/0!</v>
      </c>
      <c r="CB76" s="283" t="str">
        <f t="shared" si="31"/>
        <v>#DIV/0!</v>
      </c>
      <c r="CC76" s="374"/>
    </row>
    <row r="77">
      <c r="M77" s="389"/>
      <c r="AV77" s="408" t="str">
        <f>SILOMS!O28</f>
        <v>PCE-PC2042</v>
      </c>
      <c r="AW77" s="352">
        <f>SILOMS!T28</f>
        <v>2742</v>
      </c>
      <c r="AX77" s="352" t="str">
        <f>SILOMS!Y28</f>
        <v>OS</v>
      </c>
      <c r="AY77" s="352" t="str">
        <f>SILOMS!G28</f>
        <v>PAMASP</v>
      </c>
      <c r="AZ77" s="409">
        <f>SILOMS!Q28</f>
        <v>222.8576389</v>
      </c>
      <c r="BA77" s="410">
        <f t="shared" si="4"/>
        <v>-348.5833333</v>
      </c>
      <c r="BB77" s="411" t="str">
        <f t="shared" si="5"/>
        <v>#DIV/0!</v>
      </c>
      <c r="BC77" s="412" t="str">
        <f t="shared" si="6"/>
        <v>#DIV/0!</v>
      </c>
      <c r="BD77" s="410" t="str">
        <f t="shared" si="7"/>
        <v>TBO</v>
      </c>
      <c r="BE77" s="413" t="str">
        <f t="shared" si="8"/>
        <v>#DIV/0!</v>
      </c>
      <c r="BF77" s="374" t="str">
        <f t="shared" si="9"/>
        <v>#DIV/0!</v>
      </c>
      <c r="BG77" s="374" t="str">
        <f t="shared" si="10"/>
        <v>#DIV/0!</v>
      </c>
      <c r="BH77" s="374" t="str">
        <f t="shared" si="11"/>
        <v>#DIV/0!</v>
      </c>
      <c r="BI77" s="374" t="str">
        <f t="shared" si="12"/>
        <v>#DIV/0!</v>
      </c>
      <c r="BJ77" s="374" t="str">
        <f t="shared" si="13"/>
        <v>#DIV/0!</v>
      </c>
      <c r="BK77" s="374" t="str">
        <f t="shared" si="14"/>
        <v>#DIV/0!</v>
      </c>
      <c r="BL77" s="374" t="str">
        <f t="shared" si="15"/>
        <v>#DIV/0!</v>
      </c>
      <c r="BM77" s="374" t="str">
        <f t="shared" si="16"/>
        <v>#DIV/0!</v>
      </c>
      <c r="BN77" s="374" t="str">
        <f t="shared" si="17"/>
        <v>#DIV/0!</v>
      </c>
      <c r="BO77" s="374" t="str">
        <f t="shared" si="18"/>
        <v>#DIV/0!</v>
      </c>
      <c r="BP77" s="374" t="str">
        <f t="shared" si="19"/>
        <v>#DIV/0!</v>
      </c>
      <c r="BQ77" s="374" t="str">
        <f t="shared" si="20"/>
        <v>#DIV/0!</v>
      </c>
      <c r="BR77" s="374" t="str">
        <f t="shared" si="21"/>
        <v>#DIV/0!</v>
      </c>
      <c r="BS77" s="374" t="str">
        <f t="shared" si="22"/>
        <v>#DIV/0!</v>
      </c>
      <c r="BT77" s="374" t="str">
        <f t="shared" si="23"/>
        <v>#DIV/0!</v>
      </c>
      <c r="BU77" s="374" t="str">
        <f t="shared" si="24"/>
        <v>#DIV/0!</v>
      </c>
      <c r="BV77" s="374" t="str">
        <f t="shared" si="25"/>
        <v>#DIV/0!</v>
      </c>
      <c r="BW77" s="374" t="str">
        <f t="shared" si="26"/>
        <v>#DIV/0!</v>
      </c>
      <c r="BX77" s="374" t="str">
        <f t="shared" si="27"/>
        <v>#DIV/0!</v>
      </c>
      <c r="BY77" s="374" t="str">
        <f t="shared" si="28"/>
        <v>#DIV/0!</v>
      </c>
      <c r="BZ77" s="374" t="str">
        <f t="shared" si="29"/>
        <v>#DIV/0!</v>
      </c>
      <c r="CA77" s="374" t="str">
        <f t="shared" si="30"/>
        <v>#DIV/0!</v>
      </c>
      <c r="CB77" s="374" t="str">
        <f t="shared" si="31"/>
        <v>#DIV/0!</v>
      </c>
      <c r="CC77" s="374"/>
    </row>
    <row r="78">
      <c r="M78" s="389"/>
      <c r="AV78" s="408" t="str">
        <f>SILOMS!O29</f>
        <v>PCE-PC2047</v>
      </c>
      <c r="AW78" s="352">
        <f>SILOMS!T29</f>
        <v>2739</v>
      </c>
      <c r="AX78" s="352" t="str">
        <f>SILOMS!Y29</f>
        <v>APL</v>
      </c>
      <c r="AY78" s="352" t="str">
        <f>SILOMS!G29</f>
        <v>1ETA</v>
      </c>
      <c r="AZ78" s="409">
        <f>SILOMS!Q29</f>
        <v>52.10763889</v>
      </c>
      <c r="BA78" s="410">
        <f t="shared" si="4"/>
        <v>249.4166667</v>
      </c>
      <c r="BB78" s="411">
        <f t="shared" si="5"/>
        <v>19.3515873</v>
      </c>
      <c r="BC78" s="412">
        <f t="shared" si="6"/>
        <v>12.88869294</v>
      </c>
      <c r="BD78" s="410" t="str">
        <f t="shared" si="7"/>
        <v>HSI</v>
      </c>
      <c r="BE78" s="283" t="str">
        <f t="shared" si="8"/>
        <v/>
      </c>
      <c r="BF78" s="283" t="str">
        <f t="shared" si="9"/>
        <v/>
      </c>
      <c r="BG78" s="283" t="str">
        <f t="shared" si="10"/>
        <v/>
      </c>
      <c r="BH78" s="283" t="str">
        <f t="shared" si="11"/>
        <v/>
      </c>
      <c r="BI78" s="283" t="str">
        <f t="shared" si="12"/>
        <v/>
      </c>
      <c r="BJ78" s="283" t="str">
        <f t="shared" si="13"/>
        <v/>
      </c>
      <c r="BK78" s="283" t="str">
        <f t="shared" si="14"/>
        <v/>
      </c>
      <c r="BL78" s="283" t="str">
        <f t="shared" si="15"/>
        <v/>
      </c>
      <c r="BM78" s="283" t="str">
        <f t="shared" si="16"/>
        <v/>
      </c>
      <c r="BN78" s="283" t="str">
        <f t="shared" si="17"/>
        <v/>
      </c>
      <c r="BO78" s="283" t="str">
        <f t="shared" si="18"/>
        <v/>
      </c>
      <c r="BP78" s="283" t="str">
        <f t="shared" si="19"/>
        <v/>
      </c>
      <c r="BQ78" s="413" t="str">
        <f t="shared" si="20"/>
        <v>HSI</v>
      </c>
      <c r="BR78" s="283" t="str">
        <f t="shared" si="21"/>
        <v/>
      </c>
      <c r="BS78" s="283" t="str">
        <f t="shared" si="22"/>
        <v/>
      </c>
      <c r="BT78" s="283" t="str">
        <f t="shared" si="23"/>
        <v/>
      </c>
      <c r="BU78" s="283" t="str">
        <f t="shared" si="24"/>
        <v/>
      </c>
      <c r="BV78" s="283" t="str">
        <f t="shared" si="25"/>
        <v/>
      </c>
      <c r="BW78" s="283" t="str">
        <f t="shared" si="26"/>
        <v/>
      </c>
      <c r="BX78" s="283" t="str">
        <f t="shared" si="27"/>
        <v/>
      </c>
      <c r="BY78" s="283" t="str">
        <f t="shared" si="28"/>
        <v/>
      </c>
      <c r="BZ78" s="283" t="str">
        <f t="shared" si="29"/>
        <v/>
      </c>
      <c r="CA78" s="283" t="str">
        <f t="shared" si="30"/>
        <v/>
      </c>
      <c r="CB78" s="283" t="str">
        <f t="shared" si="31"/>
        <v/>
      </c>
      <c r="CC78" s="374"/>
    </row>
    <row r="79">
      <c r="M79" s="389"/>
      <c r="AV79" s="408" t="str">
        <f>SILOMS!O30</f>
        <v>PCE-PC2050</v>
      </c>
      <c r="AW79" s="352">
        <f>SILOMS!T30</f>
        <v>2702</v>
      </c>
      <c r="AX79" s="352" t="str">
        <f>SILOMS!Y30</f>
        <v>APL</v>
      </c>
      <c r="AY79" s="352" t="str">
        <f>SILOMS!G30</f>
        <v>1/5GAV</v>
      </c>
      <c r="AZ79" s="409">
        <f>SILOMS!Q30</f>
        <v>23.03472222</v>
      </c>
      <c r="BA79" s="410">
        <f t="shared" si="4"/>
        <v>947.1666667</v>
      </c>
      <c r="BB79" s="411">
        <f t="shared" si="5"/>
        <v>55.625</v>
      </c>
      <c r="BC79" s="412">
        <f t="shared" si="6"/>
        <v>17.02771536</v>
      </c>
      <c r="BD79" s="410" t="str">
        <f t="shared" si="7"/>
        <v>HSI</v>
      </c>
      <c r="BE79" s="283" t="str">
        <f t="shared" si="8"/>
        <v/>
      </c>
      <c r="BF79" s="283" t="str">
        <f t="shared" si="9"/>
        <v/>
      </c>
      <c r="BG79" s="283" t="str">
        <f t="shared" si="10"/>
        <v/>
      </c>
      <c r="BH79" s="283" t="str">
        <f t="shared" si="11"/>
        <v/>
      </c>
      <c r="BI79" s="283" t="str">
        <f t="shared" si="12"/>
        <v/>
      </c>
      <c r="BJ79" s="283" t="str">
        <f t="shared" si="13"/>
        <v/>
      </c>
      <c r="BK79" s="283" t="str">
        <f t="shared" si="14"/>
        <v/>
      </c>
      <c r="BL79" s="283" t="str">
        <f t="shared" si="15"/>
        <v/>
      </c>
      <c r="BM79" s="283" t="str">
        <f t="shared" si="16"/>
        <v/>
      </c>
      <c r="BN79" s="413" t="str">
        <f t="shared" si="17"/>
        <v/>
      </c>
      <c r="BO79" s="283" t="str">
        <f t="shared" si="18"/>
        <v/>
      </c>
      <c r="BP79" s="283" t="str">
        <f t="shared" si="19"/>
        <v/>
      </c>
      <c r="BQ79" s="283" t="str">
        <f t="shared" si="20"/>
        <v/>
      </c>
      <c r="BR79" s="283" t="str">
        <f t="shared" si="21"/>
        <v/>
      </c>
      <c r="BS79" s="283" t="str">
        <f t="shared" si="22"/>
        <v/>
      </c>
      <c r="BT79" s="283" t="str">
        <f t="shared" si="23"/>
        <v/>
      </c>
      <c r="BU79" s="283" t="str">
        <f t="shared" si="24"/>
        <v/>
      </c>
      <c r="BV79" s="413" t="str">
        <f t="shared" si="25"/>
        <v>HSI</v>
      </c>
      <c r="BW79" s="283" t="str">
        <f t="shared" si="26"/>
        <v/>
      </c>
      <c r="BX79" s="283" t="str">
        <f t="shared" si="27"/>
        <v/>
      </c>
      <c r="BY79" s="283" t="str">
        <f t="shared" si="28"/>
        <v/>
      </c>
      <c r="BZ79" s="283" t="str">
        <f t="shared" si="29"/>
        <v/>
      </c>
      <c r="CA79" s="283" t="str">
        <f t="shared" si="30"/>
        <v/>
      </c>
      <c r="CB79" s="283" t="str">
        <f t="shared" si="31"/>
        <v/>
      </c>
      <c r="CC79" s="374"/>
    </row>
    <row r="80">
      <c r="M80" s="389"/>
      <c r="AV80" s="408" t="str">
        <f>SILOMS!O31</f>
        <v>PCE-PC2055</v>
      </c>
      <c r="AW80" s="352">
        <f>SILOMS!T31</f>
        <v>2722</v>
      </c>
      <c r="AX80" s="352" t="str">
        <f>SILOMS!Y31</f>
        <v>APL</v>
      </c>
      <c r="AY80" s="352" t="str">
        <f>SILOMS!G31</f>
        <v>2ETA</v>
      </c>
      <c r="AZ80" s="409">
        <f>SILOMS!Q31</f>
        <v>173.2673611</v>
      </c>
      <c r="BA80" s="410">
        <f t="shared" si="4"/>
        <v>341.5833333</v>
      </c>
      <c r="BB80" s="411">
        <f t="shared" si="5"/>
        <v>10.97142857</v>
      </c>
      <c r="BC80" s="412">
        <f t="shared" si="6"/>
        <v>31.13389757</v>
      </c>
      <c r="BD80" s="410" t="str">
        <f t="shared" si="7"/>
        <v>HSI</v>
      </c>
      <c r="BE80" s="374" t="str">
        <f t="shared" si="8"/>
        <v/>
      </c>
      <c r="BF80" s="374" t="str">
        <f t="shared" si="9"/>
        <v/>
      </c>
      <c r="BG80" s="374" t="str">
        <f t="shared" si="10"/>
        <v/>
      </c>
      <c r="BH80" s="374" t="str">
        <f t="shared" si="11"/>
        <v/>
      </c>
      <c r="BI80" s="374" t="str">
        <f t="shared" si="12"/>
        <v/>
      </c>
      <c r="BJ80" s="374" t="str">
        <f t="shared" si="13"/>
        <v/>
      </c>
      <c r="BK80" s="374" t="str">
        <f t="shared" si="14"/>
        <v/>
      </c>
      <c r="BL80" s="374" t="str">
        <f t="shared" si="15"/>
        <v/>
      </c>
      <c r="BM80" s="374" t="str">
        <f t="shared" si="16"/>
        <v/>
      </c>
      <c r="BN80" s="374" t="str">
        <f t="shared" si="17"/>
        <v/>
      </c>
      <c r="BO80" s="374" t="str">
        <f t="shared" si="18"/>
        <v/>
      </c>
      <c r="BP80" s="376" t="str">
        <f t="shared" si="19"/>
        <v/>
      </c>
      <c r="BQ80" s="374" t="str">
        <f t="shared" si="20"/>
        <v/>
      </c>
      <c r="BR80" s="374" t="str">
        <f t="shared" si="21"/>
        <v/>
      </c>
      <c r="BS80" s="374" t="str">
        <f t="shared" si="22"/>
        <v/>
      </c>
      <c r="BT80" s="374" t="str">
        <f t="shared" si="23"/>
        <v/>
      </c>
      <c r="BU80" s="374" t="str">
        <f t="shared" si="24"/>
        <v/>
      </c>
      <c r="BV80" s="374" t="str">
        <f t="shared" si="25"/>
        <v/>
      </c>
      <c r="BW80" s="374" t="str">
        <f t="shared" si="26"/>
        <v/>
      </c>
      <c r="BX80" s="374" t="str">
        <f t="shared" si="27"/>
        <v/>
      </c>
      <c r="BY80" s="374" t="str">
        <f t="shared" si="28"/>
        <v/>
      </c>
      <c r="BZ80" s="374" t="str">
        <f t="shared" si="29"/>
        <v/>
      </c>
      <c r="CA80" s="374" t="str">
        <f t="shared" si="30"/>
        <v/>
      </c>
      <c r="CB80" s="374" t="str">
        <f t="shared" si="31"/>
        <v/>
      </c>
      <c r="CC80" s="374"/>
    </row>
    <row r="81">
      <c r="M81" s="389"/>
      <c r="AV81" s="408" t="str">
        <f>SILOMS!O32</f>
        <v>PCE-PC2081</v>
      </c>
      <c r="AW81" s="352">
        <f>SILOMS!T32</f>
        <v>2724</v>
      </c>
      <c r="AX81" s="352" t="str">
        <f>SILOMS!Y32</f>
        <v>OS</v>
      </c>
      <c r="AY81" s="352" t="str">
        <f>SILOMS!G32</f>
        <v>PAMASP</v>
      </c>
      <c r="AZ81" s="409">
        <f>SILOMS!Q32</f>
        <v>139.4548611</v>
      </c>
      <c r="BA81" s="410">
        <f t="shared" si="4"/>
        <v>1153.083333</v>
      </c>
      <c r="BB81" s="411" t="str">
        <f t="shared" si="5"/>
        <v>#DIV/0!</v>
      </c>
      <c r="BC81" s="412" t="str">
        <f t="shared" si="6"/>
        <v>#DIV/0!</v>
      </c>
      <c r="BD81" s="410" t="str">
        <f t="shared" si="7"/>
        <v>HSI</v>
      </c>
      <c r="BE81" s="283" t="str">
        <f t="shared" si="8"/>
        <v>#DIV/0!</v>
      </c>
      <c r="BF81" s="283" t="str">
        <f t="shared" si="9"/>
        <v>#DIV/0!</v>
      </c>
      <c r="BG81" s="283" t="str">
        <f t="shared" si="10"/>
        <v>#DIV/0!</v>
      </c>
      <c r="BH81" s="283" t="str">
        <f t="shared" si="11"/>
        <v>#DIV/0!</v>
      </c>
      <c r="BI81" s="283" t="str">
        <f t="shared" si="12"/>
        <v>#DIV/0!</v>
      </c>
      <c r="BJ81" s="283" t="str">
        <f t="shared" si="13"/>
        <v>#DIV/0!</v>
      </c>
      <c r="BK81" s="283" t="str">
        <f t="shared" si="14"/>
        <v>#DIV/0!</v>
      </c>
      <c r="BL81" s="283" t="str">
        <f t="shared" si="15"/>
        <v>#DIV/0!</v>
      </c>
      <c r="BM81" s="283" t="str">
        <f t="shared" si="16"/>
        <v>#DIV/0!</v>
      </c>
      <c r="BN81" s="283" t="str">
        <f t="shared" si="17"/>
        <v>#DIV/0!</v>
      </c>
      <c r="BO81" s="283" t="str">
        <f t="shared" si="18"/>
        <v>#DIV/0!</v>
      </c>
      <c r="BP81" s="283" t="str">
        <f t="shared" si="19"/>
        <v>#DIV/0!</v>
      </c>
      <c r="BQ81" s="283" t="str">
        <f t="shared" si="20"/>
        <v>#DIV/0!</v>
      </c>
      <c r="BR81" s="283" t="str">
        <f t="shared" si="21"/>
        <v>#DIV/0!</v>
      </c>
      <c r="BS81" s="283" t="str">
        <f t="shared" si="22"/>
        <v>#DIV/0!</v>
      </c>
      <c r="BT81" s="283" t="str">
        <f t="shared" si="23"/>
        <v>#DIV/0!</v>
      </c>
      <c r="BU81" s="283" t="str">
        <f t="shared" si="24"/>
        <v>#DIV/0!</v>
      </c>
      <c r="BV81" s="283" t="str">
        <f t="shared" si="25"/>
        <v>#DIV/0!</v>
      </c>
      <c r="BW81" s="283" t="str">
        <f t="shared" si="26"/>
        <v>#DIV/0!</v>
      </c>
      <c r="BX81" s="283" t="str">
        <f t="shared" si="27"/>
        <v>#DIV/0!</v>
      </c>
      <c r="BY81" s="283" t="str">
        <f t="shared" si="28"/>
        <v>#DIV/0!</v>
      </c>
      <c r="BZ81" s="283" t="str">
        <f t="shared" si="29"/>
        <v>#DIV/0!</v>
      </c>
      <c r="CA81" s="283" t="str">
        <f t="shared" si="30"/>
        <v>#DIV/0!</v>
      </c>
      <c r="CB81" s="283" t="str">
        <f t="shared" si="31"/>
        <v>#DIV/0!</v>
      </c>
      <c r="CC81" s="374"/>
    </row>
    <row r="82">
      <c r="M82" s="389"/>
      <c r="AV82" s="408" t="str">
        <f>SILOMS!O33</f>
        <v>PCE-PC2115</v>
      </c>
      <c r="AW82" s="352">
        <f>SILOMS!T33</f>
        <v>2741</v>
      </c>
      <c r="AX82" s="352" t="str">
        <f>SILOMS!Y33</f>
        <v>APL</v>
      </c>
      <c r="AY82" s="352" t="str">
        <f>SILOMS!G33</f>
        <v>7ETA</v>
      </c>
      <c r="AZ82" s="409">
        <f>SILOMS!Q33</f>
        <v>161.9444444</v>
      </c>
      <c r="BA82" s="410">
        <f t="shared" si="4"/>
        <v>613.3333333</v>
      </c>
      <c r="BB82" s="411">
        <f t="shared" si="5"/>
        <v>4.411111111</v>
      </c>
      <c r="BC82" s="412">
        <f t="shared" si="6"/>
        <v>139.0428212</v>
      </c>
      <c r="BD82" s="410" t="str">
        <f t="shared" si="7"/>
        <v>HSI</v>
      </c>
      <c r="BE82" s="283" t="str">
        <f t="shared" si="8"/>
        <v/>
      </c>
      <c r="BF82" s="283" t="str">
        <f t="shared" si="9"/>
        <v/>
      </c>
      <c r="BG82" s="283" t="str">
        <f t="shared" si="10"/>
        <v/>
      </c>
      <c r="BH82" s="283" t="str">
        <f t="shared" si="11"/>
        <v/>
      </c>
      <c r="BI82" s="283" t="str">
        <f t="shared" si="12"/>
        <v/>
      </c>
      <c r="BJ82" s="283" t="str">
        <f t="shared" si="13"/>
        <v/>
      </c>
      <c r="BK82" s="283" t="str">
        <f t="shared" si="14"/>
        <v/>
      </c>
      <c r="BL82" s="283" t="str">
        <f t="shared" si="15"/>
        <v/>
      </c>
      <c r="BM82" s="283" t="str">
        <f t="shared" si="16"/>
        <v/>
      </c>
      <c r="BN82" s="283" t="str">
        <f t="shared" si="17"/>
        <v/>
      </c>
      <c r="BO82" s="283" t="str">
        <f t="shared" si="18"/>
        <v/>
      </c>
      <c r="BP82" s="283" t="str">
        <f t="shared" si="19"/>
        <v/>
      </c>
      <c r="BQ82" s="283" t="str">
        <f t="shared" si="20"/>
        <v/>
      </c>
      <c r="BR82" s="283" t="str">
        <f t="shared" si="21"/>
        <v/>
      </c>
      <c r="BS82" s="283" t="str">
        <f t="shared" si="22"/>
        <v/>
      </c>
      <c r="BT82" s="283" t="str">
        <f t="shared" si="23"/>
        <v/>
      </c>
      <c r="BU82" s="283" t="str">
        <f t="shared" si="24"/>
        <v/>
      </c>
      <c r="BV82" s="283" t="str">
        <f t="shared" si="25"/>
        <v/>
      </c>
      <c r="BW82" s="283" t="str">
        <f t="shared" si="26"/>
        <v/>
      </c>
      <c r="BX82" s="283" t="str">
        <f t="shared" si="27"/>
        <v/>
      </c>
      <c r="BY82" s="283" t="str">
        <f t="shared" si="28"/>
        <v/>
      </c>
      <c r="BZ82" s="283" t="str">
        <f t="shared" si="29"/>
        <v/>
      </c>
      <c r="CA82" s="283" t="str">
        <f t="shared" si="30"/>
        <v/>
      </c>
      <c r="CB82" s="283" t="str">
        <f t="shared" si="31"/>
        <v/>
      </c>
      <c r="CC82" s="374"/>
    </row>
    <row r="83">
      <c r="M83" s="389"/>
      <c r="AV83" s="408" t="str">
        <f>SILOMS!O34</f>
        <v>PCE-PC2223</v>
      </c>
      <c r="AW83" s="352">
        <f>SILOMS!T34</f>
        <v>2723</v>
      </c>
      <c r="AX83" s="352" t="str">
        <f>SILOMS!Y34</f>
        <v>APL</v>
      </c>
      <c r="AY83" s="352" t="str">
        <f>SILOMS!G34</f>
        <v>CLA</v>
      </c>
      <c r="AZ83" s="409">
        <f>SILOMS!Q34</f>
        <v>117.9444444</v>
      </c>
      <c r="BA83" s="410">
        <f t="shared" si="4"/>
        <v>169.3333333</v>
      </c>
      <c r="BB83" s="411">
        <f t="shared" si="5"/>
        <v>25.47619048</v>
      </c>
      <c r="BC83" s="412">
        <f t="shared" si="6"/>
        <v>6.646728972</v>
      </c>
      <c r="BD83" s="410" t="str">
        <f t="shared" si="7"/>
        <v>HSI</v>
      </c>
      <c r="BE83" s="283" t="str">
        <f t="shared" si="8"/>
        <v/>
      </c>
      <c r="BF83" s="283" t="str">
        <f t="shared" si="9"/>
        <v/>
      </c>
      <c r="BG83" s="283" t="str">
        <f t="shared" si="10"/>
        <v/>
      </c>
      <c r="BH83" s="283" t="str">
        <f t="shared" si="11"/>
        <v/>
      </c>
      <c r="BI83" s="283" t="str">
        <f t="shared" si="12"/>
        <v/>
      </c>
      <c r="BJ83" s="283" t="str">
        <f t="shared" si="13"/>
        <v/>
      </c>
      <c r="BK83" s="413" t="str">
        <f t="shared" si="14"/>
        <v>HSI</v>
      </c>
      <c r="BL83" s="283" t="str">
        <f t="shared" si="15"/>
        <v/>
      </c>
      <c r="BM83" s="283" t="str">
        <f t="shared" si="16"/>
        <v/>
      </c>
      <c r="BN83" s="283" t="str">
        <f t="shared" si="17"/>
        <v/>
      </c>
      <c r="BO83" s="283" t="str">
        <f t="shared" si="18"/>
        <v/>
      </c>
      <c r="BP83" s="283" t="str">
        <f t="shared" si="19"/>
        <v/>
      </c>
      <c r="BQ83" s="283" t="str">
        <f t="shared" si="20"/>
        <v/>
      </c>
      <c r="BR83" s="283" t="str">
        <f t="shared" si="21"/>
        <v/>
      </c>
      <c r="BS83" s="283" t="str">
        <f t="shared" si="22"/>
        <v/>
      </c>
      <c r="BT83" s="283" t="str">
        <f t="shared" si="23"/>
        <v/>
      </c>
      <c r="BU83" s="283" t="str">
        <f t="shared" si="24"/>
        <v/>
      </c>
      <c r="BV83" s="283" t="str">
        <f t="shared" si="25"/>
        <v/>
      </c>
      <c r="BW83" s="283" t="str">
        <f t="shared" si="26"/>
        <v/>
      </c>
      <c r="BX83" s="283" t="str">
        <f t="shared" si="27"/>
        <v/>
      </c>
      <c r="BY83" s="283" t="str">
        <f t="shared" si="28"/>
        <v/>
      </c>
      <c r="BZ83" s="283" t="str">
        <f t="shared" si="29"/>
        <v/>
      </c>
      <c r="CA83" s="283" t="str">
        <f t="shared" si="30"/>
        <v/>
      </c>
      <c r="CB83" s="283" t="str">
        <f t="shared" si="31"/>
        <v/>
      </c>
      <c r="CC83" s="374"/>
    </row>
    <row r="84">
      <c r="M84" s="389"/>
      <c r="AV84" s="408" t="str">
        <f>SILOMS!O35</f>
        <v>PCE-PC2224</v>
      </c>
      <c r="AW84" s="352">
        <f>SILOMS!T35</f>
        <v>2731</v>
      </c>
      <c r="AX84" s="352" t="str">
        <f>SILOMS!Y35</f>
        <v>REPARA</v>
      </c>
      <c r="AY84" s="352" t="str">
        <f>SILOMS!G35</f>
        <v>PAMASP</v>
      </c>
      <c r="AZ84" s="409">
        <f>SILOMS!Q35</f>
        <v>20.08680556</v>
      </c>
      <c r="BA84" s="410">
        <f t="shared" si="4"/>
        <v>1017.916667</v>
      </c>
      <c r="BB84" s="411" t="str">
        <f t="shared" si="5"/>
        <v>#DIV/0!</v>
      </c>
      <c r="BC84" s="412" t="str">
        <f t="shared" si="6"/>
        <v>#DIV/0!</v>
      </c>
      <c r="BD84" s="410" t="str">
        <f t="shared" si="7"/>
        <v>HSI</v>
      </c>
      <c r="BE84" s="374" t="str">
        <f t="shared" si="8"/>
        <v>#DIV/0!</v>
      </c>
      <c r="BF84" s="374" t="str">
        <f t="shared" si="9"/>
        <v>#DIV/0!</v>
      </c>
      <c r="BG84" s="374" t="str">
        <f t="shared" si="10"/>
        <v>#DIV/0!</v>
      </c>
      <c r="BH84" s="374" t="str">
        <f t="shared" si="11"/>
        <v>#DIV/0!</v>
      </c>
      <c r="BI84" s="374" t="str">
        <f t="shared" si="12"/>
        <v>#DIV/0!</v>
      </c>
      <c r="BJ84" s="374" t="str">
        <f t="shared" si="13"/>
        <v>#DIV/0!</v>
      </c>
      <c r="BK84" s="374" t="str">
        <f t="shared" si="14"/>
        <v>#DIV/0!</v>
      </c>
      <c r="BL84" s="374" t="str">
        <f t="shared" si="15"/>
        <v>#DIV/0!</v>
      </c>
      <c r="BM84" s="374" t="str">
        <f t="shared" si="16"/>
        <v>#DIV/0!</v>
      </c>
      <c r="BN84" s="374" t="str">
        <f t="shared" si="17"/>
        <v>#DIV/0!</v>
      </c>
      <c r="BO84" s="376" t="str">
        <f t="shared" si="18"/>
        <v>#DIV/0!</v>
      </c>
      <c r="BP84" s="374" t="str">
        <f t="shared" si="19"/>
        <v>#DIV/0!</v>
      </c>
      <c r="BQ84" s="374" t="str">
        <f t="shared" si="20"/>
        <v>#DIV/0!</v>
      </c>
      <c r="BR84" s="374" t="str">
        <f t="shared" si="21"/>
        <v>#DIV/0!</v>
      </c>
      <c r="BS84" s="374" t="str">
        <f t="shared" si="22"/>
        <v>#DIV/0!</v>
      </c>
      <c r="BT84" s="374" t="str">
        <f t="shared" si="23"/>
        <v>#DIV/0!</v>
      </c>
      <c r="BU84" s="374" t="str">
        <f t="shared" si="24"/>
        <v>#DIV/0!</v>
      </c>
      <c r="BV84" s="374" t="str">
        <f t="shared" si="25"/>
        <v>#DIV/0!</v>
      </c>
      <c r="BW84" s="374" t="str">
        <f t="shared" si="26"/>
        <v>#DIV/0!</v>
      </c>
      <c r="BX84" s="374" t="str">
        <f t="shared" si="27"/>
        <v>#DIV/0!</v>
      </c>
      <c r="BY84" s="374" t="str">
        <f t="shared" si="28"/>
        <v>#DIV/0!</v>
      </c>
      <c r="BZ84" s="374" t="str">
        <f t="shared" si="29"/>
        <v>#DIV/0!</v>
      </c>
      <c r="CA84" s="374" t="str">
        <f t="shared" si="30"/>
        <v>#DIV/0!</v>
      </c>
      <c r="CB84" s="374" t="str">
        <f t="shared" si="31"/>
        <v>#DIV/0!</v>
      </c>
      <c r="CC84" s="374"/>
    </row>
    <row r="85">
      <c r="M85" s="389"/>
      <c r="AV85" s="408" t="str">
        <f>SILOMS!O36</f>
        <v>PCE-PC2232</v>
      </c>
      <c r="AW85" s="352">
        <f>SILOMS!T36</f>
        <v>2743</v>
      </c>
      <c r="AX85" s="352" t="str">
        <f>SILOMS!Y36</f>
        <v>APL</v>
      </c>
      <c r="AY85" s="352" t="str">
        <f>SILOMS!G36</f>
        <v>5ETA</v>
      </c>
      <c r="AZ85" s="409">
        <f>SILOMS!Q36</f>
        <v>183.8715278</v>
      </c>
      <c r="BA85" s="410">
        <f t="shared" si="4"/>
        <v>87.08333333</v>
      </c>
      <c r="BB85" s="411">
        <f t="shared" si="5"/>
        <v>0.119047619</v>
      </c>
      <c r="BC85" s="412">
        <f t="shared" si="6"/>
        <v>731.5</v>
      </c>
      <c r="BD85" s="410" t="str">
        <f t="shared" si="7"/>
        <v>HSI</v>
      </c>
      <c r="BE85" s="283" t="str">
        <f t="shared" si="8"/>
        <v/>
      </c>
      <c r="BF85" s="283" t="str">
        <f t="shared" si="9"/>
        <v/>
      </c>
      <c r="BG85" s="283" t="str">
        <f t="shared" si="10"/>
        <v/>
      </c>
      <c r="BH85" s="283" t="str">
        <f t="shared" si="11"/>
        <v/>
      </c>
      <c r="BI85" s="283" t="str">
        <f t="shared" si="12"/>
        <v/>
      </c>
      <c r="BJ85" s="283" t="str">
        <f t="shared" si="13"/>
        <v/>
      </c>
      <c r="BK85" s="283" t="str">
        <f t="shared" si="14"/>
        <v/>
      </c>
      <c r="BL85" s="283" t="str">
        <f t="shared" si="15"/>
        <v/>
      </c>
      <c r="BM85" s="283" t="str">
        <f t="shared" si="16"/>
        <v/>
      </c>
      <c r="BN85" s="283" t="str">
        <f t="shared" si="17"/>
        <v/>
      </c>
      <c r="BO85" s="283" t="str">
        <f t="shared" si="18"/>
        <v/>
      </c>
      <c r="BP85" s="283" t="str">
        <f t="shared" si="19"/>
        <v/>
      </c>
      <c r="BQ85" s="283" t="str">
        <f t="shared" si="20"/>
        <v/>
      </c>
      <c r="BR85" s="283" t="str">
        <f t="shared" si="21"/>
        <v/>
      </c>
      <c r="BS85" s="283" t="str">
        <f t="shared" si="22"/>
        <v/>
      </c>
      <c r="BT85" s="283" t="str">
        <f t="shared" si="23"/>
        <v/>
      </c>
      <c r="BU85" s="283" t="str">
        <f t="shared" si="24"/>
        <v/>
      </c>
      <c r="BV85" s="283" t="str">
        <f t="shared" si="25"/>
        <v/>
      </c>
      <c r="BW85" s="283" t="str">
        <f t="shared" si="26"/>
        <v/>
      </c>
      <c r="BX85" s="283" t="str">
        <f t="shared" si="27"/>
        <v/>
      </c>
      <c r="BY85" s="283" t="str">
        <f t="shared" si="28"/>
        <v/>
      </c>
      <c r="BZ85" s="283" t="str">
        <f t="shared" si="29"/>
        <v/>
      </c>
      <c r="CA85" s="283" t="str">
        <f t="shared" si="30"/>
        <v/>
      </c>
      <c r="CB85" s="283" t="str">
        <f t="shared" si="31"/>
        <v/>
      </c>
      <c r="CC85" s="374"/>
    </row>
    <row r="86">
      <c r="M86" s="389"/>
      <c r="AV86" s="408" t="str">
        <f>SILOMS!O37</f>
        <v>PCE-PC2257</v>
      </c>
      <c r="AW86" s="352">
        <f>SILOMS!T37</f>
        <v>2709</v>
      </c>
      <c r="AX86" s="352" t="str">
        <f>SILOMS!Y37</f>
        <v>APL</v>
      </c>
      <c r="AY86" s="352" t="str">
        <f>SILOMS!G37</f>
        <v>6ETA</v>
      </c>
      <c r="AZ86" s="409">
        <f>SILOMS!Q37</f>
        <v>114.8020833</v>
      </c>
      <c r="BA86" s="410">
        <f t="shared" si="4"/>
        <v>244.75</v>
      </c>
      <c r="BB86" s="411">
        <f t="shared" si="5"/>
        <v>0.05952380952</v>
      </c>
      <c r="BC86" s="412">
        <f t="shared" si="6"/>
        <v>4111.8</v>
      </c>
      <c r="BD86" s="410" t="str">
        <f t="shared" si="7"/>
        <v>HSI</v>
      </c>
      <c r="BE86" s="283" t="str">
        <f t="shared" si="8"/>
        <v/>
      </c>
      <c r="BF86" s="283" t="str">
        <f t="shared" si="9"/>
        <v/>
      </c>
      <c r="BG86" s="283" t="str">
        <f t="shared" si="10"/>
        <v/>
      </c>
      <c r="BH86" s="283" t="str">
        <f t="shared" si="11"/>
        <v/>
      </c>
      <c r="BI86" s="283" t="str">
        <f t="shared" si="12"/>
        <v/>
      </c>
      <c r="BJ86" s="283" t="str">
        <f t="shared" si="13"/>
        <v/>
      </c>
      <c r="BK86" s="283" t="str">
        <f t="shared" si="14"/>
        <v/>
      </c>
      <c r="BL86" s="283" t="str">
        <f t="shared" si="15"/>
        <v/>
      </c>
      <c r="BM86" s="283" t="str">
        <f t="shared" si="16"/>
        <v/>
      </c>
      <c r="BN86" s="283" t="str">
        <f t="shared" si="17"/>
        <v/>
      </c>
      <c r="BO86" s="283" t="str">
        <f t="shared" si="18"/>
        <v/>
      </c>
      <c r="BP86" s="283" t="str">
        <f t="shared" si="19"/>
        <v/>
      </c>
      <c r="BQ86" s="283" t="str">
        <f t="shared" si="20"/>
        <v/>
      </c>
      <c r="BR86" s="283" t="str">
        <f t="shared" si="21"/>
        <v/>
      </c>
      <c r="BS86" s="283" t="str">
        <f t="shared" si="22"/>
        <v/>
      </c>
      <c r="BT86" s="283" t="str">
        <f t="shared" si="23"/>
        <v/>
      </c>
      <c r="BU86" s="283" t="str">
        <f t="shared" si="24"/>
        <v/>
      </c>
      <c r="BV86" s="283" t="str">
        <f t="shared" si="25"/>
        <v/>
      </c>
      <c r="BW86" s="283" t="str">
        <f t="shared" si="26"/>
        <v/>
      </c>
      <c r="BX86" s="283" t="str">
        <f t="shared" si="27"/>
        <v/>
      </c>
      <c r="BY86" s="283" t="str">
        <f t="shared" si="28"/>
        <v/>
      </c>
      <c r="BZ86" s="283" t="str">
        <f t="shared" si="29"/>
        <v/>
      </c>
      <c r="CA86" s="283" t="str">
        <f t="shared" si="30"/>
        <v/>
      </c>
      <c r="CB86" s="283" t="str">
        <f t="shared" si="31"/>
        <v/>
      </c>
      <c r="CC86" s="374"/>
    </row>
    <row r="87">
      <c r="M87" s="389"/>
      <c r="AV87" s="408" t="str">
        <f>SILOMS!O38</f>
        <v>PCE-PC2261</v>
      </c>
      <c r="AW87" s="352">
        <f>SILOMS!T38</f>
        <v>2720</v>
      </c>
      <c r="AX87" s="352" t="str">
        <f>SILOMS!Y38</f>
        <v>APL</v>
      </c>
      <c r="AY87" s="352" t="str">
        <f>SILOMS!G38</f>
        <v>6ETA</v>
      </c>
      <c r="AZ87" s="409">
        <f>SILOMS!Q38</f>
        <v>133.7222222</v>
      </c>
      <c r="BA87" s="410">
        <f t="shared" si="4"/>
        <v>1290.666667</v>
      </c>
      <c r="BB87" s="411">
        <f t="shared" si="5"/>
        <v>0.05952380952</v>
      </c>
      <c r="BC87" s="412">
        <f t="shared" si="6"/>
        <v>21683.2</v>
      </c>
      <c r="BD87" s="410" t="str">
        <f t="shared" si="7"/>
        <v>HSI</v>
      </c>
      <c r="BE87" s="374" t="str">
        <f t="shared" si="8"/>
        <v/>
      </c>
      <c r="BF87" s="374" t="str">
        <f t="shared" si="9"/>
        <v/>
      </c>
      <c r="BG87" s="374" t="str">
        <f t="shared" si="10"/>
        <v/>
      </c>
      <c r="BH87" s="374" t="str">
        <f t="shared" si="11"/>
        <v/>
      </c>
      <c r="BI87" s="374" t="str">
        <f t="shared" si="12"/>
        <v/>
      </c>
      <c r="BJ87" s="413" t="str">
        <f t="shared" si="13"/>
        <v/>
      </c>
      <c r="BK87" s="374" t="str">
        <f t="shared" si="14"/>
        <v/>
      </c>
      <c r="BL87" s="374" t="str">
        <f t="shared" si="15"/>
        <v/>
      </c>
      <c r="BM87" s="374" t="str">
        <f t="shared" si="16"/>
        <v/>
      </c>
      <c r="BN87" s="374" t="str">
        <f t="shared" si="17"/>
        <v/>
      </c>
      <c r="BO87" s="374" t="str">
        <f t="shared" si="18"/>
        <v/>
      </c>
      <c r="BP87" s="374" t="str">
        <f t="shared" si="19"/>
        <v/>
      </c>
      <c r="BQ87" s="374" t="str">
        <f t="shared" si="20"/>
        <v/>
      </c>
      <c r="BR87" s="374" t="str">
        <f t="shared" si="21"/>
        <v/>
      </c>
      <c r="BS87" s="374" t="str">
        <f t="shared" si="22"/>
        <v/>
      </c>
      <c r="BT87" s="374" t="str">
        <f t="shared" si="23"/>
        <v/>
      </c>
      <c r="BU87" s="374" t="str">
        <f t="shared" si="24"/>
        <v/>
      </c>
      <c r="BV87" s="374" t="str">
        <f t="shared" si="25"/>
        <v/>
      </c>
      <c r="BW87" s="374" t="str">
        <f t="shared" si="26"/>
        <v/>
      </c>
      <c r="BX87" s="374" t="str">
        <f t="shared" si="27"/>
        <v/>
      </c>
      <c r="BY87" s="374" t="str">
        <f t="shared" si="28"/>
        <v/>
      </c>
      <c r="BZ87" s="374" t="str">
        <f t="shared" si="29"/>
        <v/>
      </c>
      <c r="CA87" s="374" t="str">
        <f t="shared" si="30"/>
        <v/>
      </c>
      <c r="CB87" s="374" t="str">
        <f t="shared" si="31"/>
        <v/>
      </c>
      <c r="CC87" s="374"/>
    </row>
    <row r="88">
      <c r="M88" s="389"/>
      <c r="AV88" s="408" t="str">
        <f>SILOMS!O39</f>
        <v>PCE-PC2289</v>
      </c>
      <c r="AW88" s="352">
        <f>SILOMS!T39</f>
        <v>2731</v>
      </c>
      <c r="AX88" s="352" t="str">
        <f>SILOMS!Y39</f>
        <v>OS</v>
      </c>
      <c r="AY88" s="352" t="str">
        <f>SILOMS!G39</f>
        <v>PAMASP</v>
      </c>
      <c r="AZ88" s="409">
        <f>SILOMS!Q39</f>
        <v>75.78819444</v>
      </c>
      <c r="BA88" s="410">
        <f t="shared" si="4"/>
        <v>1181.083333</v>
      </c>
      <c r="BB88" s="411" t="str">
        <f t="shared" si="5"/>
        <v>#DIV/0!</v>
      </c>
      <c r="BC88" s="412" t="str">
        <f t="shared" si="6"/>
        <v>#DIV/0!</v>
      </c>
      <c r="BD88" s="410" t="str">
        <f t="shared" si="7"/>
        <v>HSI</v>
      </c>
      <c r="BE88" s="374" t="str">
        <f t="shared" si="8"/>
        <v>#DIV/0!</v>
      </c>
      <c r="BF88" s="413" t="str">
        <f t="shared" si="9"/>
        <v>#DIV/0!</v>
      </c>
      <c r="BG88" s="374" t="str">
        <f t="shared" si="10"/>
        <v>#DIV/0!</v>
      </c>
      <c r="BH88" s="374" t="str">
        <f t="shared" si="11"/>
        <v>#DIV/0!</v>
      </c>
      <c r="BI88" s="374" t="str">
        <f t="shared" si="12"/>
        <v>#DIV/0!</v>
      </c>
      <c r="BJ88" s="374" t="str">
        <f t="shared" si="13"/>
        <v>#DIV/0!</v>
      </c>
      <c r="BK88" s="374" t="str">
        <f t="shared" si="14"/>
        <v>#DIV/0!</v>
      </c>
      <c r="BL88" s="374" t="str">
        <f t="shared" si="15"/>
        <v>#DIV/0!</v>
      </c>
      <c r="BM88" s="374" t="str">
        <f t="shared" si="16"/>
        <v>#DIV/0!</v>
      </c>
      <c r="BN88" s="374" t="str">
        <f t="shared" si="17"/>
        <v>#DIV/0!</v>
      </c>
      <c r="BO88" s="374" t="str">
        <f t="shared" si="18"/>
        <v>#DIV/0!</v>
      </c>
      <c r="BP88" s="374" t="str">
        <f t="shared" si="19"/>
        <v>#DIV/0!</v>
      </c>
      <c r="BQ88" s="374" t="str">
        <f t="shared" si="20"/>
        <v>#DIV/0!</v>
      </c>
      <c r="BR88" s="374" t="str">
        <f t="shared" si="21"/>
        <v>#DIV/0!</v>
      </c>
      <c r="BS88" s="374" t="str">
        <f t="shared" si="22"/>
        <v>#DIV/0!</v>
      </c>
      <c r="BT88" s="374" t="str">
        <f t="shared" si="23"/>
        <v>#DIV/0!</v>
      </c>
      <c r="BU88" s="374" t="str">
        <f t="shared" si="24"/>
        <v>#DIV/0!</v>
      </c>
      <c r="BV88" s="374" t="str">
        <f t="shared" si="25"/>
        <v>#DIV/0!</v>
      </c>
      <c r="BW88" s="374" t="str">
        <f t="shared" si="26"/>
        <v>#DIV/0!</v>
      </c>
      <c r="BX88" s="374" t="str">
        <f t="shared" si="27"/>
        <v>#DIV/0!</v>
      </c>
      <c r="BY88" s="374" t="str">
        <f t="shared" si="28"/>
        <v>#DIV/0!</v>
      </c>
      <c r="BZ88" s="374" t="str">
        <f t="shared" si="29"/>
        <v>#DIV/0!</v>
      </c>
      <c r="CA88" s="374" t="str">
        <f t="shared" si="30"/>
        <v>#DIV/0!</v>
      </c>
      <c r="CB88" s="374" t="str">
        <f t="shared" si="31"/>
        <v>#DIV/0!</v>
      </c>
      <c r="CC88" s="374"/>
    </row>
    <row r="89">
      <c r="M89" s="389"/>
      <c r="AV89" s="408" t="str">
        <f>SILOMS!O40</f>
        <v>PCE-PC2290</v>
      </c>
      <c r="AW89" s="352">
        <f>SILOMS!T40</f>
        <v>2729</v>
      </c>
      <c r="AX89" s="352" t="str">
        <f>SILOMS!Y40</f>
        <v>OS</v>
      </c>
      <c r="AY89" s="352" t="str">
        <f>SILOMS!G40</f>
        <v>1/5GAV</v>
      </c>
      <c r="AZ89" s="409">
        <f>SILOMS!Q40</f>
        <v>118.0347222</v>
      </c>
      <c r="BA89" s="410">
        <f t="shared" si="4"/>
        <v>167.1666667</v>
      </c>
      <c r="BB89" s="411">
        <f t="shared" si="5"/>
        <v>55.625</v>
      </c>
      <c r="BC89" s="412">
        <f t="shared" si="6"/>
        <v>3.005243446</v>
      </c>
      <c r="BD89" s="410" t="str">
        <f t="shared" si="7"/>
        <v>HSI</v>
      </c>
      <c r="BE89" s="283" t="str">
        <f t="shared" si="8"/>
        <v/>
      </c>
      <c r="BF89" s="283" t="str">
        <f t="shared" si="9"/>
        <v/>
      </c>
      <c r="BG89" s="283" t="str">
        <f t="shared" si="10"/>
        <v/>
      </c>
      <c r="BH89" s="413" t="str">
        <f t="shared" si="11"/>
        <v>HSI</v>
      </c>
      <c r="BI89" s="283" t="str">
        <f t="shared" si="12"/>
        <v/>
      </c>
      <c r="BJ89" s="283" t="str">
        <f t="shared" si="13"/>
        <v/>
      </c>
      <c r="BK89" s="283" t="str">
        <f t="shared" si="14"/>
        <v/>
      </c>
      <c r="BL89" s="283" t="str">
        <f t="shared" si="15"/>
        <v/>
      </c>
      <c r="BM89" s="283" t="str">
        <f t="shared" si="16"/>
        <v/>
      </c>
      <c r="BN89" s="283" t="str">
        <f t="shared" si="17"/>
        <v/>
      </c>
      <c r="BO89" s="283" t="str">
        <f t="shared" si="18"/>
        <v/>
      </c>
      <c r="BP89" s="283" t="str">
        <f t="shared" si="19"/>
        <v/>
      </c>
      <c r="BQ89" s="283" t="str">
        <f t="shared" si="20"/>
        <v/>
      </c>
      <c r="BR89" s="283" t="str">
        <f t="shared" si="21"/>
        <v/>
      </c>
      <c r="BS89" s="283" t="str">
        <f t="shared" si="22"/>
        <v/>
      </c>
      <c r="BT89" s="283" t="str">
        <f t="shared" si="23"/>
        <v/>
      </c>
      <c r="BU89" s="283" t="str">
        <f t="shared" si="24"/>
        <v/>
      </c>
      <c r="BV89" s="283" t="str">
        <f t="shared" si="25"/>
        <v/>
      </c>
      <c r="BW89" s="283" t="str">
        <f t="shared" si="26"/>
        <v/>
      </c>
      <c r="BX89" s="283" t="str">
        <f t="shared" si="27"/>
        <v/>
      </c>
      <c r="BY89" s="283" t="str">
        <f t="shared" si="28"/>
        <v/>
      </c>
      <c r="BZ89" s="283" t="str">
        <f t="shared" si="29"/>
        <v/>
      </c>
      <c r="CA89" s="283" t="str">
        <f t="shared" si="30"/>
        <v/>
      </c>
      <c r="CB89" s="283" t="str">
        <f t="shared" si="31"/>
        <v/>
      </c>
      <c r="CC89" s="374"/>
    </row>
    <row r="90">
      <c r="M90" s="389"/>
      <c r="AV90" s="408" t="str">
        <f>SILOMS!O41</f>
        <v>PCE-PC2358</v>
      </c>
      <c r="AW90" s="352">
        <f>SILOMS!T41</f>
        <v>2736</v>
      </c>
      <c r="AX90" s="352" t="str">
        <f>SILOMS!Y41</f>
        <v>APL</v>
      </c>
      <c r="AY90" s="352" t="str">
        <f>SILOMS!G41</f>
        <v>7ETA</v>
      </c>
      <c r="AZ90" s="409">
        <f>SILOMS!Q41</f>
        <v>166.3472222</v>
      </c>
      <c r="BA90" s="410">
        <f t="shared" si="4"/>
        <v>507.6666667</v>
      </c>
      <c r="BB90" s="411">
        <f t="shared" si="5"/>
        <v>4.411111111</v>
      </c>
      <c r="BC90" s="412">
        <f t="shared" si="6"/>
        <v>115.0881612</v>
      </c>
      <c r="BD90" s="410" t="str">
        <f t="shared" si="7"/>
        <v>HSI</v>
      </c>
      <c r="BE90" s="283" t="str">
        <f t="shared" si="8"/>
        <v/>
      </c>
      <c r="BF90" s="283" t="str">
        <f t="shared" si="9"/>
        <v/>
      </c>
      <c r="BG90" s="283" t="str">
        <f t="shared" si="10"/>
        <v/>
      </c>
      <c r="BH90" s="283" t="str">
        <f t="shared" si="11"/>
        <v/>
      </c>
      <c r="BI90" s="283" t="str">
        <f t="shared" si="12"/>
        <v/>
      </c>
      <c r="BJ90" s="283" t="str">
        <f t="shared" si="13"/>
        <v/>
      </c>
      <c r="BK90" s="283" t="str">
        <f t="shared" si="14"/>
        <v/>
      </c>
      <c r="BL90" s="283" t="str">
        <f t="shared" si="15"/>
        <v/>
      </c>
      <c r="BM90" s="283" t="str">
        <f t="shared" si="16"/>
        <v/>
      </c>
      <c r="BN90" s="413" t="str">
        <f t="shared" si="17"/>
        <v/>
      </c>
      <c r="BO90" s="283" t="str">
        <f t="shared" si="18"/>
        <v/>
      </c>
      <c r="BP90" s="283" t="str">
        <f t="shared" si="19"/>
        <v/>
      </c>
      <c r="BQ90" s="283" t="str">
        <f t="shared" si="20"/>
        <v/>
      </c>
      <c r="BR90" s="283" t="str">
        <f t="shared" si="21"/>
        <v/>
      </c>
      <c r="BS90" s="283" t="str">
        <f t="shared" si="22"/>
        <v/>
      </c>
      <c r="BT90" s="283" t="str">
        <f t="shared" si="23"/>
        <v/>
      </c>
      <c r="BU90" s="283" t="str">
        <f t="shared" si="24"/>
        <v/>
      </c>
      <c r="BV90" s="283" t="str">
        <f t="shared" si="25"/>
        <v/>
      </c>
      <c r="BW90" s="283" t="str">
        <f t="shared" si="26"/>
        <v/>
      </c>
      <c r="BX90" s="283" t="str">
        <f t="shared" si="27"/>
        <v/>
      </c>
      <c r="BY90" s="283" t="str">
        <f t="shared" si="28"/>
        <v/>
      </c>
      <c r="BZ90" s="283" t="str">
        <f t="shared" si="29"/>
        <v/>
      </c>
      <c r="CA90" s="283" t="str">
        <f t="shared" si="30"/>
        <v/>
      </c>
      <c r="CB90" s="283" t="str">
        <f t="shared" si="31"/>
        <v/>
      </c>
      <c r="CC90" s="374"/>
    </row>
    <row r="91">
      <c r="M91" s="389"/>
      <c r="AV91" s="408" t="str">
        <f>SILOMS!O42</f>
        <v>PCE-PC2360</v>
      </c>
      <c r="AW91" s="352">
        <f>SILOMS!T42</f>
        <v>2708</v>
      </c>
      <c r="AX91" s="352" t="str">
        <f>SILOMS!Y42</f>
        <v>APL</v>
      </c>
      <c r="AY91" s="352" t="str">
        <f>SILOMS!G42</f>
        <v>1/5GAV</v>
      </c>
      <c r="AZ91" s="409">
        <f>SILOMS!Q42</f>
        <v>95.65625</v>
      </c>
      <c r="BA91" s="410">
        <f t="shared" si="4"/>
        <v>704.25</v>
      </c>
      <c r="BB91" s="411">
        <f t="shared" si="5"/>
        <v>55.625</v>
      </c>
      <c r="BC91" s="412">
        <f t="shared" si="6"/>
        <v>12.66067416</v>
      </c>
      <c r="BD91" s="410" t="str">
        <f t="shared" si="7"/>
        <v>HSI</v>
      </c>
      <c r="BE91" s="283" t="str">
        <f t="shared" si="8"/>
        <v/>
      </c>
      <c r="BF91" s="283" t="str">
        <f t="shared" si="9"/>
        <v/>
      </c>
      <c r="BG91" s="283" t="str">
        <f t="shared" si="10"/>
        <v/>
      </c>
      <c r="BH91" s="283" t="str">
        <f t="shared" si="11"/>
        <v/>
      </c>
      <c r="BI91" s="283" t="str">
        <f t="shared" si="12"/>
        <v/>
      </c>
      <c r="BJ91" s="283" t="str">
        <f t="shared" si="13"/>
        <v/>
      </c>
      <c r="BK91" s="283" t="str">
        <f t="shared" si="14"/>
        <v/>
      </c>
      <c r="BL91" s="283" t="str">
        <f t="shared" si="15"/>
        <v/>
      </c>
      <c r="BM91" s="283" t="str">
        <f t="shared" si="16"/>
        <v/>
      </c>
      <c r="BN91" s="413" t="str">
        <f t="shared" si="17"/>
        <v/>
      </c>
      <c r="BO91" s="283" t="str">
        <f t="shared" si="18"/>
        <v/>
      </c>
      <c r="BP91" s="283" t="str">
        <f t="shared" si="19"/>
        <v/>
      </c>
      <c r="BQ91" s="413" t="str">
        <f t="shared" si="20"/>
        <v>HSI</v>
      </c>
      <c r="BR91" s="283" t="str">
        <f t="shared" si="21"/>
        <v/>
      </c>
      <c r="BS91" s="283" t="str">
        <f t="shared" si="22"/>
        <v/>
      </c>
      <c r="BT91" s="283" t="str">
        <f t="shared" si="23"/>
        <v/>
      </c>
      <c r="BU91" s="283" t="str">
        <f t="shared" si="24"/>
        <v/>
      </c>
      <c r="BV91" s="283" t="str">
        <f t="shared" si="25"/>
        <v/>
      </c>
      <c r="BW91" s="283" t="str">
        <f t="shared" si="26"/>
        <v/>
      </c>
      <c r="BX91" s="283" t="str">
        <f t="shared" si="27"/>
        <v/>
      </c>
      <c r="BY91" s="283" t="str">
        <f t="shared" si="28"/>
        <v/>
      </c>
      <c r="BZ91" s="283" t="str">
        <f t="shared" si="29"/>
        <v/>
      </c>
      <c r="CA91" s="283" t="str">
        <f t="shared" si="30"/>
        <v/>
      </c>
      <c r="CB91" s="283" t="str">
        <f t="shared" si="31"/>
        <v/>
      </c>
      <c r="CC91" s="374"/>
    </row>
    <row r="92">
      <c r="M92" s="389"/>
      <c r="AV92" s="408" t="str">
        <f>SILOMS!O43</f>
        <v/>
      </c>
      <c r="AW92" s="352" t="str">
        <f>SILOMS!T43</f>
        <v/>
      </c>
      <c r="AX92" s="352" t="str">
        <f>SILOMS!Y43</f>
        <v/>
      </c>
      <c r="AY92" s="352" t="str">
        <f>SILOMS!G43</f>
        <v/>
      </c>
      <c r="AZ92" s="409" t="str">
        <f>SILOMS!Q43</f>
        <v/>
      </c>
      <c r="BA92" s="410">
        <f t="shared" si="4"/>
        <v>1500</v>
      </c>
      <c r="BB92" s="411" t="b">
        <f t="shared" si="5"/>
        <v>0</v>
      </c>
      <c r="BC92" s="412" t="str">
        <f t="shared" si="6"/>
        <v>#DIV/0!</v>
      </c>
      <c r="BD92" s="410" t="str">
        <f t="shared" si="7"/>
        <v>HSI</v>
      </c>
      <c r="BE92" s="283" t="str">
        <f t="shared" si="8"/>
        <v>#DIV/0!</v>
      </c>
      <c r="BF92" s="283" t="str">
        <f t="shared" si="9"/>
        <v>#DIV/0!</v>
      </c>
      <c r="BG92" s="283" t="str">
        <f t="shared" si="10"/>
        <v>#DIV/0!</v>
      </c>
      <c r="BH92" s="283" t="str">
        <f t="shared" si="11"/>
        <v>#DIV/0!</v>
      </c>
      <c r="BI92" s="283" t="str">
        <f t="shared" si="12"/>
        <v>#DIV/0!</v>
      </c>
      <c r="BJ92" s="283" t="str">
        <f t="shared" si="13"/>
        <v>#DIV/0!</v>
      </c>
      <c r="BK92" s="283" t="str">
        <f t="shared" si="14"/>
        <v>#DIV/0!</v>
      </c>
      <c r="BL92" s="283" t="str">
        <f t="shared" si="15"/>
        <v>#DIV/0!</v>
      </c>
      <c r="BM92" s="283" t="str">
        <f t="shared" si="16"/>
        <v>#DIV/0!</v>
      </c>
      <c r="BN92" s="413" t="str">
        <f t="shared" si="17"/>
        <v>#DIV/0!</v>
      </c>
      <c r="BO92" s="283" t="str">
        <f t="shared" si="18"/>
        <v>#DIV/0!</v>
      </c>
      <c r="BP92" s="283" t="str">
        <f t="shared" si="19"/>
        <v>#DIV/0!</v>
      </c>
      <c r="BQ92" s="283" t="str">
        <f t="shared" si="20"/>
        <v>#DIV/0!</v>
      </c>
      <c r="BR92" s="283" t="str">
        <f t="shared" si="21"/>
        <v>#DIV/0!</v>
      </c>
      <c r="BS92" s="283" t="str">
        <f t="shared" si="22"/>
        <v>#DIV/0!</v>
      </c>
      <c r="BT92" s="283" t="str">
        <f t="shared" si="23"/>
        <v>#DIV/0!</v>
      </c>
      <c r="BU92" s="283" t="str">
        <f t="shared" si="24"/>
        <v>#DIV/0!</v>
      </c>
      <c r="BV92" s="283" t="str">
        <f t="shared" si="25"/>
        <v>#DIV/0!</v>
      </c>
      <c r="BW92" s="283" t="str">
        <f t="shared" si="26"/>
        <v>#DIV/0!</v>
      </c>
      <c r="BX92" s="283" t="str">
        <f t="shared" si="27"/>
        <v>#DIV/0!</v>
      </c>
      <c r="BY92" s="283" t="str">
        <f t="shared" si="28"/>
        <v>#DIV/0!</v>
      </c>
      <c r="BZ92" s="283" t="str">
        <f t="shared" si="29"/>
        <v>#DIV/0!</v>
      </c>
      <c r="CA92" s="283" t="str">
        <f t="shared" si="30"/>
        <v>#DIV/0!</v>
      </c>
      <c r="CB92" s="283" t="str">
        <f t="shared" si="31"/>
        <v>#DIV/0!</v>
      </c>
      <c r="CC92" s="374"/>
    </row>
    <row r="93">
      <c r="M93" s="389"/>
      <c r="AV93" s="408" t="str">
        <f>SILOMS!O44</f>
        <v/>
      </c>
      <c r="AW93" s="352" t="str">
        <f>SILOMS!T44</f>
        <v/>
      </c>
      <c r="AX93" s="352" t="str">
        <f>SILOMS!Y44</f>
        <v/>
      </c>
      <c r="AY93" s="352" t="str">
        <f>SILOMS!G44</f>
        <v/>
      </c>
      <c r="AZ93" s="409" t="str">
        <f>SILOMS!Q44</f>
        <v/>
      </c>
      <c r="BA93" s="410">
        <f t="shared" si="4"/>
        <v>1500</v>
      </c>
      <c r="BB93" s="411" t="b">
        <f t="shared" si="5"/>
        <v>0</v>
      </c>
      <c r="BC93" s="412" t="str">
        <f t="shared" si="6"/>
        <v>#DIV/0!</v>
      </c>
      <c r="BD93" s="410" t="str">
        <f t="shared" si="7"/>
        <v>HSI</v>
      </c>
      <c r="BE93" s="283" t="str">
        <f t="shared" si="8"/>
        <v>#DIV/0!</v>
      </c>
      <c r="BF93" s="283" t="str">
        <f t="shared" si="9"/>
        <v>#DIV/0!</v>
      </c>
      <c r="BG93" s="283" t="str">
        <f t="shared" si="10"/>
        <v>#DIV/0!</v>
      </c>
      <c r="BH93" s="283" t="str">
        <f t="shared" si="11"/>
        <v>#DIV/0!</v>
      </c>
      <c r="BI93" s="283" t="str">
        <f t="shared" si="12"/>
        <v>#DIV/0!</v>
      </c>
      <c r="BJ93" s="283" t="str">
        <f t="shared" si="13"/>
        <v>#DIV/0!</v>
      </c>
      <c r="BK93" s="283" t="str">
        <f t="shared" si="14"/>
        <v>#DIV/0!</v>
      </c>
      <c r="BL93" s="283" t="str">
        <f t="shared" si="15"/>
        <v>#DIV/0!</v>
      </c>
      <c r="BM93" s="283" t="str">
        <f t="shared" si="16"/>
        <v>#DIV/0!</v>
      </c>
      <c r="BN93" s="413" t="str">
        <f t="shared" si="17"/>
        <v>#DIV/0!</v>
      </c>
      <c r="BO93" s="283" t="str">
        <f t="shared" si="18"/>
        <v>#DIV/0!</v>
      </c>
      <c r="BP93" s="283" t="str">
        <f t="shared" si="19"/>
        <v>#DIV/0!</v>
      </c>
      <c r="BQ93" s="283" t="str">
        <f t="shared" si="20"/>
        <v>#DIV/0!</v>
      </c>
      <c r="BR93" s="283" t="str">
        <f t="shared" si="21"/>
        <v>#DIV/0!</v>
      </c>
      <c r="BS93" s="283" t="str">
        <f t="shared" si="22"/>
        <v>#DIV/0!</v>
      </c>
      <c r="BT93" s="283" t="str">
        <f t="shared" si="23"/>
        <v>#DIV/0!</v>
      </c>
      <c r="BU93" s="283" t="str">
        <f t="shared" si="24"/>
        <v>#DIV/0!</v>
      </c>
      <c r="BV93" s="283" t="str">
        <f t="shared" si="25"/>
        <v>#DIV/0!</v>
      </c>
      <c r="BW93" s="283" t="str">
        <f t="shared" si="26"/>
        <v>#DIV/0!</v>
      </c>
      <c r="BX93" s="283" t="str">
        <f t="shared" si="27"/>
        <v>#DIV/0!</v>
      </c>
      <c r="BY93" s="283" t="str">
        <f t="shared" si="28"/>
        <v>#DIV/0!</v>
      </c>
      <c r="BZ93" s="283" t="str">
        <f t="shared" si="29"/>
        <v>#DIV/0!</v>
      </c>
      <c r="CA93" s="283" t="str">
        <f t="shared" si="30"/>
        <v>#DIV/0!</v>
      </c>
      <c r="CB93" s="283" t="str">
        <f t="shared" si="31"/>
        <v>#DIV/0!</v>
      </c>
      <c r="CC93" s="374"/>
    </row>
    <row r="94">
      <c r="M94" s="389"/>
      <c r="AV94" s="408" t="str">
        <f>SILOMS!O45</f>
        <v/>
      </c>
      <c r="AW94" s="352" t="str">
        <f>SILOMS!T45</f>
        <v/>
      </c>
      <c r="AX94" s="352" t="str">
        <f>SILOMS!Y45</f>
        <v/>
      </c>
      <c r="AY94" s="352" t="str">
        <f>SILOMS!G45</f>
        <v/>
      </c>
      <c r="AZ94" s="409" t="str">
        <f>SILOMS!Q45</f>
        <v/>
      </c>
      <c r="BA94" s="410">
        <f t="shared" si="4"/>
        <v>1500</v>
      </c>
      <c r="BB94" s="411" t="b">
        <f t="shared" si="5"/>
        <v>0</v>
      </c>
      <c r="BC94" s="412" t="str">
        <f t="shared" si="6"/>
        <v>#DIV/0!</v>
      </c>
      <c r="BD94" s="410" t="str">
        <f t="shared" si="7"/>
        <v>HSI</v>
      </c>
      <c r="BE94" s="283" t="str">
        <f t="shared" si="8"/>
        <v>#DIV/0!</v>
      </c>
      <c r="BF94" s="283" t="str">
        <f t="shared" si="9"/>
        <v>#DIV/0!</v>
      </c>
      <c r="BG94" s="283" t="str">
        <f t="shared" si="10"/>
        <v>#DIV/0!</v>
      </c>
      <c r="BH94" s="283" t="str">
        <f t="shared" si="11"/>
        <v>#DIV/0!</v>
      </c>
      <c r="BI94" s="283" t="str">
        <f t="shared" si="12"/>
        <v>#DIV/0!</v>
      </c>
      <c r="BJ94" s="283" t="str">
        <f t="shared" si="13"/>
        <v>#DIV/0!</v>
      </c>
      <c r="BK94" s="283" t="str">
        <f t="shared" si="14"/>
        <v>#DIV/0!</v>
      </c>
      <c r="BL94" s="283" t="str">
        <f t="shared" si="15"/>
        <v>#DIV/0!</v>
      </c>
      <c r="BM94" s="283" t="str">
        <f t="shared" si="16"/>
        <v>#DIV/0!</v>
      </c>
      <c r="BN94" s="413" t="str">
        <f t="shared" si="17"/>
        <v>#DIV/0!</v>
      </c>
      <c r="BO94" s="283" t="str">
        <f t="shared" si="18"/>
        <v>#DIV/0!</v>
      </c>
      <c r="BP94" s="283" t="str">
        <f t="shared" si="19"/>
        <v>#DIV/0!</v>
      </c>
      <c r="BQ94" s="283" t="str">
        <f t="shared" si="20"/>
        <v>#DIV/0!</v>
      </c>
      <c r="BR94" s="283" t="str">
        <f t="shared" si="21"/>
        <v>#DIV/0!</v>
      </c>
      <c r="BS94" s="283" t="str">
        <f t="shared" si="22"/>
        <v>#DIV/0!</v>
      </c>
      <c r="BT94" s="283" t="str">
        <f t="shared" si="23"/>
        <v>#DIV/0!</v>
      </c>
      <c r="BU94" s="283" t="str">
        <f t="shared" si="24"/>
        <v>#DIV/0!</v>
      </c>
      <c r="BV94" s="283" t="str">
        <f t="shared" si="25"/>
        <v>#DIV/0!</v>
      </c>
      <c r="BW94" s="283" t="str">
        <f t="shared" si="26"/>
        <v>#DIV/0!</v>
      </c>
      <c r="BX94" s="283" t="str">
        <f t="shared" si="27"/>
        <v>#DIV/0!</v>
      </c>
      <c r="BY94" s="283" t="str">
        <f t="shared" si="28"/>
        <v>#DIV/0!</v>
      </c>
      <c r="BZ94" s="283" t="str">
        <f t="shared" si="29"/>
        <v>#DIV/0!</v>
      </c>
      <c r="CA94" s="283" t="str">
        <f t="shared" si="30"/>
        <v>#DIV/0!</v>
      </c>
      <c r="CB94" s="283" t="str">
        <f t="shared" si="31"/>
        <v>#DIV/0!</v>
      </c>
      <c r="CC94" s="374"/>
    </row>
    <row r="95">
      <c r="M95" s="389"/>
      <c r="AV95" s="423" t="s">
        <v>243</v>
      </c>
      <c r="AW95" s="423">
        <f>COUNT(AW54:AW92)</f>
        <v>38</v>
      </c>
      <c r="AX95" s="374"/>
      <c r="AY95" s="352"/>
      <c r="AZ95" s="424"/>
      <c r="BA95" s="410"/>
      <c r="BB95" s="411"/>
      <c r="BC95" s="374"/>
      <c r="BD95" s="410"/>
      <c r="BE95" s="376" t="str">
        <f t="shared" si="8"/>
        <v/>
      </c>
      <c r="BF95" s="374" t="str">
        <f t="shared" si="9"/>
        <v/>
      </c>
      <c r="BG95" s="374" t="str">
        <f t="shared" si="10"/>
        <v/>
      </c>
      <c r="BH95" s="374" t="str">
        <f t="shared" si="11"/>
        <v/>
      </c>
      <c r="BI95" s="374" t="str">
        <f t="shared" si="12"/>
        <v/>
      </c>
      <c r="BJ95" s="374" t="str">
        <f t="shared" si="13"/>
        <v/>
      </c>
      <c r="BK95" s="374" t="str">
        <f t="shared" si="14"/>
        <v/>
      </c>
      <c r="BL95" s="374" t="str">
        <f t="shared" si="15"/>
        <v/>
      </c>
      <c r="BM95" s="374" t="str">
        <f t="shared" si="16"/>
        <v/>
      </c>
      <c r="BN95" s="374" t="str">
        <f t="shared" si="17"/>
        <v/>
      </c>
      <c r="BO95" s="374" t="str">
        <f t="shared" si="18"/>
        <v/>
      </c>
      <c r="BP95" s="374" t="str">
        <f t="shared" si="19"/>
        <v/>
      </c>
      <c r="BQ95" s="374" t="str">
        <f t="shared" si="20"/>
        <v/>
      </c>
      <c r="BR95" s="374" t="str">
        <f t="shared" si="21"/>
        <v/>
      </c>
      <c r="BS95" s="374" t="str">
        <f t="shared" si="22"/>
        <v/>
      </c>
      <c r="BT95" s="374" t="str">
        <f t="shared" si="23"/>
        <v/>
      </c>
      <c r="BU95" s="374" t="str">
        <f t="shared" si="24"/>
        <v/>
      </c>
      <c r="BV95" s="374" t="str">
        <f t="shared" si="25"/>
        <v/>
      </c>
      <c r="BW95" s="374" t="str">
        <f t="shared" si="26"/>
        <v/>
      </c>
      <c r="BX95" s="374" t="str">
        <f t="shared" si="27"/>
        <v/>
      </c>
      <c r="BY95" s="374" t="str">
        <f t="shared" si="28"/>
        <v/>
      </c>
      <c r="BZ95" s="374" t="str">
        <f t="shared" si="29"/>
        <v/>
      </c>
      <c r="CA95" s="374" t="str">
        <f t="shared" si="30"/>
        <v/>
      </c>
      <c r="CB95" s="374" t="str">
        <f t="shared" si="31"/>
        <v/>
      </c>
      <c r="CC95" s="374"/>
    </row>
    <row r="96">
      <c r="M96" s="389"/>
      <c r="AV96" s="425" t="s">
        <v>339</v>
      </c>
      <c r="AW96" s="141"/>
      <c r="AX96" s="374"/>
      <c r="AY96" s="374"/>
      <c r="AZ96" s="424"/>
      <c r="BA96" s="410"/>
      <c r="BB96" s="411"/>
      <c r="BC96" s="374"/>
      <c r="BD96" s="410"/>
      <c r="BE96" s="376" t="str">
        <f t="shared" si="8"/>
        <v/>
      </c>
      <c r="BF96" s="374" t="str">
        <f t="shared" si="9"/>
        <v/>
      </c>
      <c r="BG96" s="374" t="str">
        <f t="shared" si="10"/>
        <v/>
      </c>
      <c r="BH96" s="374" t="str">
        <f t="shared" si="11"/>
        <v/>
      </c>
      <c r="BI96" s="374" t="str">
        <f t="shared" si="12"/>
        <v/>
      </c>
      <c r="BJ96" s="374" t="str">
        <f t="shared" si="13"/>
        <v/>
      </c>
      <c r="BK96" s="374" t="str">
        <f t="shared" si="14"/>
        <v/>
      </c>
      <c r="BL96" s="374" t="str">
        <f t="shared" si="15"/>
        <v/>
      </c>
      <c r="BM96" s="374" t="str">
        <f t="shared" si="16"/>
        <v/>
      </c>
      <c r="BN96" s="374" t="str">
        <f t="shared" si="17"/>
        <v/>
      </c>
      <c r="BO96" s="374" t="str">
        <f t="shared" si="18"/>
        <v/>
      </c>
      <c r="BP96" s="374" t="str">
        <f t="shared" si="19"/>
        <v/>
      </c>
      <c r="BQ96" s="374" t="str">
        <f t="shared" si="20"/>
        <v/>
      </c>
      <c r="BR96" s="374" t="str">
        <f t="shared" si="21"/>
        <v/>
      </c>
      <c r="BS96" s="374" t="str">
        <f t="shared" si="22"/>
        <v/>
      </c>
      <c r="BT96" s="374" t="str">
        <f t="shared" si="23"/>
        <v/>
      </c>
      <c r="BU96" s="374" t="str">
        <f t="shared" si="24"/>
        <v/>
      </c>
      <c r="BV96" s="374" t="str">
        <f t="shared" si="25"/>
        <v/>
      </c>
      <c r="BW96" s="374" t="str">
        <f t="shared" si="26"/>
        <v/>
      </c>
      <c r="BX96" s="374" t="str">
        <f t="shared" si="27"/>
        <v/>
      </c>
      <c r="BY96" s="374" t="str">
        <f t="shared" si="28"/>
        <v/>
      </c>
      <c r="BZ96" s="374" t="str">
        <f t="shared" si="29"/>
        <v/>
      </c>
      <c r="CA96" s="374" t="str">
        <f t="shared" si="30"/>
        <v/>
      </c>
      <c r="CB96" s="374" t="str">
        <f t="shared" si="31"/>
        <v/>
      </c>
      <c r="CC96" s="374"/>
    </row>
    <row r="97">
      <c r="M97" s="389"/>
      <c r="AU97" s="399"/>
      <c r="AV97" s="399"/>
      <c r="AW97" s="399"/>
      <c r="AX97" s="399"/>
      <c r="AY97" s="399"/>
      <c r="AZ97" s="399"/>
      <c r="BA97" s="129"/>
      <c r="BB97" s="399"/>
      <c r="BC97" s="399"/>
      <c r="BD97" s="399"/>
      <c r="BE97" s="399"/>
      <c r="BF97" s="399"/>
      <c r="BG97" s="399"/>
      <c r="BH97" s="399"/>
      <c r="BI97" s="399"/>
      <c r="BJ97" s="399"/>
      <c r="BK97" s="399"/>
      <c r="BL97" s="399"/>
      <c r="BM97" s="399"/>
      <c r="BN97" s="399"/>
      <c r="BO97" s="399"/>
      <c r="BP97" s="399"/>
      <c r="BQ97" s="399"/>
      <c r="BR97" s="399"/>
      <c r="BS97" s="399"/>
      <c r="BT97" s="399"/>
      <c r="BU97" s="399"/>
      <c r="BV97" s="399"/>
      <c r="BW97" s="399"/>
      <c r="BX97" s="399"/>
      <c r="BY97" s="399"/>
      <c r="BZ97" s="399"/>
      <c r="CA97" s="399"/>
      <c r="CB97" s="399"/>
      <c r="CC97" s="399"/>
    </row>
    <row r="98">
      <c r="M98" s="389"/>
      <c r="AU98" s="399"/>
      <c r="AV98" s="399"/>
      <c r="AW98" s="399"/>
      <c r="AX98" s="399"/>
      <c r="AY98" s="399"/>
      <c r="AZ98" s="399"/>
      <c r="BA98" s="129"/>
      <c r="BB98" s="399"/>
      <c r="BC98" s="399"/>
      <c r="BD98" s="399"/>
      <c r="BE98" s="399"/>
      <c r="BF98" s="399"/>
      <c r="BG98" s="399"/>
      <c r="BH98" s="399"/>
      <c r="BI98" s="399"/>
      <c r="BJ98" s="399"/>
      <c r="BK98" s="399"/>
      <c r="BL98" s="399"/>
      <c r="BM98" s="399"/>
      <c r="BN98" s="399"/>
      <c r="BO98" s="399"/>
      <c r="BP98" s="399"/>
      <c r="BQ98" s="399"/>
      <c r="BR98" s="399"/>
      <c r="BS98" s="399"/>
      <c r="BT98" s="399"/>
      <c r="BU98" s="399"/>
      <c r="BV98" s="399"/>
      <c r="BW98" s="399"/>
      <c r="BX98" s="399"/>
      <c r="BY98" s="399"/>
      <c r="BZ98" s="399"/>
      <c r="CA98" s="399"/>
      <c r="CB98" s="399"/>
      <c r="CC98" s="399"/>
    </row>
    <row r="99">
      <c r="M99" s="389"/>
      <c r="AV99" s="396" t="s">
        <v>342</v>
      </c>
      <c r="AW99" s="397"/>
      <c r="AX99" s="397"/>
      <c r="AY99" s="397"/>
      <c r="AZ99" s="397"/>
      <c r="BA99" s="397"/>
      <c r="BB99" s="398"/>
      <c r="BC99" s="397"/>
      <c r="BD99" s="397"/>
      <c r="BE99" s="399"/>
      <c r="BF99" s="399"/>
      <c r="BG99" s="399"/>
      <c r="BH99" s="399"/>
      <c r="BI99" s="399"/>
      <c r="BJ99" s="399"/>
      <c r="BK99" s="399"/>
      <c r="BL99" s="399"/>
      <c r="BM99" s="399"/>
      <c r="BN99" s="399"/>
      <c r="BO99" s="399"/>
      <c r="BP99" s="399"/>
      <c r="BQ99" s="399"/>
      <c r="BR99" s="399"/>
      <c r="BS99" s="399"/>
      <c r="BT99" s="399"/>
      <c r="BU99" s="399"/>
      <c r="BV99" s="399"/>
      <c r="BW99" s="399"/>
      <c r="BX99" s="399"/>
      <c r="BY99" s="399"/>
      <c r="BZ99" s="399"/>
      <c r="CA99" s="399"/>
      <c r="CB99" s="399"/>
      <c r="CC99" s="399"/>
    </row>
    <row r="100">
      <c r="M100" s="389"/>
      <c r="AV100" s="26"/>
      <c r="AW100" s="374"/>
      <c r="AX100" s="374"/>
      <c r="AY100" s="374"/>
      <c r="AZ100" s="374"/>
      <c r="BA100" s="374"/>
      <c r="BB100" s="377"/>
      <c r="BC100" s="374"/>
      <c r="BD100" s="374"/>
      <c r="BE100" s="426" t="str">
        <f>LEFT(UPPER(TEXT(DATE(2025,#REF!,1),"mmmm")),3)</f>
        <v>#REF!</v>
      </c>
      <c r="BF100" s="374" t="str">
        <f t="shared" ref="BF100:BG100" si="34">LEFT(UPPER(TEXT(DATE(2025,#REF!+1,1),"mmmm")),3)</f>
        <v>#REF!</v>
      </c>
      <c r="BG100" s="283" t="str">
        <f t="shared" si="34"/>
        <v>#REF!</v>
      </c>
      <c r="BH100" s="374"/>
      <c r="BI100" s="374"/>
      <c r="BJ100" s="374"/>
      <c r="BK100" s="374"/>
      <c r="BL100" s="374"/>
      <c r="BM100" s="374"/>
      <c r="BN100" s="374"/>
      <c r="BO100" s="374"/>
      <c r="BP100" s="374"/>
      <c r="BQ100" s="426">
        <v>2026.0</v>
      </c>
      <c r="BR100" s="374"/>
      <c r="BS100" s="374"/>
      <c r="BT100" s="374"/>
      <c r="BU100" s="374"/>
      <c r="BV100" s="374"/>
      <c r="BW100" s="374"/>
      <c r="BX100" s="374"/>
      <c r="BY100" s="374"/>
      <c r="BZ100" s="374"/>
      <c r="CA100" s="374"/>
      <c r="CB100" s="374"/>
      <c r="CC100" s="374"/>
    </row>
    <row r="101">
      <c r="M101" s="389"/>
      <c r="AV101" s="352" t="s">
        <v>17</v>
      </c>
      <c r="AW101" s="352" t="s">
        <v>274</v>
      </c>
      <c r="AX101" s="352" t="s">
        <v>54</v>
      </c>
      <c r="AY101" s="352" t="s">
        <v>120</v>
      </c>
      <c r="AZ101" s="405" t="s">
        <v>20</v>
      </c>
      <c r="BA101" s="406" t="s">
        <v>22</v>
      </c>
      <c r="BB101" s="407" t="s">
        <v>23</v>
      </c>
      <c r="BC101" s="405" t="s">
        <v>25</v>
      </c>
      <c r="BD101" s="405" t="s">
        <v>347</v>
      </c>
      <c r="BE101" s="283" t="str">
        <f t="shared" ref="BE101:CB101" si="35">#REF!</f>
        <v>#REF!</v>
      </c>
      <c r="BF101" s="283" t="str">
        <f t="shared" si="35"/>
        <v>#REF!</v>
      </c>
      <c r="BG101" s="283" t="str">
        <f t="shared" si="35"/>
        <v>#REF!</v>
      </c>
      <c r="BH101" s="283" t="str">
        <f t="shared" si="35"/>
        <v>#REF!</v>
      </c>
      <c r="BI101" s="283" t="str">
        <f t="shared" si="35"/>
        <v>#REF!</v>
      </c>
      <c r="BJ101" s="283" t="str">
        <f t="shared" si="35"/>
        <v>#REF!</v>
      </c>
      <c r="BK101" s="283" t="str">
        <f t="shared" si="35"/>
        <v>#REF!</v>
      </c>
      <c r="BL101" s="283" t="str">
        <f t="shared" si="35"/>
        <v>#REF!</v>
      </c>
      <c r="BM101" s="283" t="str">
        <f t="shared" si="35"/>
        <v>#REF!</v>
      </c>
      <c r="BN101" s="283" t="str">
        <f t="shared" si="35"/>
        <v>#REF!</v>
      </c>
      <c r="BO101" s="283" t="str">
        <f t="shared" si="35"/>
        <v>#REF!</v>
      </c>
      <c r="BP101" s="283" t="str">
        <f t="shared" si="35"/>
        <v>#REF!</v>
      </c>
      <c r="BQ101" s="283" t="str">
        <f t="shared" si="35"/>
        <v>#REF!</v>
      </c>
      <c r="BR101" s="283" t="str">
        <f t="shared" si="35"/>
        <v>#REF!</v>
      </c>
      <c r="BS101" s="283" t="str">
        <f t="shared" si="35"/>
        <v>#REF!</v>
      </c>
      <c r="BT101" s="283" t="str">
        <f t="shared" si="35"/>
        <v>#REF!</v>
      </c>
      <c r="BU101" s="283" t="str">
        <f t="shared" si="35"/>
        <v>#REF!</v>
      </c>
      <c r="BV101" s="283" t="str">
        <f t="shared" si="35"/>
        <v>#REF!</v>
      </c>
      <c r="BW101" s="283" t="str">
        <f t="shared" si="35"/>
        <v>#REF!</v>
      </c>
      <c r="BX101" s="283" t="str">
        <f t="shared" si="35"/>
        <v>#REF!</v>
      </c>
      <c r="BY101" s="283" t="str">
        <f t="shared" si="35"/>
        <v>#REF!</v>
      </c>
      <c r="BZ101" s="283" t="str">
        <f t="shared" si="35"/>
        <v>#REF!</v>
      </c>
      <c r="CA101" s="283" t="str">
        <f t="shared" si="35"/>
        <v>#REF!</v>
      </c>
      <c r="CB101" s="283" t="str">
        <f t="shared" si="35"/>
        <v>#REF!</v>
      </c>
      <c r="CC101" s="374"/>
    </row>
    <row r="102">
      <c r="M102" s="389"/>
      <c r="AV102" s="408" t="str">
        <f t="shared" ref="AV102:AY102" si="36">AV53</f>
        <v>PC-E17371</v>
      </c>
      <c r="AW102" s="352">
        <f t="shared" si="36"/>
        <v>2702</v>
      </c>
      <c r="AX102" s="352" t="str">
        <f t="shared" si="36"/>
        <v>OS</v>
      </c>
      <c r="AY102" s="352" t="str">
        <f t="shared" si="36"/>
        <v>PAMASP</v>
      </c>
      <c r="AZ102" s="410">
        <f t="shared" ref="AZ102:AZ142" si="38">AZ53*24+BA53</f>
        <v>5000</v>
      </c>
      <c r="BA102" s="410">
        <f t="shared" ref="BA102:BA142" si="39">IF(AZ102&lt;1500,1500-(AZ102),IF(AZ102&lt;3000,3000-(AZ102),IF(AZ102&lt;4500,4500-(AZ102),IF(AZ102&lt;5000,5000-(AZ102),5000-(AZ102)))
))</f>
        <v>0</v>
      </c>
      <c r="BB102" s="411" t="str">
        <f t="shared" ref="BB102:BB142" si="40">BB53</f>
        <v>#DIV/0!</v>
      </c>
      <c r="BC102" s="412" t="str">
        <f t="shared" ref="BC102:BC142" si="41">BA102/BB102+BC53</f>
        <v>#DIV/0!</v>
      </c>
      <c r="BD102" s="410" t="str">
        <f t="shared" ref="BD102:BD142" si="42">IF(AZ102&lt;1500,"HSI",IF(AZ102&lt;3000,"HSI",IF(AZ102&lt;4500,"HSI",IF(AZ102&lt;5000,"TBO",))))</f>
        <v/>
      </c>
      <c r="BE102" s="283" t="str">
        <f t="shared" ref="BE102:BE142" si="43">IF(AND($BC102&gt;=-1000,$BC102&lt;1),$BD102,)</f>
        <v>#DIV/0!</v>
      </c>
      <c r="BF102" s="283" t="str">
        <f t="shared" ref="BF102:BF142" si="44">IF(AND($BC102&gt;=1,$BC102&lt;2),$BD102,)</f>
        <v>#DIV/0!</v>
      </c>
      <c r="BG102" s="283" t="str">
        <f t="shared" ref="BG102:BG142" si="45">IF(AND($BC102&gt;=2,$BC102&lt;3),$BD102,)</f>
        <v>#DIV/0!</v>
      </c>
      <c r="BH102" s="283" t="str">
        <f t="shared" ref="BH102:BH142" si="46">IF(AND($BC102&gt;=3,$BC102&lt;4),$BD102,)</f>
        <v>#DIV/0!</v>
      </c>
      <c r="BI102" s="283" t="str">
        <f t="shared" ref="BI102:BI142" si="47">IF(AND($BC102&gt;=4,$BC102&lt;5),$BD102,)</f>
        <v>#DIV/0!</v>
      </c>
      <c r="BJ102" s="283" t="str">
        <f t="shared" ref="BJ102:BJ142" si="48">IF(AND($BC102&gt;=5,$BC102&lt;6),$BD102,)</f>
        <v>#DIV/0!</v>
      </c>
      <c r="BK102" s="283" t="str">
        <f t="shared" ref="BK102:BK142" si="49">IF(AND($BC102&gt;=6,$BC102&lt;7),$BD102,)</f>
        <v>#DIV/0!</v>
      </c>
      <c r="BL102" s="283" t="str">
        <f t="shared" ref="BL102:BL142" si="50">IF(AND($BC102&gt;=7,$BC102&lt;8),$BD102,)</f>
        <v>#DIV/0!</v>
      </c>
      <c r="BM102" s="283" t="str">
        <f t="shared" ref="BM102:BM142" si="51">IF(AND($BC102&gt;=8,$BC102&lt;9),$BD102,)</f>
        <v>#DIV/0!</v>
      </c>
      <c r="BN102" s="283" t="str">
        <f t="shared" ref="BN102:BN142" si="52">IF(AND($BC102&gt;=9,$BC102&lt;10),$BD102,)</f>
        <v>#DIV/0!</v>
      </c>
      <c r="BO102" s="283" t="str">
        <f t="shared" ref="BO102:BO142" si="53">IF(AND($BC102&gt;=10,$BC102&lt;11),$BD102,)</f>
        <v>#DIV/0!</v>
      </c>
      <c r="BP102" s="283" t="str">
        <f t="shared" ref="BP102:BP142" si="54">IF(AND($BC102&gt;=11,$BC102&lt;12),$BD102,)</f>
        <v>#DIV/0!</v>
      </c>
      <c r="BQ102" s="283" t="str">
        <f t="shared" ref="BQ102:BQ142" si="55">IF(AND($BC102&gt;=12,$BC102&lt;13),$BD102,)</f>
        <v>#DIV/0!</v>
      </c>
      <c r="BR102" s="283" t="str">
        <f t="shared" ref="BR102:BR142" si="56">IF(AND($BC102&gt;=13,$BC102&lt;14),$BD102,)</f>
        <v>#DIV/0!</v>
      </c>
      <c r="BS102" s="283" t="str">
        <f t="shared" ref="BS102:BS142" si="57">IF(AND($BC102&gt;=14,$BC102&lt;15),$BD102,)</f>
        <v>#DIV/0!</v>
      </c>
      <c r="BT102" s="283" t="str">
        <f t="shared" ref="BT102:BT142" si="58">IF(AND($BC102&gt;=15,$BC102&lt;16),$BD102,)</f>
        <v>#DIV/0!</v>
      </c>
      <c r="BU102" s="283" t="str">
        <f t="shared" ref="BU102:BU142" si="59">IF(AND($BC102&gt;=16,$BC102&lt;17),$BD102,)</f>
        <v>#DIV/0!</v>
      </c>
      <c r="BV102" s="283" t="str">
        <f t="shared" ref="BV102:BV142" si="60">IF(AND($BC102&gt;=17,$BC102&lt;18),$BD102,)</f>
        <v>#DIV/0!</v>
      </c>
      <c r="BW102" s="283" t="str">
        <f t="shared" ref="BW102:BW142" si="61">IF(AND($BC102&gt;=18,$BC102&lt;19),$BD102,)</f>
        <v>#DIV/0!</v>
      </c>
      <c r="BX102" s="283" t="str">
        <f t="shared" ref="BX102:BX142" si="62">IF(AND($BC102&gt;=19,$BC102&lt;20),$BD102,)</f>
        <v>#DIV/0!</v>
      </c>
      <c r="BY102" s="283" t="str">
        <f t="shared" ref="BY102:BY142" si="63">IF(AND($BC102&gt;=20,$BC102&lt;21),$BD102,)</f>
        <v>#DIV/0!</v>
      </c>
      <c r="BZ102" s="283" t="str">
        <f t="shared" ref="BZ102:BZ142" si="64">IF(AND($BC102&gt;=21,$BC102&lt;22),$BD102,)</f>
        <v>#DIV/0!</v>
      </c>
      <c r="CA102" s="283" t="str">
        <f t="shared" ref="CA102:CA142" si="65">IF(AND($BC102&gt;=22,$BC102&lt;23),$BD102,)</f>
        <v>#DIV/0!</v>
      </c>
      <c r="CB102" s="283" t="str">
        <f t="shared" ref="CB102:CB142" si="66">IF(AND($BC102&gt;=23,$BC102&lt;24),$BD102,)</f>
        <v>#DIV/0!</v>
      </c>
      <c r="CC102" s="374"/>
    </row>
    <row r="103">
      <c r="M103" s="389"/>
      <c r="AV103" s="408" t="str">
        <f t="shared" ref="AV103:AY103" si="37">AV54</f>
        <v>PC-E17377</v>
      </c>
      <c r="AW103" s="352">
        <f t="shared" si="37"/>
        <v>2703</v>
      </c>
      <c r="AX103" s="352" t="str">
        <f t="shared" si="37"/>
        <v>APL</v>
      </c>
      <c r="AY103" s="352" t="str">
        <f t="shared" si="37"/>
        <v>1/5GAV</v>
      </c>
      <c r="AZ103" s="410">
        <f t="shared" si="38"/>
        <v>4500</v>
      </c>
      <c r="BA103" s="410">
        <f t="shared" si="39"/>
        <v>500</v>
      </c>
      <c r="BB103" s="411">
        <f t="shared" si="40"/>
        <v>55.625</v>
      </c>
      <c r="BC103" s="412">
        <f t="shared" si="41"/>
        <v>14.62771536</v>
      </c>
      <c r="BD103" s="410" t="str">
        <f t="shared" si="42"/>
        <v>TBO</v>
      </c>
      <c r="BE103" s="283" t="str">
        <f t="shared" si="43"/>
        <v/>
      </c>
      <c r="BF103" s="283" t="str">
        <f t="shared" si="44"/>
        <v/>
      </c>
      <c r="BG103" s="283" t="str">
        <f t="shared" si="45"/>
        <v/>
      </c>
      <c r="BH103" s="283" t="str">
        <f t="shared" si="46"/>
        <v/>
      </c>
      <c r="BI103" s="283" t="str">
        <f t="shared" si="47"/>
        <v/>
      </c>
      <c r="BJ103" s="283" t="str">
        <f t="shared" si="48"/>
        <v/>
      </c>
      <c r="BK103" s="283" t="str">
        <f t="shared" si="49"/>
        <v/>
      </c>
      <c r="BL103" s="283" t="str">
        <f t="shared" si="50"/>
        <v/>
      </c>
      <c r="BM103" s="283" t="str">
        <f t="shared" si="51"/>
        <v/>
      </c>
      <c r="BN103" s="283" t="str">
        <f t="shared" si="52"/>
        <v/>
      </c>
      <c r="BO103" s="283" t="str">
        <f t="shared" si="53"/>
        <v/>
      </c>
      <c r="BP103" s="283" t="str">
        <f t="shared" si="54"/>
        <v/>
      </c>
      <c r="BQ103" s="283" t="str">
        <f t="shared" si="55"/>
        <v/>
      </c>
      <c r="BR103" s="283" t="str">
        <f t="shared" si="56"/>
        <v/>
      </c>
      <c r="BS103" s="413" t="str">
        <f t="shared" si="57"/>
        <v>TBO</v>
      </c>
      <c r="BT103" s="283" t="str">
        <f t="shared" si="58"/>
        <v/>
      </c>
      <c r="BU103" s="283" t="str">
        <f t="shared" si="59"/>
        <v/>
      </c>
      <c r="BV103" s="283" t="str">
        <f t="shared" si="60"/>
        <v/>
      </c>
      <c r="BW103" s="283" t="str">
        <f t="shared" si="61"/>
        <v/>
      </c>
      <c r="BX103" s="283" t="str">
        <f t="shared" si="62"/>
        <v/>
      </c>
      <c r="BY103" s="283" t="str">
        <f t="shared" si="63"/>
        <v/>
      </c>
      <c r="BZ103" s="413" t="str">
        <f t="shared" si="64"/>
        <v/>
      </c>
      <c r="CA103" s="283" t="str">
        <f t="shared" si="65"/>
        <v/>
      </c>
      <c r="CB103" s="283" t="str">
        <f t="shared" si="66"/>
        <v/>
      </c>
      <c r="CC103" s="374"/>
    </row>
    <row r="104">
      <c r="M104" s="389"/>
      <c r="AV104" s="408" t="str">
        <f t="shared" ref="AV104:AY104" si="67">AV55</f>
        <v>PC-EPC0431</v>
      </c>
      <c r="AW104" s="352">
        <f t="shared" si="67"/>
        <v>2719</v>
      </c>
      <c r="AX104" s="352" t="str">
        <f t="shared" si="67"/>
        <v>APL</v>
      </c>
      <c r="AY104" s="352" t="str">
        <f t="shared" si="67"/>
        <v>2ETA</v>
      </c>
      <c r="AZ104" s="410">
        <f t="shared" si="38"/>
        <v>4500</v>
      </c>
      <c r="BA104" s="410">
        <f t="shared" si="39"/>
        <v>500</v>
      </c>
      <c r="BB104" s="411">
        <f t="shared" si="40"/>
        <v>10.97142857</v>
      </c>
      <c r="BC104" s="412">
        <f t="shared" si="41"/>
        <v>59.89040799</v>
      </c>
      <c r="BD104" s="410" t="str">
        <f t="shared" si="42"/>
        <v>TBO</v>
      </c>
      <c r="BE104" s="374" t="str">
        <f t="shared" si="43"/>
        <v/>
      </c>
      <c r="BF104" s="374" t="str">
        <f t="shared" si="44"/>
        <v/>
      </c>
      <c r="BG104" s="374" t="str">
        <f t="shared" si="45"/>
        <v/>
      </c>
      <c r="BH104" s="374" t="str">
        <f t="shared" si="46"/>
        <v/>
      </c>
      <c r="BI104" s="374" t="str">
        <f t="shared" si="47"/>
        <v/>
      </c>
      <c r="BJ104" s="374" t="str">
        <f t="shared" si="48"/>
        <v/>
      </c>
      <c r="BK104" s="376" t="str">
        <f t="shared" si="49"/>
        <v/>
      </c>
      <c r="BL104" s="374" t="str">
        <f t="shared" si="50"/>
        <v/>
      </c>
      <c r="BM104" s="374" t="str">
        <f t="shared" si="51"/>
        <v/>
      </c>
      <c r="BN104" s="374" t="str">
        <f t="shared" si="52"/>
        <v/>
      </c>
      <c r="BO104" s="374" t="str">
        <f t="shared" si="53"/>
        <v/>
      </c>
      <c r="BP104" s="374" t="str">
        <f t="shared" si="54"/>
        <v/>
      </c>
      <c r="BQ104" s="374" t="str">
        <f t="shared" si="55"/>
        <v/>
      </c>
      <c r="BR104" s="374" t="str">
        <f t="shared" si="56"/>
        <v/>
      </c>
      <c r="BS104" s="374" t="str">
        <f t="shared" si="57"/>
        <v/>
      </c>
      <c r="BT104" s="374" t="str">
        <f t="shared" si="58"/>
        <v/>
      </c>
      <c r="BU104" s="374" t="str">
        <f t="shared" si="59"/>
        <v/>
      </c>
      <c r="BV104" s="374" t="str">
        <f t="shared" si="60"/>
        <v/>
      </c>
      <c r="BW104" s="374" t="str">
        <f t="shared" si="61"/>
        <v/>
      </c>
      <c r="BX104" s="374" t="str">
        <f t="shared" si="62"/>
        <v/>
      </c>
      <c r="BY104" s="374" t="str">
        <f t="shared" si="63"/>
        <v/>
      </c>
      <c r="BZ104" s="374" t="str">
        <f t="shared" si="64"/>
        <v/>
      </c>
      <c r="CA104" s="374" t="str">
        <f t="shared" si="65"/>
        <v/>
      </c>
      <c r="CB104" s="374" t="str">
        <f t="shared" si="66"/>
        <v/>
      </c>
      <c r="CC104" s="374"/>
    </row>
    <row r="105">
      <c r="M105" s="389"/>
      <c r="AV105" s="408" t="str">
        <f t="shared" ref="AV105:AY105" si="68">AV56</f>
        <v>PCE-PC0499</v>
      </c>
      <c r="AW105" s="352">
        <f t="shared" si="68"/>
        <v>2728</v>
      </c>
      <c r="AX105" s="352" t="str">
        <f t="shared" si="68"/>
        <v>OS</v>
      </c>
      <c r="AY105" s="352" t="str">
        <f t="shared" si="68"/>
        <v>PAMASP</v>
      </c>
      <c r="AZ105" s="410">
        <f t="shared" si="38"/>
        <v>1500</v>
      </c>
      <c r="BA105" s="410">
        <f t="shared" si="39"/>
        <v>1500</v>
      </c>
      <c r="BB105" s="411" t="str">
        <f t="shared" si="40"/>
        <v>#DIV/0!</v>
      </c>
      <c r="BC105" s="412" t="str">
        <f t="shared" si="41"/>
        <v>#DIV/0!</v>
      </c>
      <c r="BD105" s="410" t="str">
        <f t="shared" si="42"/>
        <v>HSI</v>
      </c>
      <c r="BE105" s="374" t="str">
        <f t="shared" si="43"/>
        <v>#DIV/0!</v>
      </c>
      <c r="BF105" s="374" t="str">
        <f t="shared" si="44"/>
        <v>#DIV/0!</v>
      </c>
      <c r="BG105" s="374" t="str">
        <f t="shared" si="45"/>
        <v>#DIV/0!</v>
      </c>
      <c r="BH105" s="374" t="str">
        <f t="shared" si="46"/>
        <v>#DIV/0!</v>
      </c>
      <c r="BI105" s="374" t="str">
        <f t="shared" si="47"/>
        <v>#DIV/0!</v>
      </c>
      <c r="BJ105" s="374" t="str">
        <f t="shared" si="48"/>
        <v>#DIV/0!</v>
      </c>
      <c r="BK105" s="374" t="str">
        <f t="shared" si="49"/>
        <v>#DIV/0!</v>
      </c>
      <c r="BL105" s="374" t="str">
        <f t="shared" si="50"/>
        <v>#DIV/0!</v>
      </c>
      <c r="BM105" s="374" t="str">
        <f t="shared" si="51"/>
        <v>#DIV/0!</v>
      </c>
      <c r="BN105" s="374" t="str">
        <f t="shared" si="52"/>
        <v>#DIV/0!</v>
      </c>
      <c r="BO105" s="374" t="str">
        <f t="shared" si="53"/>
        <v>#DIV/0!</v>
      </c>
      <c r="BP105" s="374" t="str">
        <f t="shared" si="54"/>
        <v>#DIV/0!</v>
      </c>
      <c r="BQ105" s="374" t="str">
        <f t="shared" si="55"/>
        <v>#DIV/0!</v>
      </c>
      <c r="BR105" s="374" t="str">
        <f t="shared" si="56"/>
        <v>#DIV/0!</v>
      </c>
      <c r="BS105" s="374" t="str">
        <f t="shared" si="57"/>
        <v>#DIV/0!</v>
      </c>
      <c r="BT105" s="374" t="str">
        <f t="shared" si="58"/>
        <v>#DIV/0!</v>
      </c>
      <c r="BU105" s="374" t="str">
        <f t="shared" si="59"/>
        <v>#DIV/0!</v>
      </c>
      <c r="BV105" s="374" t="str">
        <f t="shared" si="60"/>
        <v>#DIV/0!</v>
      </c>
      <c r="BW105" s="374" t="str">
        <f t="shared" si="61"/>
        <v>#DIV/0!</v>
      </c>
      <c r="BX105" s="374" t="str">
        <f t="shared" si="62"/>
        <v>#DIV/0!</v>
      </c>
      <c r="BY105" s="374" t="str">
        <f t="shared" si="63"/>
        <v>#DIV/0!</v>
      </c>
      <c r="BZ105" s="374" t="str">
        <f t="shared" si="64"/>
        <v>#DIV/0!</v>
      </c>
      <c r="CA105" s="374" t="str">
        <f t="shared" si="65"/>
        <v>#DIV/0!</v>
      </c>
      <c r="CB105" s="374" t="str">
        <f t="shared" si="66"/>
        <v>#DIV/0!</v>
      </c>
      <c r="CC105" s="374"/>
    </row>
    <row r="106">
      <c r="M106" s="389"/>
      <c r="AV106" s="408" t="str">
        <f t="shared" ref="AV106:AY106" si="69">AV57</f>
        <v>PCE-PC0743</v>
      </c>
      <c r="AW106" s="352">
        <f t="shared" si="69"/>
        <v>2742</v>
      </c>
      <c r="AX106" s="352" t="str">
        <f t="shared" si="69"/>
        <v>APL</v>
      </c>
      <c r="AY106" s="352" t="str">
        <f t="shared" si="69"/>
        <v>DACTAII</v>
      </c>
      <c r="AZ106" s="410">
        <f t="shared" si="38"/>
        <v>1500</v>
      </c>
      <c r="BA106" s="410">
        <f t="shared" si="39"/>
        <v>1500</v>
      </c>
      <c r="BB106" s="411">
        <f t="shared" si="40"/>
        <v>9.542857143</v>
      </c>
      <c r="BC106" s="412">
        <f t="shared" si="41"/>
        <v>231.5431637</v>
      </c>
      <c r="BD106" s="410" t="str">
        <f t="shared" si="42"/>
        <v>HSI</v>
      </c>
      <c r="BE106" s="374" t="str">
        <f t="shared" si="43"/>
        <v/>
      </c>
      <c r="BF106" s="374" t="str">
        <f t="shared" si="44"/>
        <v/>
      </c>
      <c r="BG106" s="374" t="str">
        <f t="shared" si="45"/>
        <v/>
      </c>
      <c r="BH106" s="374" t="str">
        <f t="shared" si="46"/>
        <v/>
      </c>
      <c r="BI106" s="374" t="str">
        <f t="shared" si="47"/>
        <v/>
      </c>
      <c r="BJ106" s="374" t="str">
        <f t="shared" si="48"/>
        <v/>
      </c>
      <c r="BK106" s="374" t="str">
        <f t="shared" si="49"/>
        <v/>
      </c>
      <c r="BL106" s="374" t="str">
        <f t="shared" si="50"/>
        <v/>
      </c>
      <c r="BM106" s="376" t="str">
        <f t="shared" si="51"/>
        <v/>
      </c>
      <c r="BN106" s="374" t="str">
        <f t="shared" si="52"/>
        <v/>
      </c>
      <c r="BO106" s="374" t="str">
        <f t="shared" si="53"/>
        <v/>
      </c>
      <c r="BP106" s="374" t="str">
        <f t="shared" si="54"/>
        <v/>
      </c>
      <c r="BQ106" s="374" t="str">
        <f t="shared" si="55"/>
        <v/>
      </c>
      <c r="BR106" s="374" t="str">
        <f t="shared" si="56"/>
        <v/>
      </c>
      <c r="BS106" s="374" t="str">
        <f t="shared" si="57"/>
        <v/>
      </c>
      <c r="BT106" s="374" t="str">
        <f t="shared" si="58"/>
        <v/>
      </c>
      <c r="BU106" s="374" t="str">
        <f t="shared" si="59"/>
        <v/>
      </c>
      <c r="BV106" s="374" t="str">
        <f t="shared" si="60"/>
        <v/>
      </c>
      <c r="BW106" s="374" t="str">
        <f t="shared" si="61"/>
        <v/>
      </c>
      <c r="BX106" s="374" t="str">
        <f t="shared" si="62"/>
        <v/>
      </c>
      <c r="BY106" s="374" t="str">
        <f t="shared" si="63"/>
        <v/>
      </c>
      <c r="BZ106" s="374" t="str">
        <f t="shared" si="64"/>
        <v/>
      </c>
      <c r="CA106" s="374" t="str">
        <f t="shared" si="65"/>
        <v/>
      </c>
      <c r="CB106" s="374" t="str">
        <f t="shared" si="66"/>
        <v/>
      </c>
      <c r="CC106" s="374"/>
    </row>
    <row r="107">
      <c r="M107" s="389"/>
      <c r="AV107" s="408" t="str">
        <f t="shared" ref="AV107:AY107" si="70">AV58</f>
        <v>PCE-PC0764</v>
      </c>
      <c r="AW107" s="352">
        <f t="shared" si="70"/>
        <v>2734</v>
      </c>
      <c r="AX107" s="352" t="str">
        <f t="shared" si="70"/>
        <v>REPARA</v>
      </c>
      <c r="AY107" s="352" t="str">
        <f t="shared" si="70"/>
        <v>PAMASP</v>
      </c>
      <c r="AZ107" s="410">
        <f t="shared" si="38"/>
        <v>5000</v>
      </c>
      <c r="BA107" s="410">
        <f t="shared" si="39"/>
        <v>0</v>
      </c>
      <c r="BB107" s="411" t="str">
        <f t="shared" si="40"/>
        <v>#DIV/0!</v>
      </c>
      <c r="BC107" s="412" t="str">
        <f t="shared" si="41"/>
        <v>#DIV/0!</v>
      </c>
      <c r="BD107" s="410" t="str">
        <f t="shared" si="42"/>
        <v/>
      </c>
      <c r="BE107" s="374" t="str">
        <f t="shared" si="43"/>
        <v>#DIV/0!</v>
      </c>
      <c r="BF107" s="374" t="str">
        <f t="shared" si="44"/>
        <v>#DIV/0!</v>
      </c>
      <c r="BG107" s="374" t="str">
        <f t="shared" si="45"/>
        <v>#DIV/0!</v>
      </c>
      <c r="BH107" s="374" t="str">
        <f t="shared" si="46"/>
        <v>#DIV/0!</v>
      </c>
      <c r="BI107" s="374" t="str">
        <f t="shared" si="47"/>
        <v>#DIV/0!</v>
      </c>
      <c r="BJ107" s="374" t="str">
        <f t="shared" si="48"/>
        <v>#DIV/0!</v>
      </c>
      <c r="BK107" s="374" t="str">
        <f t="shared" si="49"/>
        <v>#DIV/0!</v>
      </c>
      <c r="BL107" s="374" t="str">
        <f t="shared" si="50"/>
        <v>#DIV/0!</v>
      </c>
      <c r="BM107" s="374" t="str">
        <f t="shared" si="51"/>
        <v>#DIV/0!</v>
      </c>
      <c r="BN107" s="374" t="str">
        <f t="shared" si="52"/>
        <v>#DIV/0!</v>
      </c>
      <c r="BO107" s="374" t="str">
        <f t="shared" si="53"/>
        <v>#DIV/0!</v>
      </c>
      <c r="BP107" s="374" t="str">
        <f t="shared" si="54"/>
        <v>#DIV/0!</v>
      </c>
      <c r="BQ107" s="374" t="str">
        <f t="shared" si="55"/>
        <v>#DIV/0!</v>
      </c>
      <c r="BR107" s="374" t="str">
        <f t="shared" si="56"/>
        <v>#DIV/0!</v>
      </c>
      <c r="BS107" s="374" t="str">
        <f t="shared" si="57"/>
        <v>#DIV/0!</v>
      </c>
      <c r="BT107" s="374" t="str">
        <f t="shared" si="58"/>
        <v>#DIV/0!</v>
      </c>
      <c r="BU107" s="374" t="str">
        <f t="shared" si="59"/>
        <v>#DIV/0!</v>
      </c>
      <c r="BV107" s="374" t="str">
        <f t="shared" si="60"/>
        <v>#DIV/0!</v>
      </c>
      <c r="BW107" s="374" t="str">
        <f t="shared" si="61"/>
        <v>#DIV/0!</v>
      </c>
      <c r="BX107" s="374" t="str">
        <f t="shared" si="62"/>
        <v>#DIV/0!</v>
      </c>
      <c r="BY107" s="374" t="str">
        <f t="shared" si="63"/>
        <v>#DIV/0!</v>
      </c>
      <c r="BZ107" s="374" t="str">
        <f t="shared" si="64"/>
        <v>#DIV/0!</v>
      </c>
      <c r="CA107" s="374" t="str">
        <f t="shared" si="65"/>
        <v>#DIV/0!</v>
      </c>
      <c r="CB107" s="374" t="str">
        <f t="shared" si="66"/>
        <v>#DIV/0!</v>
      </c>
      <c r="CC107" s="374"/>
    </row>
    <row r="108">
      <c r="M108" s="389"/>
      <c r="AV108" s="408" t="str">
        <f t="shared" ref="AV108:AY108" si="71">AV59</f>
        <v>PCE-PC0776</v>
      </c>
      <c r="AW108" s="352">
        <f t="shared" si="71"/>
        <v>2740</v>
      </c>
      <c r="AX108" s="352" t="str">
        <f t="shared" si="71"/>
        <v>APL</v>
      </c>
      <c r="AY108" s="352" t="str">
        <f t="shared" si="71"/>
        <v>7ETA</v>
      </c>
      <c r="AZ108" s="410">
        <f t="shared" si="38"/>
        <v>4500</v>
      </c>
      <c r="BA108" s="410">
        <f t="shared" si="39"/>
        <v>500</v>
      </c>
      <c r="BB108" s="411">
        <f t="shared" si="40"/>
        <v>4.411111111</v>
      </c>
      <c r="BC108" s="412">
        <f t="shared" si="41"/>
        <v>384.9937028</v>
      </c>
      <c r="BD108" s="410" t="str">
        <f t="shared" si="42"/>
        <v>TBO</v>
      </c>
      <c r="BE108" s="283" t="str">
        <f t="shared" si="43"/>
        <v/>
      </c>
      <c r="BF108" s="283" t="str">
        <f t="shared" si="44"/>
        <v/>
      </c>
      <c r="BG108" s="283" t="str">
        <f t="shared" si="45"/>
        <v/>
      </c>
      <c r="BH108" s="283" t="str">
        <f t="shared" si="46"/>
        <v/>
      </c>
      <c r="BI108" s="283" t="str">
        <f t="shared" si="47"/>
        <v/>
      </c>
      <c r="BJ108" s="283" t="str">
        <f t="shared" si="48"/>
        <v/>
      </c>
      <c r="BK108" s="283" t="str">
        <f t="shared" si="49"/>
        <v/>
      </c>
      <c r="BL108" s="283" t="str">
        <f t="shared" si="50"/>
        <v/>
      </c>
      <c r="BM108" s="283" t="str">
        <f t="shared" si="51"/>
        <v/>
      </c>
      <c r="BN108" s="283" t="str">
        <f t="shared" si="52"/>
        <v/>
      </c>
      <c r="BO108" s="283" t="str">
        <f t="shared" si="53"/>
        <v/>
      </c>
      <c r="BP108" s="283" t="str">
        <f t="shared" si="54"/>
        <v/>
      </c>
      <c r="BQ108" s="283" t="str">
        <f t="shared" si="55"/>
        <v/>
      </c>
      <c r="BR108" s="283" t="str">
        <f t="shared" si="56"/>
        <v/>
      </c>
      <c r="BS108" s="283" t="str">
        <f t="shared" si="57"/>
        <v/>
      </c>
      <c r="BT108" s="283" t="str">
        <f t="shared" si="58"/>
        <v/>
      </c>
      <c r="BU108" s="283" t="str">
        <f t="shared" si="59"/>
        <v/>
      </c>
      <c r="BV108" s="283" t="str">
        <f t="shared" si="60"/>
        <v/>
      </c>
      <c r="BW108" s="283" t="str">
        <f t="shared" si="61"/>
        <v/>
      </c>
      <c r="BX108" s="283" t="str">
        <f t="shared" si="62"/>
        <v/>
      </c>
      <c r="BY108" s="283" t="str">
        <f t="shared" si="63"/>
        <v/>
      </c>
      <c r="BZ108" s="283" t="str">
        <f t="shared" si="64"/>
        <v/>
      </c>
      <c r="CA108" s="283" t="str">
        <f t="shared" si="65"/>
        <v/>
      </c>
      <c r="CB108" s="283" t="str">
        <f t="shared" si="66"/>
        <v/>
      </c>
      <c r="CC108" s="374"/>
    </row>
    <row r="109">
      <c r="M109" s="389"/>
      <c r="AV109" s="408" t="str">
        <f t="shared" ref="AV109:AY109" si="72">AV60</f>
        <v>PCE-PC0790</v>
      </c>
      <c r="AW109" s="352">
        <f t="shared" si="72"/>
        <v>2732</v>
      </c>
      <c r="AX109" s="352" t="str">
        <f t="shared" si="72"/>
        <v>REPARA</v>
      </c>
      <c r="AY109" s="352" t="str">
        <f t="shared" si="72"/>
        <v>PAMASP</v>
      </c>
      <c r="AZ109" s="410">
        <f t="shared" si="38"/>
        <v>3000</v>
      </c>
      <c r="BA109" s="410">
        <f t="shared" si="39"/>
        <v>1500</v>
      </c>
      <c r="BB109" s="411" t="str">
        <f t="shared" si="40"/>
        <v>#DIV/0!</v>
      </c>
      <c r="BC109" s="412" t="str">
        <f t="shared" si="41"/>
        <v>#DIV/0!</v>
      </c>
      <c r="BD109" s="410" t="str">
        <f t="shared" si="42"/>
        <v>HSI</v>
      </c>
      <c r="BE109" s="374" t="str">
        <f t="shared" si="43"/>
        <v>#DIV/0!</v>
      </c>
      <c r="BF109" s="374" t="str">
        <f t="shared" si="44"/>
        <v>#DIV/0!</v>
      </c>
      <c r="BG109" s="374" t="str">
        <f t="shared" si="45"/>
        <v>#DIV/0!</v>
      </c>
      <c r="BH109" s="374" t="str">
        <f t="shared" si="46"/>
        <v>#DIV/0!</v>
      </c>
      <c r="BI109" s="374" t="str">
        <f t="shared" si="47"/>
        <v>#DIV/0!</v>
      </c>
      <c r="BJ109" s="374" t="str">
        <f t="shared" si="48"/>
        <v>#DIV/0!</v>
      </c>
      <c r="BK109" s="374" t="str">
        <f t="shared" si="49"/>
        <v>#DIV/0!</v>
      </c>
      <c r="BL109" s="374" t="str">
        <f t="shared" si="50"/>
        <v>#DIV/0!</v>
      </c>
      <c r="BM109" s="374" t="str">
        <f t="shared" si="51"/>
        <v>#DIV/0!</v>
      </c>
      <c r="BN109" s="374" t="str">
        <f t="shared" si="52"/>
        <v>#DIV/0!</v>
      </c>
      <c r="BO109" s="374" t="str">
        <f t="shared" si="53"/>
        <v>#DIV/0!</v>
      </c>
      <c r="BP109" s="374" t="str">
        <f t="shared" si="54"/>
        <v>#DIV/0!</v>
      </c>
      <c r="BQ109" s="374" t="str">
        <f t="shared" si="55"/>
        <v>#DIV/0!</v>
      </c>
      <c r="BR109" s="374" t="str">
        <f t="shared" si="56"/>
        <v>#DIV/0!</v>
      </c>
      <c r="BS109" s="374" t="str">
        <f t="shared" si="57"/>
        <v>#DIV/0!</v>
      </c>
      <c r="BT109" s="374" t="str">
        <f t="shared" si="58"/>
        <v>#DIV/0!</v>
      </c>
      <c r="BU109" s="374" t="str">
        <f t="shared" si="59"/>
        <v>#DIV/0!</v>
      </c>
      <c r="BV109" s="374" t="str">
        <f t="shared" si="60"/>
        <v>#DIV/0!</v>
      </c>
      <c r="BW109" s="374" t="str">
        <f t="shared" si="61"/>
        <v>#DIV/0!</v>
      </c>
      <c r="BX109" s="374" t="str">
        <f t="shared" si="62"/>
        <v>#DIV/0!</v>
      </c>
      <c r="BY109" s="374" t="str">
        <f t="shared" si="63"/>
        <v>#DIV/0!</v>
      </c>
      <c r="BZ109" s="374" t="str">
        <f t="shared" si="64"/>
        <v>#DIV/0!</v>
      </c>
      <c r="CA109" s="374" t="str">
        <f t="shared" si="65"/>
        <v>#DIV/0!</v>
      </c>
      <c r="CB109" s="374" t="str">
        <f t="shared" si="66"/>
        <v>#DIV/0!</v>
      </c>
      <c r="CC109" s="374"/>
    </row>
    <row r="110">
      <c r="M110" s="389"/>
      <c r="AV110" s="408" t="str">
        <f t="shared" ref="AV110:AY110" si="73">AV61</f>
        <v>PCE-PC0797</v>
      </c>
      <c r="AW110" s="352">
        <f t="shared" si="73"/>
        <v>2733</v>
      </c>
      <c r="AX110" s="352" t="str">
        <f t="shared" si="73"/>
        <v>APL</v>
      </c>
      <c r="AY110" s="352" t="str">
        <f t="shared" si="73"/>
        <v>1ETA</v>
      </c>
      <c r="AZ110" s="410">
        <f t="shared" si="38"/>
        <v>4500</v>
      </c>
      <c r="BA110" s="410">
        <f t="shared" si="39"/>
        <v>500</v>
      </c>
      <c r="BB110" s="411">
        <f t="shared" si="40"/>
        <v>19.3515873</v>
      </c>
      <c r="BC110" s="412">
        <f t="shared" si="41"/>
        <v>44.65180659</v>
      </c>
      <c r="BD110" s="410" t="str">
        <f t="shared" si="42"/>
        <v>TBO</v>
      </c>
      <c r="BE110" s="374" t="str">
        <f t="shared" si="43"/>
        <v/>
      </c>
      <c r="BF110" s="374" t="str">
        <f t="shared" si="44"/>
        <v/>
      </c>
      <c r="BG110" s="374" t="str">
        <f t="shared" si="45"/>
        <v/>
      </c>
      <c r="BH110" s="374" t="str">
        <f t="shared" si="46"/>
        <v/>
      </c>
      <c r="BI110" s="374" t="str">
        <f t="shared" si="47"/>
        <v/>
      </c>
      <c r="BJ110" s="374" t="str">
        <f t="shared" si="48"/>
        <v/>
      </c>
      <c r="BK110" s="374" t="str">
        <f t="shared" si="49"/>
        <v/>
      </c>
      <c r="BL110" s="374" t="str">
        <f t="shared" si="50"/>
        <v/>
      </c>
      <c r="BM110" s="374" t="str">
        <f t="shared" si="51"/>
        <v/>
      </c>
      <c r="BN110" s="374" t="str">
        <f t="shared" si="52"/>
        <v/>
      </c>
      <c r="BO110" s="374" t="str">
        <f t="shared" si="53"/>
        <v/>
      </c>
      <c r="BP110" s="374" t="str">
        <f t="shared" si="54"/>
        <v/>
      </c>
      <c r="BQ110" s="374" t="str">
        <f t="shared" si="55"/>
        <v/>
      </c>
      <c r="BR110" s="374" t="str">
        <f t="shared" si="56"/>
        <v/>
      </c>
      <c r="BS110" s="374" t="str">
        <f t="shared" si="57"/>
        <v/>
      </c>
      <c r="BT110" s="374" t="str">
        <f t="shared" si="58"/>
        <v/>
      </c>
      <c r="BU110" s="374" t="str">
        <f t="shared" si="59"/>
        <v/>
      </c>
      <c r="BV110" s="374" t="str">
        <f t="shared" si="60"/>
        <v/>
      </c>
      <c r="BW110" s="374" t="str">
        <f t="shared" si="61"/>
        <v/>
      </c>
      <c r="BX110" s="374" t="str">
        <f t="shared" si="62"/>
        <v/>
      </c>
      <c r="BY110" s="374" t="str">
        <f t="shared" si="63"/>
        <v/>
      </c>
      <c r="BZ110" s="374" t="str">
        <f t="shared" si="64"/>
        <v/>
      </c>
      <c r="CA110" s="374" t="str">
        <f t="shared" si="65"/>
        <v/>
      </c>
      <c r="CB110" s="374" t="str">
        <f t="shared" si="66"/>
        <v/>
      </c>
      <c r="CC110" s="374"/>
    </row>
    <row r="111">
      <c r="M111" s="389"/>
      <c r="AV111" s="408" t="str">
        <f t="shared" ref="AV111:AY111" si="74">AV62</f>
        <v>PCE-PC0863</v>
      </c>
      <c r="AW111" s="352">
        <f t="shared" si="74"/>
        <v>2702</v>
      </c>
      <c r="AX111" s="352" t="str">
        <f t="shared" si="74"/>
        <v>REQUIS</v>
      </c>
      <c r="AY111" s="352" t="str">
        <f t="shared" si="74"/>
        <v>PAMASP</v>
      </c>
      <c r="AZ111" s="410">
        <f t="shared" si="38"/>
        <v>1500</v>
      </c>
      <c r="BA111" s="410">
        <f t="shared" si="39"/>
        <v>1500</v>
      </c>
      <c r="BB111" s="411" t="str">
        <f t="shared" si="40"/>
        <v>#DIV/0!</v>
      </c>
      <c r="BC111" s="412" t="str">
        <f t="shared" si="41"/>
        <v>#DIV/0!</v>
      </c>
      <c r="BD111" s="410" t="str">
        <f t="shared" si="42"/>
        <v>HSI</v>
      </c>
      <c r="BE111" s="283" t="str">
        <f t="shared" si="43"/>
        <v>#DIV/0!</v>
      </c>
      <c r="BF111" s="283" t="str">
        <f t="shared" si="44"/>
        <v>#DIV/0!</v>
      </c>
      <c r="BG111" s="283" t="str">
        <f t="shared" si="45"/>
        <v>#DIV/0!</v>
      </c>
      <c r="BH111" s="283" t="str">
        <f t="shared" si="46"/>
        <v>#DIV/0!</v>
      </c>
      <c r="BI111" s="283" t="str">
        <f t="shared" si="47"/>
        <v>#DIV/0!</v>
      </c>
      <c r="BJ111" s="283" t="str">
        <f t="shared" si="48"/>
        <v>#DIV/0!</v>
      </c>
      <c r="BK111" s="283" t="str">
        <f t="shared" si="49"/>
        <v>#DIV/0!</v>
      </c>
      <c r="BL111" s="283" t="str">
        <f t="shared" si="50"/>
        <v>#DIV/0!</v>
      </c>
      <c r="BM111" s="283" t="str">
        <f t="shared" si="51"/>
        <v>#DIV/0!</v>
      </c>
      <c r="BN111" s="283" t="str">
        <f t="shared" si="52"/>
        <v>#DIV/0!</v>
      </c>
      <c r="BO111" s="283" t="str">
        <f t="shared" si="53"/>
        <v>#DIV/0!</v>
      </c>
      <c r="BP111" s="283" t="str">
        <f t="shared" si="54"/>
        <v>#DIV/0!</v>
      </c>
      <c r="BQ111" s="283" t="str">
        <f t="shared" si="55"/>
        <v>#DIV/0!</v>
      </c>
      <c r="BR111" s="283" t="str">
        <f t="shared" si="56"/>
        <v>#DIV/0!</v>
      </c>
      <c r="BS111" s="283" t="str">
        <f t="shared" si="57"/>
        <v>#DIV/0!</v>
      </c>
      <c r="BT111" s="283" t="str">
        <f t="shared" si="58"/>
        <v>#DIV/0!</v>
      </c>
      <c r="BU111" s="283" t="str">
        <f t="shared" si="59"/>
        <v>#DIV/0!</v>
      </c>
      <c r="BV111" s="283" t="str">
        <f t="shared" si="60"/>
        <v>#DIV/0!</v>
      </c>
      <c r="BW111" s="283" t="str">
        <f t="shared" si="61"/>
        <v>#DIV/0!</v>
      </c>
      <c r="BX111" s="283" t="str">
        <f t="shared" si="62"/>
        <v>#DIV/0!</v>
      </c>
      <c r="BY111" s="283" t="str">
        <f t="shared" si="63"/>
        <v>#DIV/0!</v>
      </c>
      <c r="BZ111" s="283" t="str">
        <f t="shared" si="64"/>
        <v>#DIV/0!</v>
      </c>
      <c r="CA111" s="283" t="str">
        <f t="shared" si="65"/>
        <v>#DIV/0!</v>
      </c>
      <c r="CB111" s="283" t="str">
        <f t="shared" si="66"/>
        <v>#DIV/0!</v>
      </c>
      <c r="CC111" s="374"/>
    </row>
    <row r="112">
      <c r="M112" s="389"/>
      <c r="AV112" s="408" t="str">
        <f t="shared" ref="AV112:AY112" si="75">AV63</f>
        <v>PCE-PC1002</v>
      </c>
      <c r="AW112" s="352">
        <f t="shared" si="75"/>
        <v>2727</v>
      </c>
      <c r="AX112" s="352" t="str">
        <f t="shared" si="75"/>
        <v>APL</v>
      </c>
      <c r="AY112" s="352" t="str">
        <f t="shared" si="75"/>
        <v>1/15GAV</v>
      </c>
      <c r="AZ112" s="410">
        <f t="shared" si="38"/>
        <v>1500</v>
      </c>
      <c r="BA112" s="410">
        <f t="shared" si="39"/>
        <v>1500</v>
      </c>
      <c r="BB112" s="411">
        <f t="shared" si="40"/>
        <v>12.22142857</v>
      </c>
      <c r="BC112" s="412">
        <f t="shared" si="41"/>
        <v>237.2881356</v>
      </c>
      <c r="BD112" s="410" t="str">
        <f t="shared" si="42"/>
        <v>HSI</v>
      </c>
      <c r="BE112" s="374" t="str">
        <f t="shared" si="43"/>
        <v/>
      </c>
      <c r="BF112" s="374" t="str">
        <f t="shared" si="44"/>
        <v/>
      </c>
      <c r="BG112" s="374" t="str">
        <f t="shared" si="45"/>
        <v/>
      </c>
      <c r="BH112" s="374" t="str">
        <f t="shared" si="46"/>
        <v/>
      </c>
      <c r="BI112" s="374" t="str">
        <f t="shared" si="47"/>
        <v/>
      </c>
      <c r="BJ112" s="374" t="str">
        <f t="shared" si="48"/>
        <v/>
      </c>
      <c r="BK112" s="374" t="str">
        <f t="shared" si="49"/>
        <v/>
      </c>
      <c r="BL112" s="374" t="str">
        <f t="shared" si="50"/>
        <v/>
      </c>
      <c r="BM112" s="374" t="str">
        <f t="shared" si="51"/>
        <v/>
      </c>
      <c r="BN112" s="374" t="str">
        <f t="shared" si="52"/>
        <v/>
      </c>
      <c r="BO112" s="374" t="str">
        <f t="shared" si="53"/>
        <v/>
      </c>
      <c r="BP112" s="374" t="str">
        <f t="shared" si="54"/>
        <v/>
      </c>
      <c r="BQ112" s="374" t="str">
        <f t="shared" si="55"/>
        <v/>
      </c>
      <c r="BR112" s="374" t="str">
        <f t="shared" si="56"/>
        <v/>
      </c>
      <c r="BS112" s="374" t="str">
        <f t="shared" si="57"/>
        <v/>
      </c>
      <c r="BT112" s="374" t="str">
        <f t="shared" si="58"/>
        <v/>
      </c>
      <c r="BU112" s="374" t="str">
        <f t="shared" si="59"/>
        <v/>
      </c>
      <c r="BV112" s="374" t="str">
        <f t="shared" si="60"/>
        <v/>
      </c>
      <c r="BW112" s="374" t="str">
        <f t="shared" si="61"/>
        <v/>
      </c>
      <c r="BX112" s="374" t="str">
        <f t="shared" si="62"/>
        <v/>
      </c>
      <c r="BY112" s="374" t="str">
        <f t="shared" si="63"/>
        <v/>
      </c>
      <c r="BZ112" s="374" t="str">
        <f t="shared" si="64"/>
        <v/>
      </c>
      <c r="CA112" s="374" t="str">
        <f t="shared" si="65"/>
        <v/>
      </c>
      <c r="CB112" s="374" t="str">
        <f t="shared" si="66"/>
        <v/>
      </c>
      <c r="CC112" s="374"/>
    </row>
    <row r="113">
      <c r="M113" s="389"/>
      <c r="AV113" s="408" t="str">
        <f t="shared" ref="AV113:AY113" si="76">AV64</f>
        <v>PCE-PC1211</v>
      </c>
      <c r="AW113" s="352">
        <f t="shared" si="76"/>
        <v>2738</v>
      </c>
      <c r="AX113" s="352" t="str">
        <f t="shared" si="76"/>
        <v>APL</v>
      </c>
      <c r="AY113" s="352" t="str">
        <f t="shared" si="76"/>
        <v>7ETA</v>
      </c>
      <c r="AZ113" s="410">
        <f t="shared" si="38"/>
        <v>1500</v>
      </c>
      <c r="BA113" s="410">
        <f t="shared" si="39"/>
        <v>1500</v>
      </c>
      <c r="BB113" s="411">
        <f t="shared" si="40"/>
        <v>4.411111111</v>
      </c>
      <c r="BC113" s="412">
        <f t="shared" si="41"/>
        <v>657.4307305</v>
      </c>
      <c r="BD113" s="410" t="str">
        <f t="shared" si="42"/>
        <v>HSI</v>
      </c>
      <c r="BE113" s="374" t="str">
        <f t="shared" si="43"/>
        <v/>
      </c>
      <c r="BF113" s="374" t="str">
        <f t="shared" si="44"/>
        <v/>
      </c>
      <c r="BG113" s="374" t="str">
        <f t="shared" si="45"/>
        <v/>
      </c>
      <c r="BH113" s="374" t="str">
        <f t="shared" si="46"/>
        <v/>
      </c>
      <c r="BI113" s="376" t="str">
        <f t="shared" si="47"/>
        <v/>
      </c>
      <c r="BJ113" s="374" t="str">
        <f t="shared" si="48"/>
        <v/>
      </c>
      <c r="BK113" s="374" t="str">
        <f t="shared" si="49"/>
        <v/>
      </c>
      <c r="BL113" s="374" t="str">
        <f t="shared" si="50"/>
        <v/>
      </c>
      <c r="BM113" s="374" t="str">
        <f t="shared" si="51"/>
        <v/>
      </c>
      <c r="BN113" s="374" t="str">
        <f t="shared" si="52"/>
        <v/>
      </c>
      <c r="BO113" s="374" t="str">
        <f t="shared" si="53"/>
        <v/>
      </c>
      <c r="BP113" s="374" t="str">
        <f t="shared" si="54"/>
        <v/>
      </c>
      <c r="BQ113" s="374" t="str">
        <f t="shared" si="55"/>
        <v/>
      </c>
      <c r="BR113" s="374" t="str">
        <f t="shared" si="56"/>
        <v/>
      </c>
      <c r="BS113" s="374" t="str">
        <f t="shared" si="57"/>
        <v/>
      </c>
      <c r="BT113" s="374" t="str">
        <f t="shared" si="58"/>
        <v/>
      </c>
      <c r="BU113" s="374" t="str">
        <f t="shared" si="59"/>
        <v/>
      </c>
      <c r="BV113" s="374" t="str">
        <f t="shared" si="60"/>
        <v/>
      </c>
      <c r="BW113" s="374" t="str">
        <f t="shared" si="61"/>
        <v/>
      </c>
      <c r="BX113" s="374" t="str">
        <f t="shared" si="62"/>
        <v/>
      </c>
      <c r="BY113" s="374" t="str">
        <f t="shared" si="63"/>
        <v/>
      </c>
      <c r="BZ113" s="374" t="str">
        <f t="shared" si="64"/>
        <v/>
      </c>
      <c r="CA113" s="374" t="str">
        <f t="shared" si="65"/>
        <v/>
      </c>
      <c r="CB113" s="374" t="str">
        <f t="shared" si="66"/>
        <v/>
      </c>
      <c r="CC113" s="374"/>
    </row>
    <row r="114">
      <c r="M114" s="389"/>
      <c r="AV114" s="408" t="str">
        <f t="shared" ref="AV114:AY114" si="77">AV65</f>
        <v>PCE-PC1391</v>
      </c>
      <c r="AW114" s="352">
        <f t="shared" si="77"/>
        <v>2728</v>
      </c>
      <c r="AX114" s="352" t="str">
        <f t="shared" si="77"/>
        <v>OS</v>
      </c>
      <c r="AY114" s="352" t="str">
        <f t="shared" si="77"/>
        <v>PAMASP</v>
      </c>
      <c r="AZ114" s="410">
        <f t="shared" si="38"/>
        <v>1500</v>
      </c>
      <c r="BA114" s="410">
        <f t="shared" si="39"/>
        <v>1500</v>
      </c>
      <c r="BB114" s="411" t="str">
        <f t="shared" si="40"/>
        <v>#DIV/0!</v>
      </c>
      <c r="BC114" s="412" t="str">
        <f t="shared" si="41"/>
        <v>#DIV/0!</v>
      </c>
      <c r="BD114" s="410" t="str">
        <f t="shared" si="42"/>
        <v>HSI</v>
      </c>
      <c r="BE114" s="374" t="str">
        <f t="shared" si="43"/>
        <v>#DIV/0!</v>
      </c>
      <c r="BF114" s="374" t="str">
        <f t="shared" si="44"/>
        <v>#DIV/0!</v>
      </c>
      <c r="BG114" s="374" t="str">
        <f t="shared" si="45"/>
        <v>#DIV/0!</v>
      </c>
      <c r="BH114" s="374" t="str">
        <f t="shared" si="46"/>
        <v>#DIV/0!</v>
      </c>
      <c r="BI114" s="374" t="str">
        <f t="shared" si="47"/>
        <v>#DIV/0!</v>
      </c>
      <c r="BJ114" s="374" t="str">
        <f t="shared" si="48"/>
        <v>#DIV/0!</v>
      </c>
      <c r="BK114" s="374" t="str">
        <f t="shared" si="49"/>
        <v>#DIV/0!</v>
      </c>
      <c r="BL114" s="374" t="str">
        <f t="shared" si="50"/>
        <v>#DIV/0!</v>
      </c>
      <c r="BM114" s="374" t="str">
        <f t="shared" si="51"/>
        <v>#DIV/0!</v>
      </c>
      <c r="BN114" s="374" t="str">
        <f t="shared" si="52"/>
        <v>#DIV/0!</v>
      </c>
      <c r="BO114" s="374" t="str">
        <f t="shared" si="53"/>
        <v>#DIV/0!</v>
      </c>
      <c r="BP114" s="374" t="str">
        <f t="shared" si="54"/>
        <v>#DIV/0!</v>
      </c>
      <c r="BQ114" s="376" t="str">
        <f t="shared" si="55"/>
        <v>#DIV/0!</v>
      </c>
      <c r="BR114" s="374" t="str">
        <f t="shared" si="56"/>
        <v>#DIV/0!</v>
      </c>
      <c r="BS114" s="374" t="str">
        <f t="shared" si="57"/>
        <v>#DIV/0!</v>
      </c>
      <c r="BT114" s="374" t="str">
        <f t="shared" si="58"/>
        <v>#DIV/0!</v>
      </c>
      <c r="BU114" s="374" t="str">
        <f t="shared" si="59"/>
        <v>#DIV/0!</v>
      </c>
      <c r="BV114" s="374" t="str">
        <f t="shared" si="60"/>
        <v>#DIV/0!</v>
      </c>
      <c r="BW114" s="374" t="str">
        <f t="shared" si="61"/>
        <v>#DIV/0!</v>
      </c>
      <c r="BX114" s="374" t="str">
        <f t="shared" si="62"/>
        <v>#DIV/0!</v>
      </c>
      <c r="BY114" s="374" t="str">
        <f t="shared" si="63"/>
        <v>#DIV/0!</v>
      </c>
      <c r="BZ114" s="374" t="str">
        <f t="shared" si="64"/>
        <v>#DIV/0!</v>
      </c>
      <c r="CA114" s="374" t="str">
        <f t="shared" si="65"/>
        <v>#DIV/0!</v>
      </c>
      <c r="CB114" s="374" t="str">
        <f t="shared" si="66"/>
        <v>#DIV/0!</v>
      </c>
      <c r="CC114" s="374"/>
    </row>
    <row r="115">
      <c r="M115" s="389"/>
      <c r="AV115" s="408" t="str">
        <f t="shared" ref="AV115:AY115" si="78">AV66</f>
        <v>PCE-PC1570</v>
      </c>
      <c r="AW115" s="352">
        <f t="shared" si="78"/>
        <v>2737</v>
      </c>
      <c r="AX115" s="352" t="str">
        <f t="shared" si="78"/>
        <v>APL</v>
      </c>
      <c r="AY115" s="352" t="str">
        <f t="shared" si="78"/>
        <v>7ETA</v>
      </c>
      <c r="AZ115" s="410">
        <f t="shared" si="38"/>
        <v>1500</v>
      </c>
      <c r="BA115" s="410">
        <f t="shared" si="39"/>
        <v>1500</v>
      </c>
      <c r="BB115" s="411">
        <f t="shared" si="40"/>
        <v>4.411111111</v>
      </c>
      <c r="BC115" s="412">
        <f t="shared" si="41"/>
        <v>594.5780856</v>
      </c>
      <c r="BD115" s="410" t="str">
        <f t="shared" si="42"/>
        <v>HSI</v>
      </c>
      <c r="BE115" s="374" t="str">
        <f t="shared" si="43"/>
        <v/>
      </c>
      <c r="BF115" s="374" t="str">
        <f t="shared" si="44"/>
        <v/>
      </c>
      <c r="BG115" s="374" t="str">
        <f t="shared" si="45"/>
        <v/>
      </c>
      <c r="BH115" s="374" t="str">
        <f t="shared" si="46"/>
        <v/>
      </c>
      <c r="BI115" s="374" t="str">
        <f t="shared" si="47"/>
        <v/>
      </c>
      <c r="BJ115" s="374" t="str">
        <f t="shared" si="48"/>
        <v/>
      </c>
      <c r="BK115" s="374" t="str">
        <f t="shared" si="49"/>
        <v/>
      </c>
      <c r="BL115" s="374" t="str">
        <f t="shared" si="50"/>
        <v/>
      </c>
      <c r="BM115" s="374" t="str">
        <f t="shared" si="51"/>
        <v/>
      </c>
      <c r="BN115" s="374" t="str">
        <f t="shared" si="52"/>
        <v/>
      </c>
      <c r="BO115" s="374" t="str">
        <f t="shared" si="53"/>
        <v/>
      </c>
      <c r="BP115" s="374" t="str">
        <f t="shared" si="54"/>
        <v/>
      </c>
      <c r="BQ115" s="374" t="str">
        <f t="shared" si="55"/>
        <v/>
      </c>
      <c r="BR115" s="374" t="str">
        <f t="shared" si="56"/>
        <v/>
      </c>
      <c r="BS115" s="374" t="str">
        <f t="shared" si="57"/>
        <v/>
      </c>
      <c r="BT115" s="374" t="str">
        <f t="shared" si="58"/>
        <v/>
      </c>
      <c r="BU115" s="374" t="str">
        <f t="shared" si="59"/>
        <v/>
      </c>
      <c r="BV115" s="374" t="str">
        <f t="shared" si="60"/>
        <v/>
      </c>
      <c r="BW115" s="374" t="str">
        <f t="shared" si="61"/>
        <v/>
      </c>
      <c r="BX115" s="374" t="str">
        <f t="shared" si="62"/>
        <v/>
      </c>
      <c r="BY115" s="374" t="str">
        <f t="shared" si="63"/>
        <v/>
      </c>
      <c r="BZ115" s="374" t="str">
        <f t="shared" si="64"/>
        <v/>
      </c>
      <c r="CA115" s="374" t="str">
        <f t="shared" si="65"/>
        <v/>
      </c>
      <c r="CB115" s="374" t="str">
        <f t="shared" si="66"/>
        <v/>
      </c>
      <c r="CC115" s="374"/>
    </row>
    <row r="116">
      <c r="M116" s="389"/>
      <c r="AV116" s="408" t="str">
        <f t="shared" ref="AV116:AY116" si="79">AV67</f>
        <v>PCE-PC1659</v>
      </c>
      <c r="AW116" s="352">
        <f t="shared" si="79"/>
        <v>2736</v>
      </c>
      <c r="AX116" s="352" t="str">
        <f t="shared" si="79"/>
        <v>OS</v>
      </c>
      <c r="AY116" s="352" t="str">
        <f t="shared" si="79"/>
        <v>PAMASP</v>
      </c>
      <c r="AZ116" s="410">
        <f t="shared" si="38"/>
        <v>4500</v>
      </c>
      <c r="BA116" s="410">
        <f t="shared" si="39"/>
        <v>500</v>
      </c>
      <c r="BB116" s="411" t="str">
        <f t="shared" si="40"/>
        <v>#DIV/0!</v>
      </c>
      <c r="BC116" s="412" t="str">
        <f t="shared" si="41"/>
        <v>#DIV/0!</v>
      </c>
      <c r="BD116" s="410" t="str">
        <f t="shared" si="42"/>
        <v>TBO</v>
      </c>
      <c r="BE116" s="283" t="str">
        <f t="shared" si="43"/>
        <v>#DIV/0!</v>
      </c>
      <c r="BF116" s="283" t="str">
        <f t="shared" si="44"/>
        <v>#DIV/0!</v>
      </c>
      <c r="BG116" s="283" t="str">
        <f t="shared" si="45"/>
        <v>#DIV/0!</v>
      </c>
      <c r="BH116" s="283" t="str">
        <f t="shared" si="46"/>
        <v>#DIV/0!</v>
      </c>
      <c r="BI116" s="283" t="str">
        <f t="shared" si="47"/>
        <v>#DIV/0!</v>
      </c>
      <c r="BJ116" s="283" t="str">
        <f t="shared" si="48"/>
        <v>#DIV/0!</v>
      </c>
      <c r="BK116" s="283" t="str">
        <f t="shared" si="49"/>
        <v>#DIV/0!</v>
      </c>
      <c r="BL116" s="283" t="str">
        <f t="shared" si="50"/>
        <v>#DIV/0!</v>
      </c>
      <c r="BM116" s="283" t="str">
        <f t="shared" si="51"/>
        <v>#DIV/0!</v>
      </c>
      <c r="BN116" s="283" t="str">
        <f t="shared" si="52"/>
        <v>#DIV/0!</v>
      </c>
      <c r="BO116" s="283" t="str">
        <f t="shared" si="53"/>
        <v>#DIV/0!</v>
      </c>
      <c r="BP116" s="283" t="str">
        <f t="shared" si="54"/>
        <v>#DIV/0!</v>
      </c>
      <c r="BQ116" s="283" t="str">
        <f t="shared" si="55"/>
        <v>#DIV/0!</v>
      </c>
      <c r="BR116" s="283" t="str">
        <f t="shared" si="56"/>
        <v>#DIV/0!</v>
      </c>
      <c r="BS116" s="283" t="str">
        <f t="shared" si="57"/>
        <v>#DIV/0!</v>
      </c>
      <c r="BT116" s="283" t="str">
        <f t="shared" si="58"/>
        <v>#DIV/0!</v>
      </c>
      <c r="BU116" s="283" t="str">
        <f t="shared" si="59"/>
        <v>#DIV/0!</v>
      </c>
      <c r="BV116" s="283" t="str">
        <f t="shared" si="60"/>
        <v>#DIV/0!</v>
      </c>
      <c r="BW116" s="283" t="str">
        <f t="shared" si="61"/>
        <v>#DIV/0!</v>
      </c>
      <c r="BX116" s="283" t="str">
        <f t="shared" si="62"/>
        <v>#DIV/0!</v>
      </c>
      <c r="BY116" s="283" t="str">
        <f t="shared" si="63"/>
        <v>#DIV/0!</v>
      </c>
      <c r="BZ116" s="283" t="str">
        <f t="shared" si="64"/>
        <v>#DIV/0!</v>
      </c>
      <c r="CA116" s="283" t="str">
        <f t="shared" si="65"/>
        <v>#DIV/0!</v>
      </c>
      <c r="CB116" s="283" t="str">
        <f t="shared" si="66"/>
        <v>#DIV/0!</v>
      </c>
      <c r="CC116" s="374"/>
    </row>
    <row r="117">
      <c r="M117" s="389"/>
      <c r="AV117" s="408" t="str">
        <f t="shared" ref="AV117:AY117" si="80">AV68</f>
        <v>PCE-PC1666</v>
      </c>
      <c r="AW117" s="352">
        <f t="shared" si="80"/>
        <v>2731</v>
      </c>
      <c r="AX117" s="352" t="str">
        <f t="shared" si="80"/>
        <v>APL</v>
      </c>
      <c r="AY117" s="352" t="str">
        <f t="shared" si="80"/>
        <v>1ETA</v>
      </c>
      <c r="AZ117" s="410">
        <f t="shared" si="38"/>
        <v>1500</v>
      </c>
      <c r="BA117" s="410">
        <f t="shared" si="39"/>
        <v>1500</v>
      </c>
      <c r="BB117" s="411">
        <f t="shared" si="40"/>
        <v>19.3515873</v>
      </c>
      <c r="BC117" s="412">
        <f t="shared" si="41"/>
        <v>134.5496863</v>
      </c>
      <c r="BD117" s="410" t="str">
        <f t="shared" si="42"/>
        <v>HSI</v>
      </c>
      <c r="BE117" s="374" t="str">
        <f t="shared" si="43"/>
        <v/>
      </c>
      <c r="BF117" s="374" t="str">
        <f t="shared" si="44"/>
        <v/>
      </c>
      <c r="BG117" s="374" t="str">
        <f t="shared" si="45"/>
        <v/>
      </c>
      <c r="BH117" s="374" t="str">
        <f t="shared" si="46"/>
        <v/>
      </c>
      <c r="BI117" s="374" t="str">
        <f t="shared" si="47"/>
        <v/>
      </c>
      <c r="BJ117" s="374" t="str">
        <f t="shared" si="48"/>
        <v/>
      </c>
      <c r="BK117" s="374" t="str">
        <f t="shared" si="49"/>
        <v/>
      </c>
      <c r="BL117" s="374" t="str">
        <f t="shared" si="50"/>
        <v/>
      </c>
      <c r="BM117" s="374" t="str">
        <f t="shared" si="51"/>
        <v/>
      </c>
      <c r="BN117" s="374" t="str">
        <f t="shared" si="52"/>
        <v/>
      </c>
      <c r="BO117" s="374" t="str">
        <f t="shared" si="53"/>
        <v/>
      </c>
      <c r="BP117" s="374" t="str">
        <f t="shared" si="54"/>
        <v/>
      </c>
      <c r="BQ117" s="374" t="str">
        <f t="shared" si="55"/>
        <v/>
      </c>
      <c r="BR117" s="374" t="str">
        <f t="shared" si="56"/>
        <v/>
      </c>
      <c r="BS117" s="374" t="str">
        <f t="shared" si="57"/>
        <v/>
      </c>
      <c r="BT117" s="374" t="str">
        <f t="shared" si="58"/>
        <v/>
      </c>
      <c r="BU117" s="374" t="str">
        <f t="shared" si="59"/>
        <v/>
      </c>
      <c r="BV117" s="374" t="str">
        <f t="shared" si="60"/>
        <v/>
      </c>
      <c r="BW117" s="374" t="str">
        <f t="shared" si="61"/>
        <v/>
      </c>
      <c r="BX117" s="374" t="str">
        <f t="shared" si="62"/>
        <v/>
      </c>
      <c r="BY117" s="374" t="str">
        <f t="shared" si="63"/>
        <v/>
      </c>
      <c r="BZ117" s="374" t="str">
        <f t="shared" si="64"/>
        <v/>
      </c>
      <c r="CA117" s="374" t="str">
        <f t="shared" si="65"/>
        <v/>
      </c>
      <c r="CB117" s="374" t="str">
        <f t="shared" si="66"/>
        <v/>
      </c>
      <c r="CC117" s="374"/>
    </row>
    <row r="118">
      <c r="M118" s="389"/>
      <c r="AV118" s="408" t="str">
        <f t="shared" ref="AV118:AY118" si="81">AV69</f>
        <v>PCE-PC1734</v>
      </c>
      <c r="AW118" s="352">
        <f t="shared" si="81"/>
        <v>2721</v>
      </c>
      <c r="AX118" s="352" t="str">
        <f t="shared" si="81"/>
        <v>OS</v>
      </c>
      <c r="AY118" s="352" t="str">
        <f t="shared" si="81"/>
        <v>PAMASP</v>
      </c>
      <c r="AZ118" s="410">
        <f t="shared" si="38"/>
        <v>1500</v>
      </c>
      <c r="BA118" s="410">
        <f t="shared" si="39"/>
        <v>1500</v>
      </c>
      <c r="BB118" s="411" t="str">
        <f t="shared" si="40"/>
        <v>#DIV/0!</v>
      </c>
      <c r="BC118" s="412" t="str">
        <f t="shared" si="41"/>
        <v>#DIV/0!</v>
      </c>
      <c r="BD118" s="410" t="str">
        <f t="shared" si="42"/>
        <v>HSI</v>
      </c>
      <c r="BE118" s="374" t="str">
        <f t="shared" si="43"/>
        <v>#DIV/0!</v>
      </c>
      <c r="BF118" s="374" t="str">
        <f t="shared" si="44"/>
        <v>#DIV/0!</v>
      </c>
      <c r="BG118" s="374" t="str">
        <f t="shared" si="45"/>
        <v>#DIV/0!</v>
      </c>
      <c r="BH118" s="374" t="str">
        <f t="shared" si="46"/>
        <v>#DIV/0!</v>
      </c>
      <c r="BI118" s="374" t="str">
        <f t="shared" si="47"/>
        <v>#DIV/0!</v>
      </c>
      <c r="BJ118" s="374" t="str">
        <f t="shared" si="48"/>
        <v>#DIV/0!</v>
      </c>
      <c r="BK118" s="374" t="str">
        <f t="shared" si="49"/>
        <v>#DIV/0!</v>
      </c>
      <c r="BL118" s="374" t="str">
        <f t="shared" si="50"/>
        <v>#DIV/0!</v>
      </c>
      <c r="BM118" s="374" t="str">
        <f t="shared" si="51"/>
        <v>#DIV/0!</v>
      </c>
      <c r="BN118" s="374" t="str">
        <f t="shared" si="52"/>
        <v>#DIV/0!</v>
      </c>
      <c r="BO118" s="374" t="str">
        <f t="shared" si="53"/>
        <v>#DIV/0!</v>
      </c>
      <c r="BP118" s="374" t="str">
        <f t="shared" si="54"/>
        <v>#DIV/0!</v>
      </c>
      <c r="BQ118" s="374" t="str">
        <f t="shared" si="55"/>
        <v>#DIV/0!</v>
      </c>
      <c r="BR118" s="374" t="str">
        <f t="shared" si="56"/>
        <v>#DIV/0!</v>
      </c>
      <c r="BS118" s="374" t="str">
        <f t="shared" si="57"/>
        <v>#DIV/0!</v>
      </c>
      <c r="BT118" s="374" t="str">
        <f t="shared" si="58"/>
        <v>#DIV/0!</v>
      </c>
      <c r="BU118" s="374" t="str">
        <f t="shared" si="59"/>
        <v>#DIV/0!</v>
      </c>
      <c r="BV118" s="374" t="str">
        <f t="shared" si="60"/>
        <v>#DIV/0!</v>
      </c>
      <c r="BW118" s="374" t="str">
        <f t="shared" si="61"/>
        <v>#DIV/0!</v>
      </c>
      <c r="BX118" s="374" t="str">
        <f t="shared" si="62"/>
        <v>#DIV/0!</v>
      </c>
      <c r="BY118" s="374" t="str">
        <f t="shared" si="63"/>
        <v>#DIV/0!</v>
      </c>
      <c r="BZ118" s="374" t="str">
        <f t="shared" si="64"/>
        <v>#DIV/0!</v>
      </c>
      <c r="CA118" s="374" t="str">
        <f t="shared" si="65"/>
        <v>#DIV/0!</v>
      </c>
      <c r="CB118" s="374" t="str">
        <f t="shared" si="66"/>
        <v>#DIV/0!</v>
      </c>
      <c r="CC118" s="374"/>
    </row>
    <row r="119">
      <c r="M119" s="389"/>
      <c r="AV119" s="408" t="str">
        <f t="shared" ref="AV119:AY119" si="82">AV70</f>
        <v>PCE-PC1783</v>
      </c>
      <c r="AW119" s="352">
        <f t="shared" si="82"/>
        <v>2727</v>
      </c>
      <c r="AX119" s="352" t="str">
        <f t="shared" si="82"/>
        <v>RECOLH</v>
      </c>
      <c r="AY119" s="352" t="str">
        <f t="shared" si="82"/>
        <v>BACG</v>
      </c>
      <c r="AZ119" s="410">
        <f t="shared" si="38"/>
        <v>5000</v>
      </c>
      <c r="BA119" s="410">
        <f t="shared" si="39"/>
        <v>0</v>
      </c>
      <c r="BB119" s="411" t="b">
        <f t="shared" si="40"/>
        <v>0</v>
      </c>
      <c r="BC119" s="412" t="str">
        <f t="shared" si="41"/>
        <v>#DIV/0!</v>
      </c>
      <c r="BD119" s="410" t="str">
        <f t="shared" si="42"/>
        <v/>
      </c>
      <c r="BE119" s="374" t="str">
        <f t="shared" si="43"/>
        <v>#DIV/0!</v>
      </c>
      <c r="BF119" s="374" t="str">
        <f t="shared" si="44"/>
        <v>#DIV/0!</v>
      </c>
      <c r="BG119" s="374" t="str">
        <f t="shared" si="45"/>
        <v>#DIV/0!</v>
      </c>
      <c r="BH119" s="374" t="str">
        <f t="shared" si="46"/>
        <v>#DIV/0!</v>
      </c>
      <c r="BI119" s="374" t="str">
        <f t="shared" si="47"/>
        <v>#DIV/0!</v>
      </c>
      <c r="BJ119" s="374" t="str">
        <f t="shared" si="48"/>
        <v>#DIV/0!</v>
      </c>
      <c r="BK119" s="374" t="str">
        <f t="shared" si="49"/>
        <v>#DIV/0!</v>
      </c>
      <c r="BL119" s="374" t="str">
        <f t="shared" si="50"/>
        <v>#DIV/0!</v>
      </c>
      <c r="BM119" s="374" t="str">
        <f t="shared" si="51"/>
        <v>#DIV/0!</v>
      </c>
      <c r="BN119" s="374" t="str">
        <f t="shared" si="52"/>
        <v>#DIV/0!</v>
      </c>
      <c r="BO119" s="374" t="str">
        <f t="shared" si="53"/>
        <v>#DIV/0!</v>
      </c>
      <c r="BP119" s="374" t="str">
        <f t="shared" si="54"/>
        <v>#DIV/0!</v>
      </c>
      <c r="BQ119" s="374" t="str">
        <f t="shared" si="55"/>
        <v>#DIV/0!</v>
      </c>
      <c r="BR119" s="374" t="str">
        <f t="shared" si="56"/>
        <v>#DIV/0!</v>
      </c>
      <c r="BS119" s="374" t="str">
        <f t="shared" si="57"/>
        <v>#DIV/0!</v>
      </c>
      <c r="BT119" s="374" t="str">
        <f t="shared" si="58"/>
        <v>#DIV/0!</v>
      </c>
      <c r="BU119" s="374" t="str">
        <f t="shared" si="59"/>
        <v>#DIV/0!</v>
      </c>
      <c r="BV119" s="374" t="str">
        <f t="shared" si="60"/>
        <v>#DIV/0!</v>
      </c>
      <c r="BW119" s="374" t="str">
        <f t="shared" si="61"/>
        <v>#DIV/0!</v>
      </c>
      <c r="BX119" s="374" t="str">
        <f t="shared" si="62"/>
        <v>#DIV/0!</v>
      </c>
      <c r="BY119" s="374" t="str">
        <f t="shared" si="63"/>
        <v>#DIV/0!</v>
      </c>
      <c r="BZ119" s="374" t="str">
        <f t="shared" si="64"/>
        <v>#DIV/0!</v>
      </c>
      <c r="CA119" s="374" t="str">
        <f t="shared" si="65"/>
        <v>#DIV/0!</v>
      </c>
      <c r="CB119" s="374" t="str">
        <f t="shared" si="66"/>
        <v>#DIV/0!</v>
      </c>
      <c r="CC119" s="374"/>
    </row>
    <row r="120">
      <c r="M120" s="389"/>
      <c r="AV120" s="408" t="str">
        <f t="shared" ref="AV120:AY120" si="83">AV71</f>
        <v>PCE-PC1801</v>
      </c>
      <c r="AW120" s="352">
        <f t="shared" si="83"/>
        <v>2740</v>
      </c>
      <c r="AX120" s="352" t="str">
        <f t="shared" si="83"/>
        <v>OS</v>
      </c>
      <c r="AY120" s="352" t="str">
        <f t="shared" si="83"/>
        <v>PAMASP</v>
      </c>
      <c r="AZ120" s="410">
        <f t="shared" si="38"/>
        <v>5000</v>
      </c>
      <c r="BA120" s="410">
        <f t="shared" si="39"/>
        <v>0</v>
      </c>
      <c r="BB120" s="411" t="str">
        <f t="shared" si="40"/>
        <v>#DIV/0!</v>
      </c>
      <c r="BC120" s="412" t="str">
        <f t="shared" si="41"/>
        <v>#DIV/0!</v>
      </c>
      <c r="BD120" s="410" t="str">
        <f t="shared" si="42"/>
        <v/>
      </c>
      <c r="BE120" s="374" t="str">
        <f t="shared" si="43"/>
        <v>#DIV/0!</v>
      </c>
      <c r="BF120" s="374" t="str">
        <f t="shared" si="44"/>
        <v>#DIV/0!</v>
      </c>
      <c r="BG120" s="374" t="str">
        <f t="shared" si="45"/>
        <v>#DIV/0!</v>
      </c>
      <c r="BH120" s="374" t="str">
        <f t="shared" si="46"/>
        <v>#DIV/0!</v>
      </c>
      <c r="BI120" s="374" t="str">
        <f t="shared" si="47"/>
        <v>#DIV/0!</v>
      </c>
      <c r="BJ120" s="374" t="str">
        <f t="shared" si="48"/>
        <v>#DIV/0!</v>
      </c>
      <c r="BK120" s="374" t="str">
        <f t="shared" si="49"/>
        <v>#DIV/0!</v>
      </c>
      <c r="BL120" s="374" t="str">
        <f t="shared" si="50"/>
        <v>#DIV/0!</v>
      </c>
      <c r="BM120" s="374" t="str">
        <f t="shared" si="51"/>
        <v>#DIV/0!</v>
      </c>
      <c r="BN120" s="376" t="str">
        <f t="shared" si="52"/>
        <v>#DIV/0!</v>
      </c>
      <c r="BO120" s="374" t="str">
        <f t="shared" si="53"/>
        <v>#DIV/0!</v>
      </c>
      <c r="BP120" s="374" t="str">
        <f t="shared" si="54"/>
        <v>#DIV/0!</v>
      </c>
      <c r="BQ120" s="374" t="str">
        <f t="shared" si="55"/>
        <v>#DIV/0!</v>
      </c>
      <c r="BR120" s="374" t="str">
        <f t="shared" si="56"/>
        <v>#DIV/0!</v>
      </c>
      <c r="BS120" s="374" t="str">
        <f t="shared" si="57"/>
        <v>#DIV/0!</v>
      </c>
      <c r="BT120" s="374" t="str">
        <f t="shared" si="58"/>
        <v>#DIV/0!</v>
      </c>
      <c r="BU120" s="374" t="str">
        <f t="shared" si="59"/>
        <v>#DIV/0!</v>
      </c>
      <c r="BV120" s="374" t="str">
        <f t="shared" si="60"/>
        <v>#DIV/0!</v>
      </c>
      <c r="BW120" s="374" t="str">
        <f t="shared" si="61"/>
        <v>#DIV/0!</v>
      </c>
      <c r="BX120" s="374" t="str">
        <f t="shared" si="62"/>
        <v>#DIV/0!</v>
      </c>
      <c r="BY120" s="374" t="str">
        <f t="shared" si="63"/>
        <v>#DIV/0!</v>
      </c>
      <c r="BZ120" s="374" t="str">
        <f t="shared" si="64"/>
        <v>#DIV/0!</v>
      </c>
      <c r="CA120" s="374" t="str">
        <f t="shared" si="65"/>
        <v>#DIV/0!</v>
      </c>
      <c r="CB120" s="374" t="str">
        <f t="shared" si="66"/>
        <v>#DIV/0!</v>
      </c>
      <c r="CC120" s="374"/>
    </row>
    <row r="121">
      <c r="M121" s="389"/>
      <c r="AV121" s="408" t="str">
        <f t="shared" ref="AV121:AY121" si="84">AV72</f>
        <v>PCE-PC1832</v>
      </c>
      <c r="AW121" s="352">
        <f t="shared" si="84"/>
        <v>2738</v>
      </c>
      <c r="AX121" s="352" t="str">
        <f t="shared" si="84"/>
        <v>RECOLH</v>
      </c>
      <c r="AY121" s="352" t="str">
        <f t="shared" si="84"/>
        <v>BAMN</v>
      </c>
      <c r="AZ121" s="410">
        <f t="shared" si="38"/>
        <v>4500</v>
      </c>
      <c r="BA121" s="410">
        <f t="shared" si="39"/>
        <v>500</v>
      </c>
      <c r="BB121" s="411">
        <f t="shared" si="40"/>
        <v>1.428571429</v>
      </c>
      <c r="BC121" s="412">
        <f t="shared" si="41"/>
        <v>385.0583333</v>
      </c>
      <c r="BD121" s="410" t="str">
        <f t="shared" si="42"/>
        <v>TBO</v>
      </c>
      <c r="BE121" s="374" t="str">
        <f t="shared" si="43"/>
        <v/>
      </c>
      <c r="BF121" s="374" t="str">
        <f t="shared" si="44"/>
        <v/>
      </c>
      <c r="BG121" s="374" t="str">
        <f t="shared" si="45"/>
        <v/>
      </c>
      <c r="BH121" s="376" t="str">
        <f t="shared" si="46"/>
        <v/>
      </c>
      <c r="BI121" s="374" t="str">
        <f t="shared" si="47"/>
        <v/>
      </c>
      <c r="BJ121" s="374" t="str">
        <f t="shared" si="48"/>
        <v/>
      </c>
      <c r="BK121" s="374" t="str">
        <f t="shared" si="49"/>
        <v/>
      </c>
      <c r="BL121" s="374" t="str">
        <f t="shared" si="50"/>
        <v/>
      </c>
      <c r="BM121" s="374" t="str">
        <f t="shared" si="51"/>
        <v/>
      </c>
      <c r="BN121" s="374" t="str">
        <f t="shared" si="52"/>
        <v/>
      </c>
      <c r="BO121" s="374" t="str">
        <f t="shared" si="53"/>
        <v/>
      </c>
      <c r="BP121" s="374" t="str">
        <f t="shared" si="54"/>
        <v/>
      </c>
      <c r="BQ121" s="374" t="str">
        <f t="shared" si="55"/>
        <v/>
      </c>
      <c r="BR121" s="374" t="str">
        <f t="shared" si="56"/>
        <v/>
      </c>
      <c r="BS121" s="374" t="str">
        <f t="shared" si="57"/>
        <v/>
      </c>
      <c r="BT121" s="374" t="str">
        <f t="shared" si="58"/>
        <v/>
      </c>
      <c r="BU121" s="374" t="str">
        <f t="shared" si="59"/>
        <v/>
      </c>
      <c r="BV121" s="374" t="str">
        <f t="shared" si="60"/>
        <v/>
      </c>
      <c r="BW121" s="374" t="str">
        <f t="shared" si="61"/>
        <v/>
      </c>
      <c r="BX121" s="374" t="str">
        <f t="shared" si="62"/>
        <v/>
      </c>
      <c r="BY121" s="374" t="str">
        <f t="shared" si="63"/>
        <v/>
      </c>
      <c r="BZ121" s="374" t="str">
        <f t="shared" si="64"/>
        <v/>
      </c>
      <c r="CA121" s="374" t="str">
        <f t="shared" si="65"/>
        <v/>
      </c>
      <c r="CB121" s="374" t="str">
        <f t="shared" si="66"/>
        <v/>
      </c>
      <c r="CC121" s="374"/>
    </row>
    <row r="122">
      <c r="M122" s="389"/>
      <c r="AV122" s="408" t="str">
        <f t="shared" ref="AV122:AY122" si="85">AV73</f>
        <v>PCE-PC1835</v>
      </c>
      <c r="AW122" s="352">
        <f t="shared" si="85"/>
        <v>2731</v>
      </c>
      <c r="AX122" s="352" t="str">
        <f t="shared" si="85"/>
        <v>OS</v>
      </c>
      <c r="AY122" s="352" t="str">
        <f t="shared" si="85"/>
        <v>PAMASP</v>
      </c>
      <c r="AZ122" s="410">
        <f t="shared" si="38"/>
        <v>5000</v>
      </c>
      <c r="BA122" s="410">
        <f t="shared" si="39"/>
        <v>0</v>
      </c>
      <c r="BB122" s="411" t="str">
        <f t="shared" si="40"/>
        <v>#DIV/0!</v>
      </c>
      <c r="BC122" s="412" t="str">
        <f t="shared" si="41"/>
        <v>#DIV/0!</v>
      </c>
      <c r="BD122" s="410" t="str">
        <f t="shared" si="42"/>
        <v/>
      </c>
      <c r="BE122" s="374" t="str">
        <f t="shared" si="43"/>
        <v>#DIV/0!</v>
      </c>
      <c r="BF122" s="374" t="str">
        <f t="shared" si="44"/>
        <v>#DIV/0!</v>
      </c>
      <c r="BG122" s="374" t="str">
        <f t="shared" si="45"/>
        <v>#DIV/0!</v>
      </c>
      <c r="BH122" s="374" t="str">
        <f t="shared" si="46"/>
        <v>#DIV/0!</v>
      </c>
      <c r="BI122" s="376" t="str">
        <f t="shared" si="47"/>
        <v>#DIV/0!</v>
      </c>
      <c r="BJ122" s="374" t="str">
        <f t="shared" si="48"/>
        <v>#DIV/0!</v>
      </c>
      <c r="BK122" s="374" t="str">
        <f t="shared" si="49"/>
        <v>#DIV/0!</v>
      </c>
      <c r="BL122" s="374" t="str">
        <f t="shared" si="50"/>
        <v>#DIV/0!</v>
      </c>
      <c r="BM122" s="374" t="str">
        <f t="shared" si="51"/>
        <v>#DIV/0!</v>
      </c>
      <c r="BN122" s="374" t="str">
        <f t="shared" si="52"/>
        <v>#DIV/0!</v>
      </c>
      <c r="BO122" s="374" t="str">
        <f t="shared" si="53"/>
        <v>#DIV/0!</v>
      </c>
      <c r="BP122" s="374" t="str">
        <f t="shared" si="54"/>
        <v>#DIV/0!</v>
      </c>
      <c r="BQ122" s="374" t="str">
        <f t="shared" si="55"/>
        <v>#DIV/0!</v>
      </c>
      <c r="BR122" s="374" t="str">
        <f t="shared" si="56"/>
        <v>#DIV/0!</v>
      </c>
      <c r="BS122" s="374" t="str">
        <f t="shared" si="57"/>
        <v>#DIV/0!</v>
      </c>
      <c r="BT122" s="374" t="str">
        <f t="shared" si="58"/>
        <v>#DIV/0!</v>
      </c>
      <c r="BU122" s="374" t="str">
        <f t="shared" si="59"/>
        <v>#DIV/0!</v>
      </c>
      <c r="BV122" s="374" t="str">
        <f t="shared" si="60"/>
        <v>#DIV/0!</v>
      </c>
      <c r="BW122" s="374" t="str">
        <f t="shared" si="61"/>
        <v>#DIV/0!</v>
      </c>
      <c r="BX122" s="374" t="str">
        <f t="shared" si="62"/>
        <v>#DIV/0!</v>
      </c>
      <c r="BY122" s="374" t="str">
        <f t="shared" si="63"/>
        <v>#DIV/0!</v>
      </c>
      <c r="BZ122" s="374" t="str">
        <f t="shared" si="64"/>
        <v>#DIV/0!</v>
      </c>
      <c r="CA122" s="374" t="str">
        <f t="shared" si="65"/>
        <v>#DIV/0!</v>
      </c>
      <c r="CB122" s="374" t="str">
        <f t="shared" si="66"/>
        <v>#DIV/0!</v>
      </c>
      <c r="CC122" s="374"/>
    </row>
    <row r="123">
      <c r="M123" s="389"/>
      <c r="AV123" s="408" t="str">
        <f t="shared" ref="AV123:AY123" si="86">AV74</f>
        <v>PCE-PC1850</v>
      </c>
      <c r="AW123" s="352">
        <f t="shared" si="86"/>
        <v>2737</v>
      </c>
      <c r="AX123" s="352" t="str">
        <f t="shared" si="86"/>
        <v>REMOV</v>
      </c>
      <c r="AY123" s="352" t="str">
        <f t="shared" si="86"/>
        <v>BACO</v>
      </c>
      <c r="AZ123" s="410">
        <f t="shared" si="38"/>
        <v>1500</v>
      </c>
      <c r="BA123" s="410">
        <f t="shared" si="39"/>
        <v>1500</v>
      </c>
      <c r="BB123" s="411" t="b">
        <f t="shared" si="40"/>
        <v>0</v>
      </c>
      <c r="BC123" s="412" t="str">
        <f t="shared" si="41"/>
        <v>#DIV/0!</v>
      </c>
      <c r="BD123" s="410" t="str">
        <f t="shared" si="42"/>
        <v>HSI</v>
      </c>
      <c r="BE123" s="376" t="str">
        <f t="shared" si="43"/>
        <v>#DIV/0!</v>
      </c>
      <c r="BF123" s="374" t="str">
        <f t="shared" si="44"/>
        <v>#DIV/0!</v>
      </c>
      <c r="BG123" s="374" t="str">
        <f t="shared" si="45"/>
        <v>#DIV/0!</v>
      </c>
      <c r="BH123" s="374" t="str">
        <f t="shared" si="46"/>
        <v>#DIV/0!</v>
      </c>
      <c r="BI123" s="374" t="str">
        <f t="shared" si="47"/>
        <v>#DIV/0!</v>
      </c>
      <c r="BJ123" s="374" t="str">
        <f t="shared" si="48"/>
        <v>#DIV/0!</v>
      </c>
      <c r="BK123" s="374" t="str">
        <f t="shared" si="49"/>
        <v>#DIV/0!</v>
      </c>
      <c r="BL123" s="374" t="str">
        <f t="shared" si="50"/>
        <v>#DIV/0!</v>
      </c>
      <c r="BM123" s="374" t="str">
        <f t="shared" si="51"/>
        <v>#DIV/0!</v>
      </c>
      <c r="BN123" s="374" t="str">
        <f t="shared" si="52"/>
        <v>#DIV/0!</v>
      </c>
      <c r="BO123" s="374" t="str">
        <f t="shared" si="53"/>
        <v>#DIV/0!</v>
      </c>
      <c r="BP123" s="374" t="str">
        <f t="shared" si="54"/>
        <v>#DIV/0!</v>
      </c>
      <c r="BQ123" s="374" t="str">
        <f t="shared" si="55"/>
        <v>#DIV/0!</v>
      </c>
      <c r="BR123" s="374" t="str">
        <f t="shared" si="56"/>
        <v>#DIV/0!</v>
      </c>
      <c r="BS123" s="374" t="str">
        <f t="shared" si="57"/>
        <v>#DIV/0!</v>
      </c>
      <c r="BT123" s="374" t="str">
        <f t="shared" si="58"/>
        <v>#DIV/0!</v>
      </c>
      <c r="BU123" s="374" t="str">
        <f t="shared" si="59"/>
        <v>#DIV/0!</v>
      </c>
      <c r="BV123" s="374" t="str">
        <f t="shared" si="60"/>
        <v>#DIV/0!</v>
      </c>
      <c r="BW123" s="374" t="str">
        <f t="shared" si="61"/>
        <v>#DIV/0!</v>
      </c>
      <c r="BX123" s="374" t="str">
        <f t="shared" si="62"/>
        <v>#DIV/0!</v>
      </c>
      <c r="BY123" s="374" t="str">
        <f t="shared" si="63"/>
        <v>#DIV/0!</v>
      </c>
      <c r="BZ123" s="374" t="str">
        <f t="shared" si="64"/>
        <v>#DIV/0!</v>
      </c>
      <c r="CA123" s="374" t="str">
        <f t="shared" si="65"/>
        <v>#DIV/0!</v>
      </c>
      <c r="CB123" s="374" t="str">
        <f t="shared" si="66"/>
        <v>#DIV/0!</v>
      </c>
      <c r="CC123" s="374"/>
    </row>
    <row r="124">
      <c r="M124" s="389"/>
      <c r="AV124" s="408" t="str">
        <f t="shared" ref="AV124:AY124" si="87">AV75</f>
        <v>PCE-PC1860</v>
      </c>
      <c r="AW124" s="352">
        <f t="shared" si="87"/>
        <v>2741</v>
      </c>
      <c r="AX124" s="352" t="str">
        <f t="shared" si="87"/>
        <v>REMOV</v>
      </c>
      <c r="AY124" s="352" t="str">
        <f t="shared" si="87"/>
        <v>7ETA</v>
      </c>
      <c r="AZ124" s="410">
        <f t="shared" si="38"/>
        <v>4500</v>
      </c>
      <c r="BA124" s="410">
        <f t="shared" si="39"/>
        <v>500</v>
      </c>
      <c r="BB124" s="411">
        <f t="shared" si="40"/>
        <v>4.411111111</v>
      </c>
      <c r="BC124" s="412">
        <f t="shared" si="41"/>
        <v>431.7884131</v>
      </c>
      <c r="BD124" s="410" t="str">
        <f t="shared" si="42"/>
        <v>TBO</v>
      </c>
      <c r="BE124" s="376" t="str">
        <f t="shared" si="43"/>
        <v/>
      </c>
      <c r="BF124" s="374" t="str">
        <f t="shared" si="44"/>
        <v/>
      </c>
      <c r="BG124" s="374" t="str">
        <f t="shared" si="45"/>
        <v/>
      </c>
      <c r="BH124" s="374" t="str">
        <f t="shared" si="46"/>
        <v/>
      </c>
      <c r="BI124" s="374" t="str">
        <f t="shared" si="47"/>
        <v/>
      </c>
      <c r="BJ124" s="374" t="str">
        <f t="shared" si="48"/>
        <v/>
      </c>
      <c r="BK124" s="374" t="str">
        <f t="shared" si="49"/>
        <v/>
      </c>
      <c r="BL124" s="374" t="str">
        <f t="shared" si="50"/>
        <v/>
      </c>
      <c r="BM124" s="374" t="str">
        <f t="shared" si="51"/>
        <v/>
      </c>
      <c r="BN124" s="374" t="str">
        <f t="shared" si="52"/>
        <v/>
      </c>
      <c r="BO124" s="374" t="str">
        <f t="shared" si="53"/>
        <v/>
      </c>
      <c r="BP124" s="374" t="str">
        <f t="shared" si="54"/>
        <v/>
      </c>
      <c r="BQ124" s="374" t="str">
        <f t="shared" si="55"/>
        <v/>
      </c>
      <c r="BR124" s="374" t="str">
        <f t="shared" si="56"/>
        <v/>
      </c>
      <c r="BS124" s="374" t="str">
        <f t="shared" si="57"/>
        <v/>
      </c>
      <c r="BT124" s="374" t="str">
        <f t="shared" si="58"/>
        <v/>
      </c>
      <c r="BU124" s="374" t="str">
        <f t="shared" si="59"/>
        <v/>
      </c>
      <c r="BV124" s="374" t="str">
        <f t="shared" si="60"/>
        <v/>
      </c>
      <c r="BW124" s="374" t="str">
        <f t="shared" si="61"/>
        <v/>
      </c>
      <c r="BX124" s="374" t="str">
        <f t="shared" si="62"/>
        <v/>
      </c>
      <c r="BY124" s="374" t="str">
        <f t="shared" si="63"/>
        <v/>
      </c>
      <c r="BZ124" s="374" t="str">
        <f t="shared" si="64"/>
        <v/>
      </c>
      <c r="CA124" s="374" t="str">
        <f t="shared" si="65"/>
        <v/>
      </c>
      <c r="CB124" s="374" t="str">
        <f t="shared" si="66"/>
        <v/>
      </c>
      <c r="CC124" s="374"/>
    </row>
    <row r="125">
      <c r="M125" s="389"/>
      <c r="AV125" s="408" t="str">
        <f t="shared" ref="AV125:AY125" si="88">AV76</f>
        <v>PCE-PC1868</v>
      </c>
      <c r="AW125" s="352">
        <f t="shared" si="88"/>
        <v>2704</v>
      </c>
      <c r="AX125" s="352" t="str">
        <f t="shared" si="88"/>
        <v>APL</v>
      </c>
      <c r="AY125" s="352" t="str">
        <f t="shared" si="88"/>
        <v>PAMALS</v>
      </c>
      <c r="AZ125" s="410">
        <f t="shared" si="38"/>
        <v>5000</v>
      </c>
      <c r="BA125" s="410">
        <f t="shared" si="39"/>
        <v>0</v>
      </c>
      <c r="BB125" s="411" t="str">
        <f t="shared" si="40"/>
        <v>#DIV/0!</v>
      </c>
      <c r="BC125" s="412" t="str">
        <f t="shared" si="41"/>
        <v>#DIV/0!</v>
      </c>
      <c r="BD125" s="410" t="str">
        <f t="shared" si="42"/>
        <v/>
      </c>
      <c r="BE125" s="283" t="str">
        <f t="shared" si="43"/>
        <v>#DIV/0!</v>
      </c>
      <c r="BF125" s="283" t="str">
        <f t="shared" si="44"/>
        <v>#DIV/0!</v>
      </c>
      <c r="BG125" s="283" t="str">
        <f t="shared" si="45"/>
        <v>#DIV/0!</v>
      </c>
      <c r="BH125" s="283" t="str">
        <f t="shared" si="46"/>
        <v>#DIV/0!</v>
      </c>
      <c r="BI125" s="283" t="str">
        <f t="shared" si="47"/>
        <v>#DIV/0!</v>
      </c>
      <c r="BJ125" s="283" t="str">
        <f t="shared" si="48"/>
        <v>#DIV/0!</v>
      </c>
      <c r="BK125" s="283" t="str">
        <f t="shared" si="49"/>
        <v>#DIV/0!</v>
      </c>
      <c r="BL125" s="283" t="str">
        <f t="shared" si="50"/>
        <v>#DIV/0!</v>
      </c>
      <c r="BM125" s="283" t="str">
        <f t="shared" si="51"/>
        <v>#DIV/0!</v>
      </c>
      <c r="BN125" s="283" t="str">
        <f t="shared" si="52"/>
        <v>#DIV/0!</v>
      </c>
      <c r="BO125" s="283" t="str">
        <f t="shared" si="53"/>
        <v>#DIV/0!</v>
      </c>
      <c r="BP125" s="283" t="str">
        <f t="shared" si="54"/>
        <v>#DIV/0!</v>
      </c>
      <c r="BQ125" s="283" t="str">
        <f t="shared" si="55"/>
        <v>#DIV/0!</v>
      </c>
      <c r="BR125" s="283" t="str">
        <f t="shared" si="56"/>
        <v>#DIV/0!</v>
      </c>
      <c r="BS125" s="283" t="str">
        <f t="shared" si="57"/>
        <v>#DIV/0!</v>
      </c>
      <c r="BT125" s="283" t="str">
        <f t="shared" si="58"/>
        <v>#DIV/0!</v>
      </c>
      <c r="BU125" s="283" t="str">
        <f t="shared" si="59"/>
        <v>#DIV/0!</v>
      </c>
      <c r="BV125" s="283" t="str">
        <f t="shared" si="60"/>
        <v>#DIV/0!</v>
      </c>
      <c r="BW125" s="283" t="str">
        <f t="shared" si="61"/>
        <v>#DIV/0!</v>
      </c>
      <c r="BX125" s="283" t="str">
        <f t="shared" si="62"/>
        <v>#DIV/0!</v>
      </c>
      <c r="BY125" s="283" t="str">
        <f t="shared" si="63"/>
        <v>#DIV/0!</v>
      </c>
      <c r="BZ125" s="283" t="str">
        <f t="shared" si="64"/>
        <v>#DIV/0!</v>
      </c>
      <c r="CA125" s="283" t="str">
        <f t="shared" si="65"/>
        <v>#DIV/0!</v>
      </c>
      <c r="CB125" s="283" t="str">
        <f t="shared" si="66"/>
        <v>#DIV/0!</v>
      </c>
      <c r="CC125" s="374"/>
    </row>
    <row r="126">
      <c r="M126" s="389"/>
      <c r="AV126" s="408" t="str">
        <f t="shared" ref="AV126:AY126" si="89">AV77</f>
        <v>PCE-PC2042</v>
      </c>
      <c r="AW126" s="352">
        <f t="shared" si="89"/>
        <v>2742</v>
      </c>
      <c r="AX126" s="352" t="str">
        <f t="shared" si="89"/>
        <v>OS</v>
      </c>
      <c r="AY126" s="352" t="str">
        <f t="shared" si="89"/>
        <v>PAMASP</v>
      </c>
      <c r="AZ126" s="410">
        <f t="shared" si="38"/>
        <v>5000</v>
      </c>
      <c r="BA126" s="410">
        <f t="shared" si="39"/>
        <v>0</v>
      </c>
      <c r="BB126" s="411" t="str">
        <f t="shared" si="40"/>
        <v>#DIV/0!</v>
      </c>
      <c r="BC126" s="412" t="str">
        <f t="shared" si="41"/>
        <v>#DIV/0!</v>
      </c>
      <c r="BD126" s="410" t="str">
        <f t="shared" si="42"/>
        <v/>
      </c>
      <c r="BE126" s="376" t="str">
        <f t="shared" si="43"/>
        <v>#DIV/0!</v>
      </c>
      <c r="BF126" s="374" t="str">
        <f t="shared" si="44"/>
        <v>#DIV/0!</v>
      </c>
      <c r="BG126" s="374" t="str">
        <f t="shared" si="45"/>
        <v>#DIV/0!</v>
      </c>
      <c r="BH126" s="374" t="str">
        <f t="shared" si="46"/>
        <v>#DIV/0!</v>
      </c>
      <c r="BI126" s="374" t="str">
        <f t="shared" si="47"/>
        <v>#DIV/0!</v>
      </c>
      <c r="BJ126" s="374" t="str">
        <f t="shared" si="48"/>
        <v>#DIV/0!</v>
      </c>
      <c r="BK126" s="374" t="str">
        <f t="shared" si="49"/>
        <v>#DIV/0!</v>
      </c>
      <c r="BL126" s="374" t="str">
        <f t="shared" si="50"/>
        <v>#DIV/0!</v>
      </c>
      <c r="BM126" s="374" t="str">
        <f t="shared" si="51"/>
        <v>#DIV/0!</v>
      </c>
      <c r="BN126" s="374" t="str">
        <f t="shared" si="52"/>
        <v>#DIV/0!</v>
      </c>
      <c r="BO126" s="374" t="str">
        <f t="shared" si="53"/>
        <v>#DIV/0!</v>
      </c>
      <c r="BP126" s="374" t="str">
        <f t="shared" si="54"/>
        <v>#DIV/0!</v>
      </c>
      <c r="BQ126" s="374" t="str">
        <f t="shared" si="55"/>
        <v>#DIV/0!</v>
      </c>
      <c r="BR126" s="374" t="str">
        <f t="shared" si="56"/>
        <v>#DIV/0!</v>
      </c>
      <c r="BS126" s="374" t="str">
        <f t="shared" si="57"/>
        <v>#DIV/0!</v>
      </c>
      <c r="BT126" s="374" t="str">
        <f t="shared" si="58"/>
        <v>#DIV/0!</v>
      </c>
      <c r="BU126" s="374" t="str">
        <f t="shared" si="59"/>
        <v>#DIV/0!</v>
      </c>
      <c r="BV126" s="374" t="str">
        <f t="shared" si="60"/>
        <v>#DIV/0!</v>
      </c>
      <c r="BW126" s="374" t="str">
        <f t="shared" si="61"/>
        <v>#DIV/0!</v>
      </c>
      <c r="BX126" s="374" t="str">
        <f t="shared" si="62"/>
        <v>#DIV/0!</v>
      </c>
      <c r="BY126" s="374" t="str">
        <f t="shared" si="63"/>
        <v>#DIV/0!</v>
      </c>
      <c r="BZ126" s="374" t="str">
        <f t="shared" si="64"/>
        <v>#DIV/0!</v>
      </c>
      <c r="CA126" s="374" t="str">
        <f t="shared" si="65"/>
        <v>#DIV/0!</v>
      </c>
      <c r="CB126" s="374" t="str">
        <f t="shared" si="66"/>
        <v>#DIV/0!</v>
      </c>
      <c r="CC126" s="374"/>
    </row>
    <row r="127">
      <c r="M127" s="389"/>
      <c r="AV127" s="408" t="str">
        <f t="shared" ref="AV127:AY127" si="90">AV78</f>
        <v>PCE-PC2047</v>
      </c>
      <c r="AW127" s="352">
        <f t="shared" si="90"/>
        <v>2739</v>
      </c>
      <c r="AX127" s="352" t="str">
        <f t="shared" si="90"/>
        <v>APL</v>
      </c>
      <c r="AY127" s="352" t="str">
        <f t="shared" si="90"/>
        <v>1ETA</v>
      </c>
      <c r="AZ127" s="410">
        <f t="shared" si="38"/>
        <v>1500</v>
      </c>
      <c r="BA127" s="410">
        <f t="shared" si="39"/>
        <v>1500</v>
      </c>
      <c r="BB127" s="411">
        <f t="shared" si="40"/>
        <v>19.3515873</v>
      </c>
      <c r="BC127" s="412">
        <f t="shared" si="41"/>
        <v>90.40171431</v>
      </c>
      <c r="BD127" s="410" t="str">
        <f t="shared" si="42"/>
        <v>HSI</v>
      </c>
      <c r="BE127" s="283" t="str">
        <f t="shared" si="43"/>
        <v/>
      </c>
      <c r="BF127" s="283" t="str">
        <f t="shared" si="44"/>
        <v/>
      </c>
      <c r="BG127" s="283" t="str">
        <f t="shared" si="45"/>
        <v/>
      </c>
      <c r="BH127" s="283" t="str">
        <f t="shared" si="46"/>
        <v/>
      </c>
      <c r="BI127" s="283" t="str">
        <f t="shared" si="47"/>
        <v/>
      </c>
      <c r="BJ127" s="283" t="str">
        <f t="shared" si="48"/>
        <v/>
      </c>
      <c r="BK127" s="283" t="str">
        <f t="shared" si="49"/>
        <v/>
      </c>
      <c r="BL127" s="283" t="str">
        <f t="shared" si="50"/>
        <v/>
      </c>
      <c r="BM127" s="283" t="str">
        <f t="shared" si="51"/>
        <v/>
      </c>
      <c r="BN127" s="283" t="str">
        <f t="shared" si="52"/>
        <v/>
      </c>
      <c r="BO127" s="283" t="str">
        <f t="shared" si="53"/>
        <v/>
      </c>
      <c r="BP127" s="283" t="str">
        <f t="shared" si="54"/>
        <v/>
      </c>
      <c r="BQ127" s="283" t="str">
        <f t="shared" si="55"/>
        <v/>
      </c>
      <c r="BR127" s="283" t="str">
        <f t="shared" si="56"/>
        <v/>
      </c>
      <c r="BS127" s="283" t="str">
        <f t="shared" si="57"/>
        <v/>
      </c>
      <c r="BT127" s="283" t="str">
        <f t="shared" si="58"/>
        <v/>
      </c>
      <c r="BU127" s="283" t="str">
        <f t="shared" si="59"/>
        <v/>
      </c>
      <c r="BV127" s="283" t="str">
        <f t="shared" si="60"/>
        <v/>
      </c>
      <c r="BW127" s="283" t="str">
        <f t="shared" si="61"/>
        <v/>
      </c>
      <c r="BX127" s="283" t="str">
        <f t="shared" si="62"/>
        <v/>
      </c>
      <c r="BY127" s="283" t="str">
        <f t="shared" si="63"/>
        <v/>
      </c>
      <c r="BZ127" s="283" t="str">
        <f t="shared" si="64"/>
        <v/>
      </c>
      <c r="CA127" s="283" t="str">
        <f t="shared" si="65"/>
        <v/>
      </c>
      <c r="CB127" s="283" t="str">
        <f t="shared" si="66"/>
        <v/>
      </c>
      <c r="CC127" s="374"/>
    </row>
    <row r="128">
      <c r="M128" s="389"/>
      <c r="AV128" s="408" t="str">
        <f t="shared" ref="AV128:AY128" si="91">AV79</f>
        <v>PCE-PC2050</v>
      </c>
      <c r="AW128" s="352">
        <f t="shared" si="91"/>
        <v>2702</v>
      </c>
      <c r="AX128" s="352" t="str">
        <f t="shared" si="91"/>
        <v>APL</v>
      </c>
      <c r="AY128" s="352" t="str">
        <f t="shared" si="91"/>
        <v>1/5GAV</v>
      </c>
      <c r="AZ128" s="410">
        <f t="shared" si="38"/>
        <v>1500</v>
      </c>
      <c r="BA128" s="410">
        <f t="shared" si="39"/>
        <v>1500</v>
      </c>
      <c r="BB128" s="411">
        <f t="shared" si="40"/>
        <v>55.625</v>
      </c>
      <c r="BC128" s="412">
        <f t="shared" si="41"/>
        <v>43.99400749</v>
      </c>
      <c r="BD128" s="410" t="str">
        <f t="shared" si="42"/>
        <v>HSI</v>
      </c>
      <c r="BE128" s="283" t="str">
        <f t="shared" si="43"/>
        <v/>
      </c>
      <c r="BF128" s="283" t="str">
        <f t="shared" si="44"/>
        <v/>
      </c>
      <c r="BG128" s="283" t="str">
        <f t="shared" si="45"/>
        <v/>
      </c>
      <c r="BH128" s="283" t="str">
        <f t="shared" si="46"/>
        <v/>
      </c>
      <c r="BI128" s="283" t="str">
        <f t="shared" si="47"/>
        <v/>
      </c>
      <c r="BJ128" s="283" t="str">
        <f t="shared" si="48"/>
        <v/>
      </c>
      <c r="BK128" s="283" t="str">
        <f t="shared" si="49"/>
        <v/>
      </c>
      <c r="BL128" s="283" t="str">
        <f t="shared" si="50"/>
        <v/>
      </c>
      <c r="BM128" s="283" t="str">
        <f t="shared" si="51"/>
        <v/>
      </c>
      <c r="BN128" s="283" t="str">
        <f t="shared" si="52"/>
        <v/>
      </c>
      <c r="BO128" s="283" t="str">
        <f t="shared" si="53"/>
        <v/>
      </c>
      <c r="BP128" s="283" t="str">
        <f t="shared" si="54"/>
        <v/>
      </c>
      <c r="BQ128" s="283" t="str">
        <f t="shared" si="55"/>
        <v/>
      </c>
      <c r="BR128" s="283" t="str">
        <f t="shared" si="56"/>
        <v/>
      </c>
      <c r="BS128" s="283" t="str">
        <f t="shared" si="57"/>
        <v/>
      </c>
      <c r="BT128" s="283" t="str">
        <f t="shared" si="58"/>
        <v/>
      </c>
      <c r="BU128" s="283" t="str">
        <f t="shared" si="59"/>
        <v/>
      </c>
      <c r="BV128" s="283" t="str">
        <f t="shared" si="60"/>
        <v/>
      </c>
      <c r="BW128" s="283" t="str">
        <f t="shared" si="61"/>
        <v/>
      </c>
      <c r="BX128" s="283" t="str">
        <f t="shared" si="62"/>
        <v/>
      </c>
      <c r="BY128" s="283" t="str">
        <f t="shared" si="63"/>
        <v/>
      </c>
      <c r="BZ128" s="283" t="str">
        <f t="shared" si="64"/>
        <v/>
      </c>
      <c r="CA128" s="413" t="str">
        <f t="shared" si="65"/>
        <v/>
      </c>
      <c r="CB128" s="283" t="str">
        <f t="shared" si="66"/>
        <v/>
      </c>
      <c r="CC128" s="374"/>
    </row>
    <row r="129">
      <c r="M129" s="389"/>
      <c r="AV129" s="408" t="str">
        <f t="shared" ref="AV129:AY129" si="92">AV80</f>
        <v>PCE-PC2055</v>
      </c>
      <c r="AW129" s="352">
        <f t="shared" si="92"/>
        <v>2722</v>
      </c>
      <c r="AX129" s="352" t="str">
        <f t="shared" si="92"/>
        <v>APL</v>
      </c>
      <c r="AY129" s="352" t="str">
        <f t="shared" si="92"/>
        <v>2ETA</v>
      </c>
      <c r="AZ129" s="410">
        <f t="shared" si="38"/>
        <v>4500</v>
      </c>
      <c r="BA129" s="410">
        <f t="shared" si="39"/>
        <v>500</v>
      </c>
      <c r="BB129" s="411">
        <f t="shared" si="40"/>
        <v>10.97142857</v>
      </c>
      <c r="BC129" s="412">
        <f t="shared" si="41"/>
        <v>76.70681424</v>
      </c>
      <c r="BD129" s="410" t="str">
        <f t="shared" si="42"/>
        <v>TBO</v>
      </c>
      <c r="BE129" s="374" t="str">
        <f t="shared" si="43"/>
        <v/>
      </c>
      <c r="BF129" s="374" t="str">
        <f t="shared" si="44"/>
        <v/>
      </c>
      <c r="BG129" s="374" t="str">
        <f t="shared" si="45"/>
        <v/>
      </c>
      <c r="BH129" s="374" t="str">
        <f t="shared" si="46"/>
        <v/>
      </c>
      <c r="BI129" s="374" t="str">
        <f t="shared" si="47"/>
        <v/>
      </c>
      <c r="BJ129" s="374" t="str">
        <f t="shared" si="48"/>
        <v/>
      </c>
      <c r="BK129" s="374" t="str">
        <f t="shared" si="49"/>
        <v/>
      </c>
      <c r="BL129" s="374" t="str">
        <f t="shared" si="50"/>
        <v/>
      </c>
      <c r="BM129" s="374" t="str">
        <f t="shared" si="51"/>
        <v/>
      </c>
      <c r="BN129" s="374" t="str">
        <f t="shared" si="52"/>
        <v/>
      </c>
      <c r="BO129" s="374" t="str">
        <f t="shared" si="53"/>
        <v/>
      </c>
      <c r="BP129" s="374" t="str">
        <f t="shared" si="54"/>
        <v/>
      </c>
      <c r="BQ129" s="374" t="str">
        <f t="shared" si="55"/>
        <v/>
      </c>
      <c r="BR129" s="374" t="str">
        <f t="shared" si="56"/>
        <v/>
      </c>
      <c r="BS129" s="374" t="str">
        <f t="shared" si="57"/>
        <v/>
      </c>
      <c r="BT129" s="374" t="str">
        <f t="shared" si="58"/>
        <v/>
      </c>
      <c r="BU129" s="374" t="str">
        <f t="shared" si="59"/>
        <v/>
      </c>
      <c r="BV129" s="374" t="str">
        <f t="shared" si="60"/>
        <v/>
      </c>
      <c r="BW129" s="374" t="str">
        <f t="shared" si="61"/>
        <v/>
      </c>
      <c r="BX129" s="374" t="str">
        <f t="shared" si="62"/>
        <v/>
      </c>
      <c r="BY129" s="374" t="str">
        <f t="shared" si="63"/>
        <v/>
      </c>
      <c r="BZ129" s="374" t="str">
        <f t="shared" si="64"/>
        <v/>
      </c>
      <c r="CA129" s="374" t="str">
        <f t="shared" si="65"/>
        <v/>
      </c>
      <c r="CB129" s="374" t="str">
        <f t="shared" si="66"/>
        <v/>
      </c>
      <c r="CC129" s="374"/>
    </row>
    <row r="130">
      <c r="M130" s="389"/>
      <c r="AV130" s="408" t="str">
        <f t="shared" ref="AV130:AY130" si="93">AV81</f>
        <v>PCE-PC2081</v>
      </c>
      <c r="AW130" s="352">
        <f t="shared" si="93"/>
        <v>2724</v>
      </c>
      <c r="AX130" s="352" t="str">
        <f t="shared" si="93"/>
        <v>OS</v>
      </c>
      <c r="AY130" s="352" t="str">
        <f t="shared" si="93"/>
        <v>PAMASP</v>
      </c>
      <c r="AZ130" s="410">
        <f t="shared" si="38"/>
        <v>4500</v>
      </c>
      <c r="BA130" s="410">
        <f t="shared" si="39"/>
        <v>500</v>
      </c>
      <c r="BB130" s="411" t="str">
        <f t="shared" si="40"/>
        <v>#DIV/0!</v>
      </c>
      <c r="BC130" s="412" t="str">
        <f t="shared" si="41"/>
        <v>#DIV/0!</v>
      </c>
      <c r="BD130" s="410" t="str">
        <f t="shared" si="42"/>
        <v>TBO</v>
      </c>
      <c r="BE130" s="283" t="str">
        <f t="shared" si="43"/>
        <v>#DIV/0!</v>
      </c>
      <c r="BF130" s="283" t="str">
        <f t="shared" si="44"/>
        <v>#DIV/0!</v>
      </c>
      <c r="BG130" s="283" t="str">
        <f t="shared" si="45"/>
        <v>#DIV/0!</v>
      </c>
      <c r="BH130" s="283" t="str">
        <f t="shared" si="46"/>
        <v>#DIV/0!</v>
      </c>
      <c r="BI130" s="283" t="str">
        <f t="shared" si="47"/>
        <v>#DIV/0!</v>
      </c>
      <c r="BJ130" s="283" t="str">
        <f t="shared" si="48"/>
        <v>#DIV/0!</v>
      </c>
      <c r="BK130" s="283" t="str">
        <f t="shared" si="49"/>
        <v>#DIV/0!</v>
      </c>
      <c r="BL130" s="283" t="str">
        <f t="shared" si="50"/>
        <v>#DIV/0!</v>
      </c>
      <c r="BM130" s="283" t="str">
        <f t="shared" si="51"/>
        <v>#DIV/0!</v>
      </c>
      <c r="BN130" s="283" t="str">
        <f t="shared" si="52"/>
        <v>#DIV/0!</v>
      </c>
      <c r="BO130" s="283" t="str">
        <f t="shared" si="53"/>
        <v>#DIV/0!</v>
      </c>
      <c r="BP130" s="283" t="str">
        <f t="shared" si="54"/>
        <v>#DIV/0!</v>
      </c>
      <c r="BQ130" s="283" t="str">
        <f t="shared" si="55"/>
        <v>#DIV/0!</v>
      </c>
      <c r="BR130" s="283" t="str">
        <f t="shared" si="56"/>
        <v>#DIV/0!</v>
      </c>
      <c r="BS130" s="283" t="str">
        <f t="shared" si="57"/>
        <v>#DIV/0!</v>
      </c>
      <c r="BT130" s="283" t="str">
        <f t="shared" si="58"/>
        <v>#DIV/0!</v>
      </c>
      <c r="BU130" s="283" t="str">
        <f t="shared" si="59"/>
        <v>#DIV/0!</v>
      </c>
      <c r="BV130" s="283" t="str">
        <f t="shared" si="60"/>
        <v>#DIV/0!</v>
      </c>
      <c r="BW130" s="283" t="str">
        <f t="shared" si="61"/>
        <v>#DIV/0!</v>
      </c>
      <c r="BX130" s="283" t="str">
        <f t="shared" si="62"/>
        <v>#DIV/0!</v>
      </c>
      <c r="BY130" s="283" t="str">
        <f t="shared" si="63"/>
        <v>#DIV/0!</v>
      </c>
      <c r="BZ130" s="283" t="str">
        <f t="shared" si="64"/>
        <v>#DIV/0!</v>
      </c>
      <c r="CA130" s="283" t="str">
        <f t="shared" si="65"/>
        <v>#DIV/0!</v>
      </c>
      <c r="CB130" s="283" t="str">
        <f t="shared" si="66"/>
        <v>#DIV/0!</v>
      </c>
      <c r="CC130" s="374"/>
    </row>
    <row r="131">
      <c r="M131" s="389"/>
      <c r="AV131" s="408" t="str">
        <f t="shared" ref="AV131:AY131" si="94">AV82</f>
        <v>PCE-PC2115</v>
      </c>
      <c r="AW131" s="352">
        <f t="shared" si="94"/>
        <v>2741</v>
      </c>
      <c r="AX131" s="352" t="str">
        <f t="shared" si="94"/>
        <v>APL</v>
      </c>
      <c r="AY131" s="352" t="str">
        <f t="shared" si="94"/>
        <v>7ETA</v>
      </c>
      <c r="AZ131" s="410">
        <f t="shared" si="38"/>
        <v>4500</v>
      </c>
      <c r="BA131" s="410">
        <f t="shared" si="39"/>
        <v>500</v>
      </c>
      <c r="BB131" s="411">
        <f t="shared" si="40"/>
        <v>4.411111111</v>
      </c>
      <c r="BC131" s="412">
        <f t="shared" si="41"/>
        <v>252.3929471</v>
      </c>
      <c r="BD131" s="410" t="str">
        <f t="shared" si="42"/>
        <v>TBO</v>
      </c>
      <c r="BE131" s="283" t="str">
        <f t="shared" si="43"/>
        <v/>
      </c>
      <c r="BF131" s="283" t="str">
        <f t="shared" si="44"/>
        <v/>
      </c>
      <c r="BG131" s="283" t="str">
        <f t="shared" si="45"/>
        <v/>
      </c>
      <c r="BH131" s="283" t="str">
        <f t="shared" si="46"/>
        <v/>
      </c>
      <c r="BI131" s="283" t="str">
        <f t="shared" si="47"/>
        <v/>
      </c>
      <c r="BJ131" s="283" t="str">
        <f t="shared" si="48"/>
        <v/>
      </c>
      <c r="BK131" s="283" t="str">
        <f t="shared" si="49"/>
        <v/>
      </c>
      <c r="BL131" s="283" t="str">
        <f t="shared" si="50"/>
        <v/>
      </c>
      <c r="BM131" s="283" t="str">
        <f t="shared" si="51"/>
        <v/>
      </c>
      <c r="BN131" s="283" t="str">
        <f t="shared" si="52"/>
        <v/>
      </c>
      <c r="BO131" s="283" t="str">
        <f t="shared" si="53"/>
        <v/>
      </c>
      <c r="BP131" s="283" t="str">
        <f t="shared" si="54"/>
        <v/>
      </c>
      <c r="BQ131" s="283" t="str">
        <f t="shared" si="55"/>
        <v/>
      </c>
      <c r="BR131" s="283" t="str">
        <f t="shared" si="56"/>
        <v/>
      </c>
      <c r="BS131" s="283" t="str">
        <f t="shared" si="57"/>
        <v/>
      </c>
      <c r="BT131" s="283" t="str">
        <f t="shared" si="58"/>
        <v/>
      </c>
      <c r="BU131" s="283" t="str">
        <f t="shared" si="59"/>
        <v/>
      </c>
      <c r="BV131" s="283" t="str">
        <f t="shared" si="60"/>
        <v/>
      </c>
      <c r="BW131" s="283" t="str">
        <f t="shared" si="61"/>
        <v/>
      </c>
      <c r="BX131" s="283" t="str">
        <f t="shared" si="62"/>
        <v/>
      </c>
      <c r="BY131" s="283" t="str">
        <f t="shared" si="63"/>
        <v/>
      </c>
      <c r="BZ131" s="283" t="str">
        <f t="shared" si="64"/>
        <v/>
      </c>
      <c r="CA131" s="283" t="str">
        <f t="shared" si="65"/>
        <v/>
      </c>
      <c r="CB131" s="283" t="str">
        <f t="shared" si="66"/>
        <v/>
      </c>
      <c r="CC131" s="374"/>
    </row>
    <row r="132">
      <c r="M132" s="389"/>
      <c r="AV132" s="408" t="str">
        <f t="shared" ref="AV132:AY132" si="95">AV83</f>
        <v>PCE-PC2223</v>
      </c>
      <c r="AW132" s="352">
        <f t="shared" si="95"/>
        <v>2723</v>
      </c>
      <c r="AX132" s="352" t="str">
        <f t="shared" si="95"/>
        <v>APL</v>
      </c>
      <c r="AY132" s="352" t="str">
        <f t="shared" si="95"/>
        <v>CLA</v>
      </c>
      <c r="AZ132" s="410">
        <f t="shared" si="38"/>
        <v>3000</v>
      </c>
      <c r="BA132" s="410">
        <f t="shared" si="39"/>
        <v>1500</v>
      </c>
      <c r="BB132" s="411">
        <f t="shared" si="40"/>
        <v>25.47619048</v>
      </c>
      <c r="BC132" s="412">
        <f t="shared" si="41"/>
        <v>65.52523364</v>
      </c>
      <c r="BD132" s="410" t="str">
        <f t="shared" si="42"/>
        <v>HSI</v>
      </c>
      <c r="BE132" s="283" t="str">
        <f t="shared" si="43"/>
        <v/>
      </c>
      <c r="BF132" s="283" t="str">
        <f t="shared" si="44"/>
        <v/>
      </c>
      <c r="BG132" s="283" t="str">
        <f t="shared" si="45"/>
        <v/>
      </c>
      <c r="BH132" s="283" t="str">
        <f t="shared" si="46"/>
        <v/>
      </c>
      <c r="BI132" s="283" t="str">
        <f t="shared" si="47"/>
        <v/>
      </c>
      <c r="BJ132" s="283" t="str">
        <f t="shared" si="48"/>
        <v/>
      </c>
      <c r="BK132" s="283" t="str">
        <f t="shared" si="49"/>
        <v/>
      </c>
      <c r="BL132" s="283" t="str">
        <f t="shared" si="50"/>
        <v/>
      </c>
      <c r="BM132" s="283" t="str">
        <f t="shared" si="51"/>
        <v/>
      </c>
      <c r="BN132" s="283" t="str">
        <f t="shared" si="52"/>
        <v/>
      </c>
      <c r="BO132" s="283" t="str">
        <f t="shared" si="53"/>
        <v/>
      </c>
      <c r="BP132" s="283" t="str">
        <f t="shared" si="54"/>
        <v/>
      </c>
      <c r="BQ132" s="283" t="str">
        <f t="shared" si="55"/>
        <v/>
      </c>
      <c r="BR132" s="283" t="str">
        <f t="shared" si="56"/>
        <v/>
      </c>
      <c r="BS132" s="283" t="str">
        <f t="shared" si="57"/>
        <v/>
      </c>
      <c r="BT132" s="283" t="str">
        <f t="shared" si="58"/>
        <v/>
      </c>
      <c r="BU132" s="283" t="str">
        <f t="shared" si="59"/>
        <v/>
      </c>
      <c r="BV132" s="283" t="str">
        <f t="shared" si="60"/>
        <v/>
      </c>
      <c r="BW132" s="283" t="str">
        <f t="shared" si="61"/>
        <v/>
      </c>
      <c r="BX132" s="283" t="str">
        <f t="shared" si="62"/>
        <v/>
      </c>
      <c r="BY132" s="283" t="str">
        <f t="shared" si="63"/>
        <v/>
      </c>
      <c r="BZ132" s="283" t="str">
        <f t="shared" si="64"/>
        <v/>
      </c>
      <c r="CA132" s="283" t="str">
        <f t="shared" si="65"/>
        <v/>
      </c>
      <c r="CB132" s="283" t="str">
        <f t="shared" si="66"/>
        <v/>
      </c>
      <c r="CC132" s="374"/>
    </row>
    <row r="133">
      <c r="M133" s="389"/>
      <c r="AV133" s="408" t="str">
        <f t="shared" ref="AV133:AY133" si="96">AV84</f>
        <v>PCE-PC2224</v>
      </c>
      <c r="AW133" s="352">
        <f t="shared" si="96"/>
        <v>2731</v>
      </c>
      <c r="AX133" s="352" t="str">
        <f t="shared" si="96"/>
        <v>REPARA</v>
      </c>
      <c r="AY133" s="352" t="str">
        <f t="shared" si="96"/>
        <v>PAMASP</v>
      </c>
      <c r="AZ133" s="410">
        <f t="shared" si="38"/>
        <v>1500</v>
      </c>
      <c r="BA133" s="410">
        <f t="shared" si="39"/>
        <v>1500</v>
      </c>
      <c r="BB133" s="411" t="str">
        <f t="shared" si="40"/>
        <v>#DIV/0!</v>
      </c>
      <c r="BC133" s="412" t="str">
        <f t="shared" si="41"/>
        <v>#DIV/0!</v>
      </c>
      <c r="BD133" s="410" t="str">
        <f t="shared" si="42"/>
        <v>HSI</v>
      </c>
      <c r="BE133" s="374" t="str">
        <f t="shared" si="43"/>
        <v>#DIV/0!</v>
      </c>
      <c r="BF133" s="374" t="str">
        <f t="shared" si="44"/>
        <v>#DIV/0!</v>
      </c>
      <c r="BG133" s="374" t="str">
        <f t="shared" si="45"/>
        <v>#DIV/0!</v>
      </c>
      <c r="BH133" s="374" t="str">
        <f t="shared" si="46"/>
        <v>#DIV/0!</v>
      </c>
      <c r="BI133" s="374" t="str">
        <f t="shared" si="47"/>
        <v>#DIV/0!</v>
      </c>
      <c r="BJ133" s="374" t="str">
        <f t="shared" si="48"/>
        <v>#DIV/0!</v>
      </c>
      <c r="BK133" s="374" t="str">
        <f t="shared" si="49"/>
        <v>#DIV/0!</v>
      </c>
      <c r="BL133" s="374" t="str">
        <f t="shared" si="50"/>
        <v>#DIV/0!</v>
      </c>
      <c r="BM133" s="374" t="str">
        <f t="shared" si="51"/>
        <v>#DIV/0!</v>
      </c>
      <c r="BN133" s="374" t="str">
        <f t="shared" si="52"/>
        <v>#DIV/0!</v>
      </c>
      <c r="BO133" s="374" t="str">
        <f t="shared" si="53"/>
        <v>#DIV/0!</v>
      </c>
      <c r="BP133" s="374" t="str">
        <f t="shared" si="54"/>
        <v>#DIV/0!</v>
      </c>
      <c r="BQ133" s="374" t="str">
        <f t="shared" si="55"/>
        <v>#DIV/0!</v>
      </c>
      <c r="BR133" s="374" t="str">
        <f t="shared" si="56"/>
        <v>#DIV/0!</v>
      </c>
      <c r="BS133" s="374" t="str">
        <f t="shared" si="57"/>
        <v>#DIV/0!</v>
      </c>
      <c r="BT133" s="374" t="str">
        <f t="shared" si="58"/>
        <v>#DIV/0!</v>
      </c>
      <c r="BU133" s="374" t="str">
        <f t="shared" si="59"/>
        <v>#DIV/0!</v>
      </c>
      <c r="BV133" s="374" t="str">
        <f t="shared" si="60"/>
        <v>#DIV/0!</v>
      </c>
      <c r="BW133" s="374" t="str">
        <f t="shared" si="61"/>
        <v>#DIV/0!</v>
      </c>
      <c r="BX133" s="374" t="str">
        <f t="shared" si="62"/>
        <v>#DIV/0!</v>
      </c>
      <c r="BY133" s="374" t="str">
        <f t="shared" si="63"/>
        <v>#DIV/0!</v>
      </c>
      <c r="BZ133" s="374" t="str">
        <f t="shared" si="64"/>
        <v>#DIV/0!</v>
      </c>
      <c r="CA133" s="376" t="str">
        <f t="shared" si="65"/>
        <v>#DIV/0!</v>
      </c>
      <c r="CB133" s="374" t="str">
        <f t="shared" si="66"/>
        <v>#DIV/0!</v>
      </c>
      <c r="CC133" s="374"/>
    </row>
    <row r="134">
      <c r="M134" s="389"/>
      <c r="AV134" s="408" t="str">
        <f t="shared" ref="AV134:AY134" si="97">AV85</f>
        <v>PCE-PC2232</v>
      </c>
      <c r="AW134" s="352">
        <f t="shared" si="97"/>
        <v>2743</v>
      </c>
      <c r="AX134" s="352" t="str">
        <f t="shared" si="97"/>
        <v>APL</v>
      </c>
      <c r="AY134" s="352" t="str">
        <f t="shared" si="97"/>
        <v>5ETA</v>
      </c>
      <c r="AZ134" s="410">
        <f t="shared" si="38"/>
        <v>4500</v>
      </c>
      <c r="BA134" s="410">
        <f t="shared" si="39"/>
        <v>500</v>
      </c>
      <c r="BB134" s="411">
        <f t="shared" si="40"/>
        <v>0.119047619</v>
      </c>
      <c r="BC134" s="412">
        <f t="shared" si="41"/>
        <v>4931.5</v>
      </c>
      <c r="BD134" s="410" t="str">
        <f t="shared" si="42"/>
        <v>TBO</v>
      </c>
      <c r="BE134" s="283" t="str">
        <f t="shared" si="43"/>
        <v/>
      </c>
      <c r="BF134" s="283" t="str">
        <f t="shared" si="44"/>
        <v/>
      </c>
      <c r="BG134" s="283" t="str">
        <f t="shared" si="45"/>
        <v/>
      </c>
      <c r="BH134" s="283" t="str">
        <f t="shared" si="46"/>
        <v/>
      </c>
      <c r="BI134" s="283" t="str">
        <f t="shared" si="47"/>
        <v/>
      </c>
      <c r="BJ134" s="283" t="str">
        <f t="shared" si="48"/>
        <v/>
      </c>
      <c r="BK134" s="283" t="str">
        <f t="shared" si="49"/>
        <v/>
      </c>
      <c r="BL134" s="283" t="str">
        <f t="shared" si="50"/>
        <v/>
      </c>
      <c r="BM134" s="283" t="str">
        <f t="shared" si="51"/>
        <v/>
      </c>
      <c r="BN134" s="283" t="str">
        <f t="shared" si="52"/>
        <v/>
      </c>
      <c r="BO134" s="283" t="str">
        <f t="shared" si="53"/>
        <v/>
      </c>
      <c r="BP134" s="283" t="str">
        <f t="shared" si="54"/>
        <v/>
      </c>
      <c r="BQ134" s="283" t="str">
        <f t="shared" si="55"/>
        <v/>
      </c>
      <c r="BR134" s="283" t="str">
        <f t="shared" si="56"/>
        <v/>
      </c>
      <c r="BS134" s="283" t="str">
        <f t="shared" si="57"/>
        <v/>
      </c>
      <c r="BT134" s="283" t="str">
        <f t="shared" si="58"/>
        <v/>
      </c>
      <c r="BU134" s="283" t="str">
        <f t="shared" si="59"/>
        <v/>
      </c>
      <c r="BV134" s="283" t="str">
        <f t="shared" si="60"/>
        <v/>
      </c>
      <c r="BW134" s="283" t="str">
        <f t="shared" si="61"/>
        <v/>
      </c>
      <c r="BX134" s="283" t="str">
        <f t="shared" si="62"/>
        <v/>
      </c>
      <c r="BY134" s="283" t="str">
        <f t="shared" si="63"/>
        <v/>
      </c>
      <c r="BZ134" s="283" t="str">
        <f t="shared" si="64"/>
        <v/>
      </c>
      <c r="CA134" s="283" t="str">
        <f t="shared" si="65"/>
        <v/>
      </c>
      <c r="CB134" s="283" t="str">
        <f t="shared" si="66"/>
        <v/>
      </c>
      <c r="CC134" s="374"/>
    </row>
    <row r="135">
      <c r="M135" s="389"/>
      <c r="AV135" s="408" t="str">
        <f t="shared" ref="AV135:AY135" si="98">AV86</f>
        <v>PCE-PC2257</v>
      </c>
      <c r="AW135" s="352">
        <f t="shared" si="98"/>
        <v>2709</v>
      </c>
      <c r="AX135" s="352" t="str">
        <f t="shared" si="98"/>
        <v>APL</v>
      </c>
      <c r="AY135" s="352" t="str">
        <f t="shared" si="98"/>
        <v>6ETA</v>
      </c>
      <c r="AZ135" s="410">
        <f t="shared" si="38"/>
        <v>3000</v>
      </c>
      <c r="BA135" s="410">
        <f t="shared" si="39"/>
        <v>1500</v>
      </c>
      <c r="BB135" s="411">
        <f t="shared" si="40"/>
        <v>0.05952380952</v>
      </c>
      <c r="BC135" s="412">
        <f t="shared" si="41"/>
        <v>29311.8</v>
      </c>
      <c r="BD135" s="410" t="str">
        <f t="shared" si="42"/>
        <v>HSI</v>
      </c>
      <c r="BE135" s="283" t="str">
        <f t="shared" si="43"/>
        <v/>
      </c>
      <c r="BF135" s="283" t="str">
        <f t="shared" si="44"/>
        <v/>
      </c>
      <c r="BG135" s="283" t="str">
        <f t="shared" si="45"/>
        <v/>
      </c>
      <c r="BH135" s="283" t="str">
        <f t="shared" si="46"/>
        <v/>
      </c>
      <c r="BI135" s="283" t="str">
        <f t="shared" si="47"/>
        <v/>
      </c>
      <c r="BJ135" s="283" t="str">
        <f t="shared" si="48"/>
        <v/>
      </c>
      <c r="BK135" s="283" t="str">
        <f t="shared" si="49"/>
        <v/>
      </c>
      <c r="BL135" s="283" t="str">
        <f t="shared" si="50"/>
        <v/>
      </c>
      <c r="BM135" s="283" t="str">
        <f t="shared" si="51"/>
        <v/>
      </c>
      <c r="BN135" s="283" t="str">
        <f t="shared" si="52"/>
        <v/>
      </c>
      <c r="BO135" s="283" t="str">
        <f t="shared" si="53"/>
        <v/>
      </c>
      <c r="BP135" s="283" t="str">
        <f t="shared" si="54"/>
        <v/>
      </c>
      <c r="BQ135" s="283" t="str">
        <f t="shared" si="55"/>
        <v/>
      </c>
      <c r="BR135" s="283" t="str">
        <f t="shared" si="56"/>
        <v/>
      </c>
      <c r="BS135" s="283" t="str">
        <f t="shared" si="57"/>
        <v/>
      </c>
      <c r="BT135" s="283" t="str">
        <f t="shared" si="58"/>
        <v/>
      </c>
      <c r="BU135" s="283" t="str">
        <f t="shared" si="59"/>
        <v/>
      </c>
      <c r="BV135" s="283" t="str">
        <f t="shared" si="60"/>
        <v/>
      </c>
      <c r="BW135" s="283" t="str">
        <f t="shared" si="61"/>
        <v/>
      </c>
      <c r="BX135" s="283" t="str">
        <f t="shared" si="62"/>
        <v/>
      </c>
      <c r="BY135" s="283" t="str">
        <f t="shared" si="63"/>
        <v/>
      </c>
      <c r="BZ135" s="283" t="str">
        <f t="shared" si="64"/>
        <v/>
      </c>
      <c r="CA135" s="283" t="str">
        <f t="shared" si="65"/>
        <v/>
      </c>
      <c r="CB135" s="283" t="str">
        <f t="shared" si="66"/>
        <v/>
      </c>
      <c r="CC135" s="374"/>
    </row>
    <row r="136">
      <c r="M136" s="389"/>
      <c r="AV136" s="408" t="str">
        <f t="shared" ref="AV136:AY136" si="99">AV87</f>
        <v>PCE-PC2261</v>
      </c>
      <c r="AW136" s="352">
        <f t="shared" si="99"/>
        <v>2720</v>
      </c>
      <c r="AX136" s="352" t="str">
        <f t="shared" si="99"/>
        <v>APL</v>
      </c>
      <c r="AY136" s="352" t="str">
        <f t="shared" si="99"/>
        <v>6ETA</v>
      </c>
      <c r="AZ136" s="410">
        <f t="shared" si="38"/>
        <v>4500</v>
      </c>
      <c r="BA136" s="410">
        <f t="shared" si="39"/>
        <v>500</v>
      </c>
      <c r="BB136" s="411">
        <f t="shared" si="40"/>
        <v>0.05952380952</v>
      </c>
      <c r="BC136" s="412">
        <f t="shared" si="41"/>
        <v>30083.2</v>
      </c>
      <c r="BD136" s="410" t="str">
        <f t="shared" si="42"/>
        <v>TBO</v>
      </c>
      <c r="BE136" s="374" t="str">
        <f t="shared" si="43"/>
        <v/>
      </c>
      <c r="BF136" s="374" t="str">
        <f t="shared" si="44"/>
        <v/>
      </c>
      <c r="BG136" s="374" t="str">
        <f t="shared" si="45"/>
        <v/>
      </c>
      <c r="BH136" s="374" t="str">
        <f t="shared" si="46"/>
        <v/>
      </c>
      <c r="BI136" s="374" t="str">
        <f t="shared" si="47"/>
        <v/>
      </c>
      <c r="BJ136" s="376" t="str">
        <f t="shared" si="48"/>
        <v/>
      </c>
      <c r="BK136" s="374" t="str">
        <f t="shared" si="49"/>
        <v/>
      </c>
      <c r="BL136" s="374" t="str">
        <f t="shared" si="50"/>
        <v/>
      </c>
      <c r="BM136" s="374" t="str">
        <f t="shared" si="51"/>
        <v/>
      </c>
      <c r="BN136" s="374" t="str">
        <f t="shared" si="52"/>
        <v/>
      </c>
      <c r="BO136" s="374" t="str">
        <f t="shared" si="53"/>
        <v/>
      </c>
      <c r="BP136" s="374" t="str">
        <f t="shared" si="54"/>
        <v/>
      </c>
      <c r="BQ136" s="374" t="str">
        <f t="shared" si="55"/>
        <v/>
      </c>
      <c r="BR136" s="374" t="str">
        <f t="shared" si="56"/>
        <v/>
      </c>
      <c r="BS136" s="374" t="str">
        <f t="shared" si="57"/>
        <v/>
      </c>
      <c r="BT136" s="374" t="str">
        <f t="shared" si="58"/>
        <v/>
      </c>
      <c r="BU136" s="374" t="str">
        <f t="shared" si="59"/>
        <v/>
      </c>
      <c r="BV136" s="374" t="str">
        <f t="shared" si="60"/>
        <v/>
      </c>
      <c r="BW136" s="374" t="str">
        <f t="shared" si="61"/>
        <v/>
      </c>
      <c r="BX136" s="374" t="str">
        <f t="shared" si="62"/>
        <v/>
      </c>
      <c r="BY136" s="374" t="str">
        <f t="shared" si="63"/>
        <v/>
      </c>
      <c r="BZ136" s="374" t="str">
        <f t="shared" si="64"/>
        <v/>
      </c>
      <c r="CA136" s="374" t="str">
        <f t="shared" si="65"/>
        <v/>
      </c>
      <c r="CB136" s="374" t="str">
        <f t="shared" si="66"/>
        <v/>
      </c>
      <c r="CC136" s="374"/>
    </row>
    <row r="137">
      <c r="M137" s="389"/>
      <c r="AV137" s="408" t="str">
        <f t="shared" ref="AV137:AY137" si="100">AV88</f>
        <v>PCE-PC2289</v>
      </c>
      <c r="AW137" s="352">
        <f t="shared" si="100"/>
        <v>2731</v>
      </c>
      <c r="AX137" s="352" t="str">
        <f t="shared" si="100"/>
        <v>OS</v>
      </c>
      <c r="AY137" s="352" t="str">
        <f t="shared" si="100"/>
        <v>PAMASP</v>
      </c>
      <c r="AZ137" s="410">
        <f t="shared" si="38"/>
        <v>3000</v>
      </c>
      <c r="BA137" s="410">
        <f t="shared" si="39"/>
        <v>1500</v>
      </c>
      <c r="BB137" s="411" t="str">
        <f t="shared" si="40"/>
        <v>#DIV/0!</v>
      </c>
      <c r="BC137" s="412" t="str">
        <f t="shared" si="41"/>
        <v>#DIV/0!</v>
      </c>
      <c r="BD137" s="410" t="str">
        <f t="shared" si="42"/>
        <v>HSI</v>
      </c>
      <c r="BE137" s="374" t="str">
        <f t="shared" si="43"/>
        <v>#DIV/0!</v>
      </c>
      <c r="BF137" s="374" t="str">
        <f t="shared" si="44"/>
        <v>#DIV/0!</v>
      </c>
      <c r="BG137" s="374" t="str">
        <f t="shared" si="45"/>
        <v>#DIV/0!</v>
      </c>
      <c r="BH137" s="374" t="str">
        <f t="shared" si="46"/>
        <v>#DIV/0!</v>
      </c>
      <c r="BI137" s="374" t="str">
        <f t="shared" si="47"/>
        <v>#DIV/0!</v>
      </c>
      <c r="BJ137" s="374" t="str">
        <f t="shared" si="48"/>
        <v>#DIV/0!</v>
      </c>
      <c r="BK137" s="374" t="str">
        <f t="shared" si="49"/>
        <v>#DIV/0!</v>
      </c>
      <c r="BL137" s="374" t="str">
        <f t="shared" si="50"/>
        <v>#DIV/0!</v>
      </c>
      <c r="BM137" s="374" t="str">
        <f t="shared" si="51"/>
        <v>#DIV/0!</v>
      </c>
      <c r="BN137" s="374" t="str">
        <f t="shared" si="52"/>
        <v>#DIV/0!</v>
      </c>
      <c r="BO137" s="374" t="str">
        <f t="shared" si="53"/>
        <v>#DIV/0!</v>
      </c>
      <c r="BP137" s="374" t="str">
        <f t="shared" si="54"/>
        <v>#DIV/0!</v>
      </c>
      <c r="BQ137" s="374" t="str">
        <f t="shared" si="55"/>
        <v>#DIV/0!</v>
      </c>
      <c r="BR137" s="374" t="str">
        <f t="shared" si="56"/>
        <v>#DIV/0!</v>
      </c>
      <c r="BS137" s="374" t="str">
        <f t="shared" si="57"/>
        <v>#DIV/0!</v>
      </c>
      <c r="BT137" s="374" t="str">
        <f t="shared" si="58"/>
        <v>#DIV/0!</v>
      </c>
      <c r="BU137" s="374" t="str">
        <f t="shared" si="59"/>
        <v>#DIV/0!</v>
      </c>
      <c r="BV137" s="374" t="str">
        <f t="shared" si="60"/>
        <v>#DIV/0!</v>
      </c>
      <c r="BW137" s="374" t="str">
        <f t="shared" si="61"/>
        <v>#DIV/0!</v>
      </c>
      <c r="BX137" s="374" t="str">
        <f t="shared" si="62"/>
        <v>#DIV/0!</v>
      </c>
      <c r="BY137" s="374" t="str">
        <f t="shared" si="63"/>
        <v>#DIV/0!</v>
      </c>
      <c r="BZ137" s="374" t="str">
        <f t="shared" si="64"/>
        <v>#DIV/0!</v>
      </c>
      <c r="CA137" s="374" t="str">
        <f t="shared" si="65"/>
        <v>#DIV/0!</v>
      </c>
      <c r="CB137" s="374" t="str">
        <f t="shared" si="66"/>
        <v>#DIV/0!</v>
      </c>
      <c r="CC137" s="374"/>
    </row>
    <row r="138">
      <c r="M138" s="389"/>
      <c r="AV138" s="408" t="str">
        <f t="shared" ref="AV138:AY138" si="101">AV89</f>
        <v>PCE-PC2290</v>
      </c>
      <c r="AW138" s="352">
        <f t="shared" si="101"/>
        <v>2729</v>
      </c>
      <c r="AX138" s="352" t="str">
        <f t="shared" si="101"/>
        <v>OS</v>
      </c>
      <c r="AY138" s="352" t="str">
        <f t="shared" si="101"/>
        <v>1/5GAV</v>
      </c>
      <c r="AZ138" s="410">
        <f t="shared" si="38"/>
        <v>3000</v>
      </c>
      <c r="BA138" s="410">
        <f t="shared" si="39"/>
        <v>1500</v>
      </c>
      <c r="BB138" s="411">
        <f t="shared" si="40"/>
        <v>55.625</v>
      </c>
      <c r="BC138" s="412">
        <f t="shared" si="41"/>
        <v>29.97153558</v>
      </c>
      <c r="BD138" s="410" t="str">
        <f t="shared" si="42"/>
        <v>HSI</v>
      </c>
      <c r="BE138" s="283" t="str">
        <f t="shared" si="43"/>
        <v/>
      </c>
      <c r="BF138" s="283" t="str">
        <f t="shared" si="44"/>
        <v/>
      </c>
      <c r="BG138" s="283" t="str">
        <f t="shared" si="45"/>
        <v/>
      </c>
      <c r="BH138" s="283" t="str">
        <f t="shared" si="46"/>
        <v/>
      </c>
      <c r="BI138" s="283" t="str">
        <f t="shared" si="47"/>
        <v/>
      </c>
      <c r="BJ138" s="283" t="str">
        <f t="shared" si="48"/>
        <v/>
      </c>
      <c r="BK138" s="283" t="str">
        <f t="shared" si="49"/>
        <v/>
      </c>
      <c r="BL138" s="283" t="str">
        <f t="shared" si="50"/>
        <v/>
      </c>
      <c r="BM138" s="283" t="str">
        <f t="shared" si="51"/>
        <v/>
      </c>
      <c r="BN138" s="283" t="str">
        <f t="shared" si="52"/>
        <v/>
      </c>
      <c r="BO138" s="283" t="str">
        <f t="shared" si="53"/>
        <v/>
      </c>
      <c r="BP138" s="283" t="str">
        <f t="shared" si="54"/>
        <v/>
      </c>
      <c r="BQ138" s="283" t="str">
        <f t="shared" si="55"/>
        <v/>
      </c>
      <c r="BR138" s="283" t="str">
        <f t="shared" si="56"/>
        <v/>
      </c>
      <c r="BS138" s="283" t="str">
        <f t="shared" si="57"/>
        <v/>
      </c>
      <c r="BT138" s="283" t="str">
        <f t="shared" si="58"/>
        <v/>
      </c>
      <c r="BU138" s="283" t="str">
        <f t="shared" si="59"/>
        <v/>
      </c>
      <c r="BV138" s="283" t="str">
        <f t="shared" si="60"/>
        <v/>
      </c>
      <c r="BW138" s="283" t="str">
        <f t="shared" si="61"/>
        <v/>
      </c>
      <c r="BX138" s="283" t="str">
        <f t="shared" si="62"/>
        <v/>
      </c>
      <c r="BY138" s="283" t="str">
        <f t="shared" si="63"/>
        <v/>
      </c>
      <c r="BZ138" s="283" t="str">
        <f t="shared" si="64"/>
        <v/>
      </c>
      <c r="CA138" s="283" t="str">
        <f t="shared" si="65"/>
        <v/>
      </c>
      <c r="CB138" s="283" t="str">
        <f t="shared" si="66"/>
        <v/>
      </c>
      <c r="CC138" s="374"/>
    </row>
    <row r="139">
      <c r="M139" s="389"/>
      <c r="AV139" s="408" t="str">
        <f t="shared" ref="AV139:AY139" si="102">AV90</f>
        <v>PCE-PC2358</v>
      </c>
      <c r="AW139" s="352">
        <f t="shared" si="102"/>
        <v>2736</v>
      </c>
      <c r="AX139" s="352" t="str">
        <f t="shared" si="102"/>
        <v>APL</v>
      </c>
      <c r="AY139" s="352" t="str">
        <f t="shared" si="102"/>
        <v>7ETA</v>
      </c>
      <c r="AZ139" s="410">
        <f t="shared" si="38"/>
        <v>4500</v>
      </c>
      <c r="BA139" s="410">
        <f t="shared" si="39"/>
        <v>500</v>
      </c>
      <c r="BB139" s="411">
        <f t="shared" si="40"/>
        <v>4.411111111</v>
      </c>
      <c r="BC139" s="412">
        <f t="shared" si="41"/>
        <v>228.4382872</v>
      </c>
      <c r="BD139" s="410" t="str">
        <f t="shared" si="42"/>
        <v>TBO</v>
      </c>
      <c r="BE139" s="283" t="str">
        <f t="shared" si="43"/>
        <v/>
      </c>
      <c r="BF139" s="283" t="str">
        <f t="shared" si="44"/>
        <v/>
      </c>
      <c r="BG139" s="283" t="str">
        <f t="shared" si="45"/>
        <v/>
      </c>
      <c r="BH139" s="283" t="str">
        <f t="shared" si="46"/>
        <v/>
      </c>
      <c r="BI139" s="283" t="str">
        <f t="shared" si="47"/>
        <v/>
      </c>
      <c r="BJ139" s="283" t="str">
        <f t="shared" si="48"/>
        <v/>
      </c>
      <c r="BK139" s="283" t="str">
        <f t="shared" si="49"/>
        <v/>
      </c>
      <c r="BL139" s="283" t="str">
        <f t="shared" si="50"/>
        <v/>
      </c>
      <c r="BM139" s="283" t="str">
        <f t="shared" si="51"/>
        <v/>
      </c>
      <c r="BN139" s="283" t="str">
        <f t="shared" si="52"/>
        <v/>
      </c>
      <c r="BO139" s="283" t="str">
        <f t="shared" si="53"/>
        <v/>
      </c>
      <c r="BP139" s="283" t="str">
        <f t="shared" si="54"/>
        <v/>
      </c>
      <c r="BQ139" s="283" t="str">
        <f t="shared" si="55"/>
        <v/>
      </c>
      <c r="BR139" s="283" t="str">
        <f t="shared" si="56"/>
        <v/>
      </c>
      <c r="BS139" s="283" t="str">
        <f t="shared" si="57"/>
        <v/>
      </c>
      <c r="BT139" s="283" t="str">
        <f t="shared" si="58"/>
        <v/>
      </c>
      <c r="BU139" s="283" t="str">
        <f t="shared" si="59"/>
        <v/>
      </c>
      <c r="BV139" s="283" t="str">
        <f t="shared" si="60"/>
        <v/>
      </c>
      <c r="BW139" s="283" t="str">
        <f t="shared" si="61"/>
        <v/>
      </c>
      <c r="BX139" s="283" t="str">
        <f t="shared" si="62"/>
        <v/>
      </c>
      <c r="BY139" s="283" t="str">
        <f t="shared" si="63"/>
        <v/>
      </c>
      <c r="BZ139" s="283" t="str">
        <f t="shared" si="64"/>
        <v/>
      </c>
      <c r="CA139" s="283" t="str">
        <f t="shared" si="65"/>
        <v/>
      </c>
      <c r="CB139" s="283" t="str">
        <f t="shared" si="66"/>
        <v/>
      </c>
      <c r="CC139" s="374"/>
    </row>
    <row r="140">
      <c r="M140" s="389"/>
      <c r="AV140" s="408" t="str">
        <f t="shared" ref="AV140:AY140" si="103">AV91</f>
        <v>PCE-PC2360</v>
      </c>
      <c r="AW140" s="352">
        <f t="shared" si="103"/>
        <v>2708</v>
      </c>
      <c r="AX140" s="352" t="str">
        <f t="shared" si="103"/>
        <v>APL</v>
      </c>
      <c r="AY140" s="352" t="str">
        <f t="shared" si="103"/>
        <v>1/5GAV</v>
      </c>
      <c r="AZ140" s="410">
        <f t="shared" si="38"/>
        <v>3000</v>
      </c>
      <c r="BA140" s="410">
        <f t="shared" si="39"/>
        <v>1500</v>
      </c>
      <c r="BB140" s="411">
        <f t="shared" si="40"/>
        <v>55.625</v>
      </c>
      <c r="BC140" s="412">
        <f t="shared" si="41"/>
        <v>39.62696629</v>
      </c>
      <c r="BD140" s="410" t="str">
        <f t="shared" si="42"/>
        <v>HSI</v>
      </c>
      <c r="BE140" s="283" t="str">
        <f t="shared" si="43"/>
        <v/>
      </c>
      <c r="BF140" s="283" t="str">
        <f t="shared" si="44"/>
        <v/>
      </c>
      <c r="BG140" s="283" t="str">
        <f t="shared" si="45"/>
        <v/>
      </c>
      <c r="BH140" s="283" t="str">
        <f t="shared" si="46"/>
        <v/>
      </c>
      <c r="BI140" s="283" t="str">
        <f t="shared" si="47"/>
        <v/>
      </c>
      <c r="BJ140" s="283" t="str">
        <f t="shared" si="48"/>
        <v/>
      </c>
      <c r="BK140" s="283" t="str">
        <f t="shared" si="49"/>
        <v/>
      </c>
      <c r="BL140" s="283" t="str">
        <f t="shared" si="50"/>
        <v/>
      </c>
      <c r="BM140" s="283" t="str">
        <f t="shared" si="51"/>
        <v/>
      </c>
      <c r="BN140" s="283" t="str">
        <f t="shared" si="52"/>
        <v/>
      </c>
      <c r="BO140" s="283" t="str">
        <f t="shared" si="53"/>
        <v/>
      </c>
      <c r="BP140" s="283" t="str">
        <f t="shared" si="54"/>
        <v/>
      </c>
      <c r="BQ140" s="283" t="str">
        <f t="shared" si="55"/>
        <v/>
      </c>
      <c r="BR140" s="283" t="str">
        <f t="shared" si="56"/>
        <v/>
      </c>
      <c r="BS140" s="283" t="str">
        <f t="shared" si="57"/>
        <v/>
      </c>
      <c r="BT140" s="283" t="str">
        <f t="shared" si="58"/>
        <v/>
      </c>
      <c r="BU140" s="283" t="str">
        <f t="shared" si="59"/>
        <v/>
      </c>
      <c r="BV140" s="283" t="str">
        <f t="shared" si="60"/>
        <v/>
      </c>
      <c r="BW140" s="283" t="str">
        <f t="shared" si="61"/>
        <v/>
      </c>
      <c r="BX140" s="283" t="str">
        <f t="shared" si="62"/>
        <v/>
      </c>
      <c r="BY140" s="283" t="str">
        <f t="shared" si="63"/>
        <v/>
      </c>
      <c r="BZ140" s="283" t="str">
        <f t="shared" si="64"/>
        <v/>
      </c>
      <c r="CA140" s="283" t="str">
        <f t="shared" si="65"/>
        <v/>
      </c>
      <c r="CB140" s="283" t="str">
        <f t="shared" si="66"/>
        <v/>
      </c>
      <c r="CC140" s="374"/>
    </row>
    <row r="141">
      <c r="M141" s="389"/>
      <c r="AV141" s="408" t="str">
        <f t="shared" ref="AV141:AY141" si="104">AV92</f>
        <v/>
      </c>
      <c r="AW141" s="352" t="str">
        <f t="shared" si="104"/>
        <v/>
      </c>
      <c r="AX141" s="352" t="str">
        <f t="shared" si="104"/>
        <v/>
      </c>
      <c r="AY141" s="352" t="str">
        <f t="shared" si="104"/>
        <v/>
      </c>
      <c r="AZ141" s="410">
        <f t="shared" si="38"/>
        <v>1500</v>
      </c>
      <c r="BA141" s="410">
        <f t="shared" si="39"/>
        <v>1500</v>
      </c>
      <c r="BB141" s="411" t="b">
        <f t="shared" si="40"/>
        <v>0</v>
      </c>
      <c r="BC141" s="412" t="str">
        <f t="shared" si="41"/>
        <v>#DIV/0!</v>
      </c>
      <c r="BD141" s="410" t="str">
        <f t="shared" si="42"/>
        <v>HSI</v>
      </c>
      <c r="BE141" s="283" t="str">
        <f t="shared" si="43"/>
        <v>#DIV/0!</v>
      </c>
      <c r="BF141" s="283" t="str">
        <f t="shared" si="44"/>
        <v>#DIV/0!</v>
      </c>
      <c r="BG141" s="283" t="str">
        <f t="shared" si="45"/>
        <v>#DIV/0!</v>
      </c>
      <c r="BH141" s="283" t="str">
        <f t="shared" si="46"/>
        <v>#DIV/0!</v>
      </c>
      <c r="BI141" s="283" t="str">
        <f t="shared" si="47"/>
        <v>#DIV/0!</v>
      </c>
      <c r="BJ141" s="283" t="str">
        <f t="shared" si="48"/>
        <v>#DIV/0!</v>
      </c>
      <c r="BK141" s="283" t="str">
        <f t="shared" si="49"/>
        <v>#DIV/0!</v>
      </c>
      <c r="BL141" s="283" t="str">
        <f t="shared" si="50"/>
        <v>#DIV/0!</v>
      </c>
      <c r="BM141" s="283" t="str">
        <f t="shared" si="51"/>
        <v>#DIV/0!</v>
      </c>
      <c r="BN141" s="283" t="str">
        <f t="shared" si="52"/>
        <v>#DIV/0!</v>
      </c>
      <c r="BO141" s="283" t="str">
        <f t="shared" si="53"/>
        <v>#DIV/0!</v>
      </c>
      <c r="BP141" s="283" t="str">
        <f t="shared" si="54"/>
        <v>#DIV/0!</v>
      </c>
      <c r="BQ141" s="283" t="str">
        <f t="shared" si="55"/>
        <v>#DIV/0!</v>
      </c>
      <c r="BR141" s="283" t="str">
        <f t="shared" si="56"/>
        <v>#DIV/0!</v>
      </c>
      <c r="BS141" s="283" t="str">
        <f t="shared" si="57"/>
        <v>#DIV/0!</v>
      </c>
      <c r="BT141" s="283" t="str">
        <f t="shared" si="58"/>
        <v>#DIV/0!</v>
      </c>
      <c r="BU141" s="283" t="str">
        <f t="shared" si="59"/>
        <v>#DIV/0!</v>
      </c>
      <c r="BV141" s="283" t="str">
        <f t="shared" si="60"/>
        <v>#DIV/0!</v>
      </c>
      <c r="BW141" s="283" t="str">
        <f t="shared" si="61"/>
        <v>#DIV/0!</v>
      </c>
      <c r="BX141" s="283" t="str">
        <f t="shared" si="62"/>
        <v>#DIV/0!</v>
      </c>
      <c r="BY141" s="283" t="str">
        <f t="shared" si="63"/>
        <v>#DIV/0!</v>
      </c>
      <c r="BZ141" s="283" t="str">
        <f t="shared" si="64"/>
        <v>#DIV/0!</v>
      </c>
      <c r="CA141" s="283" t="str">
        <f t="shared" si="65"/>
        <v>#DIV/0!</v>
      </c>
      <c r="CB141" s="283" t="str">
        <f t="shared" si="66"/>
        <v>#DIV/0!</v>
      </c>
      <c r="CC141" s="399"/>
    </row>
    <row r="142">
      <c r="M142" s="389"/>
      <c r="AV142" s="408" t="str">
        <f t="shared" ref="AV142:AY142" si="105">AV93</f>
        <v/>
      </c>
      <c r="AW142" s="352" t="str">
        <f t="shared" si="105"/>
        <v/>
      </c>
      <c r="AX142" s="352" t="str">
        <f t="shared" si="105"/>
        <v/>
      </c>
      <c r="AY142" s="352" t="str">
        <f t="shared" si="105"/>
        <v/>
      </c>
      <c r="AZ142" s="410">
        <f t="shared" si="38"/>
        <v>1500</v>
      </c>
      <c r="BA142" s="410">
        <f t="shared" si="39"/>
        <v>1500</v>
      </c>
      <c r="BB142" s="411" t="b">
        <f t="shared" si="40"/>
        <v>0</v>
      </c>
      <c r="BC142" s="412" t="str">
        <f t="shared" si="41"/>
        <v>#DIV/0!</v>
      </c>
      <c r="BD142" s="410" t="str">
        <f t="shared" si="42"/>
        <v>HSI</v>
      </c>
      <c r="BE142" s="283" t="str">
        <f t="shared" si="43"/>
        <v>#DIV/0!</v>
      </c>
      <c r="BF142" s="283" t="str">
        <f t="shared" si="44"/>
        <v>#DIV/0!</v>
      </c>
      <c r="BG142" s="283" t="str">
        <f t="shared" si="45"/>
        <v>#DIV/0!</v>
      </c>
      <c r="BH142" s="283" t="str">
        <f t="shared" si="46"/>
        <v>#DIV/0!</v>
      </c>
      <c r="BI142" s="283" t="str">
        <f t="shared" si="47"/>
        <v>#DIV/0!</v>
      </c>
      <c r="BJ142" s="283" t="str">
        <f t="shared" si="48"/>
        <v>#DIV/0!</v>
      </c>
      <c r="BK142" s="283" t="str">
        <f t="shared" si="49"/>
        <v>#DIV/0!</v>
      </c>
      <c r="BL142" s="283" t="str">
        <f t="shared" si="50"/>
        <v>#DIV/0!</v>
      </c>
      <c r="BM142" s="283" t="str">
        <f t="shared" si="51"/>
        <v>#DIV/0!</v>
      </c>
      <c r="BN142" s="283" t="str">
        <f t="shared" si="52"/>
        <v>#DIV/0!</v>
      </c>
      <c r="BO142" s="283" t="str">
        <f t="shared" si="53"/>
        <v>#DIV/0!</v>
      </c>
      <c r="BP142" s="283" t="str">
        <f t="shared" si="54"/>
        <v>#DIV/0!</v>
      </c>
      <c r="BQ142" s="283" t="str">
        <f t="shared" si="55"/>
        <v>#DIV/0!</v>
      </c>
      <c r="BR142" s="283" t="str">
        <f t="shared" si="56"/>
        <v>#DIV/0!</v>
      </c>
      <c r="BS142" s="283" t="str">
        <f t="shared" si="57"/>
        <v>#DIV/0!</v>
      </c>
      <c r="BT142" s="283" t="str">
        <f t="shared" si="58"/>
        <v>#DIV/0!</v>
      </c>
      <c r="BU142" s="283" t="str">
        <f t="shared" si="59"/>
        <v>#DIV/0!</v>
      </c>
      <c r="BV142" s="283" t="str">
        <f t="shared" si="60"/>
        <v>#DIV/0!</v>
      </c>
      <c r="BW142" s="283" t="str">
        <f t="shared" si="61"/>
        <v>#DIV/0!</v>
      </c>
      <c r="BX142" s="283" t="str">
        <f t="shared" si="62"/>
        <v>#DIV/0!</v>
      </c>
      <c r="BY142" s="283" t="str">
        <f t="shared" si="63"/>
        <v>#DIV/0!</v>
      </c>
      <c r="BZ142" s="283" t="str">
        <f t="shared" si="64"/>
        <v>#DIV/0!</v>
      </c>
      <c r="CA142" s="283" t="str">
        <f t="shared" si="65"/>
        <v>#DIV/0!</v>
      </c>
      <c r="CB142" s="283" t="str">
        <f t="shared" si="66"/>
        <v>#DIV/0!</v>
      </c>
      <c r="CC142" s="399"/>
    </row>
    <row r="143">
      <c r="M143" s="389"/>
      <c r="AV143" s="423" t="s">
        <v>243</v>
      </c>
      <c r="AW143" s="374"/>
      <c r="AX143" s="383"/>
      <c r="AY143" s="374"/>
      <c r="AZ143" s="410"/>
      <c r="BA143" s="410"/>
      <c r="BB143" s="411"/>
      <c r="BC143" s="412"/>
      <c r="BD143" s="410"/>
      <c r="BE143" s="283"/>
      <c r="BF143" s="283"/>
      <c r="BG143" s="283"/>
      <c r="BH143" s="283"/>
      <c r="BI143" s="283"/>
      <c r="BJ143" s="283"/>
      <c r="BK143" s="283"/>
      <c r="BL143" s="283"/>
      <c r="BM143" s="283"/>
      <c r="BN143" s="283"/>
      <c r="BO143" s="283"/>
      <c r="BP143" s="283"/>
      <c r="BQ143" s="283"/>
      <c r="BR143" s="283"/>
      <c r="BS143" s="283"/>
      <c r="BT143" s="283"/>
      <c r="BU143" s="283"/>
      <c r="BV143" s="283"/>
      <c r="BW143" s="283"/>
      <c r="BX143" s="283"/>
      <c r="BY143" s="283"/>
      <c r="BZ143" s="283"/>
      <c r="CA143" s="283"/>
      <c r="CB143" s="283"/>
      <c r="CC143" s="399"/>
    </row>
    <row r="144">
      <c r="M144" s="389"/>
      <c r="AV144" s="425" t="s">
        <v>339</v>
      </c>
      <c r="AW144" s="374"/>
      <c r="AX144" s="383"/>
      <c r="AY144" s="374"/>
      <c r="AZ144" s="410"/>
      <c r="BA144" s="410"/>
      <c r="BB144" s="411"/>
      <c r="BC144" s="412"/>
      <c r="BD144" s="410"/>
      <c r="BE144" s="399"/>
      <c r="BF144" s="399"/>
      <c r="BG144" s="399"/>
      <c r="BH144" s="399"/>
      <c r="BI144" s="399"/>
      <c r="BJ144" s="399"/>
      <c r="BK144" s="399"/>
      <c r="BL144" s="399"/>
      <c r="BM144" s="399"/>
      <c r="BN144" s="399"/>
      <c r="BO144" s="399"/>
      <c r="BP144" s="399"/>
      <c r="BQ144" s="399"/>
      <c r="BR144" s="399"/>
      <c r="BS144" s="399"/>
      <c r="BT144" s="399"/>
      <c r="BU144" s="399"/>
      <c r="BV144" s="399"/>
      <c r="BW144" s="399"/>
      <c r="BX144" s="399"/>
      <c r="BY144" s="399"/>
      <c r="BZ144" s="399"/>
      <c r="CA144" s="399"/>
      <c r="CB144" s="399"/>
      <c r="CC144" s="399"/>
    </row>
    <row r="145">
      <c r="M145" s="389"/>
      <c r="AU145" s="399"/>
      <c r="AV145" s="399"/>
      <c r="AW145" s="381"/>
      <c r="AX145" s="399"/>
      <c r="AY145" s="399"/>
      <c r="AZ145" s="399"/>
      <c r="BA145" s="129"/>
      <c r="BB145" s="399"/>
      <c r="BC145" s="399"/>
      <c r="BD145" s="399"/>
      <c r="BE145" s="399"/>
      <c r="BF145" s="399"/>
      <c r="BG145" s="399"/>
      <c r="BH145" s="399"/>
      <c r="BI145" s="399"/>
      <c r="BJ145" s="399"/>
      <c r="BK145" s="399"/>
      <c r="BL145" s="399"/>
      <c r="BM145" s="399"/>
      <c r="BN145" s="399"/>
      <c r="BO145" s="399"/>
      <c r="BP145" s="399"/>
      <c r="BQ145" s="399"/>
      <c r="BR145" s="399"/>
      <c r="BS145" s="399"/>
      <c r="BT145" s="399"/>
      <c r="BU145" s="399"/>
      <c r="BV145" s="399"/>
      <c r="BW145" s="399"/>
      <c r="BX145" s="399"/>
      <c r="BY145" s="399"/>
      <c r="BZ145" s="399"/>
      <c r="CA145" s="399"/>
      <c r="CB145" s="399"/>
      <c r="CC145" s="399"/>
    </row>
    <row r="146">
      <c r="M146" s="389"/>
      <c r="AU146" s="399"/>
      <c r="AV146" s="399"/>
      <c r="AW146" s="381"/>
      <c r="AX146" s="399"/>
      <c r="AY146" s="399"/>
      <c r="AZ146" s="399"/>
      <c r="BA146" s="129"/>
      <c r="BB146" s="399"/>
      <c r="BC146" s="399"/>
      <c r="BD146" s="399"/>
      <c r="BE146" s="399"/>
      <c r="BF146" s="399"/>
      <c r="BG146" s="399"/>
      <c r="BH146" s="399"/>
      <c r="BI146" s="399"/>
      <c r="BJ146" s="399"/>
      <c r="BK146" s="399"/>
      <c r="BL146" s="399"/>
      <c r="BM146" s="399"/>
      <c r="BN146" s="399"/>
      <c r="BO146" s="399"/>
      <c r="BP146" s="399"/>
      <c r="BQ146" s="399"/>
      <c r="BR146" s="399"/>
      <c r="BS146" s="399"/>
      <c r="BT146" s="399"/>
      <c r="BU146" s="399"/>
      <c r="BV146" s="399"/>
      <c r="BW146" s="399"/>
      <c r="BX146" s="399"/>
      <c r="BY146" s="399"/>
      <c r="BZ146" s="399"/>
      <c r="CA146" s="399"/>
      <c r="CB146" s="399"/>
      <c r="CC146" s="399"/>
    </row>
    <row r="147">
      <c r="M147" s="389"/>
      <c r="AU147" s="399"/>
      <c r="AV147" s="399"/>
      <c r="AW147" s="381"/>
      <c r="AX147" s="399"/>
      <c r="AY147" s="399"/>
      <c r="AZ147" s="399"/>
      <c r="BA147" s="129"/>
      <c r="BB147" s="438" t="s">
        <v>354</v>
      </c>
      <c r="BC147" s="399"/>
      <c r="BD147" s="399"/>
      <c r="BE147" s="283" t="str">
        <f t="shared" ref="BE147:CB147" si="106">BE52</f>
        <v>AGO</v>
      </c>
      <c r="BF147" s="283" t="str">
        <f t="shared" si="106"/>
        <v>SET</v>
      </c>
      <c r="BG147" s="283" t="str">
        <f t="shared" si="106"/>
        <v>OUT</v>
      </c>
      <c r="BH147" s="283" t="str">
        <f t="shared" si="106"/>
        <v>NOV</v>
      </c>
      <c r="BI147" s="283" t="str">
        <f t="shared" si="106"/>
        <v>DEZ</v>
      </c>
      <c r="BJ147" s="283" t="str">
        <f t="shared" si="106"/>
        <v>JAN</v>
      </c>
      <c r="BK147" s="283" t="str">
        <f t="shared" si="106"/>
        <v>FEV</v>
      </c>
      <c r="BL147" s="283" t="str">
        <f t="shared" si="106"/>
        <v>MAR</v>
      </c>
      <c r="BM147" s="283" t="str">
        <f t="shared" si="106"/>
        <v>ABR</v>
      </c>
      <c r="BN147" s="283" t="str">
        <f t="shared" si="106"/>
        <v>MAI</v>
      </c>
      <c r="BO147" s="283" t="str">
        <f t="shared" si="106"/>
        <v>JUN</v>
      </c>
      <c r="BP147" s="283" t="str">
        <f t="shared" si="106"/>
        <v>JUL</v>
      </c>
      <c r="BQ147" s="283" t="str">
        <f t="shared" si="106"/>
        <v>AGO</v>
      </c>
      <c r="BR147" s="283" t="str">
        <f t="shared" si="106"/>
        <v>SET</v>
      </c>
      <c r="BS147" s="283" t="str">
        <f t="shared" si="106"/>
        <v>OUT</v>
      </c>
      <c r="BT147" s="283" t="str">
        <f t="shared" si="106"/>
        <v>NOV</v>
      </c>
      <c r="BU147" s="283" t="str">
        <f t="shared" si="106"/>
        <v>DEZ</v>
      </c>
      <c r="BV147" s="283" t="str">
        <f t="shared" si="106"/>
        <v>JAN</v>
      </c>
      <c r="BW147" s="283" t="str">
        <f t="shared" si="106"/>
        <v>FEV</v>
      </c>
      <c r="BX147" s="283" t="str">
        <f t="shared" si="106"/>
        <v>MAR</v>
      </c>
      <c r="BY147" s="283" t="str">
        <f t="shared" si="106"/>
        <v>ABR</v>
      </c>
      <c r="BZ147" s="283" t="str">
        <f t="shared" si="106"/>
        <v>MAI</v>
      </c>
      <c r="CA147" s="283" t="str">
        <f t="shared" si="106"/>
        <v>JUN</v>
      </c>
      <c r="CB147" s="283" t="str">
        <f t="shared" si="106"/>
        <v>JUL</v>
      </c>
      <c r="CC147" s="399"/>
    </row>
    <row r="148">
      <c r="M148" s="389"/>
      <c r="AU148" s="399"/>
      <c r="AV148" s="399"/>
      <c r="AW148" s="381"/>
      <c r="AX148" s="399"/>
      <c r="AY148" s="399"/>
      <c r="AZ148" s="399"/>
      <c r="BA148" s="129"/>
      <c r="BB148" s="399"/>
      <c r="BC148" s="399"/>
      <c r="BD148" s="399"/>
      <c r="BE148" s="283" t="str">
        <f t="shared" ref="BE148:CB148" si="107">CONCAT(BE53,BE102)</f>
        <v>#DIV/0!</v>
      </c>
      <c r="BF148" s="283" t="str">
        <f t="shared" si="107"/>
        <v>#DIV/0!</v>
      </c>
      <c r="BG148" s="283" t="str">
        <f t="shared" si="107"/>
        <v>#DIV/0!</v>
      </c>
      <c r="BH148" s="283" t="str">
        <f t="shared" si="107"/>
        <v>#DIV/0!</v>
      </c>
      <c r="BI148" s="283" t="str">
        <f t="shared" si="107"/>
        <v>#DIV/0!</v>
      </c>
      <c r="BJ148" s="283" t="str">
        <f t="shared" si="107"/>
        <v>#DIV/0!</v>
      </c>
      <c r="BK148" s="283" t="str">
        <f t="shared" si="107"/>
        <v>#DIV/0!</v>
      </c>
      <c r="BL148" s="283" t="str">
        <f t="shared" si="107"/>
        <v>#DIV/0!</v>
      </c>
      <c r="BM148" s="283" t="str">
        <f t="shared" si="107"/>
        <v>#DIV/0!</v>
      </c>
      <c r="BN148" s="283" t="str">
        <f t="shared" si="107"/>
        <v>#DIV/0!</v>
      </c>
      <c r="BO148" s="283" t="str">
        <f t="shared" si="107"/>
        <v>#DIV/0!</v>
      </c>
      <c r="BP148" s="283" t="str">
        <f t="shared" si="107"/>
        <v>#DIV/0!</v>
      </c>
      <c r="BQ148" s="283" t="str">
        <f t="shared" si="107"/>
        <v>#DIV/0!</v>
      </c>
      <c r="BR148" s="283" t="str">
        <f t="shared" si="107"/>
        <v>#DIV/0!</v>
      </c>
      <c r="BS148" s="283" t="str">
        <f t="shared" si="107"/>
        <v>#DIV/0!</v>
      </c>
      <c r="BT148" s="283" t="str">
        <f t="shared" si="107"/>
        <v>#DIV/0!</v>
      </c>
      <c r="BU148" s="283" t="str">
        <f t="shared" si="107"/>
        <v>#DIV/0!</v>
      </c>
      <c r="BV148" s="283" t="str">
        <f t="shared" si="107"/>
        <v>#DIV/0!</v>
      </c>
      <c r="BW148" s="283" t="str">
        <f t="shared" si="107"/>
        <v>#DIV/0!</v>
      </c>
      <c r="BX148" s="283" t="str">
        <f t="shared" si="107"/>
        <v>#DIV/0!</v>
      </c>
      <c r="BY148" s="283" t="str">
        <f t="shared" si="107"/>
        <v>#DIV/0!</v>
      </c>
      <c r="BZ148" s="283" t="str">
        <f t="shared" si="107"/>
        <v>#DIV/0!</v>
      </c>
      <c r="CA148" s="283" t="str">
        <f t="shared" si="107"/>
        <v>#DIV/0!</v>
      </c>
      <c r="CB148" s="283" t="str">
        <f t="shared" si="107"/>
        <v>#DIV/0!</v>
      </c>
      <c r="CC148" s="399"/>
    </row>
    <row r="149">
      <c r="M149" s="389"/>
      <c r="AU149" s="399"/>
      <c r="AV149" s="399"/>
      <c r="AW149" s="381"/>
      <c r="AX149" s="399"/>
      <c r="AY149" s="399"/>
      <c r="AZ149" s="399"/>
      <c r="BA149" s="129"/>
      <c r="BB149" s="399"/>
      <c r="BC149" s="399"/>
      <c r="BD149" s="399"/>
      <c r="BE149" s="283" t="str">
        <f t="shared" ref="BE149:CB149" si="108">CONCAT(BE54,BE103)</f>
        <v/>
      </c>
      <c r="BF149" s="283" t="str">
        <f t="shared" si="108"/>
        <v/>
      </c>
      <c r="BG149" s="283" t="str">
        <f t="shared" si="108"/>
        <v/>
      </c>
      <c r="BH149" s="283" t="str">
        <f t="shared" si="108"/>
        <v/>
      </c>
      <c r="BI149" s="283" t="str">
        <f t="shared" si="108"/>
        <v/>
      </c>
      <c r="BJ149" s="283" t="str">
        <f t="shared" si="108"/>
        <v>HSI</v>
      </c>
      <c r="BK149" s="283" t="str">
        <f t="shared" si="108"/>
        <v/>
      </c>
      <c r="BL149" s="283" t="str">
        <f t="shared" si="108"/>
        <v/>
      </c>
      <c r="BM149" s="283" t="str">
        <f t="shared" si="108"/>
        <v/>
      </c>
      <c r="BN149" s="283" t="str">
        <f t="shared" si="108"/>
        <v/>
      </c>
      <c r="BO149" s="283" t="str">
        <f t="shared" si="108"/>
        <v/>
      </c>
      <c r="BP149" s="283" t="str">
        <f t="shared" si="108"/>
        <v/>
      </c>
      <c r="BQ149" s="283" t="str">
        <f t="shared" si="108"/>
        <v/>
      </c>
      <c r="BR149" s="283" t="str">
        <f t="shared" si="108"/>
        <v/>
      </c>
      <c r="BS149" s="283" t="str">
        <f t="shared" si="108"/>
        <v>TBO</v>
      </c>
      <c r="BT149" s="283" t="str">
        <f t="shared" si="108"/>
        <v/>
      </c>
      <c r="BU149" s="283" t="str">
        <f t="shared" si="108"/>
        <v/>
      </c>
      <c r="BV149" s="283" t="str">
        <f t="shared" si="108"/>
        <v/>
      </c>
      <c r="BW149" s="283" t="str">
        <f t="shared" si="108"/>
        <v/>
      </c>
      <c r="BX149" s="283" t="str">
        <f t="shared" si="108"/>
        <v/>
      </c>
      <c r="BY149" s="283" t="str">
        <f t="shared" si="108"/>
        <v/>
      </c>
      <c r="BZ149" s="283" t="str">
        <f t="shared" si="108"/>
        <v/>
      </c>
      <c r="CA149" s="283" t="str">
        <f t="shared" si="108"/>
        <v/>
      </c>
      <c r="CB149" s="283" t="str">
        <f t="shared" si="108"/>
        <v/>
      </c>
      <c r="CC149" s="399"/>
    </row>
    <row r="150">
      <c r="M150" s="389"/>
      <c r="AU150" s="399"/>
      <c r="AV150" s="399"/>
      <c r="AW150" s="381"/>
      <c r="AX150" s="399"/>
      <c r="AY150" s="399"/>
      <c r="AZ150" s="399"/>
      <c r="BA150" s="129"/>
      <c r="BB150" s="399"/>
      <c r="BC150" s="399"/>
      <c r="BD150" s="399"/>
      <c r="BE150" s="374" t="str">
        <f t="shared" ref="BE150:CB150" si="109">CONCAT(BE55,BE104)</f>
        <v/>
      </c>
      <c r="BF150" s="374" t="str">
        <f t="shared" si="109"/>
        <v/>
      </c>
      <c r="BG150" s="374" t="str">
        <f t="shared" si="109"/>
        <v/>
      </c>
      <c r="BH150" s="374" t="str">
        <f t="shared" si="109"/>
        <v/>
      </c>
      <c r="BI150" s="374" t="str">
        <f t="shared" si="109"/>
        <v/>
      </c>
      <c r="BJ150" s="374" t="str">
        <f t="shared" si="109"/>
        <v/>
      </c>
      <c r="BK150" s="283" t="str">
        <f t="shared" si="109"/>
        <v/>
      </c>
      <c r="BL150" s="374" t="str">
        <f t="shared" si="109"/>
        <v/>
      </c>
      <c r="BM150" s="374" t="str">
        <f t="shared" si="109"/>
        <v/>
      </c>
      <c r="BN150" s="374" t="str">
        <f t="shared" si="109"/>
        <v/>
      </c>
      <c r="BO150" s="374" t="str">
        <f t="shared" si="109"/>
        <v/>
      </c>
      <c r="BP150" s="374" t="str">
        <f t="shared" si="109"/>
        <v/>
      </c>
      <c r="BQ150" s="374" t="str">
        <f t="shared" si="109"/>
        <v/>
      </c>
      <c r="BR150" s="374" t="str">
        <f t="shared" si="109"/>
        <v/>
      </c>
      <c r="BS150" s="374" t="str">
        <f t="shared" si="109"/>
        <v>HSI</v>
      </c>
      <c r="BT150" s="374" t="str">
        <f t="shared" si="109"/>
        <v/>
      </c>
      <c r="BU150" s="374" t="str">
        <f t="shared" si="109"/>
        <v/>
      </c>
      <c r="BV150" s="374" t="str">
        <f t="shared" si="109"/>
        <v/>
      </c>
      <c r="BW150" s="374" t="str">
        <f t="shared" si="109"/>
        <v/>
      </c>
      <c r="BX150" s="374" t="str">
        <f t="shared" si="109"/>
        <v/>
      </c>
      <c r="BY150" s="374" t="str">
        <f t="shared" si="109"/>
        <v/>
      </c>
      <c r="BZ150" s="374" t="str">
        <f t="shared" si="109"/>
        <v/>
      </c>
      <c r="CA150" s="374" t="str">
        <f t="shared" si="109"/>
        <v/>
      </c>
      <c r="CB150" s="374" t="str">
        <f t="shared" si="109"/>
        <v/>
      </c>
      <c r="CC150" s="399"/>
    </row>
    <row r="151">
      <c r="M151" s="389"/>
      <c r="AU151" s="399"/>
      <c r="AV151" s="399"/>
      <c r="AW151" s="381"/>
      <c r="AX151" s="399"/>
      <c r="AY151" s="399"/>
      <c r="AZ151" s="399"/>
      <c r="BA151" s="129"/>
      <c r="BB151" s="399"/>
      <c r="BC151" s="399"/>
      <c r="BD151" s="399"/>
      <c r="BE151" s="374" t="str">
        <f t="shared" ref="BE151:CB151" si="110">CONCAT(BE56,BE105)</f>
        <v>#DIV/0!</v>
      </c>
      <c r="BF151" s="374" t="str">
        <f t="shared" si="110"/>
        <v>#DIV/0!</v>
      </c>
      <c r="BG151" s="374" t="str">
        <f t="shared" si="110"/>
        <v>#DIV/0!</v>
      </c>
      <c r="BH151" s="374" t="str">
        <f t="shared" si="110"/>
        <v>#DIV/0!</v>
      </c>
      <c r="BI151" s="374" t="str">
        <f t="shared" si="110"/>
        <v>#DIV/0!</v>
      </c>
      <c r="BJ151" s="374" t="str">
        <f t="shared" si="110"/>
        <v>#DIV/0!</v>
      </c>
      <c r="BK151" s="374" t="str">
        <f t="shared" si="110"/>
        <v>#DIV/0!</v>
      </c>
      <c r="BL151" s="374" t="str">
        <f t="shared" si="110"/>
        <v>#DIV/0!</v>
      </c>
      <c r="BM151" s="374" t="str">
        <f t="shared" si="110"/>
        <v>#DIV/0!</v>
      </c>
      <c r="BN151" s="374" t="str">
        <f t="shared" si="110"/>
        <v>#DIV/0!</v>
      </c>
      <c r="BO151" s="374" t="str">
        <f t="shared" si="110"/>
        <v>#DIV/0!</v>
      </c>
      <c r="BP151" s="374" t="str">
        <f t="shared" si="110"/>
        <v>#DIV/0!</v>
      </c>
      <c r="BQ151" s="374" t="str">
        <f t="shared" si="110"/>
        <v>#DIV/0!</v>
      </c>
      <c r="BR151" s="374" t="str">
        <f t="shared" si="110"/>
        <v>#DIV/0!</v>
      </c>
      <c r="BS151" s="374" t="str">
        <f t="shared" si="110"/>
        <v>#DIV/0!</v>
      </c>
      <c r="BT151" s="374" t="str">
        <f t="shared" si="110"/>
        <v>#DIV/0!</v>
      </c>
      <c r="BU151" s="374" t="str">
        <f t="shared" si="110"/>
        <v>#DIV/0!</v>
      </c>
      <c r="BV151" s="374" t="str">
        <f t="shared" si="110"/>
        <v>#DIV/0!</v>
      </c>
      <c r="BW151" s="374" t="str">
        <f t="shared" si="110"/>
        <v>#DIV/0!</v>
      </c>
      <c r="BX151" s="374" t="str">
        <f t="shared" si="110"/>
        <v>#DIV/0!</v>
      </c>
      <c r="BY151" s="374" t="str">
        <f t="shared" si="110"/>
        <v>#DIV/0!</v>
      </c>
      <c r="BZ151" s="374" t="str">
        <f t="shared" si="110"/>
        <v>#DIV/0!</v>
      </c>
      <c r="CA151" s="374" t="str">
        <f t="shared" si="110"/>
        <v>#DIV/0!</v>
      </c>
      <c r="CB151" s="374" t="str">
        <f t="shared" si="110"/>
        <v>#DIV/0!</v>
      </c>
      <c r="CC151" s="399"/>
    </row>
    <row r="152">
      <c r="M152" s="389"/>
      <c r="AU152" s="399"/>
      <c r="AV152" s="399"/>
      <c r="AW152" s="381"/>
      <c r="AX152" s="399"/>
      <c r="AY152" s="399"/>
      <c r="AZ152" s="399"/>
      <c r="BA152" s="129"/>
      <c r="BB152" s="399"/>
      <c r="BC152" s="399"/>
      <c r="BD152" s="399"/>
      <c r="BE152" s="374" t="str">
        <f t="shared" ref="BE152:CB152" si="111">CONCAT(BE57,BE106)</f>
        <v/>
      </c>
      <c r="BF152" s="374" t="str">
        <f t="shared" si="111"/>
        <v/>
      </c>
      <c r="BG152" s="374" t="str">
        <f t="shared" si="111"/>
        <v/>
      </c>
      <c r="BH152" s="374" t="str">
        <f t="shared" si="111"/>
        <v/>
      </c>
      <c r="BI152" s="374" t="str">
        <f t="shared" si="111"/>
        <v/>
      </c>
      <c r="BJ152" s="374" t="str">
        <f t="shared" si="111"/>
        <v/>
      </c>
      <c r="BK152" s="374" t="str">
        <f t="shared" si="111"/>
        <v/>
      </c>
      <c r="BL152" s="374" t="str">
        <f t="shared" si="111"/>
        <v/>
      </c>
      <c r="BM152" s="374" t="str">
        <f t="shared" si="111"/>
        <v/>
      </c>
      <c r="BN152" s="374" t="str">
        <f t="shared" si="111"/>
        <v/>
      </c>
      <c r="BO152" s="374" t="str">
        <f t="shared" si="111"/>
        <v/>
      </c>
      <c r="BP152" s="374" t="str">
        <f t="shared" si="111"/>
        <v/>
      </c>
      <c r="BQ152" s="374" t="str">
        <f t="shared" si="111"/>
        <v/>
      </c>
      <c r="BR152" s="374" t="str">
        <f t="shared" si="111"/>
        <v/>
      </c>
      <c r="BS152" s="374" t="str">
        <f t="shared" si="111"/>
        <v/>
      </c>
      <c r="BT152" s="374" t="str">
        <f t="shared" si="111"/>
        <v/>
      </c>
      <c r="BU152" s="374" t="str">
        <f t="shared" si="111"/>
        <v/>
      </c>
      <c r="BV152" s="374" t="str">
        <f t="shared" si="111"/>
        <v/>
      </c>
      <c r="BW152" s="374" t="str">
        <f t="shared" si="111"/>
        <v/>
      </c>
      <c r="BX152" s="374" t="str">
        <f t="shared" si="111"/>
        <v/>
      </c>
      <c r="BY152" s="374" t="str">
        <f t="shared" si="111"/>
        <v/>
      </c>
      <c r="BZ152" s="374" t="str">
        <f t="shared" si="111"/>
        <v/>
      </c>
      <c r="CA152" s="374" t="str">
        <f t="shared" si="111"/>
        <v/>
      </c>
      <c r="CB152" s="374" t="str">
        <f t="shared" si="111"/>
        <v/>
      </c>
      <c r="CC152" s="399"/>
    </row>
    <row r="153">
      <c r="M153" s="389"/>
      <c r="AU153" s="399"/>
      <c r="AV153" s="399"/>
      <c r="AW153" s="381"/>
      <c r="AX153" s="399"/>
      <c r="AY153" s="399"/>
      <c r="AZ153" s="399"/>
      <c r="BA153" s="129"/>
      <c r="BB153" s="399"/>
      <c r="BC153" s="399"/>
      <c r="BD153" s="399"/>
      <c r="BE153" s="374" t="str">
        <f t="shared" ref="BE153:CB153" si="112">CONCAT(BE58,BE107)</f>
        <v>#DIV/0!</v>
      </c>
      <c r="BF153" s="374" t="str">
        <f t="shared" si="112"/>
        <v>#DIV/0!</v>
      </c>
      <c r="BG153" s="374" t="str">
        <f t="shared" si="112"/>
        <v>#DIV/0!</v>
      </c>
      <c r="BH153" s="374" t="str">
        <f t="shared" si="112"/>
        <v>#DIV/0!</v>
      </c>
      <c r="BI153" s="374" t="str">
        <f t="shared" si="112"/>
        <v>#DIV/0!</v>
      </c>
      <c r="BJ153" s="374" t="str">
        <f t="shared" si="112"/>
        <v>#DIV/0!</v>
      </c>
      <c r="BK153" s="374" t="str">
        <f t="shared" si="112"/>
        <v>#DIV/0!</v>
      </c>
      <c r="BL153" s="374" t="str">
        <f t="shared" si="112"/>
        <v>#DIV/0!</v>
      </c>
      <c r="BM153" s="374" t="str">
        <f t="shared" si="112"/>
        <v>#DIV/0!</v>
      </c>
      <c r="BN153" s="374" t="str">
        <f t="shared" si="112"/>
        <v>#DIV/0!</v>
      </c>
      <c r="BO153" s="374" t="str">
        <f t="shared" si="112"/>
        <v>#DIV/0!</v>
      </c>
      <c r="BP153" s="374" t="str">
        <f t="shared" si="112"/>
        <v>#DIV/0!</v>
      </c>
      <c r="BQ153" s="374" t="str">
        <f t="shared" si="112"/>
        <v>#DIV/0!</v>
      </c>
      <c r="BR153" s="374" t="str">
        <f t="shared" si="112"/>
        <v>#DIV/0!</v>
      </c>
      <c r="BS153" s="374" t="str">
        <f t="shared" si="112"/>
        <v>#DIV/0!</v>
      </c>
      <c r="BT153" s="374" t="str">
        <f t="shared" si="112"/>
        <v>#DIV/0!</v>
      </c>
      <c r="BU153" s="374" t="str">
        <f t="shared" si="112"/>
        <v>#DIV/0!</v>
      </c>
      <c r="BV153" s="374" t="str">
        <f t="shared" si="112"/>
        <v>#DIV/0!</v>
      </c>
      <c r="BW153" s="374" t="str">
        <f t="shared" si="112"/>
        <v>#DIV/0!</v>
      </c>
      <c r="BX153" s="374" t="str">
        <f t="shared" si="112"/>
        <v>#DIV/0!</v>
      </c>
      <c r="BY153" s="374" t="str">
        <f t="shared" si="112"/>
        <v>#DIV/0!</v>
      </c>
      <c r="BZ153" s="374" t="str">
        <f t="shared" si="112"/>
        <v>#DIV/0!</v>
      </c>
      <c r="CA153" s="374" t="str">
        <f t="shared" si="112"/>
        <v>#DIV/0!</v>
      </c>
      <c r="CB153" s="374" t="str">
        <f t="shared" si="112"/>
        <v>#DIV/0!</v>
      </c>
      <c r="CC153" s="399"/>
    </row>
    <row r="154">
      <c r="M154" s="389"/>
      <c r="AU154" s="399"/>
      <c r="AV154" s="399"/>
      <c r="AW154" s="381"/>
      <c r="AX154" s="399"/>
      <c r="AY154" s="399"/>
      <c r="AZ154" s="399"/>
      <c r="BA154" s="129"/>
      <c r="BB154" s="399"/>
      <c r="BC154" s="399"/>
      <c r="BD154" s="399"/>
      <c r="BE154" s="283" t="str">
        <f t="shared" ref="BE154:CB154" si="113">CONCAT(BE59,BE108)</f>
        <v/>
      </c>
      <c r="BF154" s="283" t="str">
        <f t="shared" si="113"/>
        <v/>
      </c>
      <c r="BG154" s="283" t="str">
        <f t="shared" si="113"/>
        <v/>
      </c>
      <c r="BH154" s="283" t="str">
        <f t="shared" si="113"/>
        <v/>
      </c>
      <c r="BI154" s="283" t="str">
        <f t="shared" si="113"/>
        <v/>
      </c>
      <c r="BJ154" s="283" t="str">
        <f t="shared" si="113"/>
        <v/>
      </c>
      <c r="BK154" s="283" t="str">
        <f t="shared" si="113"/>
        <v/>
      </c>
      <c r="BL154" s="283" t="str">
        <f t="shared" si="113"/>
        <v/>
      </c>
      <c r="BM154" s="283" t="str">
        <f t="shared" si="113"/>
        <v/>
      </c>
      <c r="BN154" s="283" t="str">
        <f t="shared" si="113"/>
        <v/>
      </c>
      <c r="BO154" s="283" t="str">
        <f t="shared" si="113"/>
        <v/>
      </c>
      <c r="BP154" s="283" t="str">
        <f t="shared" si="113"/>
        <v/>
      </c>
      <c r="BQ154" s="283" t="str">
        <f t="shared" si="113"/>
        <v/>
      </c>
      <c r="BR154" s="283" t="str">
        <f t="shared" si="113"/>
        <v/>
      </c>
      <c r="BS154" s="283" t="str">
        <f t="shared" si="113"/>
        <v/>
      </c>
      <c r="BT154" s="283" t="str">
        <f t="shared" si="113"/>
        <v/>
      </c>
      <c r="BU154" s="283" t="str">
        <f t="shared" si="113"/>
        <v/>
      </c>
      <c r="BV154" s="283" t="str">
        <f t="shared" si="113"/>
        <v/>
      </c>
      <c r="BW154" s="283" t="str">
        <f t="shared" si="113"/>
        <v/>
      </c>
      <c r="BX154" s="283" t="str">
        <f t="shared" si="113"/>
        <v/>
      </c>
      <c r="BY154" s="283" t="str">
        <f t="shared" si="113"/>
        <v/>
      </c>
      <c r="BZ154" s="283" t="str">
        <f t="shared" si="113"/>
        <v/>
      </c>
      <c r="CA154" s="283" t="str">
        <f t="shared" si="113"/>
        <v/>
      </c>
      <c r="CB154" s="283" t="str">
        <f t="shared" si="113"/>
        <v/>
      </c>
      <c r="CC154" s="399"/>
    </row>
    <row r="155">
      <c r="M155" s="389"/>
      <c r="AU155" s="399"/>
      <c r="AV155" s="399"/>
      <c r="AW155" s="381"/>
      <c r="AX155" s="399"/>
      <c r="AY155" s="399"/>
      <c r="AZ155" s="399"/>
      <c r="BA155" s="129"/>
      <c r="BB155" s="399"/>
      <c r="BC155" s="399"/>
      <c r="BD155" s="399"/>
      <c r="BE155" s="374" t="str">
        <f t="shared" ref="BE155:CB155" si="114">CONCAT(BE60,BE109)</f>
        <v>#DIV/0!</v>
      </c>
      <c r="BF155" s="374" t="str">
        <f t="shared" si="114"/>
        <v>#DIV/0!</v>
      </c>
      <c r="BG155" s="374" t="str">
        <f t="shared" si="114"/>
        <v>#DIV/0!</v>
      </c>
      <c r="BH155" s="374" t="str">
        <f t="shared" si="114"/>
        <v>#DIV/0!</v>
      </c>
      <c r="BI155" s="374" t="str">
        <f t="shared" si="114"/>
        <v>#DIV/0!</v>
      </c>
      <c r="BJ155" s="374" t="str">
        <f t="shared" si="114"/>
        <v>#DIV/0!</v>
      </c>
      <c r="BK155" s="374" t="str">
        <f t="shared" si="114"/>
        <v>#DIV/0!</v>
      </c>
      <c r="BL155" s="374" t="str">
        <f t="shared" si="114"/>
        <v>#DIV/0!</v>
      </c>
      <c r="BM155" s="374" t="str">
        <f t="shared" si="114"/>
        <v>#DIV/0!</v>
      </c>
      <c r="BN155" s="374" t="str">
        <f t="shared" si="114"/>
        <v>#DIV/0!</v>
      </c>
      <c r="BO155" s="374" t="str">
        <f t="shared" si="114"/>
        <v>#DIV/0!</v>
      </c>
      <c r="BP155" s="374" t="str">
        <f t="shared" si="114"/>
        <v>#DIV/0!</v>
      </c>
      <c r="BQ155" s="374" t="str">
        <f t="shared" si="114"/>
        <v>#DIV/0!</v>
      </c>
      <c r="BR155" s="374" t="str">
        <f t="shared" si="114"/>
        <v>#DIV/0!</v>
      </c>
      <c r="BS155" s="374" t="str">
        <f t="shared" si="114"/>
        <v>#DIV/0!</v>
      </c>
      <c r="BT155" s="374" t="str">
        <f t="shared" si="114"/>
        <v>#DIV/0!</v>
      </c>
      <c r="BU155" s="374" t="str">
        <f t="shared" si="114"/>
        <v>#DIV/0!</v>
      </c>
      <c r="BV155" s="374" t="str">
        <f t="shared" si="114"/>
        <v>#DIV/0!</v>
      </c>
      <c r="BW155" s="374" t="str">
        <f t="shared" si="114"/>
        <v>#DIV/0!</v>
      </c>
      <c r="BX155" s="374" t="str">
        <f t="shared" si="114"/>
        <v>#DIV/0!</v>
      </c>
      <c r="BY155" s="374" t="str">
        <f t="shared" si="114"/>
        <v>#DIV/0!</v>
      </c>
      <c r="BZ155" s="374" t="str">
        <f t="shared" si="114"/>
        <v>#DIV/0!</v>
      </c>
      <c r="CA155" s="374" t="str">
        <f t="shared" si="114"/>
        <v>#DIV/0!</v>
      </c>
      <c r="CB155" s="374" t="str">
        <f t="shared" si="114"/>
        <v>#DIV/0!</v>
      </c>
      <c r="CC155" s="399"/>
    </row>
    <row r="156">
      <c r="M156" s="389"/>
      <c r="AU156" s="399"/>
      <c r="AV156" s="399"/>
      <c r="AW156" s="381"/>
      <c r="AX156" s="399"/>
      <c r="AY156" s="399"/>
      <c r="AZ156" s="399"/>
      <c r="BA156" s="129"/>
      <c r="BB156" s="399"/>
      <c r="BC156" s="399"/>
      <c r="BD156" s="399"/>
      <c r="BE156" s="374" t="str">
        <f t="shared" ref="BE156:CB156" si="115">CONCAT(BE61,BE110)</f>
        <v/>
      </c>
      <c r="BF156" s="374" t="str">
        <f t="shared" si="115"/>
        <v/>
      </c>
      <c r="BG156" s="374" t="str">
        <f t="shared" si="115"/>
        <v/>
      </c>
      <c r="BH156" s="374" t="str">
        <f t="shared" si="115"/>
        <v/>
      </c>
      <c r="BI156" s="374" t="str">
        <f t="shared" si="115"/>
        <v/>
      </c>
      <c r="BJ156" s="374" t="str">
        <f t="shared" si="115"/>
        <v/>
      </c>
      <c r="BK156" s="374" t="str">
        <f t="shared" si="115"/>
        <v/>
      </c>
      <c r="BL156" s="374" t="str">
        <f t="shared" si="115"/>
        <v/>
      </c>
      <c r="BM156" s="374" t="str">
        <f t="shared" si="115"/>
        <v/>
      </c>
      <c r="BN156" s="374" t="str">
        <f t="shared" si="115"/>
        <v/>
      </c>
      <c r="BO156" s="374" t="str">
        <f t="shared" si="115"/>
        <v/>
      </c>
      <c r="BP156" s="374" t="str">
        <f t="shared" si="115"/>
        <v/>
      </c>
      <c r="BQ156" s="374" t="str">
        <f t="shared" si="115"/>
        <v/>
      </c>
      <c r="BR156" s="374" t="str">
        <f t="shared" si="115"/>
        <v/>
      </c>
      <c r="BS156" s="374" t="str">
        <f t="shared" si="115"/>
        <v/>
      </c>
      <c r="BT156" s="374" t="str">
        <f t="shared" si="115"/>
        <v/>
      </c>
      <c r="BU156" s="374" t="str">
        <f t="shared" si="115"/>
        <v/>
      </c>
      <c r="BV156" s="374" t="str">
        <f t="shared" si="115"/>
        <v/>
      </c>
      <c r="BW156" s="374" t="str">
        <f t="shared" si="115"/>
        <v>HSI</v>
      </c>
      <c r="BX156" s="374" t="str">
        <f t="shared" si="115"/>
        <v/>
      </c>
      <c r="BY156" s="374" t="str">
        <f t="shared" si="115"/>
        <v/>
      </c>
      <c r="BZ156" s="374" t="str">
        <f t="shared" si="115"/>
        <v/>
      </c>
      <c r="CA156" s="374" t="str">
        <f t="shared" si="115"/>
        <v/>
      </c>
      <c r="CB156" s="374" t="str">
        <f t="shared" si="115"/>
        <v/>
      </c>
      <c r="CC156" s="399"/>
    </row>
    <row r="157">
      <c r="M157" s="389"/>
      <c r="AU157" s="399"/>
      <c r="AV157" s="399"/>
      <c r="AW157" s="381"/>
      <c r="AX157" s="399"/>
      <c r="AY157" s="399"/>
      <c r="AZ157" s="399"/>
      <c r="BA157" s="129"/>
      <c r="BB157" s="399"/>
      <c r="BC157" s="399"/>
      <c r="BD157" s="399"/>
      <c r="BE157" s="283" t="str">
        <f t="shared" ref="BE157:CB157" si="116">CONCAT(BE62,BE111)</f>
        <v>#DIV/0!</v>
      </c>
      <c r="BF157" s="283" t="str">
        <f t="shared" si="116"/>
        <v>#DIV/0!</v>
      </c>
      <c r="BG157" s="283" t="str">
        <f t="shared" si="116"/>
        <v>#DIV/0!</v>
      </c>
      <c r="BH157" s="283" t="str">
        <f t="shared" si="116"/>
        <v>#DIV/0!</v>
      </c>
      <c r="BI157" s="283" t="str">
        <f t="shared" si="116"/>
        <v>#DIV/0!</v>
      </c>
      <c r="BJ157" s="283" t="str">
        <f t="shared" si="116"/>
        <v>#DIV/0!</v>
      </c>
      <c r="BK157" s="283" t="str">
        <f t="shared" si="116"/>
        <v>#DIV/0!</v>
      </c>
      <c r="BL157" s="283" t="str">
        <f t="shared" si="116"/>
        <v>#DIV/0!</v>
      </c>
      <c r="BM157" s="283" t="str">
        <f t="shared" si="116"/>
        <v>#DIV/0!</v>
      </c>
      <c r="BN157" s="283" t="str">
        <f t="shared" si="116"/>
        <v>#DIV/0!</v>
      </c>
      <c r="BO157" s="283" t="str">
        <f t="shared" si="116"/>
        <v>#DIV/0!</v>
      </c>
      <c r="BP157" s="283" t="str">
        <f t="shared" si="116"/>
        <v>#DIV/0!</v>
      </c>
      <c r="BQ157" s="283" t="str">
        <f t="shared" si="116"/>
        <v>#DIV/0!</v>
      </c>
      <c r="BR157" s="283" t="str">
        <f t="shared" si="116"/>
        <v>#DIV/0!</v>
      </c>
      <c r="BS157" s="283" t="str">
        <f t="shared" si="116"/>
        <v>#DIV/0!</v>
      </c>
      <c r="BT157" s="283" t="str">
        <f t="shared" si="116"/>
        <v>#DIV/0!</v>
      </c>
      <c r="BU157" s="283" t="str">
        <f t="shared" si="116"/>
        <v>#DIV/0!</v>
      </c>
      <c r="BV157" s="283" t="str">
        <f t="shared" si="116"/>
        <v>#DIV/0!</v>
      </c>
      <c r="BW157" s="283" t="str">
        <f t="shared" si="116"/>
        <v>#DIV/0!</v>
      </c>
      <c r="BX157" s="283" t="str">
        <f t="shared" si="116"/>
        <v>#DIV/0!</v>
      </c>
      <c r="BY157" s="283" t="str">
        <f t="shared" si="116"/>
        <v>#DIV/0!</v>
      </c>
      <c r="BZ157" s="283" t="str">
        <f t="shared" si="116"/>
        <v>#DIV/0!</v>
      </c>
      <c r="CA157" s="283" t="str">
        <f t="shared" si="116"/>
        <v>#DIV/0!</v>
      </c>
      <c r="CB157" s="283" t="str">
        <f t="shared" si="116"/>
        <v>#DIV/0!</v>
      </c>
      <c r="CC157" s="399"/>
    </row>
    <row r="158">
      <c r="M158" s="389"/>
      <c r="AU158" s="399"/>
      <c r="AV158" s="399"/>
      <c r="AW158" s="381"/>
      <c r="AX158" s="399"/>
      <c r="AY158" s="399"/>
      <c r="AZ158" s="399"/>
      <c r="BA158" s="129"/>
      <c r="BB158" s="399"/>
      <c r="BC158" s="399"/>
      <c r="BD158" s="399"/>
      <c r="BE158" s="374" t="str">
        <f t="shared" ref="BE158:CB158" si="117">CONCAT(BE63,BE112)</f>
        <v/>
      </c>
      <c r="BF158" s="374" t="str">
        <f t="shared" si="117"/>
        <v/>
      </c>
      <c r="BG158" s="374" t="str">
        <f t="shared" si="117"/>
        <v/>
      </c>
      <c r="BH158" s="374" t="str">
        <f t="shared" si="117"/>
        <v/>
      </c>
      <c r="BI158" s="374" t="str">
        <f t="shared" si="117"/>
        <v/>
      </c>
      <c r="BJ158" s="374" t="str">
        <f t="shared" si="117"/>
        <v/>
      </c>
      <c r="BK158" s="374" t="str">
        <f t="shared" si="117"/>
        <v/>
      </c>
      <c r="BL158" s="374" t="str">
        <f t="shared" si="117"/>
        <v/>
      </c>
      <c r="BM158" s="374" t="str">
        <f t="shared" si="117"/>
        <v/>
      </c>
      <c r="BN158" s="374" t="str">
        <f t="shared" si="117"/>
        <v/>
      </c>
      <c r="BO158" s="374" t="str">
        <f t="shared" si="117"/>
        <v/>
      </c>
      <c r="BP158" s="374" t="str">
        <f t="shared" si="117"/>
        <v/>
      </c>
      <c r="BQ158" s="374" t="str">
        <f t="shared" si="117"/>
        <v/>
      </c>
      <c r="BR158" s="374" t="str">
        <f t="shared" si="117"/>
        <v/>
      </c>
      <c r="BS158" s="374" t="str">
        <f t="shared" si="117"/>
        <v/>
      </c>
      <c r="BT158" s="374" t="str">
        <f t="shared" si="117"/>
        <v/>
      </c>
      <c r="BU158" s="374" t="str">
        <f t="shared" si="117"/>
        <v/>
      </c>
      <c r="BV158" s="374" t="str">
        <f t="shared" si="117"/>
        <v/>
      </c>
      <c r="BW158" s="374" t="str">
        <f t="shared" si="117"/>
        <v/>
      </c>
      <c r="BX158" s="374" t="str">
        <f t="shared" si="117"/>
        <v/>
      </c>
      <c r="BY158" s="374" t="str">
        <f t="shared" si="117"/>
        <v/>
      </c>
      <c r="BZ158" s="374" t="str">
        <f t="shared" si="117"/>
        <v/>
      </c>
      <c r="CA158" s="374" t="str">
        <f t="shared" si="117"/>
        <v/>
      </c>
      <c r="CB158" s="374" t="str">
        <f t="shared" si="117"/>
        <v/>
      </c>
      <c r="CC158" s="399"/>
    </row>
    <row r="159">
      <c r="M159" s="389"/>
      <c r="AU159" s="399"/>
      <c r="AV159" s="399"/>
      <c r="AW159" s="381"/>
      <c r="AX159" s="399"/>
      <c r="AY159" s="399"/>
      <c r="AZ159" s="399"/>
      <c r="BA159" s="129"/>
      <c r="BB159" s="399"/>
      <c r="BC159" s="399"/>
      <c r="BD159" s="399"/>
      <c r="BE159" s="374" t="str">
        <f t="shared" ref="BE159:CB159" si="118">CONCAT(BE64,BE113)</f>
        <v/>
      </c>
      <c r="BF159" s="374" t="str">
        <f t="shared" si="118"/>
        <v/>
      </c>
      <c r="BG159" s="374" t="str">
        <f t="shared" si="118"/>
        <v/>
      </c>
      <c r="BH159" s="374" t="str">
        <f t="shared" si="118"/>
        <v/>
      </c>
      <c r="BI159" s="283" t="str">
        <f t="shared" si="118"/>
        <v/>
      </c>
      <c r="BJ159" s="374" t="str">
        <f t="shared" si="118"/>
        <v/>
      </c>
      <c r="BK159" s="374" t="str">
        <f t="shared" si="118"/>
        <v/>
      </c>
      <c r="BL159" s="374" t="str">
        <f t="shared" si="118"/>
        <v/>
      </c>
      <c r="BM159" s="374" t="str">
        <f t="shared" si="118"/>
        <v/>
      </c>
      <c r="BN159" s="374" t="str">
        <f t="shared" si="118"/>
        <v/>
      </c>
      <c r="BO159" s="374" t="str">
        <f t="shared" si="118"/>
        <v/>
      </c>
      <c r="BP159" s="374" t="str">
        <f t="shared" si="118"/>
        <v/>
      </c>
      <c r="BQ159" s="374" t="str">
        <f t="shared" si="118"/>
        <v/>
      </c>
      <c r="BR159" s="374" t="str">
        <f t="shared" si="118"/>
        <v/>
      </c>
      <c r="BS159" s="374" t="str">
        <f t="shared" si="118"/>
        <v/>
      </c>
      <c r="BT159" s="374" t="str">
        <f t="shared" si="118"/>
        <v/>
      </c>
      <c r="BU159" s="374" t="str">
        <f t="shared" si="118"/>
        <v/>
      </c>
      <c r="BV159" s="374" t="str">
        <f t="shared" si="118"/>
        <v/>
      </c>
      <c r="BW159" s="374" t="str">
        <f t="shared" si="118"/>
        <v/>
      </c>
      <c r="BX159" s="374" t="str">
        <f t="shared" si="118"/>
        <v/>
      </c>
      <c r="BY159" s="374" t="str">
        <f t="shared" si="118"/>
        <v/>
      </c>
      <c r="BZ159" s="374" t="str">
        <f t="shared" si="118"/>
        <v/>
      </c>
      <c r="CA159" s="374" t="str">
        <f t="shared" si="118"/>
        <v/>
      </c>
      <c r="CB159" s="374" t="str">
        <f t="shared" si="118"/>
        <v/>
      </c>
      <c r="CC159" s="399"/>
    </row>
    <row r="160">
      <c r="M160" s="389"/>
      <c r="AU160" s="399"/>
      <c r="AV160" s="399"/>
      <c r="AW160" s="381"/>
      <c r="AX160" s="399"/>
      <c r="AY160" s="399"/>
      <c r="AZ160" s="399"/>
      <c r="BA160" s="129"/>
      <c r="BB160" s="399"/>
      <c r="BC160" s="399"/>
      <c r="BD160" s="399"/>
      <c r="BE160" s="374" t="str">
        <f t="shared" ref="BE160:CB160" si="119">CONCAT(BE65,BE114)</f>
        <v>#DIV/0!</v>
      </c>
      <c r="BF160" s="374" t="str">
        <f t="shared" si="119"/>
        <v>#DIV/0!</v>
      </c>
      <c r="BG160" s="374" t="str">
        <f t="shared" si="119"/>
        <v>#DIV/0!</v>
      </c>
      <c r="BH160" s="374" t="str">
        <f t="shared" si="119"/>
        <v>#DIV/0!</v>
      </c>
      <c r="BI160" s="374" t="str">
        <f t="shared" si="119"/>
        <v>#DIV/0!</v>
      </c>
      <c r="BJ160" s="374" t="str">
        <f t="shared" si="119"/>
        <v>#DIV/0!</v>
      </c>
      <c r="BK160" s="374" t="str">
        <f t="shared" si="119"/>
        <v>#DIV/0!</v>
      </c>
      <c r="BL160" s="374" t="str">
        <f t="shared" si="119"/>
        <v>#DIV/0!</v>
      </c>
      <c r="BM160" s="374" t="str">
        <f t="shared" si="119"/>
        <v>#DIV/0!</v>
      </c>
      <c r="BN160" s="374" t="str">
        <f t="shared" si="119"/>
        <v>#DIV/0!</v>
      </c>
      <c r="BO160" s="374" t="str">
        <f t="shared" si="119"/>
        <v>#DIV/0!</v>
      </c>
      <c r="BP160" s="374" t="str">
        <f t="shared" si="119"/>
        <v>#DIV/0!</v>
      </c>
      <c r="BQ160" s="283" t="str">
        <f t="shared" si="119"/>
        <v>#DIV/0!</v>
      </c>
      <c r="BR160" s="374" t="str">
        <f t="shared" si="119"/>
        <v>#DIV/0!</v>
      </c>
      <c r="BS160" s="374" t="str">
        <f t="shared" si="119"/>
        <v>#DIV/0!</v>
      </c>
      <c r="BT160" s="374" t="str">
        <f t="shared" si="119"/>
        <v>#DIV/0!</v>
      </c>
      <c r="BU160" s="374" t="str">
        <f t="shared" si="119"/>
        <v>#DIV/0!</v>
      </c>
      <c r="BV160" s="374" t="str">
        <f t="shared" si="119"/>
        <v>#DIV/0!</v>
      </c>
      <c r="BW160" s="374" t="str">
        <f t="shared" si="119"/>
        <v>#DIV/0!</v>
      </c>
      <c r="BX160" s="374" t="str">
        <f t="shared" si="119"/>
        <v>#DIV/0!</v>
      </c>
      <c r="BY160" s="374" t="str">
        <f t="shared" si="119"/>
        <v>#DIV/0!</v>
      </c>
      <c r="BZ160" s="374" t="str">
        <f t="shared" si="119"/>
        <v>#DIV/0!</v>
      </c>
      <c r="CA160" s="374" t="str">
        <f t="shared" si="119"/>
        <v>#DIV/0!</v>
      </c>
      <c r="CB160" s="374" t="str">
        <f t="shared" si="119"/>
        <v>#DIV/0!</v>
      </c>
      <c r="CC160" s="399"/>
    </row>
    <row r="161">
      <c r="M161" s="389"/>
      <c r="AU161" s="399"/>
      <c r="AV161" s="399"/>
      <c r="AW161" s="381"/>
      <c r="AX161" s="399"/>
      <c r="AY161" s="399"/>
      <c r="AZ161" s="399"/>
      <c r="BA161" s="129"/>
      <c r="BB161" s="399"/>
      <c r="BC161" s="399"/>
      <c r="BD161" s="399"/>
      <c r="BE161" s="374" t="str">
        <f t="shared" ref="BE161:CB161" si="120">CONCAT(BE66,BE115)</f>
        <v/>
      </c>
      <c r="BF161" s="374" t="str">
        <f t="shared" si="120"/>
        <v/>
      </c>
      <c r="BG161" s="374" t="str">
        <f t="shared" si="120"/>
        <v/>
      </c>
      <c r="BH161" s="374" t="str">
        <f t="shared" si="120"/>
        <v/>
      </c>
      <c r="BI161" s="374" t="str">
        <f t="shared" si="120"/>
        <v/>
      </c>
      <c r="BJ161" s="374" t="str">
        <f t="shared" si="120"/>
        <v/>
      </c>
      <c r="BK161" s="374" t="str">
        <f t="shared" si="120"/>
        <v/>
      </c>
      <c r="BL161" s="374" t="str">
        <f t="shared" si="120"/>
        <v/>
      </c>
      <c r="BM161" s="374" t="str">
        <f t="shared" si="120"/>
        <v/>
      </c>
      <c r="BN161" s="374" t="str">
        <f t="shared" si="120"/>
        <v/>
      </c>
      <c r="BO161" s="374" t="str">
        <f t="shared" si="120"/>
        <v/>
      </c>
      <c r="BP161" s="374" t="str">
        <f t="shared" si="120"/>
        <v/>
      </c>
      <c r="BQ161" s="374" t="str">
        <f t="shared" si="120"/>
        <v/>
      </c>
      <c r="BR161" s="374" t="str">
        <f t="shared" si="120"/>
        <v/>
      </c>
      <c r="BS161" s="374" t="str">
        <f t="shared" si="120"/>
        <v/>
      </c>
      <c r="BT161" s="374" t="str">
        <f t="shared" si="120"/>
        <v/>
      </c>
      <c r="BU161" s="374" t="str">
        <f t="shared" si="120"/>
        <v/>
      </c>
      <c r="BV161" s="374" t="str">
        <f t="shared" si="120"/>
        <v/>
      </c>
      <c r="BW161" s="374" t="str">
        <f t="shared" si="120"/>
        <v/>
      </c>
      <c r="BX161" s="374" t="str">
        <f t="shared" si="120"/>
        <v/>
      </c>
      <c r="BY161" s="374" t="str">
        <f t="shared" si="120"/>
        <v/>
      </c>
      <c r="BZ161" s="374" t="str">
        <f t="shared" si="120"/>
        <v/>
      </c>
      <c r="CA161" s="374" t="str">
        <f t="shared" si="120"/>
        <v/>
      </c>
      <c r="CB161" s="374" t="str">
        <f t="shared" si="120"/>
        <v/>
      </c>
      <c r="CC161" s="399"/>
    </row>
    <row r="162">
      <c r="M162" s="389"/>
      <c r="AU162" s="399"/>
      <c r="AV162" s="399"/>
      <c r="AW162" s="381"/>
      <c r="AX162" s="399"/>
      <c r="AY162" s="399"/>
      <c r="AZ162" s="399"/>
      <c r="BA162" s="129"/>
      <c r="BB162" s="399"/>
      <c r="BC162" s="399"/>
      <c r="BD162" s="399"/>
      <c r="BE162" s="283" t="str">
        <f t="shared" ref="BE162:CB162" si="121">CONCAT(BE67,BE116)</f>
        <v>#DIV/0!</v>
      </c>
      <c r="BF162" s="283" t="str">
        <f t="shared" si="121"/>
        <v>#DIV/0!</v>
      </c>
      <c r="BG162" s="283" t="str">
        <f t="shared" si="121"/>
        <v>#DIV/0!</v>
      </c>
      <c r="BH162" s="283" t="str">
        <f t="shared" si="121"/>
        <v>#DIV/0!</v>
      </c>
      <c r="BI162" s="283" t="str">
        <f t="shared" si="121"/>
        <v>#DIV/0!</v>
      </c>
      <c r="BJ162" s="283" t="str">
        <f t="shared" si="121"/>
        <v>#DIV/0!</v>
      </c>
      <c r="BK162" s="283" t="str">
        <f t="shared" si="121"/>
        <v>#DIV/0!</v>
      </c>
      <c r="BL162" s="283" t="str">
        <f t="shared" si="121"/>
        <v>#DIV/0!</v>
      </c>
      <c r="BM162" s="283" t="str">
        <f t="shared" si="121"/>
        <v>#DIV/0!</v>
      </c>
      <c r="BN162" s="283" t="str">
        <f t="shared" si="121"/>
        <v>#DIV/0!</v>
      </c>
      <c r="BO162" s="283" t="str">
        <f t="shared" si="121"/>
        <v>#DIV/0!</v>
      </c>
      <c r="BP162" s="283" t="str">
        <f t="shared" si="121"/>
        <v>#DIV/0!</v>
      </c>
      <c r="BQ162" s="283" t="str">
        <f t="shared" si="121"/>
        <v>#DIV/0!</v>
      </c>
      <c r="BR162" s="283" t="str">
        <f t="shared" si="121"/>
        <v>#DIV/0!</v>
      </c>
      <c r="BS162" s="283" t="str">
        <f t="shared" si="121"/>
        <v>#DIV/0!</v>
      </c>
      <c r="BT162" s="283" t="str">
        <f t="shared" si="121"/>
        <v>#DIV/0!</v>
      </c>
      <c r="BU162" s="283" t="str">
        <f t="shared" si="121"/>
        <v>#DIV/0!</v>
      </c>
      <c r="BV162" s="283" t="str">
        <f t="shared" si="121"/>
        <v>#DIV/0!</v>
      </c>
      <c r="BW162" s="283" t="str">
        <f t="shared" si="121"/>
        <v>#DIV/0!</v>
      </c>
      <c r="BX162" s="283" t="str">
        <f t="shared" si="121"/>
        <v>#DIV/0!</v>
      </c>
      <c r="BY162" s="283" t="str">
        <f t="shared" si="121"/>
        <v>#DIV/0!</v>
      </c>
      <c r="BZ162" s="283" t="str">
        <f t="shared" si="121"/>
        <v>#DIV/0!</v>
      </c>
      <c r="CA162" s="283" t="str">
        <f t="shared" si="121"/>
        <v>#DIV/0!</v>
      </c>
      <c r="CB162" s="283" t="str">
        <f t="shared" si="121"/>
        <v>#DIV/0!</v>
      </c>
      <c r="CC162" s="399"/>
    </row>
    <row r="163">
      <c r="M163" s="389"/>
      <c r="AU163" s="399"/>
      <c r="AV163" s="399"/>
      <c r="AW163" s="381"/>
      <c r="AX163" s="399"/>
      <c r="AY163" s="399"/>
      <c r="AZ163" s="399"/>
      <c r="BA163" s="129"/>
      <c r="BB163" s="399"/>
      <c r="BC163" s="399"/>
      <c r="BD163" s="399"/>
      <c r="BE163" s="374" t="str">
        <f t="shared" ref="BE163:CB163" si="122">CONCAT(BE68,BE117)</f>
        <v/>
      </c>
      <c r="BF163" s="374" t="str">
        <f t="shared" si="122"/>
        <v/>
      </c>
      <c r="BG163" s="283" t="str">
        <f t="shared" si="122"/>
        <v/>
      </c>
      <c r="BH163" s="374" t="str">
        <f t="shared" si="122"/>
        <v/>
      </c>
      <c r="BI163" s="374" t="str">
        <f t="shared" si="122"/>
        <v/>
      </c>
      <c r="BJ163" s="374" t="str">
        <f t="shared" si="122"/>
        <v/>
      </c>
      <c r="BK163" s="374" t="str">
        <f t="shared" si="122"/>
        <v/>
      </c>
      <c r="BL163" s="374" t="str">
        <f t="shared" si="122"/>
        <v/>
      </c>
      <c r="BM163" s="374" t="str">
        <f t="shared" si="122"/>
        <v/>
      </c>
      <c r="BN163" s="374" t="str">
        <f t="shared" si="122"/>
        <v/>
      </c>
      <c r="BO163" s="374" t="str">
        <f t="shared" si="122"/>
        <v/>
      </c>
      <c r="BP163" s="374" t="str">
        <f t="shared" si="122"/>
        <v/>
      </c>
      <c r="BQ163" s="374" t="str">
        <f t="shared" si="122"/>
        <v/>
      </c>
      <c r="BR163" s="374" t="str">
        <f t="shared" si="122"/>
        <v/>
      </c>
      <c r="BS163" s="374" t="str">
        <f t="shared" si="122"/>
        <v/>
      </c>
      <c r="BT163" s="374" t="str">
        <f t="shared" si="122"/>
        <v/>
      </c>
      <c r="BU163" s="374" t="str">
        <f t="shared" si="122"/>
        <v/>
      </c>
      <c r="BV163" s="374" t="str">
        <f t="shared" si="122"/>
        <v/>
      </c>
      <c r="BW163" s="374" t="str">
        <f t="shared" si="122"/>
        <v/>
      </c>
      <c r="BX163" s="374" t="str">
        <f t="shared" si="122"/>
        <v/>
      </c>
      <c r="BY163" s="374" t="str">
        <f t="shared" si="122"/>
        <v/>
      </c>
      <c r="BZ163" s="374" t="str">
        <f t="shared" si="122"/>
        <v/>
      </c>
      <c r="CA163" s="374" t="str">
        <f t="shared" si="122"/>
        <v/>
      </c>
      <c r="CB163" s="374" t="str">
        <f t="shared" si="122"/>
        <v/>
      </c>
      <c r="CC163" s="399"/>
    </row>
    <row r="164">
      <c r="M164" s="389"/>
      <c r="AU164" s="399"/>
      <c r="AV164" s="399"/>
      <c r="AW164" s="381"/>
      <c r="AX164" s="399"/>
      <c r="AY164" s="399"/>
      <c r="AZ164" s="399"/>
      <c r="BA164" s="129"/>
      <c r="BB164" s="399"/>
      <c r="BC164" s="399"/>
      <c r="BD164" s="399"/>
      <c r="BE164" s="374" t="str">
        <f t="shared" ref="BE164:CB164" si="123">CONCAT(BE69,BE118)</f>
        <v>#DIV/0!</v>
      </c>
      <c r="BF164" s="374" t="str">
        <f t="shared" si="123"/>
        <v>#DIV/0!</v>
      </c>
      <c r="BG164" s="374" t="str">
        <f t="shared" si="123"/>
        <v>#DIV/0!</v>
      </c>
      <c r="BH164" s="374" t="str">
        <f t="shared" si="123"/>
        <v>#DIV/0!</v>
      </c>
      <c r="BI164" s="374" t="str">
        <f t="shared" si="123"/>
        <v>#DIV/0!</v>
      </c>
      <c r="BJ164" s="374" t="str">
        <f t="shared" si="123"/>
        <v>#DIV/0!</v>
      </c>
      <c r="BK164" s="374" t="str">
        <f t="shared" si="123"/>
        <v>#DIV/0!</v>
      </c>
      <c r="BL164" s="374" t="str">
        <f t="shared" si="123"/>
        <v>#DIV/0!</v>
      </c>
      <c r="BM164" s="374" t="str">
        <f t="shared" si="123"/>
        <v>#DIV/0!</v>
      </c>
      <c r="BN164" s="374" t="str">
        <f t="shared" si="123"/>
        <v>#DIV/0!</v>
      </c>
      <c r="BO164" s="374" t="str">
        <f t="shared" si="123"/>
        <v>#DIV/0!</v>
      </c>
      <c r="BP164" s="374" t="str">
        <f t="shared" si="123"/>
        <v>#DIV/0!</v>
      </c>
      <c r="BQ164" s="374" t="str">
        <f t="shared" si="123"/>
        <v>#DIV/0!</v>
      </c>
      <c r="BR164" s="374" t="str">
        <f t="shared" si="123"/>
        <v>#DIV/0!</v>
      </c>
      <c r="BS164" s="374" t="str">
        <f t="shared" si="123"/>
        <v>#DIV/0!</v>
      </c>
      <c r="BT164" s="374" t="str">
        <f t="shared" si="123"/>
        <v>#DIV/0!</v>
      </c>
      <c r="BU164" s="374" t="str">
        <f t="shared" si="123"/>
        <v>#DIV/0!</v>
      </c>
      <c r="BV164" s="374" t="str">
        <f t="shared" si="123"/>
        <v>#DIV/0!</v>
      </c>
      <c r="BW164" s="374" t="str">
        <f t="shared" si="123"/>
        <v>#DIV/0!</v>
      </c>
      <c r="BX164" s="374" t="str">
        <f t="shared" si="123"/>
        <v>#DIV/0!</v>
      </c>
      <c r="BY164" s="374" t="str">
        <f t="shared" si="123"/>
        <v>#DIV/0!</v>
      </c>
      <c r="BZ164" s="374" t="str">
        <f t="shared" si="123"/>
        <v>#DIV/0!</v>
      </c>
      <c r="CA164" s="374" t="str">
        <f t="shared" si="123"/>
        <v>#DIV/0!</v>
      </c>
      <c r="CB164" s="374" t="str">
        <f t="shared" si="123"/>
        <v>#DIV/0!</v>
      </c>
      <c r="CC164" s="399"/>
    </row>
    <row r="165">
      <c r="M165" s="389"/>
      <c r="AU165" s="399"/>
      <c r="AV165" s="399"/>
      <c r="AW165" s="381"/>
      <c r="AX165" s="399"/>
      <c r="AY165" s="399"/>
      <c r="AZ165" s="399"/>
      <c r="BA165" s="129"/>
      <c r="BB165" s="399"/>
      <c r="BC165" s="399"/>
      <c r="BD165" s="399"/>
      <c r="BE165" s="374" t="str">
        <f t="shared" ref="BE165:CB165" si="124">CONCAT(BE70,BE119)</f>
        <v>#DIV/0!</v>
      </c>
      <c r="BF165" s="374" t="str">
        <f t="shared" si="124"/>
        <v>#DIV/0!</v>
      </c>
      <c r="BG165" s="374" t="str">
        <f t="shared" si="124"/>
        <v>#DIV/0!</v>
      </c>
      <c r="BH165" s="374" t="str">
        <f t="shared" si="124"/>
        <v>#DIV/0!</v>
      </c>
      <c r="BI165" s="374" t="str">
        <f t="shared" si="124"/>
        <v>#DIV/0!</v>
      </c>
      <c r="BJ165" s="374" t="str">
        <f t="shared" si="124"/>
        <v>#DIV/0!</v>
      </c>
      <c r="BK165" s="374" t="str">
        <f t="shared" si="124"/>
        <v>#DIV/0!</v>
      </c>
      <c r="BL165" s="374" t="str">
        <f t="shared" si="124"/>
        <v>#DIV/0!</v>
      </c>
      <c r="BM165" s="374" t="str">
        <f t="shared" si="124"/>
        <v>#DIV/0!</v>
      </c>
      <c r="BN165" s="374" t="str">
        <f t="shared" si="124"/>
        <v>#DIV/0!</v>
      </c>
      <c r="BO165" s="374" t="str">
        <f t="shared" si="124"/>
        <v>#DIV/0!</v>
      </c>
      <c r="BP165" s="374" t="str">
        <f t="shared" si="124"/>
        <v>#DIV/0!</v>
      </c>
      <c r="BQ165" s="374" t="str">
        <f t="shared" si="124"/>
        <v>#DIV/0!</v>
      </c>
      <c r="BR165" s="374" t="str">
        <f t="shared" si="124"/>
        <v>#DIV/0!</v>
      </c>
      <c r="BS165" s="374" t="str">
        <f t="shared" si="124"/>
        <v>#DIV/0!</v>
      </c>
      <c r="BT165" s="374" t="str">
        <f t="shared" si="124"/>
        <v>#DIV/0!</v>
      </c>
      <c r="BU165" s="374" t="str">
        <f t="shared" si="124"/>
        <v>#DIV/0!</v>
      </c>
      <c r="BV165" s="374" t="str">
        <f t="shared" si="124"/>
        <v>#DIV/0!</v>
      </c>
      <c r="BW165" s="374" t="str">
        <f t="shared" si="124"/>
        <v>#DIV/0!</v>
      </c>
      <c r="BX165" s="374" t="str">
        <f t="shared" si="124"/>
        <v>#DIV/0!</v>
      </c>
      <c r="BY165" s="374" t="str">
        <f t="shared" si="124"/>
        <v>#DIV/0!</v>
      </c>
      <c r="BZ165" s="374" t="str">
        <f t="shared" si="124"/>
        <v>#DIV/0!</v>
      </c>
      <c r="CA165" s="374" t="str">
        <f t="shared" si="124"/>
        <v>#DIV/0!</v>
      </c>
      <c r="CB165" s="374" t="str">
        <f t="shared" si="124"/>
        <v>#DIV/0!</v>
      </c>
      <c r="CC165" s="399"/>
    </row>
    <row r="166">
      <c r="M166" s="389"/>
      <c r="AU166" s="399"/>
      <c r="AV166" s="399"/>
      <c r="AW166" s="381"/>
      <c r="AX166" s="399"/>
      <c r="AY166" s="399"/>
      <c r="AZ166" s="399"/>
      <c r="BA166" s="129"/>
      <c r="BB166" s="399"/>
      <c r="BC166" s="399"/>
      <c r="BD166" s="399"/>
      <c r="BE166" s="374" t="str">
        <f t="shared" ref="BE166:CB166" si="125">CONCAT(BE71,BE120)</f>
        <v>#DIV/0!</v>
      </c>
      <c r="BF166" s="374" t="str">
        <f t="shared" si="125"/>
        <v>#DIV/0!</v>
      </c>
      <c r="BG166" s="374" t="str">
        <f t="shared" si="125"/>
        <v>#DIV/0!</v>
      </c>
      <c r="BH166" s="374" t="str">
        <f t="shared" si="125"/>
        <v>#DIV/0!</v>
      </c>
      <c r="BI166" s="374" t="str">
        <f t="shared" si="125"/>
        <v>#DIV/0!</v>
      </c>
      <c r="BJ166" s="374" t="str">
        <f t="shared" si="125"/>
        <v>#DIV/0!</v>
      </c>
      <c r="BK166" s="374" t="str">
        <f t="shared" si="125"/>
        <v>#DIV/0!</v>
      </c>
      <c r="BL166" s="374" t="str">
        <f t="shared" si="125"/>
        <v>#DIV/0!</v>
      </c>
      <c r="BM166" s="374" t="str">
        <f t="shared" si="125"/>
        <v>#DIV/0!</v>
      </c>
      <c r="BN166" s="283" t="str">
        <f t="shared" si="125"/>
        <v>#DIV/0!</v>
      </c>
      <c r="BO166" s="374" t="str">
        <f t="shared" si="125"/>
        <v>#DIV/0!</v>
      </c>
      <c r="BP166" s="374" t="str">
        <f t="shared" si="125"/>
        <v>#DIV/0!</v>
      </c>
      <c r="BQ166" s="374" t="str">
        <f t="shared" si="125"/>
        <v>#DIV/0!</v>
      </c>
      <c r="BR166" s="374" t="str">
        <f t="shared" si="125"/>
        <v>#DIV/0!</v>
      </c>
      <c r="BS166" s="374" t="str">
        <f t="shared" si="125"/>
        <v>#DIV/0!</v>
      </c>
      <c r="BT166" s="374" t="str">
        <f t="shared" si="125"/>
        <v>#DIV/0!</v>
      </c>
      <c r="BU166" s="374" t="str">
        <f t="shared" si="125"/>
        <v>#DIV/0!</v>
      </c>
      <c r="BV166" s="374" t="str">
        <f t="shared" si="125"/>
        <v>#DIV/0!</v>
      </c>
      <c r="BW166" s="374" t="str">
        <f t="shared" si="125"/>
        <v>#DIV/0!</v>
      </c>
      <c r="BX166" s="374" t="str">
        <f t="shared" si="125"/>
        <v>#DIV/0!</v>
      </c>
      <c r="BY166" s="374" t="str">
        <f t="shared" si="125"/>
        <v>#DIV/0!</v>
      </c>
      <c r="BZ166" s="374" t="str">
        <f t="shared" si="125"/>
        <v>#DIV/0!</v>
      </c>
      <c r="CA166" s="374" t="str">
        <f t="shared" si="125"/>
        <v>#DIV/0!</v>
      </c>
      <c r="CB166" s="374" t="str">
        <f t="shared" si="125"/>
        <v>#DIV/0!</v>
      </c>
      <c r="CC166" s="399"/>
    </row>
    <row r="167">
      <c r="M167" s="389"/>
      <c r="AU167" s="399"/>
      <c r="AV167" s="399"/>
      <c r="AW167" s="381"/>
      <c r="AX167" s="399"/>
      <c r="AY167" s="399"/>
      <c r="AZ167" s="399"/>
      <c r="BA167" s="129"/>
      <c r="BB167" s="399"/>
      <c r="BC167" s="399"/>
      <c r="BD167" s="399"/>
      <c r="BE167" s="374" t="str">
        <f t="shared" ref="BE167:CB167" si="126">CONCAT(BE72,BE121)</f>
        <v/>
      </c>
      <c r="BF167" s="374" t="str">
        <f t="shared" si="126"/>
        <v/>
      </c>
      <c r="BG167" s="374" t="str">
        <f t="shared" si="126"/>
        <v/>
      </c>
      <c r="BH167" s="283" t="str">
        <f t="shared" si="126"/>
        <v/>
      </c>
      <c r="BI167" s="374" t="str">
        <f t="shared" si="126"/>
        <v/>
      </c>
      <c r="BJ167" s="374" t="str">
        <f t="shared" si="126"/>
        <v/>
      </c>
      <c r="BK167" s="374" t="str">
        <f t="shared" si="126"/>
        <v/>
      </c>
      <c r="BL167" s="374" t="str">
        <f t="shared" si="126"/>
        <v/>
      </c>
      <c r="BM167" s="374" t="str">
        <f t="shared" si="126"/>
        <v/>
      </c>
      <c r="BN167" s="374" t="str">
        <f t="shared" si="126"/>
        <v/>
      </c>
      <c r="BO167" s="374" t="str">
        <f t="shared" si="126"/>
        <v/>
      </c>
      <c r="BP167" s="374" t="str">
        <f t="shared" si="126"/>
        <v/>
      </c>
      <c r="BQ167" s="374" t="str">
        <f t="shared" si="126"/>
        <v/>
      </c>
      <c r="BR167" s="374" t="str">
        <f t="shared" si="126"/>
        <v/>
      </c>
      <c r="BS167" s="374" t="str">
        <f t="shared" si="126"/>
        <v/>
      </c>
      <c r="BT167" s="374" t="str">
        <f t="shared" si="126"/>
        <v/>
      </c>
      <c r="BU167" s="374" t="str">
        <f t="shared" si="126"/>
        <v/>
      </c>
      <c r="BV167" s="374" t="str">
        <f t="shared" si="126"/>
        <v/>
      </c>
      <c r="BW167" s="374" t="str">
        <f t="shared" si="126"/>
        <v/>
      </c>
      <c r="BX167" s="374" t="str">
        <f t="shared" si="126"/>
        <v/>
      </c>
      <c r="BY167" s="374" t="str">
        <f t="shared" si="126"/>
        <v/>
      </c>
      <c r="BZ167" s="374" t="str">
        <f t="shared" si="126"/>
        <v/>
      </c>
      <c r="CA167" s="374" t="str">
        <f t="shared" si="126"/>
        <v/>
      </c>
      <c r="CB167" s="374" t="str">
        <f t="shared" si="126"/>
        <v/>
      </c>
      <c r="CC167" s="399"/>
    </row>
    <row r="168">
      <c r="M168" s="389"/>
      <c r="AU168" s="399"/>
      <c r="AV168" s="399"/>
      <c r="AW168" s="381"/>
      <c r="AX168" s="399"/>
      <c r="AY168" s="399"/>
      <c r="AZ168" s="399"/>
      <c r="BA168" s="129"/>
      <c r="BB168" s="399"/>
      <c r="BC168" s="399"/>
      <c r="BD168" s="399"/>
      <c r="BE168" s="374" t="str">
        <f t="shared" ref="BE168:CB168" si="127">CONCAT(BE73,BE122)</f>
        <v>#DIV/0!</v>
      </c>
      <c r="BF168" s="374" t="str">
        <f t="shared" si="127"/>
        <v>#DIV/0!</v>
      </c>
      <c r="BG168" s="374" t="str">
        <f t="shared" si="127"/>
        <v>#DIV/0!</v>
      </c>
      <c r="BH168" s="374" t="str">
        <f t="shared" si="127"/>
        <v>#DIV/0!</v>
      </c>
      <c r="BI168" s="283" t="str">
        <f t="shared" si="127"/>
        <v>#DIV/0!</v>
      </c>
      <c r="BJ168" s="374" t="str">
        <f t="shared" si="127"/>
        <v>#DIV/0!</v>
      </c>
      <c r="BK168" s="374" t="str">
        <f t="shared" si="127"/>
        <v>#DIV/0!</v>
      </c>
      <c r="BL168" s="374" t="str">
        <f t="shared" si="127"/>
        <v>#DIV/0!</v>
      </c>
      <c r="BM168" s="374" t="str">
        <f t="shared" si="127"/>
        <v>#DIV/0!</v>
      </c>
      <c r="BN168" s="374" t="str">
        <f t="shared" si="127"/>
        <v>#DIV/0!</v>
      </c>
      <c r="BO168" s="374" t="str">
        <f t="shared" si="127"/>
        <v>#DIV/0!</v>
      </c>
      <c r="BP168" s="374" t="str">
        <f t="shared" si="127"/>
        <v>#DIV/0!</v>
      </c>
      <c r="BQ168" s="374" t="str">
        <f t="shared" si="127"/>
        <v>#DIV/0!</v>
      </c>
      <c r="BR168" s="374" t="str">
        <f t="shared" si="127"/>
        <v>#DIV/0!</v>
      </c>
      <c r="BS168" s="374" t="str">
        <f t="shared" si="127"/>
        <v>#DIV/0!</v>
      </c>
      <c r="BT168" s="374" t="str">
        <f t="shared" si="127"/>
        <v>#DIV/0!</v>
      </c>
      <c r="BU168" s="374" t="str">
        <f t="shared" si="127"/>
        <v>#DIV/0!</v>
      </c>
      <c r="BV168" s="374" t="str">
        <f t="shared" si="127"/>
        <v>#DIV/0!</v>
      </c>
      <c r="BW168" s="374" t="str">
        <f t="shared" si="127"/>
        <v>#DIV/0!</v>
      </c>
      <c r="BX168" s="374" t="str">
        <f t="shared" si="127"/>
        <v>#DIV/0!</v>
      </c>
      <c r="BY168" s="374" t="str">
        <f t="shared" si="127"/>
        <v>#DIV/0!</v>
      </c>
      <c r="BZ168" s="374" t="str">
        <f t="shared" si="127"/>
        <v>#DIV/0!</v>
      </c>
      <c r="CA168" s="374" t="str">
        <f t="shared" si="127"/>
        <v>#DIV/0!</v>
      </c>
      <c r="CB168" s="374" t="str">
        <f t="shared" si="127"/>
        <v>#DIV/0!</v>
      </c>
      <c r="CC168" s="399"/>
    </row>
    <row r="169">
      <c r="M169" s="389"/>
      <c r="AU169" s="399"/>
      <c r="AV169" s="399"/>
      <c r="AW169" s="381"/>
      <c r="AX169" s="399"/>
      <c r="AY169" s="399"/>
      <c r="AZ169" s="399"/>
      <c r="BA169" s="129"/>
      <c r="BB169" s="399"/>
      <c r="BC169" s="399"/>
      <c r="BD169" s="399"/>
      <c r="BE169" s="283" t="str">
        <f t="shared" ref="BE169:CB169" si="128">CONCAT(BE74,BE123)</f>
        <v>#DIV/0!</v>
      </c>
      <c r="BF169" s="374" t="str">
        <f t="shared" si="128"/>
        <v>#DIV/0!</v>
      </c>
      <c r="BG169" s="374" t="str">
        <f t="shared" si="128"/>
        <v>#DIV/0!</v>
      </c>
      <c r="BH169" s="374" t="str">
        <f t="shared" si="128"/>
        <v>#DIV/0!</v>
      </c>
      <c r="BI169" s="374" t="str">
        <f t="shared" si="128"/>
        <v>#DIV/0!</v>
      </c>
      <c r="BJ169" s="374" t="str">
        <f t="shared" si="128"/>
        <v>#DIV/0!</v>
      </c>
      <c r="BK169" s="374" t="str">
        <f t="shared" si="128"/>
        <v>#DIV/0!</v>
      </c>
      <c r="BL169" s="374" t="str">
        <f t="shared" si="128"/>
        <v>#DIV/0!</v>
      </c>
      <c r="BM169" s="374" t="str">
        <f t="shared" si="128"/>
        <v>#DIV/0!</v>
      </c>
      <c r="BN169" s="374" t="str">
        <f t="shared" si="128"/>
        <v>#DIV/0!</v>
      </c>
      <c r="BO169" s="374" t="str">
        <f t="shared" si="128"/>
        <v>#DIV/0!</v>
      </c>
      <c r="BP169" s="374" t="str">
        <f t="shared" si="128"/>
        <v>#DIV/0!</v>
      </c>
      <c r="BQ169" s="374" t="str">
        <f t="shared" si="128"/>
        <v>#DIV/0!</v>
      </c>
      <c r="BR169" s="374" t="str">
        <f t="shared" si="128"/>
        <v>#DIV/0!</v>
      </c>
      <c r="BS169" s="374" t="str">
        <f t="shared" si="128"/>
        <v>#DIV/0!</v>
      </c>
      <c r="BT169" s="374" t="str">
        <f t="shared" si="128"/>
        <v>#DIV/0!</v>
      </c>
      <c r="BU169" s="374" t="str">
        <f t="shared" si="128"/>
        <v>#DIV/0!</v>
      </c>
      <c r="BV169" s="374" t="str">
        <f t="shared" si="128"/>
        <v>#DIV/0!</v>
      </c>
      <c r="BW169" s="374" t="str">
        <f t="shared" si="128"/>
        <v>#DIV/0!</v>
      </c>
      <c r="BX169" s="374" t="str">
        <f t="shared" si="128"/>
        <v>#DIV/0!</v>
      </c>
      <c r="BY169" s="374" t="str">
        <f t="shared" si="128"/>
        <v>#DIV/0!</v>
      </c>
      <c r="BZ169" s="374" t="str">
        <f t="shared" si="128"/>
        <v>#DIV/0!</v>
      </c>
      <c r="CA169" s="374" t="str">
        <f t="shared" si="128"/>
        <v>#DIV/0!</v>
      </c>
      <c r="CB169" s="374" t="str">
        <f t="shared" si="128"/>
        <v>#DIV/0!</v>
      </c>
      <c r="CC169" s="399"/>
    </row>
    <row r="170">
      <c r="M170" s="389"/>
      <c r="AU170" s="399"/>
      <c r="AV170" s="399"/>
      <c r="AW170" s="381"/>
      <c r="AX170" s="399"/>
      <c r="AY170" s="399"/>
      <c r="AZ170" s="399"/>
      <c r="BA170" s="129"/>
      <c r="BB170" s="399"/>
      <c r="BC170" s="399"/>
      <c r="BD170" s="399"/>
      <c r="BE170" s="283" t="str">
        <f t="shared" ref="BE170:CB170" si="129">CONCAT(BE75,BE124)</f>
        <v/>
      </c>
      <c r="BF170" s="374" t="str">
        <f t="shared" si="129"/>
        <v/>
      </c>
      <c r="BG170" s="374" t="str">
        <f t="shared" si="129"/>
        <v/>
      </c>
      <c r="BH170" s="374" t="str">
        <f t="shared" si="129"/>
        <v/>
      </c>
      <c r="BI170" s="374" t="str">
        <f t="shared" si="129"/>
        <v/>
      </c>
      <c r="BJ170" s="374" t="str">
        <f t="shared" si="129"/>
        <v/>
      </c>
      <c r="BK170" s="374" t="str">
        <f t="shared" si="129"/>
        <v/>
      </c>
      <c r="BL170" s="374" t="str">
        <f t="shared" si="129"/>
        <v/>
      </c>
      <c r="BM170" s="374" t="str">
        <f t="shared" si="129"/>
        <v/>
      </c>
      <c r="BN170" s="374" t="str">
        <f t="shared" si="129"/>
        <v/>
      </c>
      <c r="BO170" s="374" t="str">
        <f t="shared" si="129"/>
        <v/>
      </c>
      <c r="BP170" s="374" t="str">
        <f t="shared" si="129"/>
        <v/>
      </c>
      <c r="BQ170" s="374" t="str">
        <f t="shared" si="129"/>
        <v/>
      </c>
      <c r="BR170" s="374" t="str">
        <f t="shared" si="129"/>
        <v/>
      </c>
      <c r="BS170" s="374" t="str">
        <f t="shared" si="129"/>
        <v/>
      </c>
      <c r="BT170" s="374" t="str">
        <f t="shared" si="129"/>
        <v/>
      </c>
      <c r="BU170" s="374" t="str">
        <f t="shared" si="129"/>
        <v/>
      </c>
      <c r="BV170" s="374" t="str">
        <f t="shared" si="129"/>
        <v/>
      </c>
      <c r="BW170" s="374" t="str">
        <f t="shared" si="129"/>
        <v/>
      </c>
      <c r="BX170" s="374" t="str">
        <f t="shared" si="129"/>
        <v/>
      </c>
      <c r="BY170" s="374" t="str">
        <f t="shared" si="129"/>
        <v/>
      </c>
      <c r="BZ170" s="374" t="str">
        <f t="shared" si="129"/>
        <v/>
      </c>
      <c r="CA170" s="374" t="str">
        <f t="shared" si="129"/>
        <v/>
      </c>
      <c r="CB170" s="374" t="str">
        <f t="shared" si="129"/>
        <v/>
      </c>
      <c r="CC170" s="399"/>
    </row>
    <row r="171">
      <c r="M171" s="389"/>
      <c r="AU171" s="399"/>
      <c r="AV171" s="399"/>
      <c r="AW171" s="381"/>
      <c r="AX171" s="399"/>
      <c r="AY171" s="399"/>
      <c r="AZ171" s="399"/>
      <c r="BA171" s="129"/>
      <c r="BB171" s="399"/>
      <c r="BC171" s="399"/>
      <c r="BD171" s="399"/>
      <c r="BE171" s="283" t="str">
        <f t="shared" ref="BE171:CB171" si="130">CONCAT(BE76,BE125)</f>
        <v>#DIV/0!</v>
      </c>
      <c r="BF171" s="283" t="str">
        <f t="shared" si="130"/>
        <v>#DIV/0!</v>
      </c>
      <c r="BG171" s="283" t="str">
        <f t="shared" si="130"/>
        <v>#DIV/0!</v>
      </c>
      <c r="BH171" s="283" t="str">
        <f t="shared" si="130"/>
        <v>#DIV/0!</v>
      </c>
      <c r="BI171" s="283" t="str">
        <f t="shared" si="130"/>
        <v>#DIV/0!</v>
      </c>
      <c r="BJ171" s="283" t="str">
        <f t="shared" si="130"/>
        <v>#DIV/0!</v>
      </c>
      <c r="BK171" s="283" t="str">
        <f t="shared" si="130"/>
        <v>#DIV/0!</v>
      </c>
      <c r="BL171" s="283" t="str">
        <f t="shared" si="130"/>
        <v>#DIV/0!</v>
      </c>
      <c r="BM171" s="283" t="str">
        <f t="shared" si="130"/>
        <v>#DIV/0!</v>
      </c>
      <c r="BN171" s="283" t="str">
        <f t="shared" si="130"/>
        <v>#DIV/0!</v>
      </c>
      <c r="BO171" s="283" t="str">
        <f t="shared" si="130"/>
        <v>#DIV/0!</v>
      </c>
      <c r="BP171" s="283" t="str">
        <f t="shared" si="130"/>
        <v>#DIV/0!</v>
      </c>
      <c r="BQ171" s="283" t="str">
        <f t="shared" si="130"/>
        <v>#DIV/0!</v>
      </c>
      <c r="BR171" s="283" t="str">
        <f t="shared" si="130"/>
        <v>#DIV/0!</v>
      </c>
      <c r="BS171" s="283" t="str">
        <f t="shared" si="130"/>
        <v>#DIV/0!</v>
      </c>
      <c r="BT171" s="283" t="str">
        <f t="shared" si="130"/>
        <v>#DIV/0!</v>
      </c>
      <c r="BU171" s="283" t="str">
        <f t="shared" si="130"/>
        <v>#DIV/0!</v>
      </c>
      <c r="BV171" s="283" t="str">
        <f t="shared" si="130"/>
        <v>#DIV/0!</v>
      </c>
      <c r="BW171" s="283" t="str">
        <f t="shared" si="130"/>
        <v>#DIV/0!</v>
      </c>
      <c r="BX171" s="283" t="str">
        <f t="shared" si="130"/>
        <v>#DIV/0!</v>
      </c>
      <c r="BY171" s="283" t="str">
        <f t="shared" si="130"/>
        <v>#DIV/0!</v>
      </c>
      <c r="BZ171" s="283" t="str">
        <f t="shared" si="130"/>
        <v>#DIV/0!</v>
      </c>
      <c r="CA171" s="283" t="str">
        <f t="shared" si="130"/>
        <v>#DIV/0!</v>
      </c>
      <c r="CB171" s="283" t="str">
        <f t="shared" si="130"/>
        <v>#DIV/0!</v>
      </c>
      <c r="CC171" s="399"/>
    </row>
    <row r="172">
      <c r="M172" s="389"/>
      <c r="AU172" s="399"/>
      <c r="AV172" s="399"/>
      <c r="AW172" s="381"/>
      <c r="AX172" s="399"/>
      <c r="AY172" s="399"/>
      <c r="AZ172" s="399"/>
      <c r="BA172" s="129"/>
      <c r="BB172" s="399"/>
      <c r="BC172" s="399"/>
      <c r="BD172" s="399"/>
      <c r="BE172" s="283" t="str">
        <f t="shared" ref="BE172:CB172" si="131">CONCAT(BE77,BE126)</f>
        <v>#DIV/0!</v>
      </c>
      <c r="BF172" s="374" t="str">
        <f t="shared" si="131"/>
        <v>#DIV/0!</v>
      </c>
      <c r="BG172" s="374" t="str">
        <f t="shared" si="131"/>
        <v>#DIV/0!</v>
      </c>
      <c r="BH172" s="374" t="str">
        <f t="shared" si="131"/>
        <v>#DIV/0!</v>
      </c>
      <c r="BI172" s="374" t="str">
        <f t="shared" si="131"/>
        <v>#DIV/0!</v>
      </c>
      <c r="BJ172" s="374" t="str">
        <f t="shared" si="131"/>
        <v>#DIV/0!</v>
      </c>
      <c r="BK172" s="374" t="str">
        <f t="shared" si="131"/>
        <v>#DIV/0!</v>
      </c>
      <c r="BL172" s="374" t="str">
        <f t="shared" si="131"/>
        <v>#DIV/0!</v>
      </c>
      <c r="BM172" s="374" t="str">
        <f t="shared" si="131"/>
        <v>#DIV/0!</v>
      </c>
      <c r="BN172" s="374" t="str">
        <f t="shared" si="131"/>
        <v>#DIV/0!</v>
      </c>
      <c r="BO172" s="374" t="str">
        <f t="shared" si="131"/>
        <v>#DIV/0!</v>
      </c>
      <c r="BP172" s="374" t="str">
        <f t="shared" si="131"/>
        <v>#DIV/0!</v>
      </c>
      <c r="BQ172" s="374" t="str">
        <f t="shared" si="131"/>
        <v>#DIV/0!</v>
      </c>
      <c r="BR172" s="374" t="str">
        <f t="shared" si="131"/>
        <v>#DIV/0!</v>
      </c>
      <c r="BS172" s="374" t="str">
        <f t="shared" si="131"/>
        <v>#DIV/0!</v>
      </c>
      <c r="BT172" s="374" t="str">
        <f t="shared" si="131"/>
        <v>#DIV/0!</v>
      </c>
      <c r="BU172" s="374" t="str">
        <f t="shared" si="131"/>
        <v>#DIV/0!</v>
      </c>
      <c r="BV172" s="374" t="str">
        <f t="shared" si="131"/>
        <v>#DIV/0!</v>
      </c>
      <c r="BW172" s="374" t="str">
        <f t="shared" si="131"/>
        <v>#DIV/0!</v>
      </c>
      <c r="BX172" s="374" t="str">
        <f t="shared" si="131"/>
        <v>#DIV/0!</v>
      </c>
      <c r="BY172" s="374" t="str">
        <f t="shared" si="131"/>
        <v>#DIV/0!</v>
      </c>
      <c r="BZ172" s="374" t="str">
        <f t="shared" si="131"/>
        <v>#DIV/0!</v>
      </c>
      <c r="CA172" s="374" t="str">
        <f t="shared" si="131"/>
        <v>#DIV/0!</v>
      </c>
      <c r="CB172" s="374" t="str">
        <f t="shared" si="131"/>
        <v>#DIV/0!</v>
      </c>
      <c r="CC172" s="399"/>
    </row>
    <row r="173">
      <c r="M173" s="389"/>
      <c r="AU173" s="399"/>
      <c r="AV173" s="399"/>
      <c r="AW173" s="381"/>
      <c r="AX173" s="399"/>
      <c r="AY173" s="399"/>
      <c r="AZ173" s="399"/>
      <c r="BA173" s="129"/>
      <c r="BB173" s="399"/>
      <c r="BC173" s="399"/>
      <c r="BD173" s="399"/>
      <c r="BE173" s="283" t="str">
        <f t="shared" ref="BE173:CB173" si="132">CONCAT(BE78,BE127)</f>
        <v/>
      </c>
      <c r="BF173" s="283" t="str">
        <f t="shared" si="132"/>
        <v/>
      </c>
      <c r="BG173" s="283" t="str">
        <f t="shared" si="132"/>
        <v/>
      </c>
      <c r="BH173" s="283" t="str">
        <f t="shared" si="132"/>
        <v/>
      </c>
      <c r="BI173" s="283" t="str">
        <f t="shared" si="132"/>
        <v/>
      </c>
      <c r="BJ173" s="283" t="str">
        <f t="shared" si="132"/>
        <v/>
      </c>
      <c r="BK173" s="283" t="str">
        <f t="shared" si="132"/>
        <v/>
      </c>
      <c r="BL173" s="283" t="str">
        <f t="shared" si="132"/>
        <v/>
      </c>
      <c r="BM173" s="283" t="str">
        <f t="shared" si="132"/>
        <v/>
      </c>
      <c r="BN173" s="283" t="str">
        <f t="shared" si="132"/>
        <v/>
      </c>
      <c r="BO173" s="283" t="str">
        <f t="shared" si="132"/>
        <v/>
      </c>
      <c r="BP173" s="283" t="str">
        <f t="shared" si="132"/>
        <v/>
      </c>
      <c r="BQ173" s="283" t="str">
        <f t="shared" si="132"/>
        <v>HSI</v>
      </c>
      <c r="BR173" s="283" t="str">
        <f t="shared" si="132"/>
        <v/>
      </c>
      <c r="BS173" s="283" t="str">
        <f t="shared" si="132"/>
        <v/>
      </c>
      <c r="BT173" s="283" t="str">
        <f t="shared" si="132"/>
        <v/>
      </c>
      <c r="BU173" s="283" t="str">
        <f t="shared" si="132"/>
        <v/>
      </c>
      <c r="BV173" s="283" t="str">
        <f t="shared" si="132"/>
        <v/>
      </c>
      <c r="BW173" s="283" t="str">
        <f t="shared" si="132"/>
        <v/>
      </c>
      <c r="BX173" s="283" t="str">
        <f t="shared" si="132"/>
        <v/>
      </c>
      <c r="BY173" s="283" t="str">
        <f t="shared" si="132"/>
        <v/>
      </c>
      <c r="BZ173" s="283" t="str">
        <f t="shared" si="132"/>
        <v/>
      </c>
      <c r="CA173" s="283" t="str">
        <f t="shared" si="132"/>
        <v/>
      </c>
      <c r="CB173" s="283" t="str">
        <f t="shared" si="132"/>
        <v/>
      </c>
      <c r="CC173" s="399"/>
    </row>
    <row r="174">
      <c r="M174" s="389"/>
      <c r="AU174" s="399"/>
      <c r="AV174" s="399"/>
      <c r="AW174" s="381"/>
      <c r="AX174" s="399"/>
      <c r="AY174" s="399"/>
      <c r="AZ174" s="399"/>
      <c r="BA174" s="129"/>
      <c r="BB174" s="399"/>
      <c r="BC174" s="399"/>
      <c r="BD174" s="399"/>
      <c r="BE174" s="283" t="str">
        <f t="shared" ref="BE174:CB174" si="133">CONCAT(BE79,BE128)</f>
        <v/>
      </c>
      <c r="BF174" s="283" t="str">
        <f t="shared" si="133"/>
        <v/>
      </c>
      <c r="BG174" s="283" t="str">
        <f t="shared" si="133"/>
        <v/>
      </c>
      <c r="BH174" s="283" t="str">
        <f t="shared" si="133"/>
        <v/>
      </c>
      <c r="BI174" s="283" t="str">
        <f t="shared" si="133"/>
        <v/>
      </c>
      <c r="BJ174" s="283" t="str">
        <f t="shared" si="133"/>
        <v/>
      </c>
      <c r="BK174" s="283" t="str">
        <f t="shared" si="133"/>
        <v/>
      </c>
      <c r="BL174" s="283" t="str">
        <f t="shared" si="133"/>
        <v/>
      </c>
      <c r="BM174" s="283" t="str">
        <f t="shared" si="133"/>
        <v/>
      </c>
      <c r="BN174" s="283" t="str">
        <f t="shared" si="133"/>
        <v/>
      </c>
      <c r="BO174" s="283" t="str">
        <f t="shared" si="133"/>
        <v/>
      </c>
      <c r="BP174" s="283" t="str">
        <f t="shared" si="133"/>
        <v/>
      </c>
      <c r="BQ174" s="283" t="str">
        <f t="shared" si="133"/>
        <v/>
      </c>
      <c r="BR174" s="283" t="str">
        <f t="shared" si="133"/>
        <v/>
      </c>
      <c r="BS174" s="283" t="str">
        <f t="shared" si="133"/>
        <v/>
      </c>
      <c r="BT174" s="283" t="str">
        <f t="shared" si="133"/>
        <v/>
      </c>
      <c r="BU174" s="283" t="str">
        <f t="shared" si="133"/>
        <v/>
      </c>
      <c r="BV174" s="283" t="str">
        <f t="shared" si="133"/>
        <v>HSI</v>
      </c>
      <c r="BW174" s="283" t="str">
        <f t="shared" si="133"/>
        <v/>
      </c>
      <c r="BX174" s="283" t="str">
        <f t="shared" si="133"/>
        <v/>
      </c>
      <c r="BY174" s="283" t="str">
        <f t="shared" si="133"/>
        <v/>
      </c>
      <c r="BZ174" s="283" t="str">
        <f t="shared" si="133"/>
        <v/>
      </c>
      <c r="CA174" s="283" t="str">
        <f t="shared" si="133"/>
        <v/>
      </c>
      <c r="CB174" s="283" t="str">
        <f t="shared" si="133"/>
        <v/>
      </c>
      <c r="CC174" s="399"/>
    </row>
    <row r="175">
      <c r="M175" s="389"/>
      <c r="AU175" s="399"/>
      <c r="AV175" s="399"/>
      <c r="AW175" s="381"/>
      <c r="AX175" s="399"/>
      <c r="AY175" s="399"/>
      <c r="AZ175" s="399"/>
      <c r="BA175" s="129"/>
      <c r="BB175" s="399"/>
      <c r="BC175" s="399"/>
      <c r="BD175" s="399"/>
      <c r="BE175" s="374" t="str">
        <f t="shared" ref="BE175:CB175" si="134">CONCAT(BE80,BE129)</f>
        <v/>
      </c>
      <c r="BF175" s="374" t="str">
        <f t="shared" si="134"/>
        <v/>
      </c>
      <c r="BG175" s="374" t="str">
        <f t="shared" si="134"/>
        <v/>
      </c>
      <c r="BH175" s="374" t="str">
        <f t="shared" si="134"/>
        <v/>
      </c>
      <c r="BI175" s="374" t="str">
        <f t="shared" si="134"/>
        <v/>
      </c>
      <c r="BJ175" s="374" t="str">
        <f t="shared" si="134"/>
        <v/>
      </c>
      <c r="BK175" s="374" t="str">
        <f t="shared" si="134"/>
        <v/>
      </c>
      <c r="BL175" s="374" t="str">
        <f t="shared" si="134"/>
        <v/>
      </c>
      <c r="BM175" s="374" t="str">
        <f t="shared" si="134"/>
        <v/>
      </c>
      <c r="BN175" s="374" t="str">
        <f t="shared" si="134"/>
        <v/>
      </c>
      <c r="BO175" s="374" t="str">
        <f t="shared" si="134"/>
        <v/>
      </c>
      <c r="BP175" s="374" t="str">
        <f t="shared" si="134"/>
        <v/>
      </c>
      <c r="BQ175" s="374" t="str">
        <f t="shared" si="134"/>
        <v/>
      </c>
      <c r="BR175" s="374" t="str">
        <f t="shared" si="134"/>
        <v/>
      </c>
      <c r="BS175" s="374" t="str">
        <f t="shared" si="134"/>
        <v/>
      </c>
      <c r="BT175" s="374" t="str">
        <f t="shared" si="134"/>
        <v/>
      </c>
      <c r="BU175" s="374" t="str">
        <f t="shared" si="134"/>
        <v/>
      </c>
      <c r="BV175" s="374" t="str">
        <f t="shared" si="134"/>
        <v/>
      </c>
      <c r="BW175" s="374" t="str">
        <f t="shared" si="134"/>
        <v/>
      </c>
      <c r="BX175" s="374" t="str">
        <f t="shared" si="134"/>
        <v/>
      </c>
      <c r="BY175" s="374" t="str">
        <f t="shared" si="134"/>
        <v/>
      </c>
      <c r="BZ175" s="374" t="str">
        <f t="shared" si="134"/>
        <v/>
      </c>
      <c r="CA175" s="374" t="str">
        <f t="shared" si="134"/>
        <v/>
      </c>
      <c r="CB175" s="374" t="str">
        <f t="shared" si="134"/>
        <v/>
      </c>
      <c r="CC175" s="399"/>
    </row>
    <row r="176">
      <c r="M176" s="389"/>
      <c r="AU176" s="399"/>
      <c r="AV176" s="399"/>
      <c r="AW176" s="381"/>
      <c r="AX176" s="399"/>
      <c r="AY176" s="399"/>
      <c r="AZ176" s="399"/>
      <c r="BA176" s="129"/>
      <c r="BB176" s="399"/>
      <c r="BC176" s="399"/>
      <c r="BD176" s="399"/>
      <c r="BE176" s="283" t="str">
        <f t="shared" ref="BE176:CB176" si="135">CONCAT(BE81,BE130)</f>
        <v>#DIV/0!</v>
      </c>
      <c r="BF176" s="283" t="str">
        <f t="shared" si="135"/>
        <v>#DIV/0!</v>
      </c>
      <c r="BG176" s="283" t="str">
        <f t="shared" si="135"/>
        <v>#DIV/0!</v>
      </c>
      <c r="BH176" s="283" t="str">
        <f t="shared" si="135"/>
        <v>#DIV/0!</v>
      </c>
      <c r="BI176" s="283" t="str">
        <f t="shared" si="135"/>
        <v>#DIV/0!</v>
      </c>
      <c r="BJ176" s="283" t="str">
        <f t="shared" si="135"/>
        <v>#DIV/0!</v>
      </c>
      <c r="BK176" s="283" t="str">
        <f t="shared" si="135"/>
        <v>#DIV/0!</v>
      </c>
      <c r="BL176" s="283" t="str">
        <f t="shared" si="135"/>
        <v>#DIV/0!</v>
      </c>
      <c r="BM176" s="283" t="str">
        <f t="shared" si="135"/>
        <v>#DIV/0!</v>
      </c>
      <c r="BN176" s="283" t="str">
        <f t="shared" si="135"/>
        <v>#DIV/0!</v>
      </c>
      <c r="BO176" s="283" t="str">
        <f t="shared" si="135"/>
        <v>#DIV/0!</v>
      </c>
      <c r="BP176" s="283" t="str">
        <f t="shared" si="135"/>
        <v>#DIV/0!</v>
      </c>
      <c r="BQ176" s="283" t="str">
        <f t="shared" si="135"/>
        <v>#DIV/0!</v>
      </c>
      <c r="BR176" s="283" t="str">
        <f t="shared" si="135"/>
        <v>#DIV/0!</v>
      </c>
      <c r="BS176" s="283" t="str">
        <f t="shared" si="135"/>
        <v>#DIV/0!</v>
      </c>
      <c r="BT176" s="283" t="str">
        <f t="shared" si="135"/>
        <v>#DIV/0!</v>
      </c>
      <c r="BU176" s="283" t="str">
        <f t="shared" si="135"/>
        <v>#DIV/0!</v>
      </c>
      <c r="BV176" s="283" t="str">
        <f t="shared" si="135"/>
        <v>#DIV/0!</v>
      </c>
      <c r="BW176" s="283" t="str">
        <f t="shared" si="135"/>
        <v>#DIV/0!</v>
      </c>
      <c r="BX176" s="283" t="str">
        <f t="shared" si="135"/>
        <v>#DIV/0!</v>
      </c>
      <c r="BY176" s="283" t="str">
        <f t="shared" si="135"/>
        <v>#DIV/0!</v>
      </c>
      <c r="BZ176" s="283" t="str">
        <f t="shared" si="135"/>
        <v>#DIV/0!</v>
      </c>
      <c r="CA176" s="283" t="str">
        <f t="shared" si="135"/>
        <v>#DIV/0!</v>
      </c>
      <c r="CB176" s="283" t="str">
        <f t="shared" si="135"/>
        <v>#DIV/0!</v>
      </c>
      <c r="CC176" s="399"/>
    </row>
    <row r="177">
      <c r="M177" s="389"/>
      <c r="AU177" s="399"/>
      <c r="AV177" s="399"/>
      <c r="AW177" s="381"/>
      <c r="AX177" s="399"/>
      <c r="AY177" s="399"/>
      <c r="AZ177" s="399"/>
      <c r="BA177" s="129"/>
      <c r="BB177" s="399"/>
      <c r="BC177" s="399"/>
      <c r="BD177" s="399"/>
      <c r="BE177" s="283" t="str">
        <f t="shared" ref="BE177:CB177" si="136">CONCAT(BE82,BE131)</f>
        <v/>
      </c>
      <c r="BF177" s="283" t="str">
        <f t="shared" si="136"/>
        <v/>
      </c>
      <c r="BG177" s="283" t="str">
        <f t="shared" si="136"/>
        <v/>
      </c>
      <c r="BH177" s="283" t="str">
        <f t="shared" si="136"/>
        <v/>
      </c>
      <c r="BI177" s="283" t="str">
        <f t="shared" si="136"/>
        <v/>
      </c>
      <c r="BJ177" s="283" t="str">
        <f t="shared" si="136"/>
        <v/>
      </c>
      <c r="BK177" s="283" t="str">
        <f t="shared" si="136"/>
        <v/>
      </c>
      <c r="BL177" s="283" t="str">
        <f t="shared" si="136"/>
        <v/>
      </c>
      <c r="BM177" s="283" t="str">
        <f t="shared" si="136"/>
        <v/>
      </c>
      <c r="BN177" s="283" t="str">
        <f t="shared" si="136"/>
        <v/>
      </c>
      <c r="BO177" s="283" t="str">
        <f t="shared" si="136"/>
        <v/>
      </c>
      <c r="BP177" s="283" t="str">
        <f t="shared" si="136"/>
        <v/>
      </c>
      <c r="BQ177" s="283" t="str">
        <f t="shared" si="136"/>
        <v/>
      </c>
      <c r="BR177" s="283" t="str">
        <f t="shared" si="136"/>
        <v/>
      </c>
      <c r="BS177" s="283" t="str">
        <f t="shared" si="136"/>
        <v/>
      </c>
      <c r="BT177" s="283" t="str">
        <f t="shared" si="136"/>
        <v/>
      </c>
      <c r="BU177" s="283" t="str">
        <f t="shared" si="136"/>
        <v/>
      </c>
      <c r="BV177" s="283" t="str">
        <f t="shared" si="136"/>
        <v/>
      </c>
      <c r="BW177" s="283" t="str">
        <f t="shared" si="136"/>
        <v/>
      </c>
      <c r="BX177" s="283" t="str">
        <f t="shared" si="136"/>
        <v/>
      </c>
      <c r="BY177" s="283" t="str">
        <f t="shared" si="136"/>
        <v/>
      </c>
      <c r="BZ177" s="283" t="str">
        <f t="shared" si="136"/>
        <v/>
      </c>
      <c r="CA177" s="283" t="str">
        <f t="shared" si="136"/>
        <v/>
      </c>
      <c r="CB177" s="283" t="str">
        <f t="shared" si="136"/>
        <v/>
      </c>
      <c r="CC177" s="399"/>
    </row>
    <row r="178">
      <c r="M178" s="389"/>
      <c r="AU178" s="399"/>
      <c r="AV178" s="399"/>
      <c r="AW178" s="381"/>
      <c r="AX178" s="399"/>
      <c r="AY178" s="399"/>
      <c r="AZ178" s="399"/>
      <c r="BA178" s="129"/>
      <c r="BB178" s="399"/>
      <c r="BC178" s="399"/>
      <c r="BD178" s="399"/>
      <c r="BE178" s="283" t="str">
        <f t="shared" ref="BE178:CB178" si="137">CONCAT(BE83,BE132)</f>
        <v/>
      </c>
      <c r="BF178" s="283" t="str">
        <f t="shared" si="137"/>
        <v/>
      </c>
      <c r="BG178" s="283" t="str">
        <f t="shared" si="137"/>
        <v/>
      </c>
      <c r="BH178" s="283" t="str">
        <f t="shared" si="137"/>
        <v/>
      </c>
      <c r="BI178" s="283" t="str">
        <f t="shared" si="137"/>
        <v/>
      </c>
      <c r="BJ178" s="283" t="str">
        <f t="shared" si="137"/>
        <v/>
      </c>
      <c r="BK178" s="283" t="str">
        <f t="shared" si="137"/>
        <v>HSI</v>
      </c>
      <c r="BL178" s="283" t="str">
        <f t="shared" si="137"/>
        <v/>
      </c>
      <c r="BM178" s="283" t="str">
        <f t="shared" si="137"/>
        <v/>
      </c>
      <c r="BN178" s="283" t="str">
        <f t="shared" si="137"/>
        <v/>
      </c>
      <c r="BO178" s="283" t="str">
        <f t="shared" si="137"/>
        <v/>
      </c>
      <c r="BP178" s="283" t="str">
        <f t="shared" si="137"/>
        <v/>
      </c>
      <c r="BQ178" s="283" t="str">
        <f t="shared" si="137"/>
        <v/>
      </c>
      <c r="BR178" s="283" t="str">
        <f t="shared" si="137"/>
        <v/>
      </c>
      <c r="BS178" s="283" t="str">
        <f t="shared" si="137"/>
        <v/>
      </c>
      <c r="BT178" s="283" t="str">
        <f t="shared" si="137"/>
        <v/>
      </c>
      <c r="BU178" s="283" t="str">
        <f t="shared" si="137"/>
        <v/>
      </c>
      <c r="BV178" s="283" t="str">
        <f t="shared" si="137"/>
        <v/>
      </c>
      <c r="BW178" s="283" t="str">
        <f t="shared" si="137"/>
        <v/>
      </c>
      <c r="BX178" s="283" t="str">
        <f t="shared" si="137"/>
        <v/>
      </c>
      <c r="BY178" s="283" t="str">
        <f t="shared" si="137"/>
        <v/>
      </c>
      <c r="BZ178" s="283" t="str">
        <f t="shared" si="137"/>
        <v/>
      </c>
      <c r="CA178" s="283" t="str">
        <f t="shared" si="137"/>
        <v/>
      </c>
      <c r="CB178" s="283" t="str">
        <f t="shared" si="137"/>
        <v/>
      </c>
      <c r="CC178" s="399"/>
    </row>
    <row r="179">
      <c r="M179" s="389"/>
      <c r="AU179" s="399"/>
      <c r="AV179" s="399"/>
      <c r="AW179" s="381"/>
      <c r="AX179" s="399"/>
      <c r="AY179" s="399"/>
      <c r="AZ179" s="399"/>
      <c r="BA179" s="129"/>
      <c r="BB179" s="399"/>
      <c r="BC179" s="399"/>
      <c r="BD179" s="399"/>
      <c r="BE179" s="374" t="str">
        <f t="shared" ref="BE179:CB179" si="138">CONCAT(BE84,BE133)</f>
        <v>#DIV/0!</v>
      </c>
      <c r="BF179" s="374" t="str">
        <f t="shared" si="138"/>
        <v>#DIV/0!</v>
      </c>
      <c r="BG179" s="374" t="str">
        <f t="shared" si="138"/>
        <v>#DIV/0!</v>
      </c>
      <c r="BH179" s="374" t="str">
        <f t="shared" si="138"/>
        <v>#DIV/0!</v>
      </c>
      <c r="BI179" s="374" t="str">
        <f t="shared" si="138"/>
        <v>#DIV/0!</v>
      </c>
      <c r="BJ179" s="374" t="str">
        <f t="shared" si="138"/>
        <v>#DIV/0!</v>
      </c>
      <c r="BK179" s="374" t="str">
        <f t="shared" si="138"/>
        <v>#DIV/0!</v>
      </c>
      <c r="BL179" s="374" t="str">
        <f t="shared" si="138"/>
        <v>#DIV/0!</v>
      </c>
      <c r="BM179" s="374" t="str">
        <f t="shared" si="138"/>
        <v>#DIV/0!</v>
      </c>
      <c r="BN179" s="374" t="str">
        <f t="shared" si="138"/>
        <v>#DIV/0!</v>
      </c>
      <c r="BO179" s="374" t="str">
        <f t="shared" si="138"/>
        <v>#DIV/0!</v>
      </c>
      <c r="BP179" s="374" t="str">
        <f t="shared" si="138"/>
        <v>#DIV/0!</v>
      </c>
      <c r="BQ179" s="374" t="str">
        <f t="shared" si="138"/>
        <v>#DIV/0!</v>
      </c>
      <c r="BR179" s="374" t="str">
        <f t="shared" si="138"/>
        <v>#DIV/0!</v>
      </c>
      <c r="BS179" s="374" t="str">
        <f t="shared" si="138"/>
        <v>#DIV/0!</v>
      </c>
      <c r="BT179" s="374" t="str">
        <f t="shared" si="138"/>
        <v>#DIV/0!</v>
      </c>
      <c r="BU179" s="374" t="str">
        <f t="shared" si="138"/>
        <v>#DIV/0!</v>
      </c>
      <c r="BV179" s="374" t="str">
        <f t="shared" si="138"/>
        <v>#DIV/0!</v>
      </c>
      <c r="BW179" s="374" t="str">
        <f t="shared" si="138"/>
        <v>#DIV/0!</v>
      </c>
      <c r="BX179" s="374" t="str">
        <f t="shared" si="138"/>
        <v>#DIV/0!</v>
      </c>
      <c r="BY179" s="374" t="str">
        <f t="shared" si="138"/>
        <v>#DIV/0!</v>
      </c>
      <c r="BZ179" s="374" t="str">
        <f t="shared" si="138"/>
        <v>#DIV/0!</v>
      </c>
      <c r="CA179" s="374" t="str">
        <f t="shared" si="138"/>
        <v>#DIV/0!</v>
      </c>
      <c r="CB179" s="374" t="str">
        <f t="shared" si="138"/>
        <v>#DIV/0!</v>
      </c>
      <c r="CC179" s="399"/>
    </row>
    <row r="180">
      <c r="M180" s="389"/>
      <c r="AU180" s="399"/>
      <c r="AV180" s="399"/>
      <c r="AW180" s="381"/>
      <c r="AX180" s="399"/>
      <c r="AY180" s="399"/>
      <c r="AZ180" s="399"/>
      <c r="BA180" s="129"/>
      <c r="BB180" s="399"/>
      <c r="BC180" s="399"/>
      <c r="BD180" s="399"/>
      <c r="BE180" s="283" t="str">
        <f t="shared" ref="BE180:CB180" si="139">CONCAT(BE85,BE134)</f>
        <v/>
      </c>
      <c r="BF180" s="283" t="str">
        <f t="shared" si="139"/>
        <v/>
      </c>
      <c r="BG180" s="283" t="str">
        <f t="shared" si="139"/>
        <v/>
      </c>
      <c r="BH180" s="283" t="str">
        <f t="shared" si="139"/>
        <v/>
      </c>
      <c r="BI180" s="283" t="str">
        <f t="shared" si="139"/>
        <v/>
      </c>
      <c r="BJ180" s="283" t="str">
        <f t="shared" si="139"/>
        <v/>
      </c>
      <c r="BK180" s="283" t="str">
        <f t="shared" si="139"/>
        <v/>
      </c>
      <c r="BL180" s="283" t="str">
        <f t="shared" si="139"/>
        <v/>
      </c>
      <c r="BM180" s="283" t="str">
        <f t="shared" si="139"/>
        <v/>
      </c>
      <c r="BN180" s="283" t="str">
        <f t="shared" si="139"/>
        <v/>
      </c>
      <c r="BO180" s="283" t="str">
        <f t="shared" si="139"/>
        <v/>
      </c>
      <c r="BP180" s="283" t="str">
        <f t="shared" si="139"/>
        <v/>
      </c>
      <c r="BQ180" s="283" t="str">
        <f t="shared" si="139"/>
        <v/>
      </c>
      <c r="BR180" s="283" t="str">
        <f t="shared" si="139"/>
        <v/>
      </c>
      <c r="BS180" s="283" t="str">
        <f t="shared" si="139"/>
        <v/>
      </c>
      <c r="BT180" s="283" t="str">
        <f t="shared" si="139"/>
        <v/>
      </c>
      <c r="BU180" s="283" t="str">
        <f t="shared" si="139"/>
        <v/>
      </c>
      <c r="BV180" s="283" t="str">
        <f t="shared" si="139"/>
        <v/>
      </c>
      <c r="BW180" s="283" t="str">
        <f t="shared" si="139"/>
        <v/>
      </c>
      <c r="BX180" s="283" t="str">
        <f t="shared" si="139"/>
        <v/>
      </c>
      <c r="BY180" s="283" t="str">
        <f t="shared" si="139"/>
        <v/>
      </c>
      <c r="BZ180" s="283" t="str">
        <f t="shared" si="139"/>
        <v/>
      </c>
      <c r="CA180" s="283" t="str">
        <f t="shared" si="139"/>
        <v/>
      </c>
      <c r="CB180" s="283" t="str">
        <f t="shared" si="139"/>
        <v/>
      </c>
      <c r="CC180" s="399"/>
    </row>
    <row r="181">
      <c r="M181" s="389"/>
      <c r="AU181" s="399"/>
      <c r="AV181" s="399"/>
      <c r="AW181" s="381"/>
      <c r="AX181" s="399"/>
      <c r="AY181" s="399"/>
      <c r="AZ181" s="399"/>
      <c r="BA181" s="129"/>
      <c r="BB181" s="399"/>
      <c r="BC181" s="399"/>
      <c r="BD181" s="399"/>
      <c r="BE181" s="283" t="str">
        <f t="shared" ref="BE181:CB181" si="140">CONCAT(BE86,BE135)</f>
        <v/>
      </c>
      <c r="BF181" s="283" t="str">
        <f t="shared" si="140"/>
        <v/>
      </c>
      <c r="BG181" s="283" t="str">
        <f t="shared" si="140"/>
        <v/>
      </c>
      <c r="BH181" s="283" t="str">
        <f t="shared" si="140"/>
        <v/>
      </c>
      <c r="BI181" s="283" t="str">
        <f t="shared" si="140"/>
        <v/>
      </c>
      <c r="BJ181" s="283" t="str">
        <f t="shared" si="140"/>
        <v/>
      </c>
      <c r="BK181" s="283" t="str">
        <f t="shared" si="140"/>
        <v/>
      </c>
      <c r="BL181" s="283" t="str">
        <f t="shared" si="140"/>
        <v/>
      </c>
      <c r="BM181" s="283" t="str">
        <f t="shared" si="140"/>
        <v/>
      </c>
      <c r="BN181" s="283" t="str">
        <f t="shared" si="140"/>
        <v/>
      </c>
      <c r="BO181" s="283" t="str">
        <f t="shared" si="140"/>
        <v/>
      </c>
      <c r="BP181" s="283" t="str">
        <f t="shared" si="140"/>
        <v/>
      </c>
      <c r="BQ181" s="283" t="str">
        <f t="shared" si="140"/>
        <v/>
      </c>
      <c r="BR181" s="283" t="str">
        <f t="shared" si="140"/>
        <v/>
      </c>
      <c r="BS181" s="283" t="str">
        <f t="shared" si="140"/>
        <v/>
      </c>
      <c r="BT181" s="283" t="str">
        <f t="shared" si="140"/>
        <v/>
      </c>
      <c r="BU181" s="283" t="str">
        <f t="shared" si="140"/>
        <v/>
      </c>
      <c r="BV181" s="283" t="str">
        <f t="shared" si="140"/>
        <v/>
      </c>
      <c r="BW181" s="283" t="str">
        <f t="shared" si="140"/>
        <v/>
      </c>
      <c r="BX181" s="283" t="str">
        <f t="shared" si="140"/>
        <v/>
      </c>
      <c r="BY181" s="283" t="str">
        <f t="shared" si="140"/>
        <v/>
      </c>
      <c r="BZ181" s="283" t="str">
        <f t="shared" si="140"/>
        <v/>
      </c>
      <c r="CA181" s="283" t="str">
        <f t="shared" si="140"/>
        <v/>
      </c>
      <c r="CB181" s="283" t="str">
        <f t="shared" si="140"/>
        <v/>
      </c>
      <c r="CC181" s="399"/>
    </row>
    <row r="182">
      <c r="M182" s="389"/>
      <c r="AU182" s="399"/>
      <c r="AV182" s="399"/>
      <c r="AW182" s="381"/>
      <c r="AX182" s="399"/>
      <c r="AY182" s="399"/>
      <c r="AZ182" s="399"/>
      <c r="BA182" s="129"/>
      <c r="BB182" s="399"/>
      <c r="BC182" s="399"/>
      <c r="BD182" s="399"/>
      <c r="BE182" s="374" t="str">
        <f t="shared" ref="BE182:CB182" si="141">CONCAT(BE87,BE136)</f>
        <v/>
      </c>
      <c r="BF182" s="374" t="str">
        <f t="shared" si="141"/>
        <v/>
      </c>
      <c r="BG182" s="374" t="str">
        <f t="shared" si="141"/>
        <v/>
      </c>
      <c r="BH182" s="374" t="str">
        <f t="shared" si="141"/>
        <v/>
      </c>
      <c r="BI182" s="374" t="str">
        <f t="shared" si="141"/>
        <v/>
      </c>
      <c r="BJ182" s="283" t="str">
        <f t="shared" si="141"/>
        <v/>
      </c>
      <c r="BK182" s="374" t="str">
        <f t="shared" si="141"/>
        <v/>
      </c>
      <c r="BL182" s="374" t="str">
        <f t="shared" si="141"/>
        <v/>
      </c>
      <c r="BM182" s="374" t="str">
        <f t="shared" si="141"/>
        <v/>
      </c>
      <c r="BN182" s="374" t="str">
        <f t="shared" si="141"/>
        <v/>
      </c>
      <c r="BO182" s="374" t="str">
        <f t="shared" si="141"/>
        <v/>
      </c>
      <c r="BP182" s="374" t="str">
        <f t="shared" si="141"/>
        <v/>
      </c>
      <c r="BQ182" s="374" t="str">
        <f t="shared" si="141"/>
        <v/>
      </c>
      <c r="BR182" s="374" t="str">
        <f t="shared" si="141"/>
        <v/>
      </c>
      <c r="BS182" s="374" t="str">
        <f t="shared" si="141"/>
        <v/>
      </c>
      <c r="BT182" s="374" t="str">
        <f t="shared" si="141"/>
        <v/>
      </c>
      <c r="BU182" s="374" t="str">
        <f t="shared" si="141"/>
        <v/>
      </c>
      <c r="BV182" s="374" t="str">
        <f t="shared" si="141"/>
        <v/>
      </c>
      <c r="BW182" s="374" t="str">
        <f t="shared" si="141"/>
        <v/>
      </c>
      <c r="BX182" s="374" t="str">
        <f t="shared" si="141"/>
        <v/>
      </c>
      <c r="BY182" s="374" t="str">
        <f t="shared" si="141"/>
        <v/>
      </c>
      <c r="BZ182" s="374" t="str">
        <f t="shared" si="141"/>
        <v/>
      </c>
      <c r="CA182" s="374" t="str">
        <f t="shared" si="141"/>
        <v/>
      </c>
      <c r="CB182" s="374" t="str">
        <f t="shared" si="141"/>
        <v/>
      </c>
      <c r="CC182" s="399"/>
    </row>
    <row r="183">
      <c r="M183" s="389"/>
      <c r="AU183" s="399"/>
      <c r="AV183" s="399"/>
      <c r="AW183" s="381"/>
      <c r="AX183" s="399"/>
      <c r="AY183" s="399"/>
      <c r="AZ183" s="399"/>
      <c r="BA183" s="129"/>
      <c r="BB183" s="399"/>
      <c r="BC183" s="399"/>
      <c r="BD183" s="399"/>
      <c r="BE183" s="374" t="str">
        <f t="shared" ref="BE183:CB183" si="142">CONCAT(BE88,BE137)</f>
        <v>#DIV/0!</v>
      </c>
      <c r="BF183" s="283" t="str">
        <f t="shared" si="142"/>
        <v>#DIV/0!</v>
      </c>
      <c r="BG183" s="374" t="str">
        <f t="shared" si="142"/>
        <v>#DIV/0!</v>
      </c>
      <c r="BH183" s="374" t="str">
        <f t="shared" si="142"/>
        <v>#DIV/0!</v>
      </c>
      <c r="BI183" s="374" t="str">
        <f t="shared" si="142"/>
        <v>#DIV/0!</v>
      </c>
      <c r="BJ183" s="374" t="str">
        <f t="shared" si="142"/>
        <v>#DIV/0!</v>
      </c>
      <c r="BK183" s="374" t="str">
        <f t="shared" si="142"/>
        <v>#DIV/0!</v>
      </c>
      <c r="BL183" s="374" t="str">
        <f t="shared" si="142"/>
        <v>#DIV/0!</v>
      </c>
      <c r="BM183" s="374" t="str">
        <f t="shared" si="142"/>
        <v>#DIV/0!</v>
      </c>
      <c r="BN183" s="374" t="str">
        <f t="shared" si="142"/>
        <v>#DIV/0!</v>
      </c>
      <c r="BO183" s="374" t="str">
        <f t="shared" si="142"/>
        <v>#DIV/0!</v>
      </c>
      <c r="BP183" s="374" t="str">
        <f t="shared" si="142"/>
        <v>#DIV/0!</v>
      </c>
      <c r="BQ183" s="374" t="str">
        <f t="shared" si="142"/>
        <v>#DIV/0!</v>
      </c>
      <c r="BR183" s="374" t="str">
        <f t="shared" si="142"/>
        <v>#DIV/0!</v>
      </c>
      <c r="BS183" s="374" t="str">
        <f t="shared" si="142"/>
        <v>#DIV/0!</v>
      </c>
      <c r="BT183" s="374" t="str">
        <f t="shared" si="142"/>
        <v>#DIV/0!</v>
      </c>
      <c r="BU183" s="374" t="str">
        <f t="shared" si="142"/>
        <v>#DIV/0!</v>
      </c>
      <c r="BV183" s="374" t="str">
        <f t="shared" si="142"/>
        <v>#DIV/0!</v>
      </c>
      <c r="BW183" s="374" t="str">
        <f t="shared" si="142"/>
        <v>#DIV/0!</v>
      </c>
      <c r="BX183" s="374" t="str">
        <f t="shared" si="142"/>
        <v>#DIV/0!</v>
      </c>
      <c r="BY183" s="374" t="str">
        <f t="shared" si="142"/>
        <v>#DIV/0!</v>
      </c>
      <c r="BZ183" s="374" t="str">
        <f t="shared" si="142"/>
        <v>#DIV/0!</v>
      </c>
      <c r="CA183" s="374" t="str">
        <f t="shared" si="142"/>
        <v>#DIV/0!</v>
      </c>
      <c r="CB183" s="374" t="str">
        <f t="shared" si="142"/>
        <v>#DIV/0!</v>
      </c>
      <c r="CC183" s="399"/>
    </row>
    <row r="184">
      <c r="M184" s="389"/>
      <c r="AU184" s="399"/>
      <c r="AV184" s="399"/>
      <c r="AW184" s="381"/>
      <c r="AX184" s="399"/>
      <c r="AY184" s="399"/>
      <c r="AZ184" s="399"/>
      <c r="BA184" s="129"/>
      <c r="BB184" s="399"/>
      <c r="BC184" s="399"/>
      <c r="BD184" s="399"/>
      <c r="BE184" s="283" t="str">
        <f t="shared" ref="BE184:CB184" si="143">CONCAT(BE89,BE138)</f>
        <v/>
      </c>
      <c r="BF184" s="283" t="str">
        <f t="shared" si="143"/>
        <v/>
      </c>
      <c r="BG184" s="283" t="str">
        <f t="shared" si="143"/>
        <v/>
      </c>
      <c r="BH184" s="283" t="str">
        <f t="shared" si="143"/>
        <v>HSI</v>
      </c>
      <c r="BI184" s="283" t="str">
        <f t="shared" si="143"/>
        <v/>
      </c>
      <c r="BJ184" s="283" t="str">
        <f t="shared" si="143"/>
        <v/>
      </c>
      <c r="BK184" s="283" t="str">
        <f t="shared" si="143"/>
        <v/>
      </c>
      <c r="BL184" s="283" t="str">
        <f t="shared" si="143"/>
        <v/>
      </c>
      <c r="BM184" s="283" t="str">
        <f t="shared" si="143"/>
        <v/>
      </c>
      <c r="BN184" s="283" t="str">
        <f t="shared" si="143"/>
        <v/>
      </c>
      <c r="BO184" s="283" t="str">
        <f t="shared" si="143"/>
        <v/>
      </c>
      <c r="BP184" s="283" t="str">
        <f t="shared" si="143"/>
        <v/>
      </c>
      <c r="BQ184" s="283" t="str">
        <f t="shared" si="143"/>
        <v/>
      </c>
      <c r="BR184" s="283" t="str">
        <f t="shared" si="143"/>
        <v/>
      </c>
      <c r="BS184" s="283" t="str">
        <f t="shared" si="143"/>
        <v/>
      </c>
      <c r="BT184" s="283" t="str">
        <f t="shared" si="143"/>
        <v/>
      </c>
      <c r="BU184" s="283" t="str">
        <f t="shared" si="143"/>
        <v/>
      </c>
      <c r="BV184" s="283" t="str">
        <f t="shared" si="143"/>
        <v/>
      </c>
      <c r="BW184" s="283" t="str">
        <f t="shared" si="143"/>
        <v/>
      </c>
      <c r="BX184" s="283" t="str">
        <f t="shared" si="143"/>
        <v/>
      </c>
      <c r="BY184" s="283" t="str">
        <f t="shared" si="143"/>
        <v/>
      </c>
      <c r="BZ184" s="283" t="str">
        <f t="shared" si="143"/>
        <v/>
      </c>
      <c r="CA184" s="283" t="str">
        <f t="shared" si="143"/>
        <v/>
      </c>
      <c r="CB184" s="283" t="str">
        <f t="shared" si="143"/>
        <v/>
      </c>
      <c r="CC184" s="399"/>
    </row>
    <row r="185">
      <c r="M185" s="389"/>
      <c r="AU185" s="399"/>
      <c r="AV185" s="399"/>
      <c r="AW185" s="381"/>
      <c r="AX185" s="399"/>
      <c r="AY185" s="399"/>
      <c r="AZ185" s="399"/>
      <c r="BA185" s="129"/>
      <c r="BB185" s="399"/>
      <c r="BC185" s="399"/>
      <c r="BD185" s="399"/>
      <c r="BE185" s="283" t="str">
        <f t="shared" ref="BE185:CB185" si="144">CONCAT(BE90,BE139)</f>
        <v/>
      </c>
      <c r="BF185" s="283" t="str">
        <f t="shared" si="144"/>
        <v/>
      </c>
      <c r="BG185" s="283" t="str">
        <f t="shared" si="144"/>
        <v/>
      </c>
      <c r="BH185" s="283" t="str">
        <f t="shared" si="144"/>
        <v/>
      </c>
      <c r="BI185" s="283" t="str">
        <f t="shared" si="144"/>
        <v/>
      </c>
      <c r="BJ185" s="283" t="str">
        <f t="shared" si="144"/>
        <v/>
      </c>
      <c r="BK185" s="283" t="str">
        <f t="shared" si="144"/>
        <v/>
      </c>
      <c r="BL185" s="283" t="str">
        <f t="shared" si="144"/>
        <v/>
      </c>
      <c r="BM185" s="283" t="str">
        <f t="shared" si="144"/>
        <v/>
      </c>
      <c r="BN185" s="283" t="str">
        <f t="shared" si="144"/>
        <v/>
      </c>
      <c r="BO185" s="283" t="str">
        <f t="shared" si="144"/>
        <v/>
      </c>
      <c r="BP185" s="283" t="str">
        <f t="shared" si="144"/>
        <v/>
      </c>
      <c r="BQ185" s="283" t="str">
        <f t="shared" si="144"/>
        <v/>
      </c>
      <c r="BR185" s="283" t="str">
        <f t="shared" si="144"/>
        <v/>
      </c>
      <c r="BS185" s="283" t="str">
        <f t="shared" si="144"/>
        <v/>
      </c>
      <c r="BT185" s="283" t="str">
        <f t="shared" si="144"/>
        <v/>
      </c>
      <c r="BU185" s="283" t="str">
        <f t="shared" si="144"/>
        <v/>
      </c>
      <c r="BV185" s="283" t="str">
        <f t="shared" si="144"/>
        <v/>
      </c>
      <c r="BW185" s="283" t="str">
        <f t="shared" si="144"/>
        <v/>
      </c>
      <c r="BX185" s="283" t="str">
        <f t="shared" si="144"/>
        <v/>
      </c>
      <c r="BY185" s="283" t="str">
        <f t="shared" si="144"/>
        <v/>
      </c>
      <c r="BZ185" s="283" t="str">
        <f t="shared" si="144"/>
        <v/>
      </c>
      <c r="CA185" s="283" t="str">
        <f t="shared" si="144"/>
        <v/>
      </c>
      <c r="CB185" s="283" t="str">
        <f t="shared" si="144"/>
        <v/>
      </c>
      <c r="CC185" s="399"/>
    </row>
    <row r="186">
      <c r="M186" s="389"/>
      <c r="AU186" s="399"/>
      <c r="AV186" s="399"/>
      <c r="AW186" s="381"/>
      <c r="AX186" s="399"/>
      <c r="AY186" s="399"/>
      <c r="AZ186" s="399"/>
      <c r="BA186" s="129"/>
      <c r="BB186" s="399"/>
      <c r="BC186" s="399"/>
      <c r="BD186" s="399"/>
      <c r="BE186" s="374" t="str">
        <f t="shared" ref="BE186:CB186" si="145">CONCAT(BE91,BE140)</f>
        <v/>
      </c>
      <c r="BF186" s="374" t="str">
        <f t="shared" si="145"/>
        <v/>
      </c>
      <c r="BG186" s="374" t="str">
        <f t="shared" si="145"/>
        <v/>
      </c>
      <c r="BH186" s="374" t="str">
        <f t="shared" si="145"/>
        <v/>
      </c>
      <c r="BI186" s="374" t="str">
        <f t="shared" si="145"/>
        <v/>
      </c>
      <c r="BJ186" s="374" t="str">
        <f t="shared" si="145"/>
        <v/>
      </c>
      <c r="BK186" s="374" t="str">
        <f t="shared" si="145"/>
        <v/>
      </c>
      <c r="BL186" s="374" t="str">
        <f t="shared" si="145"/>
        <v/>
      </c>
      <c r="BM186" s="374" t="str">
        <f t="shared" si="145"/>
        <v/>
      </c>
      <c r="BN186" s="374" t="str">
        <f t="shared" si="145"/>
        <v/>
      </c>
      <c r="BO186" s="374" t="str">
        <f t="shared" si="145"/>
        <v/>
      </c>
      <c r="BP186" s="374" t="str">
        <f t="shared" si="145"/>
        <v/>
      </c>
      <c r="BQ186" s="374" t="str">
        <f t="shared" si="145"/>
        <v>HSI</v>
      </c>
      <c r="BR186" s="374" t="str">
        <f t="shared" si="145"/>
        <v/>
      </c>
      <c r="BS186" s="374" t="str">
        <f t="shared" si="145"/>
        <v/>
      </c>
      <c r="BT186" s="374" t="str">
        <f t="shared" si="145"/>
        <v/>
      </c>
      <c r="BU186" s="374" t="str">
        <f t="shared" si="145"/>
        <v/>
      </c>
      <c r="BV186" s="374" t="str">
        <f t="shared" si="145"/>
        <v/>
      </c>
      <c r="BW186" s="374" t="str">
        <f t="shared" si="145"/>
        <v/>
      </c>
      <c r="BX186" s="374" t="str">
        <f t="shared" si="145"/>
        <v/>
      </c>
      <c r="BY186" s="374" t="str">
        <f t="shared" si="145"/>
        <v/>
      </c>
      <c r="BZ186" s="374" t="str">
        <f t="shared" si="145"/>
        <v/>
      </c>
      <c r="CA186" s="374" t="str">
        <f t="shared" si="145"/>
        <v/>
      </c>
      <c r="CB186" s="374" t="str">
        <f t="shared" si="145"/>
        <v/>
      </c>
      <c r="CC186" s="399"/>
    </row>
    <row r="187">
      <c r="M187" s="389"/>
      <c r="AU187" s="399"/>
      <c r="AV187" s="399"/>
      <c r="AW187" s="381"/>
      <c r="AX187" s="399"/>
      <c r="AY187" s="399"/>
      <c r="AZ187" s="399"/>
      <c r="BA187" s="129"/>
      <c r="BB187" s="399"/>
      <c r="BC187" s="399"/>
      <c r="BD187" s="399"/>
      <c r="BE187" s="374" t="str">
        <f t="shared" ref="BE187:CB187" si="146">CONCAT(BE92,#REF!)</f>
        <v>#DIV/0!</v>
      </c>
      <c r="BF187" s="374" t="str">
        <f t="shared" si="146"/>
        <v>#DIV/0!</v>
      </c>
      <c r="BG187" s="374" t="str">
        <f t="shared" si="146"/>
        <v>#DIV/0!</v>
      </c>
      <c r="BH187" s="374" t="str">
        <f t="shared" si="146"/>
        <v>#DIV/0!</v>
      </c>
      <c r="BI187" s="374" t="str">
        <f t="shared" si="146"/>
        <v>#DIV/0!</v>
      </c>
      <c r="BJ187" s="374" t="str">
        <f t="shared" si="146"/>
        <v>#DIV/0!</v>
      </c>
      <c r="BK187" s="374" t="str">
        <f t="shared" si="146"/>
        <v>#DIV/0!</v>
      </c>
      <c r="BL187" s="374" t="str">
        <f t="shared" si="146"/>
        <v>#DIV/0!</v>
      </c>
      <c r="BM187" s="374" t="str">
        <f t="shared" si="146"/>
        <v>#DIV/0!</v>
      </c>
      <c r="BN187" s="374" t="str">
        <f t="shared" si="146"/>
        <v>#DIV/0!</v>
      </c>
      <c r="BO187" s="374" t="str">
        <f t="shared" si="146"/>
        <v>#DIV/0!</v>
      </c>
      <c r="BP187" s="374" t="str">
        <f t="shared" si="146"/>
        <v>#DIV/0!</v>
      </c>
      <c r="BQ187" s="374" t="str">
        <f t="shared" si="146"/>
        <v>#DIV/0!</v>
      </c>
      <c r="BR187" s="374" t="str">
        <f t="shared" si="146"/>
        <v>#DIV/0!</v>
      </c>
      <c r="BS187" s="374" t="str">
        <f t="shared" si="146"/>
        <v>#DIV/0!</v>
      </c>
      <c r="BT187" s="374" t="str">
        <f t="shared" si="146"/>
        <v>#DIV/0!</v>
      </c>
      <c r="BU187" s="374" t="str">
        <f t="shared" si="146"/>
        <v>#DIV/0!</v>
      </c>
      <c r="BV187" s="374" t="str">
        <f t="shared" si="146"/>
        <v>#DIV/0!</v>
      </c>
      <c r="BW187" s="374" t="str">
        <f t="shared" si="146"/>
        <v>#DIV/0!</v>
      </c>
      <c r="BX187" s="374" t="str">
        <f t="shared" si="146"/>
        <v>#DIV/0!</v>
      </c>
      <c r="BY187" s="374" t="str">
        <f t="shared" si="146"/>
        <v>#DIV/0!</v>
      </c>
      <c r="BZ187" s="374" t="str">
        <f t="shared" si="146"/>
        <v>#DIV/0!</v>
      </c>
      <c r="CA187" s="374" t="str">
        <f t="shared" si="146"/>
        <v>#DIV/0!</v>
      </c>
      <c r="CB187" s="374" t="str">
        <f t="shared" si="146"/>
        <v>#DIV/0!</v>
      </c>
      <c r="CC187" s="399"/>
    </row>
    <row r="188">
      <c r="M188" s="389"/>
      <c r="AU188" s="399"/>
      <c r="AV188" s="399"/>
      <c r="AW188" s="381"/>
      <c r="AX188" s="399"/>
      <c r="AY188" s="399"/>
      <c r="AZ188" s="399"/>
      <c r="BA188" s="129"/>
      <c r="BB188" s="399"/>
      <c r="BC188" s="399"/>
      <c r="BD188" s="399"/>
      <c r="BE188" s="374" t="str">
        <f t="shared" ref="BE188:CB188" si="147">CONCAT(#REF!,#REF!)</f>
        <v>#REF!</v>
      </c>
      <c r="BF188" s="374" t="str">
        <f t="shared" si="147"/>
        <v>#REF!</v>
      </c>
      <c r="BG188" s="374" t="str">
        <f t="shared" si="147"/>
        <v>#REF!</v>
      </c>
      <c r="BH188" s="374" t="str">
        <f t="shared" si="147"/>
        <v>#REF!</v>
      </c>
      <c r="BI188" s="374" t="str">
        <f t="shared" si="147"/>
        <v>#REF!</v>
      </c>
      <c r="BJ188" s="374" t="str">
        <f t="shared" si="147"/>
        <v>#REF!</v>
      </c>
      <c r="BK188" s="374" t="str">
        <f t="shared" si="147"/>
        <v>#REF!</v>
      </c>
      <c r="BL188" s="374" t="str">
        <f t="shared" si="147"/>
        <v>#REF!</v>
      </c>
      <c r="BM188" s="374" t="str">
        <f t="shared" si="147"/>
        <v>#REF!</v>
      </c>
      <c r="BN188" s="374" t="str">
        <f t="shared" si="147"/>
        <v>#REF!</v>
      </c>
      <c r="BO188" s="374" t="str">
        <f t="shared" si="147"/>
        <v>#REF!</v>
      </c>
      <c r="BP188" s="374" t="str">
        <f t="shared" si="147"/>
        <v>#REF!</v>
      </c>
      <c r="BQ188" s="374" t="str">
        <f t="shared" si="147"/>
        <v>#REF!</v>
      </c>
      <c r="BR188" s="374" t="str">
        <f t="shared" si="147"/>
        <v>#REF!</v>
      </c>
      <c r="BS188" s="374" t="str">
        <f t="shared" si="147"/>
        <v>#REF!</v>
      </c>
      <c r="BT188" s="374" t="str">
        <f t="shared" si="147"/>
        <v>#REF!</v>
      </c>
      <c r="BU188" s="374" t="str">
        <f t="shared" si="147"/>
        <v>#REF!</v>
      </c>
      <c r="BV188" s="374" t="str">
        <f t="shared" si="147"/>
        <v>#REF!</v>
      </c>
      <c r="BW188" s="374" t="str">
        <f t="shared" si="147"/>
        <v>#REF!</v>
      </c>
      <c r="BX188" s="374" t="str">
        <f t="shared" si="147"/>
        <v>#REF!</v>
      </c>
      <c r="BY188" s="374" t="str">
        <f t="shared" si="147"/>
        <v>#REF!</v>
      </c>
      <c r="BZ188" s="374" t="str">
        <f t="shared" si="147"/>
        <v>#REF!</v>
      </c>
      <c r="CA188" s="283" t="str">
        <f t="shared" si="147"/>
        <v>#REF!</v>
      </c>
      <c r="CB188" s="374" t="str">
        <f t="shared" si="147"/>
        <v>#REF!</v>
      </c>
      <c r="CC188" s="399"/>
    </row>
    <row r="189">
      <c r="M189" s="389"/>
      <c r="AU189" s="399"/>
      <c r="AV189" s="399"/>
      <c r="AW189" s="381"/>
      <c r="AX189" s="399"/>
      <c r="AY189" s="399"/>
      <c r="AZ189" s="399"/>
      <c r="BA189" s="129"/>
      <c r="BB189" s="399"/>
      <c r="BC189" s="399"/>
      <c r="BD189" s="399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399"/>
    </row>
    <row r="190">
      <c r="M190" s="389"/>
      <c r="AU190" s="399"/>
      <c r="AV190" s="399"/>
      <c r="AW190" s="381"/>
      <c r="AX190" s="399"/>
      <c r="AY190" s="399"/>
      <c r="AZ190" s="399"/>
      <c r="BA190" s="129"/>
      <c r="BB190" s="399"/>
      <c r="BC190" s="399"/>
      <c r="BD190" s="399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399"/>
    </row>
    <row r="191">
      <c r="M191" s="389"/>
      <c r="AU191" s="399"/>
      <c r="AV191" s="399"/>
      <c r="AW191" s="381"/>
      <c r="AX191" s="399"/>
      <c r="AY191" s="399"/>
      <c r="AZ191" s="399"/>
      <c r="BA191" s="129"/>
      <c r="BB191" s="399"/>
      <c r="BC191" s="399"/>
      <c r="BD191" s="399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399"/>
    </row>
    <row r="192">
      <c r="M192" s="389"/>
    </row>
    <row r="193">
      <c r="M193" s="389"/>
    </row>
    <row r="194">
      <c r="M194" s="389"/>
    </row>
    <row r="195">
      <c r="M195" s="389"/>
    </row>
    <row r="196">
      <c r="M196" s="389"/>
    </row>
    <row r="197">
      <c r="M197" s="389"/>
    </row>
    <row r="198">
      <c r="M198" s="389"/>
    </row>
    <row r="199">
      <c r="M199" s="389"/>
    </row>
    <row r="200">
      <c r="M200" s="389"/>
    </row>
    <row r="201">
      <c r="M201" s="389"/>
    </row>
    <row r="202">
      <c r="M202" s="389"/>
    </row>
    <row r="203">
      <c r="M203" s="389"/>
    </row>
    <row r="204">
      <c r="M204" s="389"/>
    </row>
    <row r="205">
      <c r="M205" s="389"/>
    </row>
    <row r="206">
      <c r="M206" s="389"/>
    </row>
    <row r="207">
      <c r="M207" s="389"/>
    </row>
    <row r="208">
      <c r="M208" s="389"/>
    </row>
    <row r="209">
      <c r="M209" s="389"/>
    </row>
    <row r="210">
      <c r="M210" s="389"/>
    </row>
    <row r="211">
      <c r="M211" s="389"/>
    </row>
    <row r="212">
      <c r="M212" s="389"/>
    </row>
    <row r="213">
      <c r="M213" s="389"/>
    </row>
    <row r="214">
      <c r="M214" s="389"/>
    </row>
    <row r="215">
      <c r="M215" s="389"/>
    </row>
    <row r="216">
      <c r="M216" s="389"/>
    </row>
    <row r="217">
      <c r="M217" s="389"/>
    </row>
    <row r="218">
      <c r="M218" s="389"/>
    </row>
    <row r="219">
      <c r="M219" s="389"/>
    </row>
    <row r="220">
      <c r="M220" s="389"/>
    </row>
    <row r="221">
      <c r="M221" s="389"/>
    </row>
    <row r="222">
      <c r="M222" s="389"/>
    </row>
    <row r="223">
      <c r="M223" s="389"/>
    </row>
    <row r="224">
      <c r="M224" s="389"/>
    </row>
    <row r="225">
      <c r="M225" s="389"/>
    </row>
    <row r="226">
      <c r="M226" s="389"/>
    </row>
    <row r="227">
      <c r="M227" s="389"/>
    </row>
    <row r="228">
      <c r="M228" s="389"/>
    </row>
    <row r="229">
      <c r="M229" s="389"/>
    </row>
    <row r="230">
      <c r="M230" s="389"/>
    </row>
    <row r="231">
      <c r="M231" s="389"/>
    </row>
    <row r="232">
      <c r="M232" s="389"/>
    </row>
    <row r="233">
      <c r="M233" s="389"/>
    </row>
    <row r="234">
      <c r="M234" s="389"/>
    </row>
    <row r="235">
      <c r="M235" s="389"/>
    </row>
    <row r="236">
      <c r="M236" s="389"/>
    </row>
    <row r="237">
      <c r="M237" s="389"/>
    </row>
    <row r="238">
      <c r="M238" s="389"/>
    </row>
    <row r="239">
      <c r="M239" s="389"/>
    </row>
    <row r="240">
      <c r="M240" s="389"/>
    </row>
    <row r="241">
      <c r="M241" s="389"/>
    </row>
    <row r="242">
      <c r="M242" s="389"/>
    </row>
    <row r="243">
      <c r="M243" s="389"/>
    </row>
    <row r="244">
      <c r="M244" s="389"/>
    </row>
    <row r="245">
      <c r="M245" s="389"/>
    </row>
    <row r="246">
      <c r="M246" s="389"/>
    </row>
    <row r="247">
      <c r="M247" s="389"/>
    </row>
    <row r="248">
      <c r="M248" s="389"/>
    </row>
    <row r="249">
      <c r="M249" s="389"/>
    </row>
    <row r="250">
      <c r="M250" s="389"/>
    </row>
    <row r="251">
      <c r="M251" s="389"/>
    </row>
    <row r="252">
      <c r="M252" s="389"/>
    </row>
    <row r="253">
      <c r="M253" s="389"/>
    </row>
    <row r="254">
      <c r="M254" s="389"/>
    </row>
    <row r="255">
      <c r="M255" s="389"/>
    </row>
    <row r="256">
      <c r="M256" s="389"/>
    </row>
    <row r="257">
      <c r="M257" s="389"/>
    </row>
    <row r="258">
      <c r="M258" s="389"/>
    </row>
    <row r="259">
      <c r="M259" s="389"/>
    </row>
    <row r="260">
      <c r="M260" s="389"/>
    </row>
    <row r="261">
      <c r="M261" s="389"/>
    </row>
    <row r="262">
      <c r="M262" s="389"/>
    </row>
    <row r="263">
      <c r="M263" s="389"/>
    </row>
    <row r="264">
      <c r="M264" s="389"/>
    </row>
    <row r="265">
      <c r="M265" s="389"/>
    </row>
    <row r="266">
      <c r="M266" s="389"/>
    </row>
    <row r="267">
      <c r="M267" s="389"/>
    </row>
    <row r="268">
      <c r="M268" s="389"/>
    </row>
    <row r="269">
      <c r="M269" s="389"/>
    </row>
    <row r="270">
      <c r="M270" s="389"/>
    </row>
    <row r="271">
      <c r="M271" s="389"/>
    </row>
    <row r="272">
      <c r="M272" s="389"/>
    </row>
    <row r="273">
      <c r="M273" s="389"/>
    </row>
    <row r="274">
      <c r="M274" s="389"/>
    </row>
    <row r="275">
      <c r="M275" s="389"/>
    </row>
    <row r="276">
      <c r="M276" s="389"/>
    </row>
    <row r="277">
      <c r="M277" s="389"/>
    </row>
    <row r="278">
      <c r="M278" s="389"/>
    </row>
    <row r="279">
      <c r="M279" s="389"/>
    </row>
    <row r="280">
      <c r="M280" s="389"/>
    </row>
    <row r="281">
      <c r="M281" s="389"/>
    </row>
    <row r="282">
      <c r="M282" s="389"/>
    </row>
    <row r="283">
      <c r="M283" s="389"/>
    </row>
    <row r="284">
      <c r="M284" s="389"/>
    </row>
    <row r="285">
      <c r="M285" s="389"/>
    </row>
    <row r="286">
      <c r="M286" s="389"/>
    </row>
    <row r="287">
      <c r="M287" s="389"/>
    </row>
    <row r="288">
      <c r="M288" s="389"/>
    </row>
    <row r="289">
      <c r="M289" s="389"/>
    </row>
    <row r="290">
      <c r="M290" s="389"/>
    </row>
    <row r="291">
      <c r="M291" s="389"/>
    </row>
    <row r="292">
      <c r="M292" s="389"/>
    </row>
    <row r="293">
      <c r="M293" s="389"/>
    </row>
    <row r="294">
      <c r="M294" s="389"/>
    </row>
    <row r="295">
      <c r="M295" s="389"/>
    </row>
    <row r="296">
      <c r="M296" s="389"/>
    </row>
    <row r="297">
      <c r="M297" s="389"/>
    </row>
    <row r="298">
      <c r="M298" s="389"/>
    </row>
    <row r="299">
      <c r="M299" s="389"/>
    </row>
    <row r="300">
      <c r="M300" s="389"/>
    </row>
    <row r="301">
      <c r="M301" s="389"/>
    </row>
    <row r="302">
      <c r="M302" s="389"/>
    </row>
    <row r="303">
      <c r="M303" s="389"/>
    </row>
    <row r="304">
      <c r="M304" s="389"/>
    </row>
    <row r="305">
      <c r="M305" s="389"/>
    </row>
    <row r="306">
      <c r="M306" s="389"/>
    </row>
    <row r="307">
      <c r="M307" s="389"/>
    </row>
    <row r="308">
      <c r="M308" s="389"/>
    </row>
    <row r="309">
      <c r="M309" s="389"/>
    </row>
    <row r="310">
      <c r="M310" s="389"/>
    </row>
    <row r="311">
      <c r="M311" s="389"/>
    </row>
    <row r="312">
      <c r="M312" s="389"/>
    </row>
    <row r="313">
      <c r="M313" s="389"/>
    </row>
    <row r="314">
      <c r="M314" s="389"/>
    </row>
    <row r="315">
      <c r="M315" s="389"/>
    </row>
    <row r="316">
      <c r="M316" s="389"/>
    </row>
    <row r="317">
      <c r="M317" s="389"/>
    </row>
    <row r="318">
      <c r="M318" s="389"/>
    </row>
    <row r="319">
      <c r="M319" s="389"/>
    </row>
    <row r="320">
      <c r="M320" s="389"/>
    </row>
    <row r="321">
      <c r="M321" s="389"/>
    </row>
    <row r="322">
      <c r="M322" s="389"/>
    </row>
    <row r="323">
      <c r="M323" s="389"/>
    </row>
    <row r="324">
      <c r="M324" s="389"/>
    </row>
    <row r="325">
      <c r="M325" s="389"/>
    </row>
    <row r="326">
      <c r="M326" s="389"/>
    </row>
    <row r="327">
      <c r="M327" s="389"/>
    </row>
    <row r="328">
      <c r="M328" s="389"/>
    </row>
    <row r="329">
      <c r="M329" s="389"/>
    </row>
    <row r="330">
      <c r="M330" s="389"/>
    </row>
    <row r="331">
      <c r="M331" s="389"/>
    </row>
    <row r="332">
      <c r="M332" s="389"/>
    </row>
    <row r="333">
      <c r="M333" s="389"/>
    </row>
    <row r="334">
      <c r="M334" s="389"/>
    </row>
    <row r="335">
      <c r="M335" s="389"/>
    </row>
    <row r="336">
      <c r="M336" s="389"/>
    </row>
    <row r="337">
      <c r="M337" s="389"/>
    </row>
    <row r="338">
      <c r="M338" s="389"/>
    </row>
    <row r="339">
      <c r="M339" s="389"/>
    </row>
    <row r="340">
      <c r="M340" s="389"/>
    </row>
    <row r="341">
      <c r="M341" s="389"/>
    </row>
    <row r="342">
      <c r="M342" s="389"/>
    </row>
    <row r="343">
      <c r="M343" s="389"/>
    </row>
    <row r="344">
      <c r="M344" s="389"/>
    </row>
    <row r="345">
      <c r="M345" s="389"/>
    </row>
    <row r="346">
      <c r="M346" s="389"/>
    </row>
    <row r="347">
      <c r="M347" s="389"/>
    </row>
    <row r="348">
      <c r="M348" s="389"/>
    </row>
    <row r="349">
      <c r="M349" s="389"/>
    </row>
    <row r="350">
      <c r="M350" s="389"/>
    </row>
    <row r="351">
      <c r="M351" s="389"/>
    </row>
    <row r="352">
      <c r="M352" s="389"/>
    </row>
    <row r="353">
      <c r="M353" s="389"/>
    </row>
    <row r="354">
      <c r="M354" s="389"/>
    </row>
    <row r="355">
      <c r="M355" s="389"/>
    </row>
    <row r="356">
      <c r="M356" s="389"/>
    </row>
    <row r="357">
      <c r="M357" s="389"/>
    </row>
    <row r="358">
      <c r="M358" s="389"/>
    </row>
    <row r="359">
      <c r="M359" s="389"/>
    </row>
    <row r="360">
      <c r="M360" s="389"/>
    </row>
    <row r="361">
      <c r="M361" s="389"/>
    </row>
    <row r="362">
      <c r="M362" s="389"/>
    </row>
    <row r="363">
      <c r="M363" s="389"/>
    </row>
    <row r="364">
      <c r="M364" s="389"/>
    </row>
    <row r="365">
      <c r="M365" s="389"/>
    </row>
    <row r="366">
      <c r="M366" s="389"/>
    </row>
    <row r="367">
      <c r="M367" s="389"/>
    </row>
    <row r="368">
      <c r="M368" s="389"/>
    </row>
    <row r="369">
      <c r="M369" s="389"/>
    </row>
    <row r="370">
      <c r="M370" s="389"/>
    </row>
    <row r="371">
      <c r="M371" s="389"/>
    </row>
    <row r="372">
      <c r="M372" s="389"/>
    </row>
    <row r="373">
      <c r="M373" s="389"/>
    </row>
    <row r="374">
      <c r="M374" s="389"/>
    </row>
    <row r="375">
      <c r="M375" s="389"/>
    </row>
    <row r="376">
      <c r="M376" s="389"/>
    </row>
    <row r="377">
      <c r="M377" s="389"/>
    </row>
    <row r="378">
      <c r="M378" s="389"/>
    </row>
    <row r="379">
      <c r="M379" s="389"/>
    </row>
    <row r="380">
      <c r="M380" s="389"/>
    </row>
    <row r="381">
      <c r="M381" s="389"/>
    </row>
    <row r="382">
      <c r="M382" s="389"/>
    </row>
    <row r="383">
      <c r="M383" s="389"/>
    </row>
    <row r="384">
      <c r="M384" s="389"/>
    </row>
    <row r="385">
      <c r="M385" s="389"/>
    </row>
    <row r="386">
      <c r="M386" s="389"/>
    </row>
    <row r="387">
      <c r="M387" s="389"/>
    </row>
    <row r="388">
      <c r="M388" s="389"/>
    </row>
    <row r="389">
      <c r="M389" s="389"/>
    </row>
    <row r="390">
      <c r="M390" s="389"/>
    </row>
    <row r="391">
      <c r="M391" s="389"/>
    </row>
    <row r="392">
      <c r="M392" s="389"/>
    </row>
    <row r="393">
      <c r="M393" s="389"/>
    </row>
    <row r="394">
      <c r="M394" s="389"/>
    </row>
    <row r="395">
      <c r="M395" s="389"/>
    </row>
    <row r="396">
      <c r="M396" s="389"/>
    </row>
    <row r="397">
      <c r="M397" s="389"/>
    </row>
    <row r="398">
      <c r="M398" s="389"/>
    </row>
    <row r="399">
      <c r="M399" s="389"/>
    </row>
    <row r="400">
      <c r="M400" s="389"/>
    </row>
    <row r="401">
      <c r="M401" s="389"/>
    </row>
    <row r="402">
      <c r="M402" s="389"/>
    </row>
    <row r="403">
      <c r="M403" s="389"/>
    </row>
    <row r="404">
      <c r="M404" s="389"/>
    </row>
    <row r="405">
      <c r="M405" s="389"/>
    </row>
    <row r="406">
      <c r="M406" s="389"/>
    </row>
    <row r="407">
      <c r="M407" s="389"/>
    </row>
    <row r="408">
      <c r="M408" s="389"/>
    </row>
    <row r="409">
      <c r="M409" s="389"/>
    </row>
    <row r="410">
      <c r="M410" s="389"/>
    </row>
    <row r="411">
      <c r="M411" s="389"/>
    </row>
    <row r="412">
      <c r="M412" s="389"/>
    </row>
    <row r="413">
      <c r="M413" s="389"/>
    </row>
    <row r="414">
      <c r="M414" s="389"/>
    </row>
    <row r="415">
      <c r="M415" s="389"/>
    </row>
    <row r="416">
      <c r="M416" s="389"/>
    </row>
    <row r="417">
      <c r="M417" s="389"/>
    </row>
    <row r="418">
      <c r="M418" s="389"/>
    </row>
    <row r="419">
      <c r="M419" s="389"/>
    </row>
    <row r="420">
      <c r="M420" s="389"/>
    </row>
    <row r="421">
      <c r="M421" s="389"/>
    </row>
    <row r="422">
      <c r="M422" s="389"/>
    </row>
    <row r="423">
      <c r="M423" s="389"/>
    </row>
    <row r="424">
      <c r="M424" s="389"/>
    </row>
    <row r="425">
      <c r="M425" s="389"/>
    </row>
    <row r="426">
      <c r="M426" s="389"/>
    </row>
    <row r="427">
      <c r="M427" s="389"/>
    </row>
    <row r="428">
      <c r="M428" s="389"/>
    </row>
    <row r="429">
      <c r="M429" s="389"/>
    </row>
    <row r="430">
      <c r="M430" s="389"/>
    </row>
    <row r="431">
      <c r="M431" s="389"/>
    </row>
    <row r="432">
      <c r="M432" s="389"/>
    </row>
    <row r="433">
      <c r="M433" s="389"/>
    </row>
    <row r="434">
      <c r="M434" s="389"/>
    </row>
    <row r="435">
      <c r="M435" s="389"/>
    </row>
    <row r="436">
      <c r="M436" s="389"/>
    </row>
    <row r="437">
      <c r="M437" s="389"/>
    </row>
    <row r="438">
      <c r="M438" s="389"/>
    </row>
    <row r="439">
      <c r="M439" s="389"/>
    </row>
    <row r="440">
      <c r="M440" s="389"/>
    </row>
    <row r="441">
      <c r="M441" s="389"/>
    </row>
    <row r="442">
      <c r="M442" s="389"/>
    </row>
    <row r="443">
      <c r="M443" s="389"/>
    </row>
    <row r="444">
      <c r="M444" s="389"/>
    </row>
    <row r="445">
      <c r="M445" s="389"/>
    </row>
    <row r="446">
      <c r="M446" s="389"/>
    </row>
    <row r="447">
      <c r="M447" s="389"/>
    </row>
    <row r="448">
      <c r="M448" s="389"/>
    </row>
    <row r="449">
      <c r="M449" s="389"/>
    </row>
    <row r="450">
      <c r="M450" s="389"/>
    </row>
    <row r="451">
      <c r="M451" s="389"/>
    </row>
    <row r="452">
      <c r="M452" s="389"/>
    </row>
    <row r="453">
      <c r="M453" s="389"/>
    </row>
    <row r="454">
      <c r="M454" s="389"/>
    </row>
    <row r="455">
      <c r="M455" s="389"/>
    </row>
    <row r="456">
      <c r="M456" s="389"/>
    </row>
    <row r="457">
      <c r="M457" s="389"/>
    </row>
    <row r="458">
      <c r="M458" s="389"/>
    </row>
    <row r="459">
      <c r="M459" s="389"/>
    </row>
    <row r="460">
      <c r="M460" s="389"/>
    </row>
    <row r="461">
      <c r="M461" s="389"/>
    </row>
    <row r="462">
      <c r="M462" s="389"/>
    </row>
    <row r="463">
      <c r="M463" s="389"/>
    </row>
    <row r="464">
      <c r="M464" s="389"/>
    </row>
    <row r="465">
      <c r="M465" s="389"/>
    </row>
    <row r="466">
      <c r="M466" s="389"/>
    </row>
    <row r="467">
      <c r="M467" s="389"/>
    </row>
    <row r="468">
      <c r="M468" s="389"/>
    </row>
    <row r="469">
      <c r="M469" s="389"/>
    </row>
    <row r="470">
      <c r="M470" s="389"/>
    </row>
    <row r="471">
      <c r="M471" s="389"/>
    </row>
    <row r="472">
      <c r="M472" s="389"/>
    </row>
    <row r="473">
      <c r="M473" s="389"/>
    </row>
    <row r="474">
      <c r="M474" s="389"/>
    </row>
    <row r="475">
      <c r="M475" s="389"/>
    </row>
    <row r="476">
      <c r="M476" s="389"/>
    </row>
    <row r="477">
      <c r="M477" s="389"/>
    </row>
    <row r="478">
      <c r="M478" s="389"/>
    </row>
    <row r="479">
      <c r="M479" s="389"/>
    </row>
    <row r="480">
      <c r="M480" s="389"/>
    </row>
    <row r="481">
      <c r="M481" s="389"/>
    </row>
    <row r="482">
      <c r="M482" s="389"/>
    </row>
    <row r="483">
      <c r="M483" s="389"/>
    </row>
    <row r="484">
      <c r="M484" s="389"/>
    </row>
    <row r="485">
      <c r="M485" s="389"/>
    </row>
    <row r="486">
      <c r="M486" s="389"/>
    </row>
    <row r="487">
      <c r="M487" s="389"/>
    </row>
    <row r="488">
      <c r="M488" s="389"/>
    </row>
    <row r="489">
      <c r="M489" s="389"/>
    </row>
    <row r="490">
      <c r="M490" s="389"/>
    </row>
    <row r="491">
      <c r="M491" s="389"/>
    </row>
    <row r="492">
      <c r="M492" s="389"/>
    </row>
    <row r="493">
      <c r="M493" s="389"/>
    </row>
    <row r="494">
      <c r="M494" s="389"/>
    </row>
    <row r="495">
      <c r="M495" s="389"/>
    </row>
    <row r="496">
      <c r="M496" s="389"/>
    </row>
    <row r="497">
      <c r="M497" s="389"/>
    </row>
    <row r="498">
      <c r="M498" s="389"/>
    </row>
    <row r="499">
      <c r="M499" s="389"/>
    </row>
    <row r="500">
      <c r="M500" s="389"/>
    </row>
    <row r="501">
      <c r="M501" s="389"/>
    </row>
    <row r="502">
      <c r="M502" s="389"/>
    </row>
    <row r="503">
      <c r="M503" s="389"/>
    </row>
    <row r="504">
      <c r="M504" s="389"/>
    </row>
    <row r="505">
      <c r="M505" s="389"/>
    </row>
    <row r="506">
      <c r="M506" s="389"/>
    </row>
    <row r="507">
      <c r="M507" s="389"/>
    </row>
    <row r="508">
      <c r="M508" s="389"/>
    </row>
    <row r="509">
      <c r="M509" s="389"/>
    </row>
    <row r="510">
      <c r="M510" s="389"/>
    </row>
    <row r="511">
      <c r="M511" s="389"/>
    </row>
    <row r="512">
      <c r="M512" s="389"/>
    </row>
    <row r="513">
      <c r="M513" s="389"/>
    </row>
    <row r="514">
      <c r="M514" s="389"/>
    </row>
    <row r="515">
      <c r="M515" s="389"/>
    </row>
    <row r="516">
      <c r="M516" s="389"/>
    </row>
    <row r="517">
      <c r="M517" s="389"/>
    </row>
    <row r="518">
      <c r="M518" s="389"/>
    </row>
    <row r="519">
      <c r="M519" s="389"/>
    </row>
    <row r="520">
      <c r="M520" s="389"/>
    </row>
    <row r="521">
      <c r="M521" s="389"/>
    </row>
    <row r="522">
      <c r="M522" s="389"/>
    </row>
    <row r="523">
      <c r="M523" s="389"/>
    </row>
    <row r="524">
      <c r="M524" s="389"/>
    </row>
    <row r="525">
      <c r="M525" s="389"/>
    </row>
    <row r="526">
      <c r="M526" s="389"/>
    </row>
    <row r="527">
      <c r="M527" s="389"/>
    </row>
    <row r="528">
      <c r="M528" s="389"/>
    </row>
    <row r="529">
      <c r="M529" s="389"/>
    </row>
    <row r="530">
      <c r="M530" s="389"/>
    </row>
    <row r="531">
      <c r="M531" s="389"/>
    </row>
    <row r="532">
      <c r="M532" s="389"/>
    </row>
    <row r="533">
      <c r="M533" s="389"/>
    </row>
    <row r="534">
      <c r="M534" s="389"/>
    </row>
    <row r="535">
      <c r="M535" s="389"/>
    </row>
    <row r="536">
      <c r="M536" s="389"/>
    </row>
    <row r="537">
      <c r="M537" s="389"/>
    </row>
    <row r="538">
      <c r="M538" s="389"/>
    </row>
    <row r="539">
      <c r="M539" s="389"/>
    </row>
    <row r="540">
      <c r="M540" s="389"/>
    </row>
    <row r="541">
      <c r="M541" s="389"/>
    </row>
    <row r="542">
      <c r="M542" s="389"/>
    </row>
    <row r="543">
      <c r="M543" s="389"/>
    </row>
    <row r="544">
      <c r="M544" s="389"/>
    </row>
    <row r="545">
      <c r="M545" s="389"/>
    </row>
    <row r="546">
      <c r="M546" s="389"/>
    </row>
    <row r="547">
      <c r="M547" s="389"/>
    </row>
    <row r="548">
      <c r="M548" s="389"/>
    </row>
    <row r="549">
      <c r="M549" s="389"/>
    </row>
    <row r="550">
      <c r="M550" s="389"/>
    </row>
    <row r="551">
      <c r="M551" s="389"/>
    </row>
    <row r="552">
      <c r="M552" s="389"/>
    </row>
    <row r="553">
      <c r="M553" s="389"/>
    </row>
    <row r="554">
      <c r="M554" s="389"/>
    </row>
    <row r="555">
      <c r="M555" s="389"/>
    </row>
    <row r="556">
      <c r="M556" s="389"/>
    </row>
    <row r="557">
      <c r="M557" s="389"/>
    </row>
    <row r="558">
      <c r="M558" s="389"/>
    </row>
    <row r="559">
      <c r="M559" s="389"/>
    </row>
    <row r="560">
      <c r="M560" s="389"/>
    </row>
    <row r="561">
      <c r="M561" s="389"/>
    </row>
    <row r="562">
      <c r="M562" s="389"/>
    </row>
    <row r="563">
      <c r="M563" s="389"/>
    </row>
    <row r="564">
      <c r="M564" s="389"/>
    </row>
    <row r="565">
      <c r="M565" s="389"/>
    </row>
    <row r="566">
      <c r="M566" s="389"/>
    </row>
    <row r="567">
      <c r="M567" s="389"/>
    </row>
    <row r="568">
      <c r="M568" s="389"/>
    </row>
    <row r="569">
      <c r="M569" s="389"/>
    </row>
    <row r="570">
      <c r="M570" s="389"/>
    </row>
    <row r="571">
      <c r="M571" s="389"/>
    </row>
    <row r="572">
      <c r="M572" s="389"/>
    </row>
    <row r="573">
      <c r="M573" s="389"/>
    </row>
    <row r="574">
      <c r="M574" s="389"/>
    </row>
    <row r="575">
      <c r="M575" s="389"/>
    </row>
    <row r="576">
      <c r="M576" s="389"/>
    </row>
    <row r="577">
      <c r="M577" s="389"/>
    </row>
    <row r="578">
      <c r="M578" s="389"/>
    </row>
    <row r="579">
      <c r="M579" s="389"/>
    </row>
    <row r="580">
      <c r="M580" s="389"/>
    </row>
    <row r="581">
      <c r="M581" s="389"/>
    </row>
    <row r="582">
      <c r="M582" s="389"/>
    </row>
    <row r="583">
      <c r="M583" s="389"/>
    </row>
    <row r="584">
      <c r="M584" s="389"/>
    </row>
    <row r="585">
      <c r="M585" s="389"/>
    </row>
    <row r="586">
      <c r="M586" s="389"/>
    </row>
    <row r="587">
      <c r="M587" s="389"/>
    </row>
    <row r="588">
      <c r="M588" s="389"/>
    </row>
    <row r="589">
      <c r="M589" s="389"/>
    </row>
    <row r="590">
      <c r="M590" s="389"/>
    </row>
    <row r="591">
      <c r="M591" s="389"/>
    </row>
    <row r="592">
      <c r="M592" s="389"/>
    </row>
    <row r="593">
      <c r="M593" s="389"/>
    </row>
    <row r="594">
      <c r="M594" s="389"/>
    </row>
    <row r="595">
      <c r="M595" s="389"/>
    </row>
    <row r="596">
      <c r="M596" s="389"/>
    </row>
    <row r="597">
      <c r="M597" s="389"/>
    </row>
    <row r="598">
      <c r="M598" s="389"/>
    </row>
    <row r="599">
      <c r="M599" s="389"/>
    </row>
    <row r="600">
      <c r="M600" s="389"/>
    </row>
    <row r="601">
      <c r="M601" s="389"/>
    </row>
    <row r="602">
      <c r="M602" s="389"/>
    </row>
    <row r="603">
      <c r="M603" s="389"/>
    </row>
    <row r="604">
      <c r="M604" s="389"/>
    </row>
    <row r="605">
      <c r="M605" s="389"/>
    </row>
    <row r="606">
      <c r="M606" s="389"/>
    </row>
    <row r="607">
      <c r="M607" s="389"/>
    </row>
    <row r="608">
      <c r="M608" s="389"/>
    </row>
    <row r="609">
      <c r="M609" s="389"/>
    </row>
    <row r="610">
      <c r="M610" s="389"/>
    </row>
    <row r="611">
      <c r="M611" s="389"/>
    </row>
    <row r="612">
      <c r="M612" s="389"/>
    </row>
    <row r="613">
      <c r="M613" s="389"/>
    </row>
    <row r="614">
      <c r="M614" s="389"/>
    </row>
    <row r="615">
      <c r="M615" s="389"/>
    </row>
    <row r="616">
      <c r="M616" s="389"/>
    </row>
    <row r="617">
      <c r="M617" s="389"/>
    </row>
    <row r="618">
      <c r="M618" s="389"/>
    </row>
    <row r="619">
      <c r="M619" s="389"/>
    </row>
    <row r="620">
      <c r="M620" s="389"/>
    </row>
    <row r="621">
      <c r="M621" s="389"/>
    </row>
    <row r="622">
      <c r="M622" s="389"/>
    </row>
    <row r="623">
      <c r="M623" s="389"/>
    </row>
    <row r="624">
      <c r="M624" s="389"/>
    </row>
    <row r="625">
      <c r="M625" s="389"/>
    </row>
    <row r="626">
      <c r="M626" s="389"/>
    </row>
    <row r="627">
      <c r="M627" s="389"/>
    </row>
    <row r="628">
      <c r="M628" s="389"/>
    </row>
    <row r="629">
      <c r="M629" s="389"/>
    </row>
    <row r="630">
      <c r="M630" s="389"/>
    </row>
    <row r="631">
      <c r="M631" s="389"/>
    </row>
    <row r="632">
      <c r="M632" s="389"/>
    </row>
    <row r="633">
      <c r="M633" s="389"/>
    </row>
    <row r="634">
      <c r="M634" s="389"/>
    </row>
    <row r="635">
      <c r="M635" s="389"/>
    </row>
    <row r="636">
      <c r="M636" s="389"/>
    </row>
    <row r="637">
      <c r="M637" s="389"/>
    </row>
    <row r="638">
      <c r="M638" s="389"/>
    </row>
    <row r="639">
      <c r="M639" s="389"/>
    </row>
    <row r="640">
      <c r="M640" s="389"/>
    </row>
    <row r="641">
      <c r="M641" s="389"/>
    </row>
    <row r="642">
      <c r="M642" s="389"/>
    </row>
    <row r="643">
      <c r="M643" s="389"/>
    </row>
    <row r="644">
      <c r="M644" s="389"/>
    </row>
    <row r="645">
      <c r="M645" s="389"/>
    </row>
    <row r="646">
      <c r="M646" s="389"/>
    </row>
    <row r="647">
      <c r="M647" s="389"/>
    </row>
    <row r="648">
      <c r="M648" s="389"/>
    </row>
    <row r="649">
      <c r="M649" s="389"/>
    </row>
    <row r="650">
      <c r="M650" s="389"/>
    </row>
    <row r="651">
      <c r="M651" s="389"/>
    </row>
    <row r="652">
      <c r="M652" s="389"/>
    </row>
    <row r="653">
      <c r="M653" s="389"/>
    </row>
    <row r="654">
      <c r="M654" s="389"/>
    </row>
    <row r="655">
      <c r="M655" s="389"/>
    </row>
    <row r="656">
      <c r="M656" s="389"/>
    </row>
    <row r="657">
      <c r="M657" s="389"/>
    </row>
    <row r="658">
      <c r="M658" s="389"/>
    </row>
    <row r="659">
      <c r="M659" s="389"/>
    </row>
    <row r="660">
      <c r="M660" s="389"/>
    </row>
    <row r="661">
      <c r="M661" s="389"/>
    </row>
    <row r="662">
      <c r="M662" s="389"/>
    </row>
    <row r="663">
      <c r="M663" s="389"/>
    </row>
    <row r="664">
      <c r="M664" s="389"/>
    </row>
    <row r="665">
      <c r="M665" s="389"/>
    </row>
    <row r="666">
      <c r="M666" s="389"/>
    </row>
    <row r="667">
      <c r="M667" s="389"/>
    </row>
    <row r="668">
      <c r="M668" s="389"/>
    </row>
    <row r="669">
      <c r="M669" s="389"/>
    </row>
    <row r="670">
      <c r="M670" s="389"/>
    </row>
    <row r="671">
      <c r="M671" s="389"/>
    </row>
    <row r="672">
      <c r="M672" s="389"/>
    </row>
    <row r="673">
      <c r="M673" s="389"/>
    </row>
    <row r="674">
      <c r="M674" s="389"/>
    </row>
    <row r="675">
      <c r="M675" s="389"/>
    </row>
    <row r="676">
      <c r="M676" s="389"/>
    </row>
    <row r="677">
      <c r="M677" s="389"/>
    </row>
    <row r="678">
      <c r="M678" s="389"/>
    </row>
    <row r="679">
      <c r="M679" s="389"/>
    </row>
    <row r="680">
      <c r="M680" s="389"/>
    </row>
    <row r="681">
      <c r="M681" s="389"/>
    </row>
    <row r="682">
      <c r="M682" s="389"/>
    </row>
    <row r="683">
      <c r="M683" s="389"/>
    </row>
    <row r="684">
      <c r="M684" s="389"/>
    </row>
    <row r="685">
      <c r="M685" s="389"/>
    </row>
    <row r="686">
      <c r="M686" s="389"/>
    </row>
    <row r="687">
      <c r="M687" s="389"/>
    </row>
    <row r="688">
      <c r="M688" s="389"/>
    </row>
    <row r="689">
      <c r="M689" s="389"/>
    </row>
    <row r="690">
      <c r="M690" s="389"/>
    </row>
    <row r="691">
      <c r="M691" s="389"/>
    </row>
    <row r="692">
      <c r="M692" s="389"/>
    </row>
    <row r="693">
      <c r="M693" s="389"/>
    </row>
    <row r="694">
      <c r="M694" s="389"/>
    </row>
    <row r="695">
      <c r="M695" s="389"/>
    </row>
    <row r="696">
      <c r="M696" s="389"/>
    </row>
    <row r="697">
      <c r="M697" s="389"/>
    </row>
    <row r="698">
      <c r="M698" s="389"/>
    </row>
    <row r="699">
      <c r="M699" s="389"/>
    </row>
    <row r="700">
      <c r="M700" s="389"/>
    </row>
    <row r="701">
      <c r="M701" s="389"/>
    </row>
    <row r="702">
      <c r="M702" s="389"/>
    </row>
    <row r="703">
      <c r="M703" s="389"/>
    </row>
    <row r="704">
      <c r="M704" s="389"/>
    </row>
    <row r="705">
      <c r="M705" s="389"/>
    </row>
    <row r="706">
      <c r="M706" s="389"/>
    </row>
    <row r="707">
      <c r="M707" s="389"/>
    </row>
    <row r="708">
      <c r="M708" s="389"/>
    </row>
    <row r="709">
      <c r="M709" s="389"/>
    </row>
    <row r="710">
      <c r="M710" s="389"/>
    </row>
    <row r="711">
      <c r="M711" s="389"/>
    </row>
    <row r="712">
      <c r="M712" s="389"/>
    </row>
    <row r="713">
      <c r="M713" s="389"/>
    </row>
    <row r="714">
      <c r="M714" s="389"/>
    </row>
    <row r="715">
      <c r="M715" s="389"/>
    </row>
    <row r="716">
      <c r="M716" s="389"/>
    </row>
    <row r="717">
      <c r="M717" s="389"/>
    </row>
    <row r="718">
      <c r="M718" s="389"/>
    </row>
    <row r="719">
      <c r="M719" s="389"/>
    </row>
    <row r="720">
      <c r="M720" s="389"/>
    </row>
    <row r="721">
      <c r="M721" s="389"/>
    </row>
    <row r="722">
      <c r="M722" s="389"/>
    </row>
    <row r="723">
      <c r="M723" s="389"/>
    </row>
    <row r="724">
      <c r="M724" s="389"/>
    </row>
    <row r="725">
      <c r="M725" s="389"/>
    </row>
    <row r="726">
      <c r="M726" s="389"/>
    </row>
    <row r="727">
      <c r="M727" s="389"/>
    </row>
    <row r="728">
      <c r="M728" s="389"/>
    </row>
    <row r="729">
      <c r="M729" s="389"/>
    </row>
    <row r="730">
      <c r="M730" s="389"/>
    </row>
    <row r="731">
      <c r="M731" s="389"/>
    </row>
    <row r="732">
      <c r="M732" s="389"/>
    </row>
    <row r="733">
      <c r="M733" s="389"/>
    </row>
    <row r="734">
      <c r="M734" s="389"/>
    </row>
    <row r="735">
      <c r="M735" s="389"/>
    </row>
    <row r="736">
      <c r="M736" s="389"/>
    </row>
    <row r="737">
      <c r="M737" s="389"/>
    </row>
    <row r="738">
      <c r="M738" s="389"/>
    </row>
    <row r="739">
      <c r="M739" s="389"/>
    </row>
    <row r="740">
      <c r="M740" s="389"/>
    </row>
    <row r="741">
      <c r="M741" s="389"/>
    </row>
    <row r="742">
      <c r="M742" s="389"/>
    </row>
    <row r="743">
      <c r="M743" s="389"/>
    </row>
    <row r="744">
      <c r="M744" s="389"/>
    </row>
    <row r="745">
      <c r="M745" s="389"/>
    </row>
    <row r="746">
      <c r="M746" s="389"/>
    </row>
    <row r="747">
      <c r="M747" s="389"/>
    </row>
    <row r="748">
      <c r="M748" s="389"/>
    </row>
    <row r="749">
      <c r="M749" s="389"/>
    </row>
    <row r="750">
      <c r="M750" s="389"/>
    </row>
    <row r="751">
      <c r="M751" s="389"/>
    </row>
    <row r="752">
      <c r="M752" s="389"/>
    </row>
    <row r="753">
      <c r="M753" s="389"/>
    </row>
    <row r="754">
      <c r="M754" s="389"/>
    </row>
    <row r="755">
      <c r="M755" s="389"/>
    </row>
    <row r="756">
      <c r="M756" s="389"/>
    </row>
    <row r="757">
      <c r="M757" s="389"/>
    </row>
    <row r="758">
      <c r="M758" s="389"/>
    </row>
    <row r="759">
      <c r="M759" s="389"/>
    </row>
    <row r="760">
      <c r="M760" s="389"/>
    </row>
    <row r="761">
      <c r="M761" s="389"/>
    </row>
    <row r="762">
      <c r="M762" s="389"/>
    </row>
    <row r="763">
      <c r="M763" s="389"/>
    </row>
    <row r="764">
      <c r="M764" s="389"/>
    </row>
    <row r="765">
      <c r="M765" s="389"/>
    </row>
    <row r="766">
      <c r="M766" s="389"/>
    </row>
    <row r="767">
      <c r="M767" s="389"/>
    </row>
    <row r="768">
      <c r="M768" s="389"/>
    </row>
    <row r="769">
      <c r="M769" s="389"/>
    </row>
    <row r="770">
      <c r="M770" s="389"/>
    </row>
    <row r="771">
      <c r="M771" s="389"/>
    </row>
    <row r="772">
      <c r="M772" s="389"/>
    </row>
    <row r="773">
      <c r="M773" s="389"/>
    </row>
    <row r="774">
      <c r="M774" s="389"/>
    </row>
    <row r="775">
      <c r="M775" s="389"/>
    </row>
    <row r="776">
      <c r="M776" s="389"/>
    </row>
    <row r="777">
      <c r="M777" s="389"/>
    </row>
    <row r="778">
      <c r="M778" s="389"/>
    </row>
    <row r="779">
      <c r="M779" s="389"/>
    </row>
    <row r="780">
      <c r="M780" s="389"/>
    </row>
    <row r="781">
      <c r="M781" s="389"/>
    </row>
    <row r="782">
      <c r="M782" s="389"/>
    </row>
    <row r="783">
      <c r="M783" s="389"/>
    </row>
    <row r="784">
      <c r="M784" s="389"/>
    </row>
    <row r="785">
      <c r="M785" s="389"/>
    </row>
    <row r="786">
      <c r="M786" s="389"/>
    </row>
    <row r="787">
      <c r="M787" s="389"/>
    </row>
    <row r="788">
      <c r="M788" s="389"/>
    </row>
    <row r="789">
      <c r="M789" s="389"/>
    </row>
    <row r="790">
      <c r="M790" s="389"/>
    </row>
    <row r="791">
      <c r="M791" s="389"/>
    </row>
    <row r="792">
      <c r="M792" s="389"/>
    </row>
    <row r="793">
      <c r="M793" s="389"/>
    </row>
    <row r="794">
      <c r="M794" s="389"/>
    </row>
    <row r="795">
      <c r="M795" s="389"/>
    </row>
    <row r="796">
      <c r="M796" s="389"/>
    </row>
    <row r="797">
      <c r="M797" s="389"/>
    </row>
    <row r="798">
      <c r="M798" s="389"/>
    </row>
    <row r="799">
      <c r="M799" s="389"/>
    </row>
    <row r="800">
      <c r="M800" s="389"/>
    </row>
    <row r="801">
      <c r="M801" s="389"/>
    </row>
    <row r="802">
      <c r="M802" s="389"/>
    </row>
    <row r="803">
      <c r="M803" s="389"/>
    </row>
    <row r="804">
      <c r="M804" s="389"/>
    </row>
    <row r="805">
      <c r="M805" s="389"/>
    </row>
    <row r="806">
      <c r="M806" s="389"/>
    </row>
    <row r="807">
      <c r="M807" s="389"/>
    </row>
    <row r="808">
      <c r="M808" s="389"/>
    </row>
    <row r="809">
      <c r="M809" s="389"/>
    </row>
    <row r="810">
      <c r="M810" s="389"/>
    </row>
    <row r="811">
      <c r="M811" s="389"/>
    </row>
    <row r="812">
      <c r="M812" s="389"/>
    </row>
    <row r="813">
      <c r="M813" s="389"/>
    </row>
    <row r="814">
      <c r="M814" s="389"/>
    </row>
    <row r="815">
      <c r="M815" s="389"/>
    </row>
    <row r="816">
      <c r="M816" s="389"/>
    </row>
    <row r="817">
      <c r="M817" s="389"/>
    </row>
    <row r="818">
      <c r="M818" s="389"/>
    </row>
    <row r="819">
      <c r="M819" s="389"/>
    </row>
    <row r="820">
      <c r="M820" s="389"/>
    </row>
    <row r="821">
      <c r="M821" s="389"/>
    </row>
    <row r="822">
      <c r="M822" s="389"/>
    </row>
    <row r="823">
      <c r="M823" s="389"/>
    </row>
    <row r="824">
      <c r="M824" s="389"/>
    </row>
    <row r="825">
      <c r="M825" s="389"/>
    </row>
    <row r="826">
      <c r="M826" s="389"/>
    </row>
    <row r="827">
      <c r="M827" s="389"/>
    </row>
    <row r="828">
      <c r="M828" s="389"/>
    </row>
    <row r="829">
      <c r="M829" s="389"/>
    </row>
    <row r="830">
      <c r="M830" s="389"/>
    </row>
    <row r="831">
      <c r="M831" s="389"/>
    </row>
    <row r="832">
      <c r="M832" s="389"/>
    </row>
    <row r="833">
      <c r="M833" s="389"/>
    </row>
    <row r="834">
      <c r="M834" s="389"/>
    </row>
    <row r="835">
      <c r="M835" s="389"/>
    </row>
    <row r="836">
      <c r="M836" s="389"/>
    </row>
    <row r="837">
      <c r="M837" s="389"/>
    </row>
    <row r="838">
      <c r="M838" s="389"/>
    </row>
    <row r="839">
      <c r="M839" s="389"/>
    </row>
    <row r="840">
      <c r="M840" s="389"/>
    </row>
    <row r="841">
      <c r="M841" s="389"/>
    </row>
    <row r="842">
      <c r="M842" s="389"/>
    </row>
    <row r="843">
      <c r="M843" s="389"/>
    </row>
    <row r="844">
      <c r="M844" s="389"/>
    </row>
    <row r="845">
      <c r="M845" s="389"/>
    </row>
    <row r="846">
      <c r="M846" s="389"/>
    </row>
    <row r="847">
      <c r="M847" s="389"/>
    </row>
    <row r="848">
      <c r="M848" s="389"/>
    </row>
    <row r="849">
      <c r="M849" s="389"/>
    </row>
    <row r="850">
      <c r="M850" s="389"/>
    </row>
    <row r="851">
      <c r="M851" s="389"/>
    </row>
    <row r="852">
      <c r="M852" s="389"/>
    </row>
    <row r="853">
      <c r="M853" s="389"/>
    </row>
    <row r="854">
      <c r="M854" s="389"/>
    </row>
    <row r="855">
      <c r="M855" s="389"/>
    </row>
    <row r="856">
      <c r="M856" s="389"/>
    </row>
    <row r="857">
      <c r="M857" s="389"/>
    </row>
    <row r="858">
      <c r="M858" s="389"/>
    </row>
    <row r="859">
      <c r="M859" s="389"/>
    </row>
    <row r="860">
      <c r="M860" s="389"/>
    </row>
    <row r="861">
      <c r="M861" s="389"/>
    </row>
    <row r="862">
      <c r="M862" s="389"/>
    </row>
    <row r="863">
      <c r="M863" s="389"/>
    </row>
    <row r="864">
      <c r="M864" s="389"/>
    </row>
    <row r="865">
      <c r="M865" s="389"/>
    </row>
    <row r="866">
      <c r="M866" s="389"/>
    </row>
    <row r="867">
      <c r="M867" s="389"/>
    </row>
    <row r="868">
      <c r="M868" s="389"/>
    </row>
    <row r="869">
      <c r="M869" s="389"/>
    </row>
    <row r="870">
      <c r="M870" s="389"/>
    </row>
    <row r="871">
      <c r="M871" s="389"/>
    </row>
    <row r="872">
      <c r="M872" s="389"/>
    </row>
    <row r="873">
      <c r="M873" s="389"/>
    </row>
    <row r="874">
      <c r="M874" s="389"/>
    </row>
    <row r="875">
      <c r="M875" s="389"/>
    </row>
    <row r="876">
      <c r="M876" s="389"/>
    </row>
    <row r="877">
      <c r="M877" s="389"/>
    </row>
    <row r="878">
      <c r="M878" s="389"/>
    </row>
    <row r="879">
      <c r="M879" s="389"/>
    </row>
    <row r="880">
      <c r="M880" s="389"/>
    </row>
    <row r="881">
      <c r="M881" s="389"/>
    </row>
    <row r="882">
      <c r="M882" s="389"/>
    </row>
    <row r="883">
      <c r="M883" s="389"/>
    </row>
    <row r="884">
      <c r="M884" s="389"/>
    </row>
    <row r="885">
      <c r="M885" s="389"/>
    </row>
    <row r="886">
      <c r="M886" s="389"/>
    </row>
    <row r="887">
      <c r="M887" s="389"/>
    </row>
    <row r="888">
      <c r="M888" s="389"/>
    </row>
    <row r="889">
      <c r="M889" s="389"/>
    </row>
    <row r="890">
      <c r="M890" s="389"/>
    </row>
    <row r="891">
      <c r="M891" s="389"/>
    </row>
    <row r="892">
      <c r="M892" s="389"/>
    </row>
    <row r="893">
      <c r="M893" s="389"/>
    </row>
    <row r="894">
      <c r="M894" s="389"/>
    </row>
    <row r="895">
      <c r="M895" s="389"/>
    </row>
    <row r="896">
      <c r="M896" s="389"/>
    </row>
    <row r="897">
      <c r="M897" s="389"/>
    </row>
    <row r="898">
      <c r="M898" s="389"/>
    </row>
    <row r="899">
      <c r="M899" s="389"/>
    </row>
    <row r="900">
      <c r="M900" s="389"/>
    </row>
    <row r="901">
      <c r="M901" s="389"/>
    </row>
    <row r="902">
      <c r="M902" s="389"/>
    </row>
    <row r="903">
      <c r="M903" s="389"/>
    </row>
    <row r="904">
      <c r="M904" s="389"/>
    </row>
    <row r="905">
      <c r="M905" s="389"/>
    </row>
    <row r="906">
      <c r="M906" s="389"/>
    </row>
    <row r="907">
      <c r="M907" s="389"/>
    </row>
    <row r="908">
      <c r="M908" s="389"/>
    </row>
    <row r="909">
      <c r="M909" s="389"/>
    </row>
    <row r="910">
      <c r="M910" s="389"/>
    </row>
    <row r="911">
      <c r="M911" s="389"/>
    </row>
    <row r="912">
      <c r="M912" s="389"/>
    </row>
    <row r="913">
      <c r="M913" s="389"/>
    </row>
    <row r="914">
      <c r="M914" s="389"/>
    </row>
    <row r="915">
      <c r="M915" s="389"/>
    </row>
    <row r="916">
      <c r="M916" s="389"/>
    </row>
    <row r="917">
      <c r="M917" s="389"/>
    </row>
    <row r="918">
      <c r="M918" s="389"/>
    </row>
    <row r="919">
      <c r="M919" s="389"/>
    </row>
    <row r="920">
      <c r="M920" s="389"/>
    </row>
    <row r="921">
      <c r="M921" s="389"/>
    </row>
    <row r="922">
      <c r="M922" s="389"/>
    </row>
    <row r="923">
      <c r="M923" s="389"/>
    </row>
    <row r="924">
      <c r="M924" s="389"/>
    </row>
    <row r="925">
      <c r="M925" s="389"/>
    </row>
    <row r="926">
      <c r="M926" s="389"/>
    </row>
    <row r="927">
      <c r="M927" s="389"/>
    </row>
    <row r="928">
      <c r="M928" s="389"/>
    </row>
    <row r="929">
      <c r="M929" s="389"/>
    </row>
    <row r="930">
      <c r="M930" s="389"/>
    </row>
    <row r="931">
      <c r="M931" s="389"/>
    </row>
    <row r="932">
      <c r="M932" s="389"/>
    </row>
    <row r="933">
      <c r="M933" s="389"/>
    </row>
    <row r="934">
      <c r="M934" s="389"/>
    </row>
    <row r="935">
      <c r="M935" s="389"/>
    </row>
    <row r="936">
      <c r="M936" s="389"/>
    </row>
    <row r="937">
      <c r="M937" s="389"/>
    </row>
    <row r="938">
      <c r="M938" s="389"/>
    </row>
    <row r="939">
      <c r="M939" s="389"/>
    </row>
    <row r="940">
      <c r="M940" s="389"/>
    </row>
    <row r="941">
      <c r="M941" s="389"/>
    </row>
    <row r="942">
      <c r="M942" s="389"/>
    </row>
    <row r="943">
      <c r="M943" s="389"/>
    </row>
    <row r="944">
      <c r="M944" s="389"/>
    </row>
    <row r="945">
      <c r="M945" s="389"/>
    </row>
    <row r="946">
      <c r="M946" s="389"/>
    </row>
    <row r="947">
      <c r="M947" s="389"/>
    </row>
    <row r="948">
      <c r="M948" s="389"/>
    </row>
    <row r="949">
      <c r="M949" s="389"/>
    </row>
    <row r="950">
      <c r="M950" s="389"/>
    </row>
    <row r="951">
      <c r="M951" s="389"/>
    </row>
    <row r="952">
      <c r="M952" s="389"/>
    </row>
    <row r="953">
      <c r="M953" s="389"/>
    </row>
    <row r="954">
      <c r="M954" s="389"/>
    </row>
    <row r="955">
      <c r="M955" s="389"/>
    </row>
    <row r="956">
      <c r="M956" s="389"/>
    </row>
    <row r="957">
      <c r="M957" s="389"/>
    </row>
    <row r="958">
      <c r="M958" s="389"/>
    </row>
    <row r="959">
      <c r="M959" s="389"/>
    </row>
    <row r="960">
      <c r="M960" s="389"/>
    </row>
    <row r="961">
      <c r="M961" s="389"/>
    </row>
    <row r="962">
      <c r="M962" s="389"/>
    </row>
    <row r="963">
      <c r="M963" s="389"/>
    </row>
    <row r="964">
      <c r="M964" s="389"/>
    </row>
    <row r="965">
      <c r="M965" s="389"/>
    </row>
    <row r="966">
      <c r="M966" s="389"/>
    </row>
    <row r="967">
      <c r="M967" s="389"/>
    </row>
    <row r="968">
      <c r="M968" s="389"/>
    </row>
    <row r="969">
      <c r="M969" s="389"/>
    </row>
    <row r="970">
      <c r="M970" s="389"/>
    </row>
    <row r="971">
      <c r="M971" s="389"/>
    </row>
    <row r="972">
      <c r="M972" s="389"/>
    </row>
    <row r="973">
      <c r="M973" s="389"/>
    </row>
    <row r="974">
      <c r="M974" s="389"/>
    </row>
    <row r="975">
      <c r="M975" s="389"/>
    </row>
    <row r="976">
      <c r="M976" s="389"/>
    </row>
    <row r="977">
      <c r="M977" s="389"/>
    </row>
    <row r="978">
      <c r="M978" s="389"/>
    </row>
    <row r="979">
      <c r="M979" s="389"/>
    </row>
    <row r="980">
      <c r="M980" s="389"/>
    </row>
    <row r="981">
      <c r="M981" s="389"/>
    </row>
    <row r="982">
      <c r="M982" s="389"/>
    </row>
    <row r="983">
      <c r="M983" s="389"/>
    </row>
    <row r="984">
      <c r="M984" s="389"/>
    </row>
    <row r="985">
      <c r="M985" s="389"/>
    </row>
    <row r="986">
      <c r="M986" s="389"/>
    </row>
    <row r="987">
      <c r="M987" s="389"/>
    </row>
    <row r="988">
      <c r="M988" s="389"/>
    </row>
    <row r="989">
      <c r="M989" s="389"/>
    </row>
    <row r="990">
      <c r="M990" s="389"/>
    </row>
    <row r="991">
      <c r="M991" s="389"/>
    </row>
    <row r="992">
      <c r="M992" s="389"/>
    </row>
    <row r="993">
      <c r="M993" s="389"/>
    </row>
    <row r="994">
      <c r="M994" s="389"/>
    </row>
    <row r="995">
      <c r="M995" s="389"/>
    </row>
    <row r="996">
      <c r="M996" s="389"/>
    </row>
    <row r="997">
      <c r="M997" s="389"/>
    </row>
    <row r="998">
      <c r="M998" s="389"/>
    </row>
    <row r="999">
      <c r="M999" s="389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27" t="s">
        <v>348</v>
      </c>
      <c r="B1" s="10"/>
      <c r="C1" s="428"/>
      <c r="AA1" s="267"/>
      <c r="AB1" s="267"/>
    </row>
    <row r="2">
      <c r="A2" s="27"/>
      <c r="B2" s="28"/>
      <c r="C2" s="428">
        <v>2025.0</v>
      </c>
      <c r="O2" s="429">
        <v>2026.0</v>
      </c>
      <c r="AA2" s="267"/>
      <c r="AB2" s="267"/>
    </row>
    <row r="3">
      <c r="A3" s="430" t="s">
        <v>17</v>
      </c>
      <c r="B3" s="430" t="s">
        <v>2</v>
      </c>
      <c r="C3" s="430" t="s">
        <v>26</v>
      </c>
      <c r="D3" s="430" t="s">
        <v>27</v>
      </c>
      <c r="E3" s="430" t="s">
        <v>28</v>
      </c>
      <c r="F3" s="430" t="s">
        <v>32</v>
      </c>
      <c r="G3" s="430" t="s">
        <v>35</v>
      </c>
      <c r="H3" s="430" t="s">
        <v>37</v>
      </c>
      <c r="I3" s="430" t="s">
        <v>40</v>
      </c>
      <c r="J3" s="430" t="s">
        <v>42</v>
      </c>
      <c r="K3" s="430" t="s">
        <v>46</v>
      </c>
      <c r="L3" s="430" t="s">
        <v>49</v>
      </c>
      <c r="M3" s="430" t="s">
        <v>52</v>
      </c>
      <c r="N3" s="430" t="s">
        <v>55</v>
      </c>
      <c r="O3" s="430" t="s">
        <v>26</v>
      </c>
      <c r="P3" s="430" t="s">
        <v>27</v>
      </c>
      <c r="Q3" s="430" t="s">
        <v>28</v>
      </c>
      <c r="R3" s="430" t="s">
        <v>32</v>
      </c>
      <c r="S3" s="430" t="s">
        <v>35</v>
      </c>
      <c r="T3" s="430" t="s">
        <v>37</v>
      </c>
      <c r="U3" s="430" t="s">
        <v>40</v>
      </c>
      <c r="V3" s="430" t="s">
        <v>42</v>
      </c>
      <c r="W3" s="430" t="s">
        <v>46</v>
      </c>
      <c r="X3" s="430" t="s">
        <v>49</v>
      </c>
      <c r="Y3" s="430" t="s">
        <v>52</v>
      </c>
      <c r="Z3" s="430" t="s">
        <v>55</v>
      </c>
      <c r="AA3" s="431" t="s">
        <v>61</v>
      </c>
      <c r="AB3" s="432"/>
    </row>
    <row r="4">
      <c r="A4" s="311" t="s">
        <v>68</v>
      </c>
      <c r="B4" s="272">
        <v>2702.0</v>
      </c>
      <c r="C4" s="198">
        <v>1.0</v>
      </c>
      <c r="D4" s="198">
        <v>1.0</v>
      </c>
      <c r="E4" s="198">
        <v>1.0</v>
      </c>
      <c r="F4" s="198">
        <v>1.0</v>
      </c>
      <c r="G4" s="223" t="s">
        <v>50</v>
      </c>
      <c r="H4" s="198" t="s">
        <v>99</v>
      </c>
      <c r="I4" s="198" t="s">
        <v>99</v>
      </c>
      <c r="J4" s="198" t="s">
        <v>99</v>
      </c>
      <c r="K4" s="198" t="s">
        <v>99</v>
      </c>
      <c r="L4" s="198" t="s">
        <v>99</v>
      </c>
      <c r="M4" s="198" t="s">
        <v>99</v>
      </c>
      <c r="N4" s="198" t="s">
        <v>99</v>
      </c>
      <c r="O4" s="198" t="s">
        <v>99</v>
      </c>
      <c r="P4" s="198" t="s">
        <v>99</v>
      </c>
      <c r="Q4" s="198" t="s">
        <v>99</v>
      </c>
      <c r="R4" s="198" t="s">
        <v>99</v>
      </c>
      <c r="S4" s="198" t="s">
        <v>99</v>
      </c>
      <c r="T4" s="198" t="s">
        <v>99</v>
      </c>
      <c r="U4" s="198" t="s">
        <v>99</v>
      </c>
      <c r="V4" s="198" t="s">
        <v>99</v>
      </c>
      <c r="W4" s="198" t="s">
        <v>99</v>
      </c>
      <c r="X4" s="198" t="s">
        <v>99</v>
      </c>
      <c r="Y4" s="198" t="s">
        <v>99</v>
      </c>
      <c r="Z4" s="198" t="s">
        <v>99</v>
      </c>
      <c r="AA4" s="433" t="s">
        <v>349</v>
      </c>
      <c r="AB4" s="434" t="s">
        <v>350</v>
      </c>
    </row>
    <row r="5">
      <c r="A5" s="311" t="s">
        <v>77</v>
      </c>
      <c r="B5" s="272">
        <v>2703.0</v>
      </c>
      <c r="C5" s="198">
        <v>1.0</v>
      </c>
      <c r="D5" s="198">
        <v>1.0</v>
      </c>
      <c r="E5" s="198">
        <v>1.0</v>
      </c>
      <c r="F5" s="198">
        <v>1.0</v>
      </c>
      <c r="G5" s="198">
        <v>1.0</v>
      </c>
      <c r="H5" s="198">
        <v>1.0</v>
      </c>
      <c r="I5" s="198">
        <v>1.0</v>
      </c>
      <c r="J5" s="198">
        <v>1.0</v>
      </c>
      <c r="K5" s="198">
        <v>1.0</v>
      </c>
      <c r="L5" s="198">
        <v>1.0</v>
      </c>
      <c r="M5" s="198">
        <v>1.0</v>
      </c>
      <c r="N5" s="198">
        <v>1.0</v>
      </c>
      <c r="O5" s="198">
        <v>1.0</v>
      </c>
      <c r="P5" s="198">
        <v>1.0</v>
      </c>
      <c r="Q5" s="198">
        <v>1.0</v>
      </c>
      <c r="R5" s="198">
        <v>1.0</v>
      </c>
      <c r="S5" s="198">
        <v>1.0</v>
      </c>
      <c r="T5" s="198">
        <v>1.0</v>
      </c>
      <c r="U5" s="198">
        <v>1.0</v>
      </c>
      <c r="V5" s="198">
        <v>1.0</v>
      </c>
      <c r="W5" s="198">
        <v>1.0</v>
      </c>
      <c r="X5" s="198">
        <v>1.0</v>
      </c>
      <c r="Y5" s="198">
        <v>1.0</v>
      </c>
      <c r="Z5" s="198">
        <v>1.0</v>
      </c>
      <c r="AA5" s="242"/>
      <c r="AB5" s="434" t="s">
        <v>351</v>
      </c>
    </row>
    <row r="6">
      <c r="A6" s="272" t="s">
        <v>84</v>
      </c>
      <c r="B6" s="272">
        <v>2719.0</v>
      </c>
      <c r="C6" s="198">
        <v>1.0</v>
      </c>
      <c r="D6" s="198">
        <v>1.0</v>
      </c>
      <c r="E6" s="198">
        <v>1.0</v>
      </c>
      <c r="F6" s="198">
        <v>1.0</v>
      </c>
      <c r="G6" s="198">
        <v>1.0</v>
      </c>
      <c r="H6" s="198">
        <v>1.0</v>
      </c>
      <c r="I6" s="198">
        <v>1.0</v>
      </c>
      <c r="J6" s="198">
        <v>1.0</v>
      </c>
      <c r="K6" s="198">
        <v>1.0</v>
      </c>
      <c r="L6" s="198">
        <v>1.0</v>
      </c>
      <c r="M6" s="435" t="s">
        <v>163</v>
      </c>
      <c r="N6" s="198">
        <v>1.0</v>
      </c>
      <c r="O6" s="198">
        <v>1.0</v>
      </c>
      <c r="P6" s="198">
        <v>1.0</v>
      </c>
      <c r="Q6" s="198">
        <v>1.0</v>
      </c>
      <c r="R6" s="198">
        <v>1.0</v>
      </c>
      <c r="S6" s="198">
        <v>1.0</v>
      </c>
      <c r="T6" s="198">
        <v>1.0</v>
      </c>
      <c r="U6" s="198">
        <v>1.0</v>
      </c>
      <c r="V6" s="198">
        <v>1.0</v>
      </c>
      <c r="W6" s="198">
        <v>1.0</v>
      </c>
      <c r="X6" s="198">
        <v>1.0</v>
      </c>
      <c r="Y6" s="198">
        <v>1.0</v>
      </c>
      <c r="Z6" s="198">
        <v>1.0</v>
      </c>
      <c r="AA6" s="436"/>
      <c r="AB6" s="227"/>
    </row>
    <row r="7">
      <c r="A7" s="272" t="s">
        <v>74</v>
      </c>
      <c r="B7" s="272"/>
      <c r="C7" s="198" t="s">
        <v>99</v>
      </c>
      <c r="D7" s="198" t="s">
        <v>99</v>
      </c>
      <c r="E7" s="198" t="s">
        <v>99</v>
      </c>
      <c r="F7" s="198" t="s">
        <v>99</v>
      </c>
      <c r="G7" s="198" t="s">
        <v>99</v>
      </c>
      <c r="H7" s="198" t="s">
        <v>99</v>
      </c>
      <c r="I7" s="198" t="s">
        <v>99</v>
      </c>
      <c r="J7" s="198" t="s">
        <v>99</v>
      </c>
      <c r="K7" s="198" t="s">
        <v>99</v>
      </c>
      <c r="L7" s="198" t="s">
        <v>99</v>
      </c>
      <c r="M7" s="198" t="s">
        <v>99</v>
      </c>
      <c r="N7" s="198" t="s">
        <v>99</v>
      </c>
      <c r="O7" s="198" t="s">
        <v>99</v>
      </c>
      <c r="P7" s="198" t="s">
        <v>99</v>
      </c>
      <c r="Q7" s="198" t="s">
        <v>99</v>
      </c>
      <c r="R7" s="198" t="s">
        <v>99</v>
      </c>
      <c r="S7" s="198" t="s">
        <v>99</v>
      </c>
      <c r="T7" s="198" t="s">
        <v>99</v>
      </c>
      <c r="U7" s="198" t="s">
        <v>99</v>
      </c>
      <c r="V7" s="198" t="s">
        <v>99</v>
      </c>
      <c r="W7" s="198" t="s">
        <v>99</v>
      </c>
      <c r="X7" s="198" t="s">
        <v>99</v>
      </c>
      <c r="Y7" s="198" t="s">
        <v>99</v>
      </c>
      <c r="Z7" s="198" t="s">
        <v>99</v>
      </c>
      <c r="AA7" s="437" t="s">
        <v>352</v>
      </c>
      <c r="AB7" s="128"/>
    </row>
    <row r="8">
      <c r="A8" s="272" t="s">
        <v>98</v>
      </c>
      <c r="B8" s="272"/>
      <c r="C8" s="198" t="s">
        <v>99</v>
      </c>
      <c r="D8" s="198" t="s">
        <v>99</v>
      </c>
      <c r="E8" s="198" t="s">
        <v>99</v>
      </c>
      <c r="F8" s="198" t="s">
        <v>99</v>
      </c>
      <c r="G8" s="198" t="s">
        <v>99</v>
      </c>
      <c r="H8" s="198" t="s">
        <v>99</v>
      </c>
      <c r="I8" s="198" t="s">
        <v>99</v>
      </c>
      <c r="J8" s="198" t="s">
        <v>99</v>
      </c>
      <c r="K8" s="198" t="s">
        <v>99</v>
      </c>
      <c r="L8" s="198" t="s">
        <v>99</v>
      </c>
      <c r="M8" s="198" t="s">
        <v>99</v>
      </c>
      <c r="N8" s="198" t="s">
        <v>99</v>
      </c>
      <c r="O8" s="198" t="s">
        <v>99</v>
      </c>
      <c r="P8" s="198" t="s">
        <v>99</v>
      </c>
      <c r="Q8" s="198" t="s">
        <v>99</v>
      </c>
      <c r="R8" s="198" t="s">
        <v>99</v>
      </c>
      <c r="S8" s="198" t="s">
        <v>99</v>
      </c>
      <c r="T8" s="198" t="s">
        <v>99</v>
      </c>
      <c r="U8" s="198" t="s">
        <v>99</v>
      </c>
      <c r="V8" s="198" t="s">
        <v>99</v>
      </c>
      <c r="W8" s="198" t="s">
        <v>99</v>
      </c>
      <c r="X8" s="198" t="s">
        <v>99</v>
      </c>
      <c r="Y8" s="198" t="s">
        <v>99</v>
      </c>
      <c r="Z8" s="198" t="s">
        <v>99</v>
      </c>
      <c r="AA8" s="437" t="s">
        <v>353</v>
      </c>
      <c r="AB8" s="128"/>
    </row>
    <row r="9">
      <c r="A9" s="311" t="s">
        <v>108</v>
      </c>
      <c r="B9" s="311">
        <v>2740.0</v>
      </c>
      <c r="C9" s="198">
        <v>1.0</v>
      </c>
      <c r="D9" s="198">
        <v>1.0</v>
      </c>
      <c r="E9" s="198">
        <v>1.0</v>
      </c>
      <c r="F9" s="198">
        <v>1.0</v>
      </c>
      <c r="G9" s="198">
        <v>1.0</v>
      </c>
      <c r="H9" s="198">
        <v>1.0</v>
      </c>
      <c r="I9" s="198">
        <v>1.0</v>
      </c>
      <c r="J9" s="198">
        <v>1.0</v>
      </c>
      <c r="K9" s="198">
        <v>1.0</v>
      </c>
      <c r="L9" s="198">
        <v>1.0</v>
      </c>
      <c r="M9" s="435" t="s">
        <v>163</v>
      </c>
      <c r="N9" s="198">
        <v>1.0</v>
      </c>
      <c r="O9" s="198">
        <v>1.0</v>
      </c>
      <c r="P9" s="198">
        <v>1.0</v>
      </c>
      <c r="Q9" s="198">
        <v>1.0</v>
      </c>
      <c r="R9" s="198">
        <v>1.0</v>
      </c>
      <c r="S9" s="198">
        <v>1.0</v>
      </c>
      <c r="T9" s="198">
        <v>1.0</v>
      </c>
      <c r="U9" s="198">
        <v>1.0</v>
      </c>
      <c r="V9" s="198">
        <v>1.0</v>
      </c>
      <c r="W9" s="198">
        <v>1.0</v>
      </c>
      <c r="X9" s="198">
        <v>1.0</v>
      </c>
      <c r="Y9" s="198">
        <v>1.0</v>
      </c>
      <c r="Z9" s="198">
        <v>1.0</v>
      </c>
      <c r="AA9" s="242"/>
      <c r="AB9" s="434" t="s">
        <v>355</v>
      </c>
    </row>
    <row r="10">
      <c r="A10" s="311" t="s">
        <v>112</v>
      </c>
      <c r="B10" s="311"/>
      <c r="C10" s="198" t="s">
        <v>99</v>
      </c>
      <c r="D10" s="198" t="s">
        <v>99</v>
      </c>
      <c r="E10" s="198" t="s">
        <v>99</v>
      </c>
      <c r="F10" s="198" t="s">
        <v>99</v>
      </c>
      <c r="G10" s="198" t="s">
        <v>99</v>
      </c>
      <c r="H10" s="198" t="s">
        <v>99</v>
      </c>
      <c r="I10" s="198" t="s">
        <v>99</v>
      </c>
      <c r="J10" s="198" t="s">
        <v>99</v>
      </c>
      <c r="K10" s="198" t="s">
        <v>99</v>
      </c>
      <c r="L10" s="198" t="s">
        <v>99</v>
      </c>
      <c r="M10" s="198" t="s">
        <v>99</v>
      </c>
      <c r="N10" s="198" t="s">
        <v>99</v>
      </c>
      <c r="O10" s="198" t="s">
        <v>99</v>
      </c>
      <c r="P10" s="198" t="s">
        <v>99</v>
      </c>
      <c r="Q10" s="198" t="s">
        <v>99</v>
      </c>
      <c r="R10" s="198" t="s">
        <v>99</v>
      </c>
      <c r="S10" s="198" t="s">
        <v>99</v>
      </c>
      <c r="T10" s="198" t="s">
        <v>99</v>
      </c>
      <c r="U10" s="198" t="s">
        <v>99</v>
      </c>
      <c r="V10" s="198" t="s">
        <v>99</v>
      </c>
      <c r="W10" s="198" t="s">
        <v>99</v>
      </c>
      <c r="X10" s="198" t="s">
        <v>99</v>
      </c>
      <c r="Y10" s="198" t="s">
        <v>99</v>
      </c>
      <c r="Z10" s="198" t="s">
        <v>99</v>
      </c>
      <c r="AA10" s="240" t="s">
        <v>356</v>
      </c>
      <c r="AB10" s="128"/>
    </row>
    <row r="11">
      <c r="A11" s="272" t="s">
        <v>87</v>
      </c>
      <c r="B11" s="272">
        <v>2733.0</v>
      </c>
      <c r="C11" s="198">
        <v>1.0</v>
      </c>
      <c r="D11" s="198">
        <v>1.0</v>
      </c>
      <c r="E11" s="198">
        <v>1.0</v>
      </c>
      <c r="F11" s="198">
        <v>1.0</v>
      </c>
      <c r="G11" s="198">
        <v>1.0</v>
      </c>
      <c r="H11" s="198">
        <v>1.0</v>
      </c>
      <c r="I11" s="198">
        <v>1.0</v>
      </c>
      <c r="J11" s="198">
        <v>1.0</v>
      </c>
      <c r="K11" s="198">
        <v>1.0</v>
      </c>
      <c r="L11" s="198">
        <v>1.0</v>
      </c>
      <c r="M11" s="198">
        <v>1.0</v>
      </c>
      <c r="N11" s="198">
        <v>1.0</v>
      </c>
      <c r="O11" s="198">
        <v>1.0</v>
      </c>
      <c r="P11" s="198">
        <v>1.0</v>
      </c>
      <c r="Q11" s="198">
        <v>1.0</v>
      </c>
      <c r="R11" s="198">
        <v>1.0</v>
      </c>
      <c r="S11" s="198">
        <v>1.0</v>
      </c>
      <c r="T11" s="435" t="s">
        <v>163</v>
      </c>
      <c r="U11" s="198">
        <v>1.0</v>
      </c>
      <c r="V11" s="198">
        <v>1.0</v>
      </c>
      <c r="W11" s="198">
        <v>1.0</v>
      </c>
      <c r="X11" s="198">
        <v>1.0</v>
      </c>
      <c r="Y11" s="198">
        <v>1.0</v>
      </c>
      <c r="Z11" s="198">
        <v>1.0</v>
      </c>
      <c r="AA11" s="436"/>
      <c r="AB11" s="227"/>
    </row>
    <row r="12">
      <c r="A12" s="272" t="s">
        <v>31</v>
      </c>
      <c r="B12" s="272"/>
      <c r="C12" s="198" t="s">
        <v>99</v>
      </c>
      <c r="D12" s="198" t="s">
        <v>99</v>
      </c>
      <c r="E12" s="198" t="s">
        <v>99</v>
      </c>
      <c r="F12" s="198" t="s">
        <v>99</v>
      </c>
      <c r="G12" s="198" t="s">
        <v>99</v>
      </c>
      <c r="H12" s="198" t="s">
        <v>99</v>
      </c>
      <c r="I12" s="198" t="s">
        <v>99</v>
      </c>
      <c r="J12" s="198" t="s">
        <v>99</v>
      </c>
      <c r="K12" s="198" t="s">
        <v>99</v>
      </c>
      <c r="L12" s="198" t="s">
        <v>99</v>
      </c>
      <c r="M12" s="198" t="s">
        <v>99</v>
      </c>
      <c r="N12" s="198" t="s">
        <v>99</v>
      </c>
      <c r="O12" s="198" t="s">
        <v>99</v>
      </c>
      <c r="P12" s="198" t="s">
        <v>99</v>
      </c>
      <c r="Q12" s="198" t="s">
        <v>99</v>
      </c>
      <c r="R12" s="198" t="s">
        <v>99</v>
      </c>
      <c r="S12" s="198" t="s">
        <v>99</v>
      </c>
      <c r="T12" s="198" t="s">
        <v>99</v>
      </c>
      <c r="U12" s="198" t="s">
        <v>99</v>
      </c>
      <c r="V12" s="198" t="s">
        <v>99</v>
      </c>
      <c r="W12" s="198" t="s">
        <v>99</v>
      </c>
      <c r="X12" s="198" t="s">
        <v>99</v>
      </c>
      <c r="Y12" s="198" t="s">
        <v>99</v>
      </c>
      <c r="Z12" s="198" t="s">
        <v>99</v>
      </c>
      <c r="AA12" s="437" t="s">
        <v>353</v>
      </c>
      <c r="AB12" s="128"/>
    </row>
    <row r="13">
      <c r="A13" s="272" t="s">
        <v>136</v>
      </c>
      <c r="B13" s="272">
        <v>2728.0</v>
      </c>
      <c r="C13" s="198">
        <v>1.0</v>
      </c>
      <c r="D13" s="198">
        <v>1.0</v>
      </c>
      <c r="E13" s="198">
        <v>1.0</v>
      </c>
      <c r="F13" s="198">
        <v>1.0</v>
      </c>
      <c r="G13" s="198">
        <v>1.0</v>
      </c>
      <c r="H13" s="198">
        <v>1.0</v>
      </c>
      <c r="I13" s="198">
        <v>1.0</v>
      </c>
      <c r="J13" s="198">
        <v>1.0</v>
      </c>
      <c r="K13" s="198">
        <v>1.0</v>
      </c>
      <c r="L13" s="198">
        <v>1.0</v>
      </c>
      <c r="M13" s="198">
        <v>1.0</v>
      </c>
      <c r="N13" s="198">
        <v>1.0</v>
      </c>
      <c r="O13" s="198">
        <v>1.0</v>
      </c>
      <c r="P13" s="198">
        <v>1.0</v>
      </c>
      <c r="Q13" s="198">
        <v>1.0</v>
      </c>
      <c r="R13" s="198">
        <v>1.0</v>
      </c>
      <c r="S13" s="198">
        <v>1.0</v>
      </c>
      <c r="T13" s="198">
        <v>1.0</v>
      </c>
      <c r="U13" s="198">
        <v>1.0</v>
      </c>
      <c r="V13" s="198">
        <v>1.0</v>
      </c>
      <c r="W13" s="198">
        <v>1.0</v>
      </c>
      <c r="X13" s="198">
        <v>1.0</v>
      </c>
      <c r="Y13" s="198">
        <v>1.0</v>
      </c>
      <c r="Z13" s="198">
        <v>1.0</v>
      </c>
      <c r="AA13" s="242"/>
      <c r="AB13" s="194"/>
    </row>
    <row r="14">
      <c r="A14" s="272" t="s">
        <v>263</v>
      </c>
      <c r="B14" s="272"/>
      <c r="C14" s="198" t="s">
        <v>99</v>
      </c>
      <c r="D14" s="198" t="s">
        <v>99</v>
      </c>
      <c r="E14" s="198" t="s">
        <v>99</v>
      </c>
      <c r="F14" s="198" t="s">
        <v>99</v>
      </c>
      <c r="G14" s="198" t="s">
        <v>99</v>
      </c>
      <c r="H14" s="198" t="s">
        <v>99</v>
      </c>
      <c r="I14" s="198" t="s">
        <v>99</v>
      </c>
      <c r="J14" s="198" t="s">
        <v>99</v>
      </c>
      <c r="K14" s="198" t="s">
        <v>99</v>
      </c>
      <c r="L14" s="198" t="s">
        <v>99</v>
      </c>
      <c r="M14" s="198" t="s">
        <v>99</v>
      </c>
      <c r="N14" s="198" t="s">
        <v>99</v>
      </c>
      <c r="O14" s="198" t="s">
        <v>99</v>
      </c>
      <c r="P14" s="198" t="s">
        <v>99</v>
      </c>
      <c r="Q14" s="198" t="s">
        <v>99</v>
      </c>
      <c r="R14" s="198" t="s">
        <v>99</v>
      </c>
      <c r="S14" s="198" t="s">
        <v>99</v>
      </c>
      <c r="T14" s="198" t="s">
        <v>99</v>
      </c>
      <c r="U14" s="198" t="s">
        <v>99</v>
      </c>
      <c r="V14" s="198" t="s">
        <v>99</v>
      </c>
      <c r="W14" s="198" t="s">
        <v>99</v>
      </c>
      <c r="X14" s="198" t="s">
        <v>99</v>
      </c>
      <c r="Y14" s="198" t="s">
        <v>99</v>
      </c>
      <c r="Z14" s="198" t="s">
        <v>99</v>
      </c>
      <c r="AA14" s="437" t="s">
        <v>357</v>
      </c>
      <c r="AB14" s="128"/>
    </row>
    <row r="15">
      <c r="A15" s="272" t="s">
        <v>115</v>
      </c>
      <c r="B15" s="272"/>
      <c r="C15" s="198" t="s">
        <v>99</v>
      </c>
      <c r="D15" s="198" t="s">
        <v>99</v>
      </c>
      <c r="E15" s="198" t="s">
        <v>99</v>
      </c>
      <c r="F15" s="198" t="s">
        <v>99</v>
      </c>
      <c r="G15" s="198" t="s">
        <v>99</v>
      </c>
      <c r="H15" s="198" t="s">
        <v>99</v>
      </c>
      <c r="I15" s="198" t="s">
        <v>99</v>
      </c>
      <c r="J15" s="198" t="s">
        <v>99</v>
      </c>
      <c r="K15" s="198" t="s">
        <v>99</v>
      </c>
      <c r="L15" s="198" t="s">
        <v>99</v>
      </c>
      <c r="M15" s="198" t="s">
        <v>99</v>
      </c>
      <c r="N15" s="198" t="s">
        <v>99</v>
      </c>
      <c r="O15" s="198" t="s">
        <v>99</v>
      </c>
      <c r="P15" s="198" t="s">
        <v>99</v>
      </c>
      <c r="Q15" s="198" t="s">
        <v>99</v>
      </c>
      <c r="R15" s="198" t="s">
        <v>99</v>
      </c>
      <c r="S15" s="198" t="s">
        <v>99</v>
      </c>
      <c r="T15" s="198" t="s">
        <v>99</v>
      </c>
      <c r="U15" s="198" t="s">
        <v>99</v>
      </c>
      <c r="V15" s="198" t="s">
        <v>99</v>
      </c>
      <c r="W15" s="198" t="s">
        <v>99</v>
      </c>
      <c r="X15" s="198" t="s">
        <v>99</v>
      </c>
      <c r="Y15" s="198" t="s">
        <v>99</v>
      </c>
      <c r="Z15" s="198" t="s">
        <v>99</v>
      </c>
      <c r="AA15" s="437" t="s">
        <v>357</v>
      </c>
      <c r="AB15" s="128"/>
    </row>
    <row r="16">
      <c r="A16" s="272" t="s">
        <v>358</v>
      </c>
      <c r="B16" s="272"/>
      <c r="C16" s="198" t="s">
        <v>99</v>
      </c>
      <c r="D16" s="198" t="s">
        <v>99</v>
      </c>
      <c r="E16" s="198" t="s">
        <v>99</v>
      </c>
      <c r="F16" s="198" t="s">
        <v>99</v>
      </c>
      <c r="G16" s="198" t="s">
        <v>99</v>
      </c>
      <c r="H16" s="198" t="s">
        <v>99</v>
      </c>
      <c r="I16" s="198" t="s">
        <v>99</v>
      </c>
      <c r="J16" s="198" t="s">
        <v>99</v>
      </c>
      <c r="K16" s="198" t="s">
        <v>99</v>
      </c>
      <c r="L16" s="198" t="s">
        <v>99</v>
      </c>
      <c r="M16" s="198" t="s">
        <v>99</v>
      </c>
      <c r="N16" s="198" t="s">
        <v>99</v>
      </c>
      <c r="O16" s="198" t="s">
        <v>99</v>
      </c>
      <c r="P16" s="198" t="s">
        <v>99</v>
      </c>
      <c r="Q16" s="198" t="s">
        <v>99</v>
      </c>
      <c r="R16" s="198" t="s">
        <v>99</v>
      </c>
      <c r="S16" s="198" t="s">
        <v>99</v>
      </c>
      <c r="T16" s="198" t="s">
        <v>99</v>
      </c>
      <c r="U16" s="198" t="s">
        <v>99</v>
      </c>
      <c r="V16" s="198" t="s">
        <v>99</v>
      </c>
      <c r="W16" s="198" t="s">
        <v>99</v>
      </c>
      <c r="X16" s="198" t="s">
        <v>99</v>
      </c>
      <c r="Y16" s="198" t="s">
        <v>99</v>
      </c>
      <c r="Z16" s="198" t="s">
        <v>99</v>
      </c>
      <c r="AA16" s="437" t="s">
        <v>359</v>
      </c>
      <c r="AB16" s="128"/>
    </row>
    <row r="17">
      <c r="A17" s="272" t="s">
        <v>264</v>
      </c>
      <c r="B17" s="272"/>
      <c r="C17" s="198" t="s">
        <v>99</v>
      </c>
      <c r="D17" s="198" t="s">
        <v>99</v>
      </c>
      <c r="E17" s="198" t="s">
        <v>99</v>
      </c>
      <c r="F17" s="198" t="s">
        <v>99</v>
      </c>
      <c r="G17" s="198" t="s">
        <v>99</v>
      </c>
      <c r="H17" s="198" t="s">
        <v>99</v>
      </c>
      <c r="I17" s="198" t="s">
        <v>99</v>
      </c>
      <c r="J17" s="198" t="s">
        <v>99</v>
      </c>
      <c r="K17" s="198" t="s">
        <v>99</v>
      </c>
      <c r="L17" s="198" t="s">
        <v>99</v>
      </c>
      <c r="M17" s="198" t="s">
        <v>99</v>
      </c>
      <c r="N17" s="198" t="s">
        <v>99</v>
      </c>
      <c r="O17" s="198" t="s">
        <v>99</v>
      </c>
      <c r="P17" s="198" t="s">
        <v>99</v>
      </c>
      <c r="Q17" s="198" t="s">
        <v>99</v>
      </c>
      <c r="R17" s="198" t="s">
        <v>99</v>
      </c>
      <c r="S17" s="198" t="s">
        <v>99</v>
      </c>
      <c r="T17" s="198" t="s">
        <v>99</v>
      </c>
      <c r="U17" s="198" t="s">
        <v>99</v>
      </c>
      <c r="V17" s="198" t="s">
        <v>99</v>
      </c>
      <c r="W17" s="198" t="s">
        <v>99</v>
      </c>
      <c r="X17" s="198" t="s">
        <v>99</v>
      </c>
      <c r="Y17" s="198" t="s">
        <v>99</v>
      </c>
      <c r="Z17" s="198" t="s">
        <v>99</v>
      </c>
      <c r="AA17" s="437" t="s">
        <v>359</v>
      </c>
      <c r="AB17" s="128"/>
    </row>
    <row r="18">
      <c r="A18" s="272" t="s">
        <v>140</v>
      </c>
      <c r="B18" s="272"/>
      <c r="C18" s="198" t="s">
        <v>99</v>
      </c>
      <c r="D18" s="198" t="s">
        <v>99</v>
      </c>
      <c r="E18" s="198" t="s">
        <v>99</v>
      </c>
      <c r="F18" s="198" t="s">
        <v>99</v>
      </c>
      <c r="G18" s="198" t="s">
        <v>99</v>
      </c>
      <c r="H18" s="198" t="s">
        <v>99</v>
      </c>
      <c r="I18" s="198" t="s">
        <v>99</v>
      </c>
      <c r="J18" s="198" t="s">
        <v>99</v>
      </c>
      <c r="K18" s="198" t="s">
        <v>99</v>
      </c>
      <c r="L18" s="198" t="s">
        <v>99</v>
      </c>
      <c r="M18" s="198" t="s">
        <v>99</v>
      </c>
      <c r="N18" s="198" t="s">
        <v>99</v>
      </c>
      <c r="O18" s="198" t="s">
        <v>99</v>
      </c>
      <c r="P18" s="198" t="s">
        <v>99</v>
      </c>
      <c r="Q18" s="198" t="s">
        <v>99</v>
      </c>
      <c r="R18" s="198" t="s">
        <v>99</v>
      </c>
      <c r="S18" s="198" t="s">
        <v>99</v>
      </c>
      <c r="T18" s="198" t="s">
        <v>99</v>
      </c>
      <c r="U18" s="198" t="s">
        <v>99</v>
      </c>
      <c r="V18" s="198" t="s">
        <v>99</v>
      </c>
      <c r="W18" s="198" t="s">
        <v>99</v>
      </c>
      <c r="X18" s="198" t="s">
        <v>99</v>
      </c>
      <c r="Y18" s="198" t="s">
        <v>99</v>
      </c>
      <c r="Z18" s="198" t="s">
        <v>99</v>
      </c>
      <c r="AA18" s="437" t="s">
        <v>357</v>
      </c>
      <c r="AB18" s="128"/>
    </row>
    <row r="19">
      <c r="A19" s="272" t="s">
        <v>86</v>
      </c>
      <c r="B19" s="272"/>
      <c r="C19" s="198" t="s">
        <v>99</v>
      </c>
      <c r="D19" s="198" t="s">
        <v>99</v>
      </c>
      <c r="E19" s="198" t="s">
        <v>99</v>
      </c>
      <c r="F19" s="198" t="s">
        <v>99</v>
      </c>
      <c r="G19" s="198" t="s">
        <v>99</v>
      </c>
      <c r="H19" s="198" t="s">
        <v>99</v>
      </c>
      <c r="I19" s="198" t="s">
        <v>99</v>
      </c>
      <c r="J19" s="198" t="s">
        <v>99</v>
      </c>
      <c r="K19" s="198" t="s">
        <v>99</v>
      </c>
      <c r="L19" s="198" t="s">
        <v>99</v>
      </c>
      <c r="M19" s="198" t="s">
        <v>99</v>
      </c>
      <c r="N19" s="198" t="s">
        <v>99</v>
      </c>
      <c r="O19" s="198" t="s">
        <v>99</v>
      </c>
      <c r="P19" s="198" t="s">
        <v>99</v>
      </c>
      <c r="Q19" s="198" t="s">
        <v>99</v>
      </c>
      <c r="R19" s="198" t="s">
        <v>99</v>
      </c>
      <c r="S19" s="198" t="s">
        <v>99</v>
      </c>
      <c r="T19" s="198" t="s">
        <v>99</v>
      </c>
      <c r="U19" s="198" t="s">
        <v>99</v>
      </c>
      <c r="V19" s="198" t="s">
        <v>99</v>
      </c>
      <c r="W19" s="198" t="s">
        <v>99</v>
      </c>
      <c r="X19" s="198" t="s">
        <v>99</v>
      </c>
      <c r="Y19" s="198" t="s">
        <v>99</v>
      </c>
      <c r="Z19" s="198" t="s">
        <v>99</v>
      </c>
      <c r="AA19" s="437" t="s">
        <v>357</v>
      </c>
      <c r="AB19" s="194"/>
    </row>
    <row r="20">
      <c r="A20" s="272" t="s">
        <v>141</v>
      </c>
      <c r="B20" s="272"/>
      <c r="C20" s="439" t="s">
        <v>99</v>
      </c>
      <c r="D20" s="439" t="s">
        <v>99</v>
      </c>
      <c r="E20" s="439" t="s">
        <v>99</v>
      </c>
      <c r="F20" s="439" t="s">
        <v>99</v>
      </c>
      <c r="G20" s="439" t="s">
        <v>99</v>
      </c>
      <c r="H20" s="439" t="s">
        <v>99</v>
      </c>
      <c r="I20" s="439" t="s">
        <v>99</v>
      </c>
      <c r="J20" s="439" t="s">
        <v>99</v>
      </c>
      <c r="K20" s="439" t="s">
        <v>99</v>
      </c>
      <c r="L20" s="439" t="s">
        <v>99</v>
      </c>
      <c r="M20" s="439" t="s">
        <v>99</v>
      </c>
      <c r="N20" s="439" t="s">
        <v>99</v>
      </c>
      <c r="O20" s="439" t="s">
        <v>99</v>
      </c>
      <c r="P20" s="439" t="s">
        <v>99</v>
      </c>
      <c r="Q20" s="439" t="s">
        <v>99</v>
      </c>
      <c r="R20" s="439" t="s">
        <v>99</v>
      </c>
      <c r="S20" s="439" t="s">
        <v>99</v>
      </c>
      <c r="T20" s="439" t="s">
        <v>99</v>
      </c>
      <c r="U20" s="439" t="s">
        <v>99</v>
      </c>
      <c r="V20" s="439" t="s">
        <v>99</v>
      </c>
      <c r="W20" s="439" t="s">
        <v>99</v>
      </c>
      <c r="X20" s="439" t="s">
        <v>99</v>
      </c>
      <c r="Y20" s="439" t="s">
        <v>99</v>
      </c>
      <c r="Z20" s="439" t="s">
        <v>99</v>
      </c>
      <c r="AA20" s="440" t="s">
        <v>360</v>
      </c>
      <c r="AB20" s="128"/>
    </row>
    <row r="21">
      <c r="A21" s="311" t="s">
        <v>145</v>
      </c>
      <c r="B21" s="272">
        <v>2727.0</v>
      </c>
      <c r="C21" s="198">
        <v>1.0</v>
      </c>
      <c r="D21" s="198">
        <v>1.0</v>
      </c>
      <c r="E21" s="198">
        <v>1.0</v>
      </c>
      <c r="F21" s="198">
        <v>1.0</v>
      </c>
      <c r="G21" s="198">
        <v>1.0</v>
      </c>
      <c r="H21" s="198">
        <v>1.0</v>
      </c>
      <c r="I21" s="198">
        <v>1.0</v>
      </c>
      <c r="J21" s="223" t="s">
        <v>50</v>
      </c>
      <c r="K21" s="198" t="s">
        <v>99</v>
      </c>
      <c r="L21" s="198" t="s">
        <v>99</v>
      </c>
      <c r="M21" s="198" t="s">
        <v>99</v>
      </c>
      <c r="N21" s="198" t="s">
        <v>99</v>
      </c>
      <c r="O21" s="198" t="s">
        <v>99</v>
      </c>
      <c r="P21" s="198" t="s">
        <v>99</v>
      </c>
      <c r="Q21" s="198" t="s">
        <v>99</v>
      </c>
      <c r="R21" s="198" t="s">
        <v>99</v>
      </c>
      <c r="S21" s="198" t="s">
        <v>99</v>
      </c>
      <c r="T21" s="198" t="s">
        <v>99</v>
      </c>
      <c r="U21" s="198" t="s">
        <v>99</v>
      </c>
      <c r="V21" s="198" t="s">
        <v>99</v>
      </c>
      <c r="W21" s="198" t="s">
        <v>99</v>
      </c>
      <c r="X21" s="198" t="s">
        <v>99</v>
      </c>
      <c r="Y21" s="198" t="s">
        <v>99</v>
      </c>
      <c r="Z21" s="198" t="s">
        <v>99</v>
      </c>
      <c r="AA21" s="441" t="s">
        <v>361</v>
      </c>
      <c r="AB21" s="434" t="s">
        <v>362</v>
      </c>
    </row>
    <row r="22">
      <c r="A22" s="272" t="s">
        <v>148</v>
      </c>
      <c r="B22" s="272"/>
      <c r="C22" s="198" t="s">
        <v>99</v>
      </c>
      <c r="D22" s="198" t="s">
        <v>99</v>
      </c>
      <c r="E22" s="198" t="s">
        <v>99</v>
      </c>
      <c r="F22" s="198" t="s">
        <v>99</v>
      </c>
      <c r="G22" s="198" t="s">
        <v>99</v>
      </c>
      <c r="H22" s="198" t="s">
        <v>99</v>
      </c>
      <c r="I22" s="198" t="s">
        <v>99</v>
      </c>
      <c r="J22" s="198" t="s">
        <v>99</v>
      </c>
      <c r="K22" s="198" t="s">
        <v>99</v>
      </c>
      <c r="L22" s="198" t="s">
        <v>99</v>
      </c>
      <c r="M22" s="198" t="s">
        <v>99</v>
      </c>
      <c r="N22" s="198" t="s">
        <v>99</v>
      </c>
      <c r="O22" s="198" t="s">
        <v>99</v>
      </c>
      <c r="P22" s="198" t="s">
        <v>99</v>
      </c>
      <c r="Q22" s="198" t="s">
        <v>99</v>
      </c>
      <c r="R22" s="198" t="s">
        <v>99</v>
      </c>
      <c r="S22" s="198" t="s">
        <v>99</v>
      </c>
      <c r="T22" s="198" t="s">
        <v>99</v>
      </c>
      <c r="U22" s="198" t="s">
        <v>99</v>
      </c>
      <c r="V22" s="198" t="s">
        <v>99</v>
      </c>
      <c r="W22" s="198" t="s">
        <v>99</v>
      </c>
      <c r="X22" s="198" t="s">
        <v>99</v>
      </c>
      <c r="Y22" s="198" t="s">
        <v>99</v>
      </c>
      <c r="Z22" s="198" t="s">
        <v>99</v>
      </c>
      <c r="AA22" s="437" t="s">
        <v>357</v>
      </c>
      <c r="AB22" s="128"/>
    </row>
    <row r="23">
      <c r="A23" s="311" t="s">
        <v>72</v>
      </c>
      <c r="B23" s="272">
        <v>2738.0</v>
      </c>
      <c r="C23" s="198">
        <v>1.0</v>
      </c>
      <c r="D23" s="198">
        <v>1.0</v>
      </c>
      <c r="E23" s="198">
        <v>1.0</v>
      </c>
      <c r="F23" s="198">
        <v>1.0</v>
      </c>
      <c r="G23" s="198">
        <v>1.0</v>
      </c>
      <c r="H23" s="198">
        <v>1.0</v>
      </c>
      <c r="I23" s="198">
        <v>1.0</v>
      </c>
      <c r="J23" s="198">
        <v>1.0</v>
      </c>
      <c r="K23" s="198">
        <v>1.0</v>
      </c>
      <c r="L23" s="198">
        <v>1.0</v>
      </c>
      <c r="M23" s="198">
        <v>1.0</v>
      </c>
      <c r="N23" s="198">
        <v>1.0</v>
      </c>
      <c r="O23" s="198">
        <v>1.0</v>
      </c>
      <c r="P23" s="198">
        <v>1.0</v>
      </c>
      <c r="Q23" s="198">
        <v>1.0</v>
      </c>
      <c r="R23" s="198">
        <v>1.0</v>
      </c>
      <c r="S23" s="198">
        <v>1.0</v>
      </c>
      <c r="T23" s="198">
        <v>1.0</v>
      </c>
      <c r="U23" s="198">
        <v>1.0</v>
      </c>
      <c r="V23" s="198">
        <v>1.0</v>
      </c>
      <c r="W23" s="198">
        <v>1.0</v>
      </c>
      <c r="X23" s="435" t="s">
        <v>163</v>
      </c>
      <c r="Y23" s="198">
        <v>1.0</v>
      </c>
      <c r="Z23" s="198">
        <v>1.0</v>
      </c>
      <c r="AA23" s="242"/>
      <c r="AB23" s="434" t="s">
        <v>363</v>
      </c>
    </row>
    <row r="24">
      <c r="A24" s="272" t="s">
        <v>151</v>
      </c>
      <c r="B24" s="272">
        <v>2731.0</v>
      </c>
      <c r="C24" s="198">
        <v>1.0</v>
      </c>
      <c r="D24" s="198">
        <v>1.0</v>
      </c>
      <c r="E24" s="198">
        <v>1.0</v>
      </c>
      <c r="F24" s="198">
        <v>1.0</v>
      </c>
      <c r="G24" s="198">
        <v>1.0</v>
      </c>
      <c r="H24" s="198">
        <v>1.0</v>
      </c>
      <c r="I24" s="198">
        <v>1.0</v>
      </c>
      <c r="J24" s="198">
        <v>1.0</v>
      </c>
      <c r="K24" s="198">
        <v>1.0</v>
      </c>
      <c r="L24" s="198">
        <v>1.0</v>
      </c>
      <c r="M24" s="198">
        <v>1.0</v>
      </c>
      <c r="N24" s="198">
        <v>1.0</v>
      </c>
      <c r="O24" s="223" t="s">
        <v>50</v>
      </c>
      <c r="P24" s="198" t="s">
        <v>99</v>
      </c>
      <c r="Q24" s="198" t="s">
        <v>99</v>
      </c>
      <c r="R24" s="198" t="s">
        <v>99</v>
      </c>
      <c r="S24" s="198" t="s">
        <v>99</v>
      </c>
      <c r="T24" s="198" t="s">
        <v>99</v>
      </c>
      <c r="U24" s="198" t="s">
        <v>99</v>
      </c>
      <c r="V24" s="198" t="s">
        <v>99</v>
      </c>
      <c r="W24" s="198" t="s">
        <v>99</v>
      </c>
      <c r="X24" s="198" t="s">
        <v>99</v>
      </c>
      <c r="Y24" s="198" t="s">
        <v>99</v>
      </c>
      <c r="Z24" s="198" t="s">
        <v>99</v>
      </c>
      <c r="AA24" s="242"/>
      <c r="AB24" s="194"/>
    </row>
    <row r="25">
      <c r="A25" s="311" t="s">
        <v>154</v>
      </c>
      <c r="B25" s="272">
        <v>2737.0</v>
      </c>
      <c r="C25" s="198">
        <v>1.0</v>
      </c>
      <c r="D25" s="198">
        <v>1.0</v>
      </c>
      <c r="E25" s="198">
        <v>1.0</v>
      </c>
      <c r="F25" s="198">
        <v>1.0</v>
      </c>
      <c r="G25" s="198">
        <v>1.0</v>
      </c>
      <c r="H25" s="223" t="s">
        <v>50</v>
      </c>
      <c r="I25" s="198" t="s">
        <v>99</v>
      </c>
      <c r="J25" s="198" t="s">
        <v>99</v>
      </c>
      <c r="K25" s="198" t="s">
        <v>99</v>
      </c>
      <c r="L25" s="198" t="s">
        <v>99</v>
      </c>
      <c r="M25" s="198" t="s">
        <v>99</v>
      </c>
      <c r="N25" s="198" t="s">
        <v>99</v>
      </c>
      <c r="O25" s="198" t="s">
        <v>99</v>
      </c>
      <c r="P25" s="198" t="s">
        <v>99</v>
      </c>
      <c r="Q25" s="198" t="s">
        <v>99</v>
      </c>
      <c r="R25" s="198" t="s">
        <v>99</v>
      </c>
      <c r="S25" s="198" t="s">
        <v>99</v>
      </c>
      <c r="T25" s="198" t="s">
        <v>99</v>
      </c>
      <c r="U25" s="198" t="s">
        <v>99</v>
      </c>
      <c r="V25" s="198" t="s">
        <v>99</v>
      </c>
      <c r="W25" s="198" t="s">
        <v>99</v>
      </c>
      <c r="X25" s="198" t="s">
        <v>99</v>
      </c>
      <c r="Y25" s="198" t="s">
        <v>99</v>
      </c>
      <c r="Z25" s="198" t="s">
        <v>99</v>
      </c>
      <c r="AA25" s="441" t="s">
        <v>364</v>
      </c>
      <c r="AB25" s="434" t="s">
        <v>365</v>
      </c>
    </row>
    <row r="26">
      <c r="A26" s="311" t="s">
        <v>156</v>
      </c>
      <c r="B26" s="272">
        <v>2741.0</v>
      </c>
      <c r="C26" s="198">
        <v>1.0</v>
      </c>
      <c r="D26" s="198">
        <v>1.0</v>
      </c>
      <c r="E26" s="198">
        <v>1.0</v>
      </c>
      <c r="F26" s="198">
        <v>1.0</v>
      </c>
      <c r="G26" s="435" t="s">
        <v>163</v>
      </c>
      <c r="H26" s="198">
        <v>1.0</v>
      </c>
      <c r="I26" s="198">
        <v>1.0</v>
      </c>
      <c r="J26" s="198">
        <v>1.0</v>
      </c>
      <c r="K26" s="198">
        <v>1.0</v>
      </c>
      <c r="L26" s="198">
        <v>1.0</v>
      </c>
      <c r="M26" s="198">
        <v>1.0</v>
      </c>
      <c r="N26" s="198">
        <v>1.0</v>
      </c>
      <c r="O26" s="198">
        <v>1.0</v>
      </c>
      <c r="P26" s="198">
        <v>1.0</v>
      </c>
      <c r="Q26" s="198">
        <v>1.0</v>
      </c>
      <c r="R26" s="198">
        <v>1.0</v>
      </c>
      <c r="S26" s="198">
        <v>1.0</v>
      </c>
      <c r="T26" s="198">
        <v>1.0</v>
      </c>
      <c r="U26" s="198">
        <v>1.0</v>
      </c>
      <c r="V26" s="198">
        <v>1.0</v>
      </c>
      <c r="W26" s="198">
        <v>1.0</v>
      </c>
      <c r="X26" s="198">
        <v>1.0</v>
      </c>
      <c r="Y26" s="198">
        <v>1.0</v>
      </c>
      <c r="Z26" s="198">
        <v>1.0</v>
      </c>
      <c r="AA26" s="242"/>
      <c r="AB26" s="434" t="s">
        <v>355</v>
      </c>
    </row>
    <row r="27">
      <c r="A27" s="311" t="s">
        <v>81</v>
      </c>
      <c r="B27" s="272">
        <v>2704.0</v>
      </c>
      <c r="C27" s="198">
        <v>1.0</v>
      </c>
      <c r="D27" s="435" t="s">
        <v>163</v>
      </c>
      <c r="E27" s="198">
        <v>1.0</v>
      </c>
      <c r="F27" s="198">
        <v>1.0</v>
      </c>
      <c r="G27" s="198">
        <v>1.0</v>
      </c>
      <c r="H27" s="198">
        <v>1.0</v>
      </c>
      <c r="I27" s="198">
        <v>1.0</v>
      </c>
      <c r="J27" s="198">
        <v>1.0</v>
      </c>
      <c r="K27" s="198">
        <v>1.0</v>
      </c>
      <c r="L27" s="198">
        <v>1.0</v>
      </c>
      <c r="M27" s="198">
        <v>1.0</v>
      </c>
      <c r="N27" s="198">
        <v>1.0</v>
      </c>
      <c r="O27" s="198">
        <v>1.0</v>
      </c>
      <c r="P27" s="198">
        <v>1.0</v>
      </c>
      <c r="Q27" s="198">
        <v>1.0</v>
      </c>
      <c r="R27" s="198">
        <v>1.0</v>
      </c>
      <c r="S27" s="198">
        <v>1.0</v>
      </c>
      <c r="T27" s="198">
        <v>1.0</v>
      </c>
      <c r="U27" s="198">
        <v>1.0</v>
      </c>
      <c r="V27" s="198">
        <v>1.0</v>
      </c>
      <c r="W27" s="198">
        <v>1.0</v>
      </c>
      <c r="X27" s="198">
        <v>1.0</v>
      </c>
      <c r="Y27" s="198">
        <v>1.0</v>
      </c>
      <c r="Z27" s="198">
        <v>1.0</v>
      </c>
      <c r="AA27" s="242"/>
      <c r="AB27" s="227"/>
    </row>
    <row r="28">
      <c r="A28" s="311" t="s">
        <v>160</v>
      </c>
      <c r="B28" s="272">
        <v>2742.0</v>
      </c>
      <c r="C28" s="198">
        <v>1.0</v>
      </c>
      <c r="D28" s="198">
        <v>1.0</v>
      </c>
      <c r="E28" s="198">
        <v>1.0</v>
      </c>
      <c r="F28" s="198">
        <v>1.0</v>
      </c>
      <c r="G28" s="198">
        <v>1.0</v>
      </c>
      <c r="H28" s="198">
        <v>1.0</v>
      </c>
      <c r="I28" s="198">
        <v>1.0</v>
      </c>
      <c r="J28" s="223" t="s">
        <v>50</v>
      </c>
      <c r="K28" s="198" t="s">
        <v>99</v>
      </c>
      <c r="L28" s="198" t="s">
        <v>99</v>
      </c>
      <c r="M28" s="198" t="s">
        <v>99</v>
      </c>
      <c r="N28" s="198" t="s">
        <v>99</v>
      </c>
      <c r="O28" s="198" t="s">
        <v>99</v>
      </c>
      <c r="P28" s="198" t="s">
        <v>99</v>
      </c>
      <c r="Q28" s="198" t="s">
        <v>99</v>
      </c>
      <c r="R28" s="198" t="s">
        <v>99</v>
      </c>
      <c r="S28" s="198" t="s">
        <v>99</v>
      </c>
      <c r="T28" s="198" t="s">
        <v>99</v>
      </c>
      <c r="U28" s="198" t="s">
        <v>99</v>
      </c>
      <c r="V28" s="198" t="s">
        <v>99</v>
      </c>
      <c r="W28" s="198" t="s">
        <v>99</v>
      </c>
      <c r="X28" s="198" t="s">
        <v>99</v>
      </c>
      <c r="Y28" s="198" t="s">
        <v>99</v>
      </c>
      <c r="Z28" s="198" t="s">
        <v>99</v>
      </c>
      <c r="AA28" s="247" t="s">
        <v>366</v>
      </c>
      <c r="AB28" s="442" t="s">
        <v>367</v>
      </c>
    </row>
    <row r="29">
      <c r="A29" s="272" t="s">
        <v>89</v>
      </c>
      <c r="B29" s="272">
        <v>2739.0</v>
      </c>
      <c r="C29" s="198">
        <v>1.0</v>
      </c>
      <c r="D29" s="198">
        <v>1.0</v>
      </c>
      <c r="E29" s="198">
        <v>1.0</v>
      </c>
      <c r="F29" s="198">
        <v>1.0</v>
      </c>
      <c r="G29" s="198">
        <v>1.0</v>
      </c>
      <c r="H29" s="198">
        <v>1.0</v>
      </c>
      <c r="I29" s="198">
        <v>1.0</v>
      </c>
      <c r="J29" s="198">
        <v>1.0</v>
      </c>
      <c r="K29" s="198">
        <v>1.0</v>
      </c>
      <c r="L29" s="198">
        <v>1.0</v>
      </c>
      <c r="M29" s="198">
        <v>1.0</v>
      </c>
      <c r="N29" s="198">
        <v>1.0</v>
      </c>
      <c r="O29" s="198">
        <v>1.0</v>
      </c>
      <c r="P29" s="198">
        <v>1.0</v>
      </c>
      <c r="Q29" s="198">
        <v>1.0</v>
      </c>
      <c r="R29" s="198">
        <v>1.0</v>
      </c>
      <c r="S29" s="198">
        <v>1.0</v>
      </c>
      <c r="T29" s="198">
        <v>1.0</v>
      </c>
      <c r="U29" s="198">
        <v>1.0</v>
      </c>
      <c r="V29" s="198">
        <v>1.0</v>
      </c>
      <c r="W29" s="198">
        <v>1.0</v>
      </c>
      <c r="X29" s="198">
        <v>1.0</v>
      </c>
      <c r="Y29" s="198">
        <v>1.0</v>
      </c>
      <c r="Z29" s="198">
        <v>1.0</v>
      </c>
      <c r="AA29" s="436"/>
      <c r="AB29" s="227"/>
    </row>
    <row r="30">
      <c r="A30" s="272" t="s">
        <v>103</v>
      </c>
      <c r="B30" s="272">
        <v>2722.0</v>
      </c>
      <c r="C30" s="198">
        <v>1.0</v>
      </c>
      <c r="D30" s="198">
        <v>1.0</v>
      </c>
      <c r="E30" s="198">
        <v>1.0</v>
      </c>
      <c r="F30" s="198">
        <v>1.0</v>
      </c>
      <c r="G30" s="198">
        <v>1.0</v>
      </c>
      <c r="H30" s="198">
        <v>1.0</v>
      </c>
      <c r="I30" s="198">
        <v>1.0</v>
      </c>
      <c r="J30" s="198">
        <v>1.0</v>
      </c>
      <c r="K30" s="198">
        <v>1.0</v>
      </c>
      <c r="L30" s="198">
        <v>1.0</v>
      </c>
      <c r="M30" s="198">
        <v>1.0</v>
      </c>
      <c r="N30" s="198">
        <v>1.0</v>
      </c>
      <c r="O30" s="198">
        <v>1.0</v>
      </c>
      <c r="P30" s="198">
        <v>1.0</v>
      </c>
      <c r="Q30" s="435" t="s">
        <v>163</v>
      </c>
      <c r="R30" s="198">
        <v>1.0</v>
      </c>
      <c r="S30" s="198">
        <v>1.0</v>
      </c>
      <c r="T30" s="198">
        <v>1.0</v>
      </c>
      <c r="U30" s="198">
        <v>1.0</v>
      </c>
      <c r="V30" s="198">
        <v>1.0</v>
      </c>
      <c r="W30" s="223" t="s">
        <v>368</v>
      </c>
      <c r="X30" s="198">
        <v>1.0</v>
      </c>
      <c r="Y30" s="198">
        <v>1.0</v>
      </c>
      <c r="Z30" s="198">
        <v>1.0</v>
      </c>
      <c r="AA30" s="436"/>
      <c r="AB30" s="227"/>
    </row>
    <row r="31">
      <c r="A31" s="272" t="s">
        <v>165</v>
      </c>
      <c r="B31" s="272"/>
      <c r="C31" s="198" t="s">
        <v>99</v>
      </c>
      <c r="D31" s="198" t="s">
        <v>99</v>
      </c>
      <c r="E31" s="198" t="s">
        <v>99</v>
      </c>
      <c r="F31" s="198" t="s">
        <v>99</v>
      </c>
      <c r="G31" s="198" t="s">
        <v>99</v>
      </c>
      <c r="H31" s="198" t="s">
        <v>99</v>
      </c>
      <c r="I31" s="198" t="s">
        <v>99</v>
      </c>
      <c r="J31" s="198" t="s">
        <v>99</v>
      </c>
      <c r="K31" s="198" t="s">
        <v>99</v>
      </c>
      <c r="L31" s="198" t="s">
        <v>99</v>
      </c>
      <c r="M31" s="198" t="s">
        <v>99</v>
      </c>
      <c r="N31" s="198" t="s">
        <v>99</v>
      </c>
      <c r="O31" s="198" t="s">
        <v>99</v>
      </c>
      <c r="P31" s="198" t="s">
        <v>99</v>
      </c>
      <c r="Q31" s="198" t="s">
        <v>99</v>
      </c>
      <c r="R31" s="198" t="s">
        <v>99</v>
      </c>
      <c r="S31" s="198" t="s">
        <v>99</v>
      </c>
      <c r="T31" s="198" t="s">
        <v>99</v>
      </c>
      <c r="U31" s="198" t="s">
        <v>99</v>
      </c>
      <c r="V31" s="198" t="s">
        <v>99</v>
      </c>
      <c r="W31" s="198" t="s">
        <v>99</v>
      </c>
      <c r="X31" s="198" t="s">
        <v>99</v>
      </c>
      <c r="Y31" s="198" t="s">
        <v>99</v>
      </c>
      <c r="Z31" s="198" t="s">
        <v>99</v>
      </c>
      <c r="AA31" s="437" t="s">
        <v>357</v>
      </c>
      <c r="AB31" s="128"/>
    </row>
    <row r="32">
      <c r="A32" s="272" t="s">
        <v>16</v>
      </c>
      <c r="B32" s="272"/>
      <c r="C32" s="198" t="s">
        <v>99</v>
      </c>
      <c r="D32" s="198" t="s">
        <v>99</v>
      </c>
      <c r="E32" s="198" t="s">
        <v>99</v>
      </c>
      <c r="F32" s="439" t="s">
        <v>99</v>
      </c>
      <c r="G32" s="439" t="s">
        <v>99</v>
      </c>
      <c r="H32" s="439" t="s">
        <v>99</v>
      </c>
      <c r="I32" s="439" t="s">
        <v>99</v>
      </c>
      <c r="J32" s="439" t="s">
        <v>99</v>
      </c>
      <c r="K32" s="439" t="s">
        <v>99</v>
      </c>
      <c r="L32" s="439" t="s">
        <v>99</v>
      </c>
      <c r="M32" s="439" t="s">
        <v>99</v>
      </c>
      <c r="N32" s="439" t="s">
        <v>99</v>
      </c>
      <c r="O32" s="439" t="s">
        <v>99</v>
      </c>
      <c r="P32" s="439" t="s">
        <v>99</v>
      </c>
      <c r="Q32" s="439" t="s">
        <v>99</v>
      </c>
      <c r="R32" s="439" t="s">
        <v>99</v>
      </c>
      <c r="S32" s="439" t="s">
        <v>99</v>
      </c>
      <c r="T32" s="439" t="s">
        <v>99</v>
      </c>
      <c r="U32" s="439" t="s">
        <v>99</v>
      </c>
      <c r="V32" s="439" t="s">
        <v>99</v>
      </c>
      <c r="W32" s="439" t="s">
        <v>99</v>
      </c>
      <c r="X32" s="439" t="s">
        <v>99</v>
      </c>
      <c r="Y32" s="439" t="s">
        <v>99</v>
      </c>
      <c r="Z32" s="439" t="s">
        <v>99</v>
      </c>
      <c r="AA32" s="440" t="s">
        <v>369</v>
      </c>
      <c r="AB32" s="128"/>
    </row>
    <row r="33">
      <c r="A33" s="272" t="s">
        <v>69</v>
      </c>
      <c r="B33" s="272">
        <v>2723.0</v>
      </c>
      <c r="C33" s="198">
        <v>1.0</v>
      </c>
      <c r="D33" s="198">
        <v>1.0</v>
      </c>
      <c r="E33" s="198">
        <v>1.0</v>
      </c>
      <c r="F33" s="198">
        <v>1.0</v>
      </c>
      <c r="G33" s="198">
        <v>1.0</v>
      </c>
      <c r="H33" s="198">
        <v>1.0</v>
      </c>
      <c r="I33" s="198">
        <v>1.0</v>
      </c>
      <c r="J33" s="198">
        <v>1.0</v>
      </c>
      <c r="K33" s="198">
        <v>1.0</v>
      </c>
      <c r="L33" s="198">
        <v>1.0</v>
      </c>
      <c r="M33" s="198">
        <v>1.0</v>
      </c>
      <c r="N33" s="198">
        <v>1.0</v>
      </c>
      <c r="O33" s="198">
        <v>1.0</v>
      </c>
      <c r="P33" s="198">
        <v>1.0</v>
      </c>
      <c r="Q33" s="198">
        <v>1.0</v>
      </c>
      <c r="R33" s="435" t="s">
        <v>163</v>
      </c>
      <c r="S33" s="198">
        <v>1.0</v>
      </c>
      <c r="T33" s="198">
        <v>1.0</v>
      </c>
      <c r="U33" s="198">
        <v>1.0</v>
      </c>
      <c r="V33" s="198">
        <v>1.0</v>
      </c>
      <c r="W33" s="198">
        <v>1.0</v>
      </c>
      <c r="X33" s="198">
        <v>1.0</v>
      </c>
      <c r="Y33" s="198">
        <v>1.0</v>
      </c>
      <c r="Z33" s="198">
        <v>1.0</v>
      </c>
      <c r="AA33" s="436"/>
      <c r="AB33" s="227"/>
    </row>
    <row r="34">
      <c r="A34" s="272" t="s">
        <v>169</v>
      </c>
      <c r="B34" s="272"/>
      <c r="C34" s="198" t="s">
        <v>99</v>
      </c>
      <c r="D34" s="198" t="s">
        <v>99</v>
      </c>
      <c r="E34" s="198" t="s">
        <v>99</v>
      </c>
      <c r="F34" s="198" t="s">
        <v>99</v>
      </c>
      <c r="G34" s="198" t="s">
        <v>99</v>
      </c>
      <c r="H34" s="198" t="s">
        <v>99</v>
      </c>
      <c r="I34" s="198" t="s">
        <v>99</v>
      </c>
      <c r="J34" s="198" t="s">
        <v>99</v>
      </c>
      <c r="K34" s="198" t="s">
        <v>99</v>
      </c>
      <c r="L34" s="198" t="s">
        <v>99</v>
      </c>
      <c r="M34" s="198" t="s">
        <v>99</v>
      </c>
      <c r="N34" s="198" t="s">
        <v>99</v>
      </c>
      <c r="O34" s="198" t="s">
        <v>99</v>
      </c>
      <c r="P34" s="198" t="s">
        <v>99</v>
      </c>
      <c r="Q34" s="198" t="s">
        <v>99</v>
      </c>
      <c r="R34" s="198" t="s">
        <v>99</v>
      </c>
      <c r="S34" s="198" t="s">
        <v>99</v>
      </c>
      <c r="T34" s="198" t="s">
        <v>99</v>
      </c>
      <c r="U34" s="198" t="s">
        <v>99</v>
      </c>
      <c r="V34" s="198" t="s">
        <v>99</v>
      </c>
      <c r="W34" s="198" t="s">
        <v>99</v>
      </c>
      <c r="X34" s="198" t="s">
        <v>99</v>
      </c>
      <c r="Y34" s="198" t="s">
        <v>99</v>
      </c>
      <c r="Z34" s="198" t="s">
        <v>99</v>
      </c>
      <c r="AA34" s="437" t="s">
        <v>353</v>
      </c>
      <c r="AB34" s="128"/>
    </row>
    <row r="35">
      <c r="A35" s="311" t="s">
        <v>107</v>
      </c>
      <c r="B35" s="272">
        <v>2743.0</v>
      </c>
      <c r="C35" s="198">
        <v>1.0</v>
      </c>
      <c r="D35" s="198">
        <v>1.0</v>
      </c>
      <c r="E35" s="198">
        <v>1.0</v>
      </c>
      <c r="F35" s="198">
        <v>1.0</v>
      </c>
      <c r="G35" s="198">
        <v>1.0</v>
      </c>
      <c r="H35" s="198">
        <v>1.0</v>
      </c>
      <c r="I35" s="198">
        <v>1.0</v>
      </c>
      <c r="J35" s="198">
        <v>1.0</v>
      </c>
      <c r="K35" s="198">
        <v>1.0</v>
      </c>
      <c r="L35" s="198">
        <v>1.0</v>
      </c>
      <c r="M35" s="198">
        <v>1.0</v>
      </c>
      <c r="N35" s="435" t="s">
        <v>163</v>
      </c>
      <c r="O35" s="198">
        <v>1.0</v>
      </c>
      <c r="P35" s="198">
        <v>1.0</v>
      </c>
      <c r="Q35" s="198">
        <v>1.0</v>
      </c>
      <c r="R35" s="223" t="s">
        <v>368</v>
      </c>
      <c r="S35" s="198">
        <v>1.0</v>
      </c>
      <c r="T35" s="198">
        <v>1.0</v>
      </c>
      <c r="U35" s="198" t="s">
        <v>99</v>
      </c>
      <c r="V35" s="198" t="s">
        <v>99</v>
      </c>
      <c r="W35" s="198" t="s">
        <v>99</v>
      </c>
      <c r="X35" s="198" t="s">
        <v>99</v>
      </c>
      <c r="Y35" s="198" t="s">
        <v>99</v>
      </c>
      <c r="Z35" s="198" t="s">
        <v>99</v>
      </c>
      <c r="AA35" s="437"/>
      <c r="AB35" s="434" t="s">
        <v>370</v>
      </c>
    </row>
    <row r="36">
      <c r="A36" s="311" t="s">
        <v>110</v>
      </c>
      <c r="B36" s="272">
        <v>2709.0</v>
      </c>
      <c r="C36" s="198">
        <v>1.0</v>
      </c>
      <c r="D36" s="198">
        <v>1.0</v>
      </c>
      <c r="E36" s="198">
        <v>1.0</v>
      </c>
      <c r="F36" s="198">
        <v>1.0</v>
      </c>
      <c r="G36" s="198">
        <v>1.0</v>
      </c>
      <c r="H36" s="198">
        <v>1.0</v>
      </c>
      <c r="I36" s="198">
        <v>1.0</v>
      </c>
      <c r="J36" s="198">
        <v>1.0</v>
      </c>
      <c r="K36" s="198">
        <v>1.0</v>
      </c>
      <c r="L36" s="198">
        <v>1.0</v>
      </c>
      <c r="M36" s="198">
        <v>1.0</v>
      </c>
      <c r="N36" s="435" t="s">
        <v>163</v>
      </c>
      <c r="O36" s="198">
        <v>1.0</v>
      </c>
      <c r="P36" s="198">
        <v>1.0</v>
      </c>
      <c r="Q36" s="198">
        <v>1.0</v>
      </c>
      <c r="R36" s="198">
        <v>1.0</v>
      </c>
      <c r="S36" s="198">
        <v>1.0</v>
      </c>
      <c r="T36" s="198">
        <v>1.0</v>
      </c>
      <c r="U36" s="198">
        <v>1.0</v>
      </c>
      <c r="V36" s="198">
        <v>1.0</v>
      </c>
      <c r="W36" s="198">
        <v>1.0</v>
      </c>
      <c r="X36" s="198">
        <v>1.0</v>
      </c>
      <c r="Y36" s="198">
        <v>1.0</v>
      </c>
      <c r="Z36" s="198">
        <v>1.0</v>
      </c>
      <c r="AA36" s="242"/>
      <c r="AB36" s="434" t="s">
        <v>371</v>
      </c>
    </row>
    <row r="37">
      <c r="A37" s="311" t="s">
        <v>111</v>
      </c>
      <c r="B37" s="272"/>
      <c r="C37" s="198">
        <v>1.0</v>
      </c>
      <c r="D37" s="198">
        <v>1.0</v>
      </c>
      <c r="E37" s="198">
        <v>1.0</v>
      </c>
      <c r="F37" s="198" t="s">
        <v>99</v>
      </c>
      <c r="G37" s="198" t="s">
        <v>99</v>
      </c>
      <c r="H37" s="198" t="s">
        <v>99</v>
      </c>
      <c r="I37" s="198" t="s">
        <v>99</v>
      </c>
      <c r="J37" s="198" t="s">
        <v>99</v>
      </c>
      <c r="K37" s="198" t="s">
        <v>99</v>
      </c>
      <c r="L37" s="198" t="s">
        <v>99</v>
      </c>
      <c r="M37" s="198" t="s">
        <v>99</v>
      </c>
      <c r="N37" s="198" t="s">
        <v>99</v>
      </c>
      <c r="O37" s="198" t="s">
        <v>99</v>
      </c>
      <c r="P37" s="198" t="s">
        <v>99</v>
      </c>
      <c r="Q37" s="198" t="s">
        <v>99</v>
      </c>
      <c r="R37" s="198" t="s">
        <v>99</v>
      </c>
      <c r="S37" s="198" t="s">
        <v>99</v>
      </c>
      <c r="T37" s="198" t="s">
        <v>99</v>
      </c>
      <c r="U37" s="198" t="s">
        <v>99</v>
      </c>
      <c r="V37" s="198" t="s">
        <v>99</v>
      </c>
      <c r="W37" s="198" t="s">
        <v>99</v>
      </c>
      <c r="X37" s="198" t="s">
        <v>99</v>
      </c>
      <c r="Y37" s="198" t="s">
        <v>99</v>
      </c>
      <c r="Z37" s="198" t="s">
        <v>99</v>
      </c>
      <c r="AA37" s="437" t="s">
        <v>357</v>
      </c>
      <c r="AB37" s="434" t="s">
        <v>372</v>
      </c>
    </row>
    <row r="38">
      <c r="A38" s="272" t="s">
        <v>190</v>
      </c>
      <c r="B38" s="272"/>
      <c r="C38" s="198" t="s">
        <v>99</v>
      </c>
      <c r="D38" s="198" t="s">
        <v>99</v>
      </c>
      <c r="E38" s="198" t="s">
        <v>99</v>
      </c>
      <c r="F38" s="198" t="s">
        <v>99</v>
      </c>
      <c r="G38" s="198" t="s">
        <v>99</v>
      </c>
      <c r="H38" s="198" t="s">
        <v>99</v>
      </c>
      <c r="I38" s="198" t="s">
        <v>99</v>
      </c>
      <c r="J38" s="198" t="s">
        <v>99</v>
      </c>
      <c r="K38" s="198" t="s">
        <v>99</v>
      </c>
      <c r="L38" s="198" t="s">
        <v>99</v>
      </c>
      <c r="M38" s="198" t="s">
        <v>99</v>
      </c>
      <c r="N38" s="198" t="s">
        <v>99</v>
      </c>
      <c r="O38" s="198" t="s">
        <v>99</v>
      </c>
      <c r="P38" s="198" t="s">
        <v>99</v>
      </c>
      <c r="Q38" s="198" t="s">
        <v>99</v>
      </c>
      <c r="R38" s="198" t="s">
        <v>99</v>
      </c>
      <c r="S38" s="198" t="s">
        <v>99</v>
      </c>
      <c r="T38" s="198" t="s">
        <v>99</v>
      </c>
      <c r="U38" s="198" t="s">
        <v>99</v>
      </c>
      <c r="V38" s="198" t="s">
        <v>99</v>
      </c>
      <c r="W38" s="198" t="s">
        <v>99</v>
      </c>
      <c r="X38" s="198" t="s">
        <v>99</v>
      </c>
      <c r="Y38" s="198" t="s">
        <v>99</v>
      </c>
      <c r="Z38" s="198" t="s">
        <v>99</v>
      </c>
      <c r="AA38" s="437" t="s">
        <v>357</v>
      </c>
      <c r="AB38" s="128"/>
    </row>
    <row r="39">
      <c r="A39" s="272" t="s">
        <v>167</v>
      </c>
      <c r="B39" s="443">
        <v>2729.0</v>
      </c>
      <c r="C39" s="198">
        <v>1.0</v>
      </c>
      <c r="D39" s="198">
        <v>1.0</v>
      </c>
      <c r="E39" s="198">
        <v>1.0</v>
      </c>
      <c r="F39" s="198">
        <v>1.0</v>
      </c>
      <c r="G39" s="198">
        <v>1.0</v>
      </c>
      <c r="H39" s="198">
        <v>1.0</v>
      </c>
      <c r="I39" s="198">
        <v>1.0</v>
      </c>
      <c r="J39" s="198">
        <v>1.0</v>
      </c>
      <c r="K39" s="198">
        <v>1.0</v>
      </c>
      <c r="L39" s="198">
        <v>1.0</v>
      </c>
      <c r="M39" s="435" t="s">
        <v>163</v>
      </c>
      <c r="N39" s="198">
        <v>1.0</v>
      </c>
      <c r="O39" s="198">
        <v>1.0</v>
      </c>
      <c r="P39" s="198">
        <v>1.0</v>
      </c>
      <c r="Q39" s="198">
        <v>1.0</v>
      </c>
      <c r="R39" s="198">
        <v>1.0</v>
      </c>
      <c r="S39" s="198">
        <v>1.0</v>
      </c>
      <c r="T39" s="198">
        <v>1.0</v>
      </c>
      <c r="U39" s="198">
        <v>1.0</v>
      </c>
      <c r="V39" s="198">
        <v>1.0</v>
      </c>
      <c r="W39" s="198">
        <v>1.0</v>
      </c>
      <c r="X39" s="198">
        <v>1.0</v>
      </c>
      <c r="Y39" s="198">
        <v>1.0</v>
      </c>
      <c r="Z39" s="198">
        <v>1.0</v>
      </c>
      <c r="AA39" s="437"/>
      <c r="AB39" s="444"/>
    </row>
    <row r="40">
      <c r="A40" s="311" t="s">
        <v>113</v>
      </c>
      <c r="B40" s="272"/>
      <c r="C40" s="198">
        <v>1.0</v>
      </c>
      <c r="D40" s="198">
        <v>1.0</v>
      </c>
      <c r="E40" s="198">
        <v>1.0</v>
      </c>
      <c r="F40" s="198">
        <v>1.0</v>
      </c>
      <c r="G40" s="435" t="s">
        <v>163</v>
      </c>
      <c r="H40" s="198">
        <v>1.0</v>
      </c>
      <c r="I40" s="198">
        <v>1.0</v>
      </c>
      <c r="J40" s="198">
        <v>1.0</v>
      </c>
      <c r="K40" s="198">
        <v>1.0</v>
      </c>
      <c r="L40" s="198">
        <v>1.0</v>
      </c>
      <c r="M40" s="198">
        <v>1.0</v>
      </c>
      <c r="N40" s="198">
        <v>1.0</v>
      </c>
      <c r="O40" s="198">
        <v>1.0</v>
      </c>
      <c r="P40" s="198">
        <v>1.0</v>
      </c>
      <c r="Q40" s="198">
        <v>1.0</v>
      </c>
      <c r="R40" s="198">
        <v>1.0</v>
      </c>
      <c r="S40" s="198">
        <v>1.0</v>
      </c>
      <c r="T40" s="198">
        <v>1.0</v>
      </c>
      <c r="U40" s="198">
        <v>1.0</v>
      </c>
      <c r="V40" s="198">
        <v>1.0</v>
      </c>
      <c r="W40" s="198">
        <v>1.0</v>
      </c>
      <c r="X40" s="198">
        <v>1.0</v>
      </c>
      <c r="Y40" s="198">
        <v>1.0</v>
      </c>
      <c r="Z40" s="198">
        <v>1.0</v>
      </c>
      <c r="AA40" s="445" t="s">
        <v>373</v>
      </c>
      <c r="AB40" s="128"/>
    </row>
    <row r="41">
      <c r="A41" s="272" t="s">
        <v>58</v>
      </c>
      <c r="B41" s="272">
        <v>2708.0</v>
      </c>
      <c r="C41" s="198">
        <v>1.0</v>
      </c>
      <c r="D41" s="198">
        <v>1.0</v>
      </c>
      <c r="E41" s="198">
        <v>1.0</v>
      </c>
      <c r="F41" s="198">
        <v>1.0</v>
      </c>
      <c r="G41" s="198">
        <v>1.0</v>
      </c>
      <c r="H41" s="198">
        <v>1.0</v>
      </c>
      <c r="I41" s="198">
        <v>1.0</v>
      </c>
      <c r="J41" s="198">
        <v>1.0</v>
      </c>
      <c r="K41" s="198">
        <v>1.0</v>
      </c>
      <c r="L41" s="198">
        <v>1.0</v>
      </c>
      <c r="M41" s="198">
        <v>1.0</v>
      </c>
      <c r="N41" s="198">
        <v>1.0</v>
      </c>
      <c r="O41" s="198">
        <v>1.0</v>
      </c>
      <c r="P41" s="198">
        <v>1.0</v>
      </c>
      <c r="Q41" s="198">
        <v>1.0</v>
      </c>
      <c r="R41" s="198">
        <v>1.0</v>
      </c>
      <c r="S41" s="198">
        <v>1.0</v>
      </c>
      <c r="T41" s="198">
        <v>1.0</v>
      </c>
      <c r="U41" s="198">
        <v>1.0</v>
      </c>
      <c r="V41" s="198">
        <v>1.0</v>
      </c>
      <c r="W41" s="198">
        <v>1.0</v>
      </c>
      <c r="X41" s="198">
        <v>1.0</v>
      </c>
      <c r="Y41" s="198">
        <v>1.0</v>
      </c>
      <c r="Z41" s="198">
        <v>1.0</v>
      </c>
      <c r="AA41" s="437"/>
      <c r="AB41" s="227"/>
    </row>
    <row r="42">
      <c r="A42" s="446" t="s">
        <v>374</v>
      </c>
      <c r="B42" s="141"/>
      <c r="C42" s="447"/>
      <c r="D42" s="447"/>
      <c r="E42" s="447"/>
      <c r="F42" s="447"/>
      <c r="G42" s="447"/>
      <c r="H42" s="447"/>
      <c r="I42" s="447"/>
      <c r="J42" s="447"/>
      <c r="K42" s="447"/>
      <c r="L42" s="447"/>
      <c r="M42" s="447"/>
      <c r="N42" s="447"/>
      <c r="O42" s="342"/>
      <c r="P42" s="342"/>
      <c r="Q42" s="342"/>
      <c r="R42" s="342"/>
      <c r="S42" s="342"/>
      <c r="T42" s="342"/>
      <c r="U42" s="342"/>
      <c r="V42" s="342"/>
      <c r="W42" s="342"/>
      <c r="X42" s="342"/>
      <c r="Y42" s="342"/>
      <c r="Z42" s="342"/>
      <c r="AA42" s="242"/>
      <c r="AB42" s="194"/>
    </row>
    <row r="43">
      <c r="A43" s="448"/>
      <c r="B43" s="448"/>
      <c r="C43" s="448"/>
      <c r="D43" s="448"/>
      <c r="E43" s="448"/>
      <c r="F43" s="448"/>
      <c r="G43" s="448"/>
      <c r="H43" s="448"/>
      <c r="I43" s="448"/>
      <c r="J43" s="448"/>
      <c r="K43" s="448"/>
      <c r="L43" s="448"/>
      <c r="M43" s="448"/>
      <c r="N43" s="448"/>
      <c r="O43" s="448"/>
      <c r="P43" s="448"/>
      <c r="Q43" s="448"/>
      <c r="R43" s="448"/>
      <c r="S43" s="448"/>
      <c r="T43" s="448"/>
      <c r="U43" s="448"/>
      <c r="V43" s="448"/>
      <c r="W43" s="448"/>
      <c r="X43" s="448"/>
      <c r="Y43" s="448"/>
      <c r="Z43" s="448"/>
      <c r="AA43" s="448"/>
      <c r="AB43" s="449"/>
    </row>
    <row r="44">
      <c r="A44" s="448"/>
      <c r="B44" s="448"/>
      <c r="C44" s="448"/>
      <c r="D44" s="448"/>
      <c r="E44" s="448"/>
      <c r="F44" s="448"/>
      <c r="G44" s="448"/>
      <c r="H44" s="448"/>
      <c r="I44" s="448"/>
      <c r="J44" s="448"/>
      <c r="K44" s="448"/>
      <c r="L44" s="448"/>
      <c r="M44" s="448"/>
      <c r="N44" s="448"/>
      <c r="O44" s="448"/>
      <c r="P44" s="448"/>
      <c r="Q44" s="448"/>
      <c r="R44" s="448"/>
      <c r="S44" s="448"/>
      <c r="T44" s="448"/>
      <c r="U44" s="448"/>
      <c r="V44" s="448"/>
      <c r="W44" s="448"/>
      <c r="X44" s="448"/>
      <c r="Y44" s="448"/>
      <c r="Z44" s="448"/>
      <c r="AA44" s="448"/>
      <c r="AB44" s="448"/>
    </row>
    <row r="45">
      <c r="A45" s="448"/>
      <c r="B45" s="448"/>
      <c r="C45" s="448"/>
      <c r="D45" s="448"/>
      <c r="E45" s="448"/>
      <c r="F45" s="448"/>
      <c r="G45" s="448"/>
      <c r="H45" s="448"/>
      <c r="I45" s="448"/>
      <c r="J45" s="448"/>
      <c r="K45" s="448"/>
      <c r="L45" s="448"/>
      <c r="M45" s="448"/>
      <c r="N45" s="448"/>
      <c r="O45" s="448"/>
      <c r="P45" s="448"/>
      <c r="Q45" s="448"/>
      <c r="R45" s="448"/>
      <c r="S45" s="448"/>
      <c r="T45" s="448"/>
      <c r="U45" s="448"/>
      <c r="V45" s="448"/>
      <c r="W45" s="448"/>
      <c r="X45" s="448"/>
      <c r="Y45" s="448"/>
      <c r="Z45" s="448"/>
      <c r="AA45" s="448"/>
      <c r="AB45" s="448"/>
    </row>
    <row r="46">
      <c r="A46" s="450" t="s">
        <v>50</v>
      </c>
      <c r="B46" s="450" t="s">
        <v>163</v>
      </c>
      <c r="C46" s="448"/>
      <c r="D46" s="448"/>
      <c r="E46" s="448"/>
      <c r="F46" s="448"/>
      <c r="G46" s="448"/>
      <c r="H46" s="448"/>
      <c r="I46" s="448"/>
      <c r="J46" s="448"/>
      <c r="K46" s="448"/>
      <c r="L46" s="448"/>
      <c r="M46" s="448"/>
      <c r="N46" s="448"/>
      <c r="O46" s="448"/>
      <c r="P46" s="448"/>
      <c r="Q46" s="448"/>
      <c r="R46" s="448"/>
      <c r="S46" s="448"/>
      <c r="T46" s="448"/>
      <c r="U46" s="448"/>
      <c r="V46" s="448"/>
      <c r="W46" s="448"/>
      <c r="X46" s="448"/>
      <c r="Y46" s="448"/>
      <c r="Z46" s="448"/>
      <c r="AA46" s="448"/>
      <c r="AB46" s="448"/>
    </row>
    <row r="47">
      <c r="A47" s="450">
        <v>5000.0</v>
      </c>
      <c r="B47" s="450">
        <v>1500.0</v>
      </c>
      <c r="C47" s="448"/>
      <c r="D47" s="448"/>
      <c r="E47" s="448"/>
      <c r="F47" s="448"/>
      <c r="G47" s="448"/>
      <c r="H47" s="448"/>
      <c r="I47" s="448"/>
      <c r="J47" s="448"/>
      <c r="K47" s="448"/>
      <c r="L47" s="448"/>
      <c r="M47" s="448"/>
      <c r="N47" s="448"/>
      <c r="O47" s="448"/>
      <c r="P47" s="448"/>
      <c r="Q47" s="448"/>
      <c r="R47" s="448"/>
      <c r="S47" s="448"/>
      <c r="T47" s="448"/>
      <c r="U47" s="448"/>
      <c r="V47" s="448"/>
      <c r="W47" s="448"/>
      <c r="X47" s="448"/>
      <c r="Y47" s="448"/>
      <c r="Z47" s="448"/>
      <c r="AA47" s="448"/>
      <c r="AB47" s="448"/>
    </row>
    <row r="48">
      <c r="A48" s="448"/>
      <c r="B48" s="451" t="s">
        <v>262</v>
      </c>
      <c r="C48" s="448"/>
      <c r="D48" s="448"/>
      <c r="E48" s="448"/>
      <c r="F48" s="448"/>
      <c r="G48" s="448"/>
      <c r="H48" s="448"/>
      <c r="I48" s="448"/>
      <c r="J48" s="448"/>
      <c r="K48" s="452"/>
      <c r="L48" s="448"/>
      <c r="M48" s="448"/>
      <c r="N48" s="448"/>
      <c r="O48" s="448"/>
      <c r="P48" s="448"/>
      <c r="Q48" s="448"/>
      <c r="R48" s="448"/>
      <c r="S48" s="448"/>
      <c r="T48" s="448"/>
      <c r="U48" s="448"/>
      <c r="V48" s="448"/>
      <c r="W48" s="448"/>
      <c r="X48" s="448"/>
      <c r="Y48" s="448"/>
      <c r="Z48" s="448"/>
      <c r="AA48" s="448"/>
      <c r="AB48" s="448"/>
    </row>
    <row r="49">
      <c r="A49" s="448"/>
      <c r="B49" s="448"/>
      <c r="C49" s="448"/>
      <c r="D49" s="448"/>
      <c r="E49" s="448"/>
      <c r="F49" s="448"/>
      <c r="G49" s="448"/>
      <c r="H49" s="448"/>
      <c r="I49" s="448"/>
      <c r="J49" s="448"/>
      <c r="K49" s="448"/>
      <c r="L49" s="448"/>
      <c r="M49" s="448"/>
      <c r="N49" s="448"/>
      <c r="O49" s="448"/>
      <c r="P49" s="448"/>
      <c r="Q49" s="448"/>
      <c r="R49" s="448"/>
      <c r="S49" s="448"/>
      <c r="T49" s="448"/>
      <c r="U49" s="448"/>
      <c r="V49" s="448"/>
      <c r="W49" s="448"/>
      <c r="X49" s="448"/>
      <c r="Y49" s="448"/>
      <c r="Z49" s="448"/>
      <c r="AA49" s="448"/>
      <c r="AB49" s="448"/>
    </row>
    <row r="50">
      <c r="A50" s="448"/>
      <c r="B50" s="448"/>
      <c r="C50" s="448"/>
      <c r="D50" s="448"/>
      <c r="E50" s="448"/>
      <c r="F50" s="448"/>
      <c r="G50" s="448"/>
      <c r="H50" s="448"/>
      <c r="I50" s="448"/>
      <c r="J50" s="448"/>
      <c r="K50" s="448"/>
      <c r="L50" s="448"/>
      <c r="M50" s="448"/>
      <c r="N50" s="448"/>
      <c r="O50" s="448"/>
      <c r="P50" s="448"/>
      <c r="Q50" s="448"/>
      <c r="R50" s="448"/>
      <c r="S50" s="448"/>
      <c r="T50" s="448"/>
      <c r="U50" s="448"/>
      <c r="V50" s="448"/>
      <c r="W50" s="448"/>
      <c r="X50" s="448"/>
      <c r="Y50" s="448"/>
      <c r="Z50" s="448"/>
      <c r="AA50" s="448"/>
      <c r="AB50" s="448"/>
    </row>
    <row r="51">
      <c r="A51" s="448"/>
      <c r="B51" s="448"/>
      <c r="C51" s="448"/>
      <c r="D51" s="448"/>
      <c r="E51" s="448"/>
      <c r="F51" s="448"/>
      <c r="G51" s="448"/>
      <c r="H51" s="448"/>
      <c r="I51" s="448"/>
      <c r="J51" s="448"/>
      <c r="K51" s="448"/>
      <c r="L51" s="448"/>
      <c r="M51" s="448"/>
      <c r="N51" s="448"/>
      <c r="O51" s="448"/>
      <c r="P51" s="448"/>
      <c r="Q51" s="448"/>
      <c r="R51" s="448"/>
      <c r="S51" s="448"/>
      <c r="T51" s="448"/>
      <c r="U51" s="448"/>
      <c r="V51" s="448"/>
      <c r="W51" s="448"/>
      <c r="X51" s="448"/>
      <c r="Y51" s="448"/>
      <c r="Z51" s="448"/>
      <c r="AA51" s="448"/>
      <c r="AB51" s="448"/>
    </row>
    <row r="52">
      <c r="A52" s="448"/>
      <c r="B52" s="448"/>
      <c r="C52" s="448"/>
      <c r="D52" s="448"/>
      <c r="E52" s="448"/>
      <c r="F52" s="448"/>
      <c r="G52" s="448"/>
      <c r="H52" s="448"/>
      <c r="I52" s="448"/>
      <c r="J52" s="448"/>
      <c r="K52" s="448"/>
      <c r="L52" s="448"/>
      <c r="M52" s="448"/>
      <c r="N52" s="448"/>
      <c r="O52" s="448"/>
      <c r="P52" s="448"/>
      <c r="Q52" s="448"/>
      <c r="R52" s="448"/>
      <c r="S52" s="448"/>
      <c r="T52" s="448"/>
      <c r="U52" s="448"/>
      <c r="V52" s="448"/>
      <c r="W52" s="448"/>
      <c r="X52" s="448"/>
      <c r="Y52" s="448"/>
      <c r="Z52" s="448"/>
      <c r="AA52" s="448"/>
      <c r="AB52" s="448"/>
    </row>
    <row r="53">
      <c r="A53" s="448"/>
      <c r="B53" s="448"/>
      <c r="C53" s="448"/>
      <c r="D53" s="448"/>
      <c r="E53" s="448"/>
      <c r="F53" s="448"/>
      <c r="G53" s="448"/>
      <c r="H53" s="448"/>
      <c r="I53" s="448"/>
      <c r="J53" s="448"/>
      <c r="K53" s="448"/>
      <c r="L53" s="448"/>
      <c r="M53" s="448"/>
      <c r="N53" s="448"/>
      <c r="O53" s="448"/>
      <c r="P53" s="448"/>
      <c r="Q53" s="448"/>
      <c r="R53" s="448"/>
      <c r="S53" s="448"/>
      <c r="T53" s="448"/>
      <c r="U53" s="448"/>
      <c r="V53" s="448"/>
      <c r="W53" s="448"/>
      <c r="X53" s="448"/>
      <c r="Y53" s="448"/>
      <c r="Z53" s="448"/>
      <c r="AA53" s="448"/>
      <c r="AB53" s="448"/>
    </row>
    <row r="54">
      <c r="A54" s="448"/>
      <c r="B54" s="448"/>
      <c r="C54" s="448"/>
      <c r="D54" s="448"/>
      <c r="E54" s="448"/>
      <c r="F54" s="448"/>
      <c r="G54" s="448"/>
      <c r="H54" s="448"/>
      <c r="I54" s="448"/>
      <c r="J54" s="448"/>
      <c r="K54" s="448"/>
      <c r="L54" s="448"/>
      <c r="M54" s="448"/>
      <c r="N54" s="448"/>
      <c r="O54" s="448"/>
      <c r="P54" s="448"/>
      <c r="Q54" s="448"/>
      <c r="R54" s="448"/>
      <c r="S54" s="448"/>
      <c r="T54" s="448"/>
      <c r="U54" s="448"/>
      <c r="V54" s="448"/>
      <c r="W54" s="448"/>
      <c r="X54" s="448"/>
      <c r="Y54" s="448"/>
      <c r="Z54" s="448"/>
      <c r="AA54" s="448"/>
      <c r="AB54" s="448"/>
    </row>
    <row r="55">
      <c r="A55" s="448"/>
      <c r="B55" s="448"/>
      <c r="C55" s="448"/>
      <c r="D55" s="448"/>
      <c r="E55" s="448"/>
      <c r="F55" s="448"/>
      <c r="G55" s="448"/>
      <c r="H55" s="448"/>
      <c r="I55" s="448"/>
      <c r="J55" s="448"/>
      <c r="K55" s="448"/>
      <c r="L55" s="448"/>
      <c r="M55" s="448"/>
      <c r="N55" s="448"/>
      <c r="O55" s="448"/>
      <c r="P55" s="448"/>
      <c r="Q55" s="448"/>
      <c r="R55" s="448"/>
      <c r="S55" s="448"/>
      <c r="T55" s="448"/>
      <c r="U55" s="448"/>
      <c r="V55" s="448"/>
      <c r="W55" s="448"/>
      <c r="X55" s="448"/>
      <c r="Y55" s="448"/>
      <c r="Z55" s="448"/>
      <c r="AA55" s="448"/>
      <c r="AB55" s="448"/>
    </row>
    <row r="56">
      <c r="A56" s="448"/>
      <c r="B56" s="448"/>
      <c r="C56" s="448"/>
      <c r="D56" s="448"/>
      <c r="E56" s="448"/>
      <c r="F56" s="448"/>
      <c r="G56" s="448"/>
      <c r="H56" s="448"/>
      <c r="I56" s="448"/>
      <c r="J56" s="448"/>
      <c r="K56" s="448"/>
      <c r="L56" s="448"/>
      <c r="M56" s="448"/>
      <c r="N56" s="448"/>
      <c r="O56" s="448"/>
      <c r="P56" s="448"/>
      <c r="Q56" s="448"/>
      <c r="R56" s="448"/>
      <c r="S56" s="448"/>
      <c r="T56" s="448"/>
      <c r="U56" s="448"/>
      <c r="V56" s="448"/>
      <c r="W56" s="448"/>
      <c r="X56" s="448"/>
      <c r="Y56" s="448"/>
      <c r="Z56" s="448"/>
      <c r="AA56" s="448"/>
      <c r="AB56" s="448"/>
    </row>
    <row r="57">
      <c r="A57" s="448"/>
      <c r="B57" s="448"/>
      <c r="C57" s="448"/>
      <c r="D57" s="448"/>
      <c r="E57" s="448"/>
      <c r="F57" s="448"/>
      <c r="G57" s="448"/>
      <c r="H57" s="448"/>
      <c r="I57" s="448"/>
      <c r="J57" s="448"/>
      <c r="K57" s="448"/>
      <c r="L57" s="448"/>
      <c r="M57" s="448"/>
      <c r="N57" s="448"/>
      <c r="O57" s="448"/>
      <c r="P57" s="448"/>
      <c r="Q57" s="448"/>
      <c r="R57" s="448"/>
      <c r="S57" s="448"/>
      <c r="T57" s="448"/>
      <c r="U57" s="448"/>
      <c r="V57" s="448"/>
      <c r="W57" s="448"/>
      <c r="X57" s="448"/>
      <c r="Y57" s="448"/>
      <c r="Z57" s="448"/>
      <c r="AA57" s="448"/>
      <c r="AB57" s="448"/>
    </row>
    <row r="58">
      <c r="A58" s="448"/>
      <c r="B58" s="448"/>
      <c r="C58" s="448"/>
      <c r="D58" s="448"/>
      <c r="E58" s="448"/>
      <c r="F58" s="448"/>
      <c r="G58" s="448"/>
      <c r="H58" s="448"/>
      <c r="I58" s="448"/>
      <c r="J58" s="448"/>
      <c r="K58" s="448"/>
      <c r="L58" s="448"/>
      <c r="M58" s="448"/>
      <c r="N58" s="448"/>
      <c r="O58" s="448"/>
      <c r="P58" s="448"/>
      <c r="Q58" s="448"/>
      <c r="R58" s="448"/>
      <c r="S58" s="448"/>
      <c r="T58" s="448"/>
      <c r="U58" s="448"/>
      <c r="V58" s="448"/>
      <c r="W58" s="448"/>
      <c r="X58" s="448"/>
      <c r="Y58" s="448"/>
      <c r="Z58" s="448"/>
      <c r="AA58" s="448"/>
      <c r="AB58" s="448"/>
    </row>
    <row r="59">
      <c r="A59" s="448"/>
      <c r="B59" s="448"/>
      <c r="C59" s="448"/>
      <c r="D59" s="448"/>
      <c r="E59" s="448"/>
      <c r="F59" s="448"/>
      <c r="G59" s="448"/>
      <c r="H59" s="448"/>
      <c r="I59" s="448"/>
      <c r="J59" s="448"/>
      <c r="K59" s="448"/>
      <c r="L59" s="448"/>
      <c r="M59" s="448"/>
      <c r="N59" s="448"/>
      <c r="O59" s="448"/>
      <c r="P59" s="448"/>
      <c r="Q59" s="448"/>
      <c r="R59" s="448"/>
      <c r="S59" s="448"/>
      <c r="T59" s="448"/>
      <c r="U59" s="448"/>
      <c r="V59" s="448"/>
      <c r="W59" s="448"/>
      <c r="X59" s="448"/>
      <c r="Y59" s="448"/>
      <c r="Z59" s="448"/>
      <c r="AA59" s="448"/>
      <c r="AB59" s="448"/>
    </row>
    <row r="60">
      <c r="A60" s="448"/>
      <c r="B60" s="448"/>
      <c r="C60" s="448"/>
      <c r="D60" s="448"/>
      <c r="E60" s="448"/>
      <c r="F60" s="448"/>
      <c r="G60" s="448"/>
      <c r="H60" s="448"/>
      <c r="I60" s="448"/>
      <c r="J60" s="448"/>
      <c r="K60" s="448"/>
      <c r="L60" s="448"/>
      <c r="M60" s="448"/>
      <c r="N60" s="448"/>
      <c r="O60" s="448"/>
      <c r="P60" s="448"/>
      <c r="Q60" s="448"/>
      <c r="R60" s="448"/>
      <c r="S60" s="448"/>
      <c r="T60" s="448"/>
      <c r="U60" s="448"/>
      <c r="V60" s="448"/>
      <c r="W60" s="448"/>
      <c r="X60" s="448"/>
      <c r="Y60" s="448"/>
      <c r="Z60" s="448"/>
      <c r="AA60" s="448"/>
      <c r="AB60" s="448"/>
    </row>
    <row r="61">
      <c r="A61" s="448"/>
      <c r="B61" s="448"/>
      <c r="C61" s="448"/>
      <c r="D61" s="448"/>
      <c r="E61" s="448"/>
      <c r="F61" s="448"/>
      <c r="G61" s="448"/>
      <c r="H61" s="448"/>
      <c r="I61" s="448"/>
      <c r="J61" s="448"/>
      <c r="K61" s="448"/>
      <c r="L61" s="448"/>
      <c r="M61" s="448"/>
      <c r="N61" s="448"/>
      <c r="O61" s="448"/>
      <c r="P61" s="448"/>
      <c r="Q61" s="448"/>
      <c r="R61" s="448"/>
      <c r="S61" s="448"/>
      <c r="T61" s="448"/>
      <c r="U61" s="448"/>
      <c r="V61" s="448"/>
      <c r="W61" s="448"/>
      <c r="X61" s="448"/>
      <c r="Y61" s="448"/>
      <c r="Z61" s="448"/>
      <c r="AA61" s="448"/>
      <c r="AB61" s="448"/>
    </row>
    <row r="62">
      <c r="A62" s="448"/>
      <c r="B62" s="448"/>
      <c r="C62" s="448"/>
      <c r="D62" s="448"/>
      <c r="E62" s="448"/>
      <c r="F62" s="448"/>
      <c r="G62" s="448"/>
      <c r="H62" s="448"/>
      <c r="I62" s="448"/>
      <c r="J62" s="448"/>
      <c r="K62" s="448"/>
      <c r="L62" s="448"/>
      <c r="M62" s="448"/>
      <c r="N62" s="448"/>
      <c r="O62" s="448"/>
      <c r="P62" s="448"/>
      <c r="Q62" s="448"/>
      <c r="R62" s="448"/>
      <c r="S62" s="448"/>
      <c r="T62" s="448"/>
      <c r="U62" s="448"/>
      <c r="V62" s="448"/>
      <c r="W62" s="448"/>
      <c r="X62" s="448"/>
      <c r="Y62" s="448"/>
      <c r="Z62" s="448"/>
      <c r="AA62" s="448"/>
      <c r="AB62" s="448"/>
    </row>
    <row r="63">
      <c r="A63" s="448"/>
      <c r="B63" s="448"/>
      <c r="C63" s="448"/>
      <c r="D63" s="448"/>
      <c r="E63" s="448"/>
      <c r="F63" s="448"/>
      <c r="G63" s="448"/>
      <c r="H63" s="448"/>
      <c r="I63" s="448"/>
      <c r="J63" s="448"/>
      <c r="K63" s="448"/>
      <c r="L63" s="448"/>
      <c r="M63" s="448"/>
      <c r="N63" s="448"/>
      <c r="O63" s="448"/>
      <c r="P63" s="448"/>
      <c r="Q63" s="448"/>
      <c r="R63" s="448"/>
      <c r="S63" s="448"/>
      <c r="T63" s="448"/>
      <c r="U63" s="448"/>
      <c r="V63" s="448"/>
      <c r="W63" s="448"/>
      <c r="X63" s="448"/>
      <c r="Y63" s="448"/>
      <c r="Z63" s="448"/>
      <c r="AA63" s="448"/>
      <c r="AB63" s="448"/>
    </row>
    <row r="64">
      <c r="A64" s="448"/>
      <c r="B64" s="448"/>
      <c r="C64" s="448"/>
      <c r="D64" s="448"/>
      <c r="E64" s="448"/>
      <c r="F64" s="448"/>
      <c r="G64" s="448"/>
      <c r="H64" s="448"/>
      <c r="I64" s="448"/>
      <c r="J64" s="448"/>
      <c r="K64" s="448"/>
      <c r="L64" s="448"/>
      <c r="M64" s="448"/>
      <c r="N64" s="448"/>
      <c r="O64" s="448"/>
      <c r="P64" s="448"/>
      <c r="Q64" s="448"/>
      <c r="R64" s="448"/>
      <c r="S64" s="448"/>
      <c r="T64" s="448"/>
      <c r="U64" s="448"/>
      <c r="V64" s="448"/>
      <c r="W64" s="448"/>
      <c r="X64" s="448"/>
      <c r="Y64" s="448"/>
      <c r="Z64" s="448"/>
      <c r="AA64" s="448"/>
      <c r="AB64" s="448"/>
    </row>
    <row r="65">
      <c r="A65" s="448"/>
      <c r="B65" s="448"/>
      <c r="C65" s="448"/>
      <c r="D65" s="448"/>
      <c r="E65" s="448"/>
      <c r="F65" s="448"/>
      <c r="G65" s="448"/>
      <c r="H65" s="448"/>
      <c r="I65" s="448"/>
      <c r="J65" s="448"/>
      <c r="K65" s="448"/>
      <c r="L65" s="448"/>
      <c r="M65" s="448"/>
      <c r="N65" s="448"/>
      <c r="O65" s="448"/>
      <c r="P65" s="448"/>
      <c r="Q65" s="448"/>
      <c r="R65" s="448"/>
      <c r="S65" s="448"/>
      <c r="T65" s="448"/>
      <c r="U65" s="448"/>
      <c r="V65" s="448"/>
      <c r="W65" s="448"/>
      <c r="X65" s="448"/>
      <c r="Y65" s="448"/>
      <c r="Z65" s="448"/>
      <c r="AA65" s="448"/>
      <c r="AB65" s="448"/>
    </row>
    <row r="66">
      <c r="A66" s="448"/>
      <c r="B66" s="448"/>
      <c r="C66" s="448"/>
      <c r="D66" s="448"/>
      <c r="E66" s="448"/>
      <c r="F66" s="448"/>
      <c r="G66" s="448"/>
      <c r="H66" s="448"/>
      <c r="I66" s="448"/>
      <c r="J66" s="448"/>
      <c r="K66" s="448"/>
      <c r="L66" s="448"/>
      <c r="M66" s="448"/>
      <c r="N66" s="448"/>
      <c r="O66" s="448"/>
      <c r="P66" s="448"/>
      <c r="Q66" s="448"/>
      <c r="R66" s="448"/>
      <c r="S66" s="448"/>
      <c r="T66" s="448"/>
      <c r="U66" s="448"/>
      <c r="V66" s="448"/>
      <c r="W66" s="448"/>
      <c r="X66" s="448"/>
      <c r="Y66" s="448"/>
      <c r="Z66" s="448"/>
      <c r="AA66" s="448"/>
      <c r="AB66" s="448"/>
    </row>
    <row r="67">
      <c r="A67" s="448"/>
      <c r="B67" s="448"/>
      <c r="C67" s="448"/>
      <c r="D67" s="448"/>
      <c r="E67" s="448"/>
      <c r="F67" s="448"/>
      <c r="G67" s="448"/>
      <c r="H67" s="448"/>
      <c r="I67" s="448"/>
      <c r="J67" s="448"/>
      <c r="K67" s="448"/>
      <c r="L67" s="448"/>
      <c r="M67" s="448"/>
      <c r="N67" s="448"/>
      <c r="O67" s="448"/>
      <c r="P67" s="448"/>
      <c r="Q67" s="448"/>
      <c r="R67" s="448"/>
      <c r="S67" s="448"/>
      <c r="T67" s="448"/>
      <c r="U67" s="448"/>
      <c r="V67" s="448"/>
      <c r="W67" s="448"/>
      <c r="X67" s="448"/>
      <c r="Y67" s="448"/>
      <c r="Z67" s="448"/>
      <c r="AA67" s="448"/>
      <c r="AB67" s="448"/>
    </row>
    <row r="68">
      <c r="A68" s="448"/>
      <c r="B68" s="448"/>
      <c r="C68" s="448"/>
      <c r="D68" s="448"/>
      <c r="E68" s="448"/>
      <c r="F68" s="448"/>
      <c r="G68" s="448"/>
      <c r="H68" s="448"/>
      <c r="I68" s="448"/>
      <c r="J68" s="448"/>
      <c r="K68" s="448"/>
      <c r="L68" s="448"/>
      <c r="M68" s="448"/>
      <c r="N68" s="448"/>
      <c r="O68" s="448"/>
      <c r="P68" s="448"/>
      <c r="Q68" s="448"/>
      <c r="R68" s="448"/>
      <c r="S68" s="448"/>
      <c r="T68" s="448"/>
      <c r="U68" s="448"/>
      <c r="V68" s="448"/>
      <c r="W68" s="448"/>
      <c r="X68" s="448"/>
      <c r="Y68" s="448"/>
      <c r="Z68" s="448"/>
      <c r="AA68" s="448"/>
      <c r="AB68" s="448"/>
    </row>
    <row r="69">
      <c r="A69" s="448"/>
      <c r="B69" s="448"/>
      <c r="C69" s="448"/>
      <c r="D69" s="448"/>
      <c r="E69" s="448"/>
      <c r="F69" s="448"/>
      <c r="G69" s="448"/>
      <c r="H69" s="448"/>
      <c r="I69" s="448"/>
      <c r="J69" s="448"/>
      <c r="K69" s="448"/>
      <c r="L69" s="448"/>
      <c r="M69" s="448"/>
      <c r="N69" s="448"/>
      <c r="O69" s="448"/>
      <c r="P69" s="448"/>
      <c r="Q69" s="448"/>
      <c r="R69" s="448"/>
      <c r="S69" s="448"/>
      <c r="T69" s="448"/>
      <c r="U69" s="448"/>
      <c r="V69" s="448"/>
      <c r="W69" s="448"/>
      <c r="X69" s="448"/>
      <c r="Y69" s="448"/>
      <c r="Z69" s="448"/>
      <c r="AA69" s="448"/>
      <c r="AB69" s="448"/>
    </row>
    <row r="70">
      <c r="A70" s="448"/>
      <c r="B70" s="448"/>
      <c r="C70" s="448"/>
      <c r="D70" s="448"/>
      <c r="E70" s="448"/>
      <c r="F70" s="448"/>
      <c r="G70" s="448"/>
      <c r="H70" s="448"/>
      <c r="I70" s="448"/>
      <c r="J70" s="448"/>
      <c r="K70" s="448"/>
      <c r="L70" s="448"/>
      <c r="M70" s="448"/>
      <c r="N70" s="448"/>
      <c r="O70" s="448"/>
      <c r="P70" s="448"/>
      <c r="Q70" s="448"/>
      <c r="R70" s="448"/>
      <c r="S70" s="448"/>
      <c r="T70" s="448"/>
      <c r="U70" s="448"/>
      <c r="V70" s="448"/>
      <c r="W70" s="448"/>
      <c r="X70" s="448"/>
      <c r="Y70" s="448"/>
      <c r="Z70" s="448"/>
      <c r="AA70" s="448"/>
      <c r="AB70" s="448"/>
    </row>
    <row r="71">
      <c r="A71" s="448"/>
      <c r="B71" s="448"/>
      <c r="C71" s="448"/>
      <c r="D71" s="448"/>
      <c r="E71" s="448"/>
      <c r="F71" s="448"/>
      <c r="G71" s="448"/>
      <c r="H71" s="448"/>
      <c r="I71" s="448"/>
      <c r="J71" s="448"/>
      <c r="K71" s="448"/>
      <c r="L71" s="448"/>
      <c r="M71" s="448"/>
      <c r="N71" s="448"/>
      <c r="O71" s="448"/>
      <c r="P71" s="448"/>
      <c r="Q71" s="448"/>
      <c r="R71" s="448"/>
      <c r="S71" s="448"/>
      <c r="T71" s="448"/>
      <c r="U71" s="448"/>
      <c r="V71" s="448"/>
      <c r="W71" s="448"/>
      <c r="X71" s="448"/>
      <c r="Y71" s="448"/>
      <c r="Z71" s="448"/>
      <c r="AA71" s="448"/>
      <c r="AB71" s="448"/>
    </row>
    <row r="72">
      <c r="A72" s="448"/>
      <c r="B72" s="448"/>
      <c r="C72" s="448"/>
      <c r="D72" s="448"/>
      <c r="E72" s="448"/>
      <c r="F72" s="448"/>
      <c r="G72" s="448"/>
      <c r="H72" s="448"/>
      <c r="I72" s="448"/>
      <c r="J72" s="448"/>
      <c r="K72" s="448"/>
      <c r="L72" s="448"/>
      <c r="M72" s="448"/>
      <c r="N72" s="448"/>
      <c r="O72" s="448"/>
      <c r="P72" s="448"/>
      <c r="Q72" s="448"/>
      <c r="R72" s="448"/>
      <c r="S72" s="448"/>
      <c r="T72" s="448"/>
      <c r="U72" s="448"/>
      <c r="V72" s="448"/>
      <c r="W72" s="448"/>
      <c r="X72" s="448"/>
      <c r="Y72" s="448"/>
      <c r="Z72" s="448"/>
      <c r="AA72" s="448"/>
      <c r="AB72" s="448"/>
    </row>
    <row r="73">
      <c r="A73" s="448"/>
      <c r="B73" s="448"/>
      <c r="C73" s="448"/>
      <c r="D73" s="448"/>
      <c r="E73" s="448"/>
      <c r="F73" s="448"/>
      <c r="G73" s="448"/>
      <c r="H73" s="448"/>
      <c r="I73" s="448"/>
      <c r="J73" s="448"/>
      <c r="K73" s="448"/>
      <c r="L73" s="448"/>
      <c r="M73" s="448"/>
      <c r="N73" s="448"/>
      <c r="O73" s="448"/>
      <c r="P73" s="448"/>
      <c r="Q73" s="448"/>
      <c r="R73" s="448"/>
      <c r="S73" s="448"/>
      <c r="T73" s="448"/>
      <c r="U73" s="448"/>
      <c r="V73" s="448"/>
      <c r="W73" s="448"/>
      <c r="X73" s="448"/>
      <c r="Y73" s="448"/>
      <c r="Z73" s="448"/>
      <c r="AA73" s="448"/>
      <c r="AB73" s="448"/>
    </row>
    <row r="74">
      <c r="A74" s="448"/>
      <c r="B74" s="448"/>
      <c r="C74" s="448"/>
      <c r="D74" s="448"/>
      <c r="E74" s="448"/>
      <c r="F74" s="448"/>
      <c r="G74" s="448"/>
      <c r="H74" s="448"/>
      <c r="I74" s="448"/>
      <c r="J74" s="448"/>
      <c r="K74" s="448"/>
      <c r="L74" s="448"/>
      <c r="M74" s="448"/>
      <c r="N74" s="448"/>
      <c r="O74" s="448"/>
      <c r="P74" s="448"/>
      <c r="Q74" s="448"/>
      <c r="R74" s="448"/>
      <c r="S74" s="448"/>
      <c r="T74" s="448"/>
      <c r="U74" s="448"/>
      <c r="V74" s="448"/>
      <c r="W74" s="448"/>
      <c r="X74" s="448"/>
      <c r="Y74" s="448"/>
      <c r="Z74" s="448"/>
      <c r="AA74" s="448"/>
      <c r="AB74" s="448"/>
    </row>
    <row r="75">
      <c r="A75" s="448"/>
      <c r="B75" s="448"/>
      <c r="C75" s="448"/>
      <c r="D75" s="448"/>
      <c r="E75" s="448"/>
      <c r="F75" s="448"/>
      <c r="G75" s="448"/>
      <c r="H75" s="448"/>
      <c r="I75" s="448"/>
      <c r="J75" s="448"/>
      <c r="K75" s="448"/>
      <c r="L75" s="448"/>
      <c r="M75" s="448"/>
      <c r="N75" s="448"/>
      <c r="O75" s="448"/>
      <c r="P75" s="448"/>
      <c r="Q75" s="448"/>
      <c r="R75" s="448"/>
      <c r="S75" s="448"/>
      <c r="T75" s="448"/>
      <c r="U75" s="448"/>
      <c r="V75" s="448"/>
      <c r="W75" s="448"/>
      <c r="X75" s="448"/>
      <c r="Y75" s="448"/>
      <c r="Z75" s="448"/>
      <c r="AA75" s="448"/>
      <c r="AB75" s="448"/>
    </row>
    <row r="76">
      <c r="A76" s="448"/>
      <c r="B76" s="448"/>
      <c r="C76" s="448"/>
      <c r="D76" s="448"/>
      <c r="E76" s="448"/>
      <c r="F76" s="448"/>
      <c r="G76" s="448"/>
      <c r="H76" s="448"/>
      <c r="I76" s="448"/>
      <c r="J76" s="448"/>
      <c r="K76" s="448"/>
      <c r="L76" s="448"/>
      <c r="M76" s="448"/>
      <c r="N76" s="448"/>
      <c r="O76" s="448"/>
      <c r="P76" s="448"/>
      <c r="Q76" s="448"/>
      <c r="R76" s="448"/>
      <c r="S76" s="448"/>
      <c r="T76" s="448"/>
      <c r="U76" s="448"/>
      <c r="V76" s="448"/>
      <c r="W76" s="448"/>
      <c r="X76" s="448"/>
      <c r="Y76" s="448"/>
      <c r="Z76" s="448"/>
      <c r="AA76" s="448"/>
      <c r="AB76" s="448"/>
    </row>
    <row r="77">
      <c r="A77" s="448"/>
      <c r="B77" s="448"/>
      <c r="C77" s="448"/>
      <c r="D77" s="448"/>
      <c r="E77" s="448"/>
      <c r="F77" s="448"/>
      <c r="G77" s="448"/>
      <c r="H77" s="448"/>
      <c r="I77" s="448"/>
      <c r="J77" s="448"/>
      <c r="K77" s="448"/>
      <c r="L77" s="448"/>
      <c r="M77" s="448"/>
      <c r="N77" s="448"/>
      <c r="O77" s="448"/>
      <c r="P77" s="448"/>
      <c r="Q77" s="448"/>
      <c r="R77" s="448"/>
      <c r="S77" s="448"/>
      <c r="T77" s="448"/>
      <c r="U77" s="448"/>
      <c r="V77" s="448"/>
      <c r="W77" s="448"/>
      <c r="X77" s="448"/>
      <c r="Y77" s="448"/>
      <c r="Z77" s="448"/>
      <c r="AA77" s="448"/>
      <c r="AB77" s="448"/>
    </row>
    <row r="78">
      <c r="A78" s="448"/>
      <c r="B78" s="448"/>
      <c r="C78" s="448"/>
      <c r="D78" s="448"/>
      <c r="E78" s="448"/>
      <c r="F78" s="448"/>
      <c r="G78" s="448"/>
      <c r="H78" s="448"/>
      <c r="I78" s="448"/>
      <c r="J78" s="448"/>
      <c r="K78" s="448"/>
      <c r="L78" s="448"/>
      <c r="M78" s="448"/>
      <c r="N78" s="448"/>
      <c r="O78" s="448"/>
      <c r="P78" s="448"/>
      <c r="Q78" s="448"/>
      <c r="R78" s="448"/>
      <c r="S78" s="448"/>
      <c r="T78" s="448"/>
      <c r="U78" s="448"/>
      <c r="V78" s="448"/>
      <c r="W78" s="448"/>
      <c r="X78" s="448"/>
      <c r="Y78" s="448"/>
      <c r="Z78" s="448"/>
      <c r="AA78" s="448"/>
      <c r="AB78" s="448"/>
    </row>
    <row r="79">
      <c r="A79" s="448"/>
      <c r="B79" s="448"/>
      <c r="C79" s="448"/>
      <c r="D79" s="448"/>
      <c r="E79" s="448"/>
      <c r="F79" s="448"/>
      <c r="G79" s="448"/>
      <c r="H79" s="448"/>
      <c r="I79" s="448"/>
      <c r="J79" s="448"/>
      <c r="K79" s="448"/>
      <c r="L79" s="448"/>
      <c r="M79" s="448"/>
      <c r="N79" s="448"/>
      <c r="O79" s="448"/>
      <c r="P79" s="448"/>
      <c r="Q79" s="448"/>
      <c r="R79" s="448"/>
      <c r="S79" s="448"/>
      <c r="T79" s="448"/>
      <c r="U79" s="448"/>
      <c r="V79" s="448"/>
      <c r="W79" s="448"/>
      <c r="X79" s="448"/>
      <c r="Y79" s="448"/>
      <c r="Z79" s="448"/>
      <c r="AA79" s="448"/>
      <c r="AB79" s="448"/>
    </row>
    <row r="80">
      <c r="A80" s="448"/>
      <c r="B80" s="448"/>
      <c r="C80" s="448"/>
      <c r="D80" s="448"/>
      <c r="E80" s="448"/>
      <c r="F80" s="448"/>
      <c r="G80" s="448"/>
      <c r="H80" s="448"/>
      <c r="I80" s="448"/>
      <c r="J80" s="448"/>
      <c r="K80" s="448"/>
      <c r="L80" s="448"/>
      <c r="M80" s="448"/>
      <c r="N80" s="448"/>
      <c r="O80" s="448"/>
      <c r="P80" s="448"/>
      <c r="Q80" s="448"/>
      <c r="R80" s="448"/>
      <c r="S80" s="448"/>
      <c r="T80" s="448"/>
      <c r="U80" s="448"/>
      <c r="V80" s="448"/>
      <c r="W80" s="448"/>
      <c r="X80" s="448"/>
      <c r="Y80" s="448"/>
      <c r="Z80" s="448"/>
      <c r="AA80" s="448"/>
      <c r="AB80" s="448"/>
    </row>
    <row r="81">
      <c r="A81" s="448"/>
      <c r="B81" s="448"/>
      <c r="C81" s="448"/>
      <c r="D81" s="448"/>
      <c r="E81" s="448"/>
      <c r="F81" s="448"/>
      <c r="G81" s="448"/>
      <c r="H81" s="448"/>
      <c r="I81" s="448"/>
      <c r="J81" s="448"/>
      <c r="K81" s="448"/>
      <c r="L81" s="448"/>
      <c r="M81" s="448"/>
      <c r="N81" s="448"/>
      <c r="O81" s="448"/>
      <c r="P81" s="448"/>
      <c r="Q81" s="448"/>
      <c r="R81" s="448"/>
      <c r="S81" s="448"/>
      <c r="T81" s="448"/>
      <c r="U81" s="448"/>
      <c r="V81" s="448"/>
      <c r="W81" s="448"/>
      <c r="X81" s="448"/>
      <c r="Y81" s="448"/>
      <c r="Z81" s="448"/>
      <c r="AA81" s="448"/>
      <c r="AB81" s="448"/>
    </row>
    <row r="82">
      <c r="A82" s="448"/>
      <c r="B82" s="448"/>
      <c r="C82" s="448"/>
      <c r="D82" s="448"/>
      <c r="E82" s="448"/>
      <c r="F82" s="448"/>
      <c r="G82" s="448"/>
      <c r="H82" s="448"/>
      <c r="I82" s="448"/>
      <c r="J82" s="448"/>
      <c r="K82" s="448"/>
      <c r="L82" s="448"/>
      <c r="M82" s="448"/>
      <c r="N82" s="448"/>
      <c r="O82" s="448"/>
      <c r="P82" s="448"/>
      <c r="Q82" s="448"/>
      <c r="R82" s="448"/>
      <c r="S82" s="448"/>
      <c r="T82" s="448"/>
      <c r="U82" s="448"/>
      <c r="V82" s="448"/>
      <c r="W82" s="448"/>
      <c r="X82" s="448"/>
      <c r="Y82" s="448"/>
      <c r="Z82" s="448"/>
      <c r="AA82" s="448"/>
      <c r="AB82" s="448"/>
    </row>
    <row r="83">
      <c r="A83" s="448"/>
      <c r="B83" s="448"/>
      <c r="C83" s="448"/>
      <c r="D83" s="448"/>
      <c r="E83" s="448"/>
      <c r="F83" s="448"/>
      <c r="G83" s="448"/>
      <c r="H83" s="448"/>
      <c r="I83" s="448"/>
      <c r="J83" s="448"/>
      <c r="K83" s="448"/>
      <c r="L83" s="448"/>
      <c r="M83" s="448"/>
      <c r="N83" s="448"/>
      <c r="O83" s="448"/>
      <c r="P83" s="448"/>
      <c r="Q83" s="448"/>
      <c r="R83" s="448"/>
      <c r="S83" s="448"/>
      <c r="T83" s="448"/>
      <c r="U83" s="448"/>
      <c r="V83" s="448"/>
      <c r="W83" s="448"/>
      <c r="X83" s="448"/>
      <c r="Y83" s="448"/>
      <c r="Z83" s="448"/>
      <c r="AA83" s="448"/>
      <c r="AB83" s="448"/>
    </row>
    <row r="84">
      <c r="A84" s="448"/>
      <c r="B84" s="448"/>
      <c r="C84" s="448"/>
      <c r="D84" s="448"/>
      <c r="E84" s="448"/>
      <c r="F84" s="448"/>
      <c r="G84" s="448"/>
      <c r="H84" s="448"/>
      <c r="I84" s="448"/>
      <c r="J84" s="448"/>
      <c r="K84" s="448"/>
      <c r="L84" s="448"/>
      <c r="M84" s="448"/>
      <c r="N84" s="448"/>
      <c r="O84" s="448"/>
      <c r="P84" s="448"/>
      <c r="Q84" s="448"/>
      <c r="R84" s="448"/>
      <c r="S84" s="448"/>
      <c r="T84" s="448"/>
      <c r="U84" s="448"/>
      <c r="V84" s="448"/>
      <c r="W84" s="448"/>
      <c r="X84" s="448"/>
      <c r="Y84" s="448"/>
      <c r="Z84" s="448"/>
      <c r="AA84" s="448"/>
      <c r="AB84" s="448"/>
    </row>
    <row r="85">
      <c r="A85" s="448"/>
      <c r="B85" s="448"/>
      <c r="C85" s="448"/>
      <c r="D85" s="448"/>
      <c r="E85" s="448"/>
      <c r="F85" s="448"/>
      <c r="G85" s="448"/>
      <c r="H85" s="448"/>
      <c r="I85" s="448"/>
      <c r="J85" s="448"/>
      <c r="K85" s="448"/>
      <c r="L85" s="448"/>
      <c r="M85" s="448"/>
      <c r="N85" s="448"/>
      <c r="O85" s="448"/>
      <c r="P85" s="448"/>
      <c r="Q85" s="448"/>
      <c r="R85" s="448"/>
      <c r="S85" s="448"/>
      <c r="T85" s="448"/>
      <c r="U85" s="448"/>
      <c r="V85" s="448"/>
      <c r="W85" s="448"/>
      <c r="X85" s="448"/>
      <c r="Y85" s="448"/>
      <c r="Z85" s="448"/>
      <c r="AA85" s="448"/>
      <c r="AB85" s="448"/>
    </row>
    <row r="86">
      <c r="A86" s="448"/>
      <c r="B86" s="448"/>
      <c r="C86" s="448"/>
      <c r="D86" s="448"/>
      <c r="E86" s="448"/>
      <c r="F86" s="448"/>
      <c r="G86" s="448"/>
      <c r="H86" s="448"/>
      <c r="I86" s="448"/>
      <c r="J86" s="448"/>
      <c r="K86" s="448"/>
      <c r="L86" s="448"/>
      <c r="M86" s="448"/>
      <c r="N86" s="448"/>
      <c r="O86" s="448"/>
      <c r="P86" s="448"/>
      <c r="Q86" s="448"/>
      <c r="R86" s="448"/>
      <c r="S86" s="448"/>
      <c r="T86" s="448"/>
      <c r="U86" s="448"/>
      <c r="V86" s="448"/>
      <c r="W86" s="448"/>
      <c r="X86" s="448"/>
      <c r="Y86" s="448"/>
      <c r="Z86" s="448"/>
      <c r="AA86" s="448"/>
      <c r="AB86" s="448"/>
    </row>
    <row r="87">
      <c r="A87" s="448"/>
      <c r="B87" s="448"/>
      <c r="C87" s="448"/>
      <c r="D87" s="448"/>
      <c r="E87" s="448"/>
      <c r="F87" s="448"/>
      <c r="G87" s="448"/>
      <c r="H87" s="448"/>
      <c r="I87" s="448"/>
      <c r="J87" s="448"/>
      <c r="K87" s="448"/>
      <c r="L87" s="448"/>
      <c r="M87" s="448"/>
      <c r="N87" s="448"/>
      <c r="O87" s="448"/>
      <c r="P87" s="448"/>
      <c r="Q87" s="448"/>
      <c r="R87" s="448"/>
      <c r="S87" s="448"/>
      <c r="T87" s="448"/>
      <c r="U87" s="448"/>
      <c r="V87" s="448"/>
      <c r="W87" s="448"/>
      <c r="X87" s="448"/>
      <c r="Y87" s="448"/>
      <c r="Z87" s="448"/>
      <c r="AA87" s="448"/>
      <c r="AB87" s="448"/>
    </row>
    <row r="88">
      <c r="A88" s="448"/>
      <c r="B88" s="448"/>
      <c r="C88" s="448"/>
      <c r="D88" s="448"/>
      <c r="E88" s="448"/>
      <c r="F88" s="448"/>
      <c r="G88" s="448"/>
      <c r="H88" s="448"/>
      <c r="I88" s="448"/>
      <c r="J88" s="448"/>
      <c r="K88" s="448"/>
      <c r="L88" s="448"/>
      <c r="M88" s="448"/>
      <c r="N88" s="448"/>
      <c r="O88" s="448"/>
      <c r="P88" s="448"/>
      <c r="Q88" s="448"/>
      <c r="R88" s="448"/>
      <c r="S88" s="448"/>
      <c r="T88" s="448"/>
      <c r="U88" s="448"/>
      <c r="V88" s="448"/>
      <c r="W88" s="448"/>
      <c r="X88" s="448"/>
      <c r="Y88" s="448"/>
      <c r="Z88" s="448"/>
      <c r="AA88" s="448"/>
      <c r="AB88" s="448"/>
    </row>
    <row r="89">
      <c r="A89" s="448"/>
      <c r="B89" s="448"/>
      <c r="C89" s="448"/>
      <c r="D89" s="448"/>
      <c r="E89" s="448"/>
      <c r="F89" s="448"/>
      <c r="G89" s="448"/>
      <c r="H89" s="448"/>
      <c r="I89" s="448"/>
      <c r="J89" s="448"/>
      <c r="K89" s="448"/>
      <c r="L89" s="448"/>
      <c r="M89" s="448"/>
      <c r="N89" s="448"/>
      <c r="O89" s="448"/>
      <c r="P89" s="448"/>
      <c r="Q89" s="448"/>
      <c r="R89" s="448"/>
      <c r="S89" s="448"/>
      <c r="T89" s="448"/>
      <c r="U89" s="448"/>
      <c r="V89" s="448"/>
      <c r="W89" s="448"/>
      <c r="X89" s="448"/>
      <c r="Y89" s="448"/>
      <c r="Z89" s="448"/>
      <c r="AA89" s="448"/>
      <c r="AB89" s="448"/>
    </row>
    <row r="90">
      <c r="A90" s="448"/>
      <c r="B90" s="448"/>
      <c r="C90" s="448"/>
      <c r="D90" s="448"/>
      <c r="E90" s="448"/>
      <c r="F90" s="448"/>
      <c r="G90" s="448"/>
      <c r="H90" s="448"/>
      <c r="I90" s="448"/>
      <c r="J90" s="448"/>
      <c r="K90" s="448"/>
      <c r="L90" s="448"/>
      <c r="M90" s="448"/>
      <c r="N90" s="448"/>
      <c r="O90" s="448"/>
      <c r="P90" s="448"/>
      <c r="Q90" s="448"/>
      <c r="R90" s="448"/>
      <c r="S90" s="448"/>
      <c r="T90" s="448"/>
      <c r="U90" s="448"/>
      <c r="V90" s="448"/>
      <c r="W90" s="448"/>
      <c r="X90" s="448"/>
      <c r="Y90" s="448"/>
      <c r="Z90" s="448"/>
      <c r="AA90" s="448"/>
      <c r="AB90" s="448"/>
    </row>
    <row r="91">
      <c r="A91" s="448"/>
      <c r="B91" s="448"/>
      <c r="C91" s="448"/>
      <c r="D91" s="448"/>
      <c r="E91" s="448"/>
      <c r="F91" s="448"/>
      <c r="G91" s="448"/>
      <c r="H91" s="448"/>
      <c r="I91" s="448"/>
      <c r="J91" s="448"/>
      <c r="K91" s="448"/>
      <c r="L91" s="448"/>
      <c r="M91" s="448"/>
      <c r="N91" s="448"/>
      <c r="O91" s="448"/>
      <c r="P91" s="448"/>
      <c r="Q91" s="448"/>
      <c r="R91" s="448"/>
      <c r="S91" s="448"/>
      <c r="T91" s="448"/>
      <c r="U91" s="448"/>
      <c r="V91" s="448"/>
      <c r="W91" s="448"/>
      <c r="X91" s="448"/>
      <c r="Y91" s="448"/>
      <c r="Z91" s="448"/>
      <c r="AA91" s="448"/>
      <c r="AB91" s="448"/>
    </row>
    <row r="92">
      <c r="A92" s="448"/>
      <c r="B92" s="448"/>
      <c r="C92" s="448"/>
      <c r="D92" s="448"/>
      <c r="E92" s="448"/>
      <c r="F92" s="448"/>
      <c r="G92" s="448"/>
      <c r="H92" s="448"/>
      <c r="I92" s="448"/>
      <c r="J92" s="448"/>
      <c r="K92" s="448"/>
      <c r="L92" s="448"/>
      <c r="M92" s="448"/>
      <c r="N92" s="448"/>
      <c r="O92" s="448"/>
      <c r="P92" s="448"/>
      <c r="Q92" s="448"/>
      <c r="R92" s="448"/>
      <c r="S92" s="448"/>
      <c r="T92" s="448"/>
      <c r="U92" s="448"/>
      <c r="V92" s="448"/>
      <c r="W92" s="448"/>
      <c r="X92" s="448"/>
      <c r="Y92" s="448"/>
      <c r="Z92" s="448"/>
      <c r="AA92" s="448"/>
      <c r="AB92" s="448"/>
    </row>
    <row r="93">
      <c r="A93" s="448"/>
      <c r="B93" s="448"/>
      <c r="C93" s="448"/>
      <c r="D93" s="448"/>
      <c r="E93" s="448"/>
      <c r="F93" s="448"/>
      <c r="G93" s="448"/>
      <c r="H93" s="448"/>
      <c r="I93" s="448"/>
      <c r="J93" s="448"/>
      <c r="K93" s="448"/>
      <c r="L93" s="448"/>
      <c r="M93" s="448"/>
      <c r="N93" s="448"/>
      <c r="O93" s="448"/>
      <c r="P93" s="448"/>
      <c r="Q93" s="448"/>
      <c r="R93" s="448"/>
      <c r="S93" s="448"/>
      <c r="T93" s="448"/>
      <c r="U93" s="448"/>
      <c r="V93" s="448"/>
      <c r="W93" s="448"/>
      <c r="X93" s="448"/>
      <c r="Y93" s="448"/>
      <c r="Z93" s="448"/>
      <c r="AA93" s="448"/>
      <c r="AB93" s="448"/>
    </row>
    <row r="94">
      <c r="A94" s="448"/>
      <c r="B94" s="448"/>
      <c r="C94" s="448"/>
      <c r="D94" s="448"/>
      <c r="E94" s="448"/>
      <c r="F94" s="448"/>
      <c r="G94" s="448"/>
      <c r="H94" s="448"/>
      <c r="I94" s="448"/>
      <c r="J94" s="448"/>
      <c r="K94" s="448"/>
      <c r="L94" s="448"/>
      <c r="M94" s="448"/>
      <c r="N94" s="448"/>
      <c r="O94" s="448"/>
      <c r="P94" s="448"/>
      <c r="Q94" s="448"/>
      <c r="R94" s="448"/>
      <c r="S94" s="448"/>
      <c r="T94" s="448"/>
      <c r="U94" s="448"/>
      <c r="V94" s="448"/>
      <c r="W94" s="448"/>
      <c r="X94" s="448"/>
      <c r="Y94" s="448"/>
      <c r="Z94" s="448"/>
      <c r="AA94" s="448"/>
      <c r="AB94" s="448"/>
    </row>
    <row r="95">
      <c r="A95" s="448"/>
      <c r="B95" s="448"/>
      <c r="C95" s="448"/>
      <c r="D95" s="448"/>
      <c r="E95" s="448"/>
      <c r="F95" s="448"/>
      <c r="G95" s="448"/>
      <c r="H95" s="448"/>
      <c r="I95" s="448"/>
      <c r="J95" s="448"/>
      <c r="K95" s="448"/>
      <c r="L95" s="448"/>
      <c r="M95" s="448"/>
      <c r="N95" s="448"/>
      <c r="O95" s="448"/>
      <c r="P95" s="448"/>
      <c r="Q95" s="448"/>
      <c r="R95" s="448"/>
      <c r="S95" s="448"/>
      <c r="T95" s="448"/>
      <c r="U95" s="448"/>
      <c r="V95" s="448"/>
      <c r="W95" s="448"/>
      <c r="X95" s="448"/>
      <c r="Y95" s="448"/>
      <c r="Z95" s="448"/>
      <c r="AA95" s="448"/>
      <c r="AB95" s="448"/>
    </row>
    <row r="96">
      <c r="A96" s="448"/>
      <c r="B96" s="448"/>
      <c r="C96" s="448"/>
      <c r="D96" s="448"/>
      <c r="E96" s="448"/>
      <c r="F96" s="448"/>
      <c r="G96" s="448"/>
      <c r="H96" s="448"/>
      <c r="I96" s="448"/>
      <c r="J96" s="448"/>
      <c r="K96" s="448"/>
      <c r="L96" s="448"/>
      <c r="M96" s="448"/>
      <c r="N96" s="448"/>
      <c r="O96" s="448"/>
      <c r="P96" s="448"/>
      <c r="Q96" s="448"/>
      <c r="R96" s="448"/>
      <c r="S96" s="448"/>
      <c r="T96" s="448"/>
      <c r="U96" s="448"/>
      <c r="V96" s="448"/>
      <c r="W96" s="448"/>
      <c r="X96" s="448"/>
      <c r="Y96" s="448"/>
      <c r="Z96" s="448"/>
      <c r="AA96" s="448"/>
      <c r="AB96" s="448"/>
    </row>
    <row r="97">
      <c r="A97" s="448"/>
      <c r="B97" s="448"/>
      <c r="C97" s="448"/>
      <c r="D97" s="448"/>
      <c r="E97" s="448"/>
      <c r="F97" s="448"/>
      <c r="G97" s="448"/>
      <c r="H97" s="448"/>
      <c r="I97" s="448"/>
      <c r="J97" s="448"/>
      <c r="K97" s="448"/>
      <c r="L97" s="448"/>
      <c r="M97" s="448"/>
      <c r="N97" s="448"/>
      <c r="O97" s="448"/>
      <c r="P97" s="448"/>
      <c r="Q97" s="448"/>
      <c r="R97" s="448"/>
      <c r="S97" s="448"/>
      <c r="T97" s="448"/>
      <c r="U97" s="448"/>
      <c r="V97" s="448"/>
      <c r="W97" s="448"/>
      <c r="X97" s="448"/>
      <c r="Y97" s="448"/>
      <c r="Z97" s="448"/>
      <c r="AA97" s="448"/>
      <c r="AB97" s="448"/>
    </row>
    <row r="98">
      <c r="A98" s="448"/>
      <c r="B98" s="448"/>
      <c r="C98" s="448"/>
      <c r="D98" s="448"/>
      <c r="E98" s="448"/>
      <c r="F98" s="448"/>
      <c r="G98" s="448"/>
      <c r="H98" s="448"/>
      <c r="I98" s="448"/>
      <c r="J98" s="448"/>
      <c r="K98" s="448"/>
      <c r="L98" s="448"/>
      <c r="M98" s="448"/>
      <c r="N98" s="448"/>
      <c r="O98" s="448"/>
      <c r="P98" s="448"/>
      <c r="Q98" s="448"/>
      <c r="R98" s="448"/>
      <c r="S98" s="448"/>
      <c r="T98" s="448"/>
      <c r="U98" s="448"/>
      <c r="V98" s="448"/>
      <c r="W98" s="448"/>
      <c r="X98" s="448"/>
      <c r="Y98" s="448"/>
      <c r="Z98" s="448"/>
      <c r="AA98" s="448"/>
      <c r="AB98" s="448"/>
    </row>
    <row r="99">
      <c r="A99" s="448"/>
      <c r="B99" s="448"/>
      <c r="C99" s="448"/>
      <c r="D99" s="448"/>
      <c r="E99" s="448"/>
      <c r="F99" s="448"/>
      <c r="G99" s="448"/>
      <c r="H99" s="448"/>
      <c r="I99" s="448"/>
      <c r="J99" s="448"/>
      <c r="K99" s="448"/>
      <c r="L99" s="448"/>
      <c r="M99" s="448"/>
      <c r="N99" s="448"/>
      <c r="O99" s="448"/>
      <c r="P99" s="448"/>
      <c r="Q99" s="448"/>
      <c r="R99" s="448"/>
      <c r="S99" s="448"/>
      <c r="T99" s="448"/>
      <c r="U99" s="448"/>
      <c r="V99" s="448"/>
      <c r="W99" s="448"/>
      <c r="X99" s="448"/>
      <c r="Y99" s="448"/>
      <c r="Z99" s="448"/>
      <c r="AA99" s="448"/>
      <c r="AB99" s="448"/>
    </row>
    <row r="100">
      <c r="A100" s="448"/>
      <c r="B100" s="448"/>
      <c r="C100" s="448"/>
      <c r="D100" s="448"/>
      <c r="E100" s="448"/>
      <c r="F100" s="448"/>
      <c r="G100" s="448"/>
      <c r="H100" s="448"/>
      <c r="I100" s="448"/>
      <c r="J100" s="448"/>
      <c r="K100" s="448"/>
      <c r="L100" s="448"/>
      <c r="M100" s="448"/>
      <c r="N100" s="448"/>
      <c r="O100" s="448"/>
      <c r="P100" s="448"/>
      <c r="Q100" s="448"/>
      <c r="R100" s="448"/>
      <c r="S100" s="448"/>
      <c r="T100" s="448"/>
      <c r="U100" s="448"/>
      <c r="V100" s="448"/>
      <c r="W100" s="448"/>
      <c r="X100" s="448"/>
      <c r="Y100" s="448"/>
      <c r="Z100" s="448"/>
      <c r="AA100" s="448"/>
      <c r="AB100" s="448"/>
    </row>
    <row r="101">
      <c r="A101" s="448"/>
      <c r="B101" s="448"/>
      <c r="C101" s="448"/>
      <c r="D101" s="448"/>
      <c r="E101" s="448"/>
      <c r="F101" s="448"/>
      <c r="G101" s="448"/>
      <c r="H101" s="448"/>
      <c r="I101" s="448"/>
      <c r="J101" s="448"/>
      <c r="K101" s="448"/>
      <c r="L101" s="448"/>
      <c r="M101" s="448"/>
      <c r="N101" s="448"/>
      <c r="O101" s="448"/>
      <c r="P101" s="448"/>
      <c r="Q101" s="448"/>
      <c r="R101" s="448"/>
      <c r="S101" s="448"/>
      <c r="T101" s="448"/>
      <c r="U101" s="448"/>
      <c r="V101" s="448"/>
      <c r="W101" s="448"/>
      <c r="X101" s="448"/>
      <c r="Y101" s="448"/>
      <c r="Z101" s="448"/>
      <c r="AA101" s="448"/>
      <c r="AB101" s="448"/>
    </row>
    <row r="102">
      <c r="A102" s="448"/>
      <c r="B102" s="448"/>
      <c r="C102" s="448"/>
      <c r="D102" s="448"/>
      <c r="E102" s="448"/>
      <c r="F102" s="448"/>
      <c r="G102" s="448"/>
      <c r="H102" s="448"/>
      <c r="I102" s="448"/>
      <c r="J102" s="448"/>
      <c r="K102" s="448"/>
      <c r="L102" s="448"/>
      <c r="M102" s="448"/>
      <c r="N102" s="448"/>
      <c r="O102" s="448"/>
      <c r="P102" s="448"/>
      <c r="Q102" s="448"/>
      <c r="R102" s="448"/>
      <c r="S102" s="448"/>
      <c r="T102" s="448"/>
      <c r="U102" s="448"/>
      <c r="V102" s="448"/>
      <c r="W102" s="448"/>
      <c r="X102" s="448"/>
      <c r="Y102" s="448"/>
      <c r="Z102" s="448"/>
      <c r="AA102" s="448"/>
      <c r="AB102" s="448"/>
    </row>
    <row r="103">
      <c r="A103" s="448"/>
      <c r="B103" s="448"/>
      <c r="C103" s="448"/>
      <c r="D103" s="448"/>
      <c r="E103" s="448"/>
      <c r="F103" s="448"/>
      <c r="G103" s="448"/>
      <c r="H103" s="448"/>
      <c r="I103" s="448"/>
      <c r="J103" s="448"/>
      <c r="K103" s="448"/>
      <c r="L103" s="448"/>
      <c r="M103" s="448"/>
      <c r="N103" s="448"/>
      <c r="O103" s="448"/>
      <c r="P103" s="448"/>
      <c r="Q103" s="448"/>
      <c r="R103" s="448"/>
      <c r="S103" s="448"/>
      <c r="T103" s="448"/>
      <c r="U103" s="448"/>
      <c r="V103" s="448"/>
      <c r="W103" s="448"/>
      <c r="X103" s="448"/>
      <c r="Y103" s="448"/>
      <c r="Z103" s="448"/>
      <c r="AA103" s="448"/>
      <c r="AB103" s="448"/>
    </row>
    <row r="104">
      <c r="A104" s="448"/>
      <c r="B104" s="448"/>
      <c r="C104" s="448"/>
      <c r="D104" s="448"/>
      <c r="E104" s="448"/>
      <c r="F104" s="448"/>
      <c r="G104" s="448"/>
      <c r="H104" s="448"/>
      <c r="I104" s="448"/>
      <c r="J104" s="448"/>
      <c r="K104" s="448"/>
      <c r="L104" s="448"/>
      <c r="M104" s="448"/>
      <c r="N104" s="448"/>
      <c r="O104" s="448"/>
      <c r="P104" s="448"/>
      <c r="Q104" s="448"/>
      <c r="R104" s="448"/>
      <c r="S104" s="448"/>
      <c r="T104" s="448"/>
      <c r="U104" s="448"/>
      <c r="V104" s="448"/>
      <c r="W104" s="448"/>
      <c r="X104" s="448"/>
      <c r="Y104" s="448"/>
      <c r="Z104" s="448"/>
      <c r="AA104" s="448"/>
      <c r="AB104" s="448"/>
    </row>
    <row r="105">
      <c r="A105" s="448"/>
      <c r="B105" s="448"/>
      <c r="C105" s="448"/>
      <c r="D105" s="448"/>
      <c r="E105" s="448"/>
      <c r="F105" s="448"/>
      <c r="G105" s="448"/>
      <c r="H105" s="448"/>
      <c r="I105" s="448"/>
      <c r="J105" s="448"/>
      <c r="K105" s="448"/>
      <c r="L105" s="448"/>
      <c r="M105" s="448"/>
      <c r="N105" s="448"/>
      <c r="O105" s="448"/>
      <c r="P105" s="448"/>
      <c r="Q105" s="448"/>
      <c r="R105" s="448"/>
      <c r="S105" s="448"/>
      <c r="T105" s="448"/>
      <c r="U105" s="448"/>
      <c r="V105" s="448"/>
      <c r="W105" s="448"/>
      <c r="X105" s="448"/>
      <c r="Y105" s="448"/>
      <c r="Z105" s="448"/>
      <c r="AA105" s="448"/>
      <c r="AB105" s="448"/>
    </row>
    <row r="106">
      <c r="A106" s="448"/>
      <c r="B106" s="448"/>
      <c r="C106" s="448"/>
      <c r="D106" s="448"/>
      <c r="E106" s="448"/>
      <c r="F106" s="448"/>
      <c r="G106" s="448"/>
      <c r="H106" s="448"/>
      <c r="I106" s="448"/>
      <c r="J106" s="448"/>
      <c r="K106" s="448"/>
      <c r="L106" s="448"/>
      <c r="M106" s="448"/>
      <c r="N106" s="448"/>
      <c r="O106" s="448"/>
      <c r="P106" s="448"/>
      <c r="Q106" s="448"/>
      <c r="R106" s="448"/>
      <c r="S106" s="448"/>
      <c r="T106" s="448"/>
      <c r="U106" s="448"/>
      <c r="V106" s="448"/>
      <c r="W106" s="448"/>
      <c r="X106" s="448"/>
      <c r="Y106" s="448"/>
      <c r="Z106" s="448"/>
      <c r="AA106" s="448"/>
      <c r="AB106" s="448"/>
    </row>
    <row r="107">
      <c r="A107" s="448"/>
      <c r="B107" s="448"/>
      <c r="C107" s="448"/>
      <c r="D107" s="448"/>
      <c r="E107" s="448"/>
      <c r="F107" s="448"/>
      <c r="G107" s="448"/>
      <c r="H107" s="448"/>
      <c r="I107" s="448"/>
      <c r="J107" s="448"/>
      <c r="K107" s="448"/>
      <c r="L107" s="448"/>
      <c r="M107" s="448"/>
      <c r="N107" s="448"/>
      <c r="O107" s="448"/>
      <c r="P107" s="448"/>
      <c r="Q107" s="448"/>
      <c r="R107" s="448"/>
      <c r="S107" s="448"/>
      <c r="T107" s="448"/>
      <c r="U107" s="448"/>
      <c r="V107" s="448"/>
      <c r="W107" s="448"/>
      <c r="X107" s="448"/>
      <c r="Y107" s="448"/>
      <c r="Z107" s="448"/>
      <c r="AA107" s="448"/>
      <c r="AB107" s="448"/>
    </row>
    <row r="108">
      <c r="A108" s="448"/>
      <c r="B108" s="448"/>
      <c r="C108" s="448"/>
      <c r="D108" s="448"/>
      <c r="E108" s="448"/>
      <c r="F108" s="448"/>
      <c r="G108" s="448"/>
      <c r="H108" s="448"/>
      <c r="I108" s="448"/>
      <c r="J108" s="448"/>
      <c r="K108" s="448"/>
      <c r="L108" s="448"/>
      <c r="M108" s="448"/>
      <c r="N108" s="448"/>
      <c r="O108" s="448"/>
      <c r="P108" s="448"/>
      <c r="Q108" s="448"/>
      <c r="R108" s="448"/>
      <c r="S108" s="448"/>
      <c r="T108" s="448"/>
      <c r="U108" s="448"/>
      <c r="V108" s="448"/>
      <c r="W108" s="448"/>
      <c r="X108" s="448"/>
      <c r="Y108" s="448"/>
      <c r="Z108" s="448"/>
      <c r="AA108" s="448"/>
      <c r="AB108" s="448"/>
    </row>
    <row r="109">
      <c r="A109" s="448"/>
      <c r="B109" s="448"/>
      <c r="C109" s="448"/>
      <c r="D109" s="448"/>
      <c r="E109" s="448"/>
      <c r="F109" s="448"/>
      <c r="G109" s="448"/>
      <c r="H109" s="448"/>
      <c r="I109" s="448"/>
      <c r="J109" s="448"/>
      <c r="K109" s="448"/>
      <c r="L109" s="448"/>
      <c r="M109" s="448"/>
      <c r="N109" s="448"/>
      <c r="O109" s="448"/>
      <c r="P109" s="448"/>
      <c r="Q109" s="448"/>
      <c r="R109" s="448"/>
      <c r="S109" s="448"/>
      <c r="T109" s="448"/>
      <c r="U109" s="448"/>
      <c r="V109" s="448"/>
      <c r="W109" s="448"/>
      <c r="X109" s="448"/>
      <c r="Y109" s="448"/>
      <c r="Z109" s="448"/>
      <c r="AA109" s="448"/>
      <c r="AB109" s="448"/>
    </row>
    <row r="110">
      <c r="A110" s="448"/>
      <c r="B110" s="448"/>
      <c r="C110" s="448"/>
      <c r="D110" s="448"/>
      <c r="E110" s="448"/>
      <c r="F110" s="448"/>
      <c r="G110" s="448"/>
      <c r="H110" s="448"/>
      <c r="I110" s="448"/>
      <c r="J110" s="448"/>
      <c r="K110" s="448"/>
      <c r="L110" s="448"/>
      <c r="M110" s="448"/>
      <c r="N110" s="448"/>
      <c r="O110" s="448"/>
      <c r="P110" s="448"/>
      <c r="Q110" s="448"/>
      <c r="R110" s="448"/>
      <c r="S110" s="448"/>
      <c r="T110" s="448"/>
      <c r="U110" s="448"/>
      <c r="V110" s="448"/>
      <c r="W110" s="448"/>
      <c r="X110" s="448"/>
      <c r="Y110" s="448"/>
      <c r="Z110" s="448"/>
      <c r="AA110" s="448"/>
      <c r="AB110" s="448"/>
    </row>
    <row r="111">
      <c r="A111" s="448"/>
      <c r="B111" s="448"/>
      <c r="C111" s="448"/>
      <c r="D111" s="448"/>
      <c r="E111" s="448"/>
      <c r="F111" s="448"/>
      <c r="G111" s="448"/>
      <c r="H111" s="448"/>
      <c r="I111" s="448"/>
      <c r="J111" s="448"/>
      <c r="K111" s="448"/>
      <c r="L111" s="448"/>
      <c r="M111" s="448"/>
      <c r="N111" s="448"/>
      <c r="O111" s="448"/>
      <c r="P111" s="448"/>
      <c r="Q111" s="448"/>
      <c r="R111" s="448"/>
      <c r="S111" s="448"/>
      <c r="T111" s="448"/>
      <c r="U111" s="448"/>
      <c r="V111" s="448"/>
      <c r="W111" s="448"/>
      <c r="X111" s="448"/>
      <c r="Y111" s="448"/>
      <c r="Z111" s="448"/>
      <c r="AA111" s="448"/>
      <c r="AB111" s="448"/>
    </row>
    <row r="112">
      <c r="A112" s="448"/>
      <c r="B112" s="448"/>
      <c r="C112" s="448"/>
      <c r="D112" s="448"/>
      <c r="E112" s="448"/>
      <c r="F112" s="448"/>
      <c r="G112" s="448"/>
      <c r="H112" s="448"/>
      <c r="I112" s="448"/>
      <c r="J112" s="448"/>
      <c r="K112" s="448"/>
      <c r="L112" s="448"/>
      <c r="M112" s="448"/>
      <c r="N112" s="448"/>
      <c r="O112" s="448"/>
      <c r="P112" s="448"/>
      <c r="Q112" s="448"/>
      <c r="R112" s="448"/>
      <c r="S112" s="448"/>
      <c r="T112" s="448"/>
      <c r="U112" s="448"/>
      <c r="V112" s="448"/>
      <c r="W112" s="448"/>
      <c r="X112" s="448"/>
      <c r="Y112" s="448"/>
      <c r="Z112" s="448"/>
      <c r="AA112" s="448"/>
      <c r="AB112" s="448"/>
    </row>
    <row r="113">
      <c r="A113" s="448"/>
      <c r="B113" s="448"/>
      <c r="C113" s="448"/>
      <c r="D113" s="448"/>
      <c r="E113" s="448"/>
      <c r="F113" s="448"/>
      <c r="G113" s="448"/>
      <c r="H113" s="448"/>
      <c r="I113" s="448"/>
      <c r="J113" s="448"/>
      <c r="K113" s="448"/>
      <c r="L113" s="448"/>
      <c r="M113" s="448"/>
      <c r="N113" s="448"/>
      <c r="O113" s="448"/>
      <c r="P113" s="448"/>
      <c r="Q113" s="448"/>
      <c r="R113" s="448"/>
      <c r="S113" s="448"/>
      <c r="T113" s="448"/>
      <c r="U113" s="448"/>
      <c r="V113" s="448"/>
      <c r="W113" s="448"/>
      <c r="X113" s="448"/>
      <c r="Y113" s="448"/>
      <c r="Z113" s="448"/>
      <c r="AA113" s="448"/>
      <c r="AB113" s="448"/>
    </row>
    <row r="114">
      <c r="A114" s="448"/>
      <c r="B114" s="448"/>
      <c r="C114" s="448"/>
      <c r="D114" s="448"/>
      <c r="E114" s="448"/>
      <c r="F114" s="448"/>
      <c r="G114" s="448"/>
      <c r="H114" s="448"/>
      <c r="I114" s="448"/>
      <c r="J114" s="448"/>
      <c r="K114" s="448"/>
      <c r="L114" s="448"/>
      <c r="M114" s="448"/>
      <c r="N114" s="448"/>
      <c r="O114" s="448"/>
      <c r="P114" s="448"/>
      <c r="Q114" s="448"/>
      <c r="R114" s="448"/>
      <c r="S114" s="448"/>
      <c r="T114" s="448"/>
      <c r="U114" s="448"/>
      <c r="V114" s="448"/>
      <c r="W114" s="448"/>
      <c r="X114" s="448"/>
      <c r="Y114" s="448"/>
      <c r="Z114" s="448"/>
      <c r="AA114" s="448"/>
      <c r="AB114" s="448"/>
    </row>
    <row r="115">
      <c r="A115" s="448"/>
      <c r="B115" s="448"/>
      <c r="C115" s="448"/>
      <c r="D115" s="448"/>
      <c r="E115" s="448"/>
      <c r="F115" s="448"/>
      <c r="G115" s="448"/>
      <c r="H115" s="448"/>
      <c r="I115" s="448"/>
      <c r="J115" s="448"/>
      <c r="K115" s="448"/>
      <c r="L115" s="448"/>
      <c r="M115" s="448"/>
      <c r="N115" s="448"/>
      <c r="O115" s="448"/>
      <c r="P115" s="448"/>
      <c r="Q115" s="448"/>
      <c r="R115" s="448"/>
      <c r="S115" s="448"/>
      <c r="T115" s="448"/>
      <c r="U115" s="448"/>
      <c r="V115" s="448"/>
      <c r="W115" s="448"/>
      <c r="X115" s="448"/>
      <c r="Y115" s="448"/>
      <c r="Z115" s="448"/>
      <c r="AA115" s="448"/>
      <c r="AB115" s="448"/>
    </row>
    <row r="116">
      <c r="A116" s="448"/>
      <c r="B116" s="448"/>
      <c r="C116" s="448"/>
      <c r="D116" s="448"/>
      <c r="E116" s="448"/>
      <c r="F116" s="448"/>
      <c r="G116" s="448"/>
      <c r="H116" s="448"/>
      <c r="I116" s="448"/>
      <c r="J116" s="448"/>
      <c r="K116" s="448"/>
      <c r="L116" s="448"/>
      <c r="M116" s="448"/>
      <c r="N116" s="448"/>
      <c r="O116" s="448"/>
      <c r="P116" s="448"/>
      <c r="Q116" s="448"/>
      <c r="R116" s="448"/>
      <c r="S116" s="448"/>
      <c r="T116" s="448"/>
      <c r="U116" s="448"/>
      <c r="V116" s="448"/>
      <c r="W116" s="448"/>
      <c r="X116" s="448"/>
      <c r="Y116" s="448"/>
      <c r="Z116" s="448"/>
      <c r="AA116" s="448"/>
      <c r="AB116" s="448"/>
    </row>
    <row r="117">
      <c r="A117" s="448"/>
      <c r="B117" s="448"/>
      <c r="C117" s="448"/>
      <c r="D117" s="448"/>
      <c r="E117" s="448"/>
      <c r="F117" s="448"/>
      <c r="G117" s="448"/>
      <c r="H117" s="448"/>
      <c r="I117" s="448"/>
      <c r="J117" s="448"/>
      <c r="K117" s="448"/>
      <c r="L117" s="448"/>
      <c r="M117" s="448"/>
      <c r="N117" s="448"/>
      <c r="O117" s="448"/>
      <c r="P117" s="448"/>
      <c r="Q117" s="448"/>
      <c r="R117" s="448"/>
      <c r="S117" s="448"/>
      <c r="T117" s="448"/>
      <c r="U117" s="448"/>
      <c r="V117" s="448"/>
      <c r="W117" s="448"/>
      <c r="X117" s="448"/>
      <c r="Y117" s="448"/>
      <c r="Z117" s="448"/>
      <c r="AA117" s="448"/>
      <c r="AB117" s="448"/>
    </row>
    <row r="118">
      <c r="A118" s="448"/>
      <c r="B118" s="448"/>
      <c r="C118" s="448"/>
      <c r="D118" s="448"/>
      <c r="E118" s="448"/>
      <c r="F118" s="448"/>
      <c r="G118" s="448"/>
      <c r="H118" s="448"/>
      <c r="I118" s="448"/>
      <c r="J118" s="448"/>
      <c r="K118" s="448"/>
      <c r="L118" s="448"/>
      <c r="M118" s="448"/>
      <c r="N118" s="448"/>
      <c r="O118" s="448"/>
      <c r="P118" s="448"/>
      <c r="Q118" s="448"/>
      <c r="R118" s="448"/>
      <c r="S118" s="448"/>
      <c r="T118" s="448"/>
      <c r="U118" s="448"/>
      <c r="V118" s="448"/>
      <c r="W118" s="448"/>
      <c r="X118" s="448"/>
      <c r="Y118" s="448"/>
      <c r="Z118" s="448"/>
      <c r="AA118" s="448"/>
      <c r="AB118" s="448"/>
    </row>
    <row r="119">
      <c r="A119" s="448"/>
      <c r="B119" s="448"/>
      <c r="C119" s="448"/>
      <c r="D119" s="448"/>
      <c r="E119" s="448"/>
      <c r="F119" s="448"/>
      <c r="G119" s="448"/>
      <c r="H119" s="448"/>
      <c r="I119" s="448"/>
      <c r="J119" s="448"/>
      <c r="K119" s="448"/>
      <c r="L119" s="448"/>
      <c r="M119" s="448"/>
      <c r="N119" s="448"/>
      <c r="O119" s="448"/>
      <c r="P119" s="448"/>
      <c r="Q119" s="448"/>
      <c r="R119" s="448"/>
      <c r="S119" s="448"/>
      <c r="T119" s="448"/>
      <c r="U119" s="448"/>
      <c r="V119" s="448"/>
      <c r="W119" s="448"/>
      <c r="X119" s="448"/>
      <c r="Y119" s="448"/>
      <c r="Z119" s="448"/>
      <c r="AA119" s="448"/>
      <c r="AB119" s="448"/>
    </row>
    <row r="120">
      <c r="A120" s="448"/>
      <c r="B120" s="448"/>
      <c r="C120" s="448"/>
      <c r="D120" s="448"/>
      <c r="E120" s="448"/>
      <c r="F120" s="448"/>
      <c r="G120" s="448"/>
      <c r="H120" s="448"/>
      <c r="I120" s="448"/>
      <c r="J120" s="448"/>
      <c r="K120" s="448"/>
      <c r="L120" s="448"/>
      <c r="M120" s="448"/>
      <c r="N120" s="448"/>
      <c r="O120" s="448"/>
      <c r="P120" s="448"/>
      <c r="Q120" s="448"/>
      <c r="R120" s="448"/>
      <c r="S120" s="448"/>
      <c r="T120" s="448"/>
      <c r="U120" s="448"/>
      <c r="V120" s="448"/>
      <c r="W120" s="448"/>
      <c r="X120" s="448"/>
      <c r="Y120" s="448"/>
      <c r="Z120" s="448"/>
      <c r="AA120" s="448"/>
      <c r="AB120" s="448"/>
    </row>
    <row r="121">
      <c r="A121" s="448"/>
      <c r="B121" s="448"/>
      <c r="C121" s="448"/>
      <c r="D121" s="448"/>
      <c r="E121" s="448"/>
      <c r="F121" s="448"/>
      <c r="G121" s="448"/>
      <c r="H121" s="448"/>
      <c r="I121" s="448"/>
      <c r="J121" s="448"/>
      <c r="K121" s="448"/>
      <c r="L121" s="448"/>
      <c r="M121" s="448"/>
      <c r="N121" s="448"/>
      <c r="O121" s="448"/>
      <c r="P121" s="448"/>
      <c r="Q121" s="448"/>
      <c r="R121" s="448"/>
      <c r="S121" s="448"/>
      <c r="T121" s="448"/>
      <c r="U121" s="448"/>
      <c r="V121" s="448"/>
      <c r="W121" s="448"/>
      <c r="X121" s="448"/>
      <c r="Y121" s="448"/>
      <c r="Z121" s="448"/>
      <c r="AA121" s="448"/>
      <c r="AB121" s="448"/>
    </row>
    <row r="122">
      <c r="A122" s="448"/>
      <c r="B122" s="448"/>
      <c r="C122" s="448"/>
      <c r="D122" s="448"/>
      <c r="E122" s="448"/>
      <c r="F122" s="448"/>
      <c r="G122" s="448"/>
      <c r="H122" s="448"/>
      <c r="I122" s="448"/>
      <c r="J122" s="448"/>
      <c r="K122" s="448"/>
      <c r="L122" s="448"/>
      <c r="M122" s="448"/>
      <c r="N122" s="448"/>
      <c r="O122" s="448"/>
      <c r="P122" s="448"/>
      <c r="Q122" s="448"/>
      <c r="R122" s="448"/>
      <c r="S122" s="448"/>
      <c r="T122" s="448"/>
      <c r="U122" s="448"/>
      <c r="V122" s="448"/>
      <c r="W122" s="448"/>
      <c r="X122" s="448"/>
      <c r="Y122" s="448"/>
      <c r="Z122" s="448"/>
      <c r="AA122" s="448"/>
      <c r="AB122" s="448"/>
    </row>
    <row r="123">
      <c r="A123" s="448"/>
      <c r="B123" s="448"/>
      <c r="C123" s="448"/>
      <c r="D123" s="448"/>
      <c r="E123" s="448"/>
      <c r="F123" s="448"/>
      <c r="G123" s="448"/>
      <c r="H123" s="448"/>
      <c r="I123" s="448"/>
      <c r="J123" s="448"/>
      <c r="K123" s="448"/>
      <c r="L123" s="448"/>
      <c r="M123" s="448"/>
      <c r="N123" s="448"/>
      <c r="O123" s="448"/>
      <c r="P123" s="448"/>
      <c r="Q123" s="448"/>
      <c r="R123" s="448"/>
      <c r="S123" s="448"/>
      <c r="T123" s="448"/>
      <c r="U123" s="448"/>
      <c r="V123" s="448"/>
      <c r="W123" s="448"/>
      <c r="X123" s="448"/>
      <c r="Y123" s="448"/>
      <c r="Z123" s="448"/>
      <c r="AA123" s="448"/>
      <c r="AB123" s="448"/>
    </row>
    <row r="124">
      <c r="A124" s="448"/>
      <c r="B124" s="448"/>
      <c r="C124" s="448"/>
      <c r="D124" s="448"/>
      <c r="E124" s="448"/>
      <c r="F124" s="448"/>
      <c r="G124" s="448"/>
      <c r="H124" s="448"/>
      <c r="I124" s="448"/>
      <c r="J124" s="448"/>
      <c r="K124" s="448"/>
      <c r="L124" s="448"/>
      <c r="M124" s="448"/>
      <c r="N124" s="448"/>
      <c r="O124" s="448"/>
      <c r="P124" s="448"/>
      <c r="Q124" s="448"/>
      <c r="R124" s="448"/>
      <c r="S124" s="448"/>
      <c r="T124" s="448"/>
      <c r="U124" s="448"/>
      <c r="V124" s="448"/>
      <c r="W124" s="448"/>
      <c r="X124" s="448"/>
      <c r="Y124" s="448"/>
      <c r="Z124" s="448"/>
      <c r="AA124" s="448"/>
      <c r="AB124" s="448"/>
    </row>
    <row r="125">
      <c r="A125" s="448"/>
      <c r="B125" s="448"/>
      <c r="C125" s="448"/>
      <c r="D125" s="448"/>
      <c r="E125" s="448"/>
      <c r="F125" s="448"/>
      <c r="G125" s="448"/>
      <c r="H125" s="448"/>
      <c r="I125" s="448"/>
      <c r="J125" s="448"/>
      <c r="K125" s="448"/>
      <c r="L125" s="448"/>
      <c r="M125" s="448"/>
      <c r="N125" s="448"/>
      <c r="O125" s="448"/>
      <c r="P125" s="448"/>
      <c r="Q125" s="448"/>
      <c r="R125" s="448"/>
      <c r="S125" s="448"/>
      <c r="T125" s="448"/>
      <c r="U125" s="448"/>
      <c r="V125" s="448"/>
      <c r="W125" s="448"/>
      <c r="X125" s="448"/>
      <c r="Y125" s="448"/>
      <c r="Z125" s="448"/>
      <c r="AA125" s="448"/>
      <c r="AB125" s="448"/>
    </row>
    <row r="126">
      <c r="A126" s="448"/>
      <c r="B126" s="448"/>
      <c r="C126" s="448"/>
      <c r="D126" s="448"/>
      <c r="E126" s="448"/>
      <c r="F126" s="448"/>
      <c r="G126" s="448"/>
      <c r="H126" s="448"/>
      <c r="I126" s="448"/>
      <c r="J126" s="448"/>
      <c r="K126" s="448"/>
      <c r="L126" s="448"/>
      <c r="M126" s="448"/>
      <c r="N126" s="448"/>
      <c r="O126" s="448"/>
      <c r="P126" s="448"/>
      <c r="Q126" s="448"/>
      <c r="R126" s="448"/>
      <c r="S126" s="448"/>
      <c r="T126" s="448"/>
      <c r="U126" s="448"/>
      <c r="V126" s="448"/>
      <c r="W126" s="448"/>
      <c r="X126" s="448"/>
      <c r="Y126" s="448"/>
      <c r="Z126" s="448"/>
      <c r="AA126" s="448"/>
      <c r="AB126" s="448"/>
    </row>
    <row r="127">
      <c r="A127" s="448"/>
      <c r="B127" s="448"/>
      <c r="C127" s="448"/>
      <c r="D127" s="448"/>
      <c r="E127" s="448"/>
      <c r="F127" s="448"/>
      <c r="G127" s="448"/>
      <c r="H127" s="448"/>
      <c r="I127" s="448"/>
      <c r="J127" s="448"/>
      <c r="K127" s="448"/>
      <c r="L127" s="448"/>
      <c r="M127" s="448"/>
      <c r="N127" s="448"/>
      <c r="O127" s="448"/>
      <c r="P127" s="448"/>
      <c r="Q127" s="448"/>
      <c r="R127" s="448"/>
      <c r="S127" s="448"/>
      <c r="T127" s="448"/>
      <c r="U127" s="448"/>
      <c r="V127" s="448"/>
      <c r="W127" s="448"/>
      <c r="X127" s="448"/>
      <c r="Y127" s="448"/>
      <c r="Z127" s="448"/>
      <c r="AA127" s="448"/>
      <c r="AB127" s="448"/>
    </row>
    <row r="128">
      <c r="A128" s="448"/>
      <c r="B128" s="448"/>
      <c r="C128" s="448"/>
      <c r="D128" s="448"/>
      <c r="E128" s="448"/>
      <c r="F128" s="448"/>
      <c r="G128" s="448"/>
      <c r="H128" s="448"/>
      <c r="I128" s="448"/>
      <c r="J128" s="448"/>
      <c r="K128" s="448"/>
      <c r="L128" s="448"/>
      <c r="M128" s="448"/>
      <c r="N128" s="448"/>
      <c r="O128" s="448"/>
      <c r="P128" s="448"/>
      <c r="Q128" s="448"/>
      <c r="R128" s="448"/>
      <c r="S128" s="448"/>
      <c r="T128" s="448"/>
      <c r="U128" s="448"/>
      <c r="V128" s="448"/>
      <c r="W128" s="448"/>
      <c r="X128" s="448"/>
      <c r="Y128" s="448"/>
      <c r="Z128" s="448"/>
      <c r="AA128" s="448"/>
      <c r="AB128" s="448"/>
    </row>
    <row r="129">
      <c r="A129" s="448"/>
      <c r="B129" s="448"/>
      <c r="C129" s="448"/>
      <c r="D129" s="448"/>
      <c r="E129" s="448"/>
      <c r="F129" s="448"/>
      <c r="G129" s="448"/>
      <c r="H129" s="448"/>
      <c r="I129" s="448"/>
      <c r="J129" s="448"/>
      <c r="K129" s="448"/>
      <c r="L129" s="448"/>
      <c r="M129" s="448"/>
      <c r="N129" s="448"/>
      <c r="O129" s="448"/>
      <c r="P129" s="448"/>
      <c r="Q129" s="448"/>
      <c r="R129" s="448"/>
      <c r="S129" s="448"/>
      <c r="T129" s="448"/>
      <c r="U129" s="448"/>
      <c r="V129" s="448"/>
      <c r="W129" s="448"/>
      <c r="X129" s="448"/>
      <c r="Y129" s="448"/>
      <c r="Z129" s="448"/>
      <c r="AA129" s="448"/>
      <c r="AB129" s="448"/>
    </row>
    <row r="130">
      <c r="A130" s="448"/>
      <c r="B130" s="448"/>
      <c r="C130" s="448"/>
      <c r="D130" s="448"/>
      <c r="E130" s="448"/>
      <c r="F130" s="448"/>
      <c r="G130" s="448"/>
      <c r="H130" s="448"/>
      <c r="I130" s="448"/>
      <c r="J130" s="448"/>
      <c r="K130" s="448"/>
      <c r="L130" s="448"/>
      <c r="M130" s="448"/>
      <c r="N130" s="448"/>
      <c r="O130" s="448"/>
      <c r="P130" s="448"/>
      <c r="Q130" s="448"/>
      <c r="R130" s="448"/>
      <c r="S130" s="448"/>
      <c r="T130" s="448"/>
      <c r="U130" s="448"/>
      <c r="V130" s="448"/>
      <c r="W130" s="448"/>
      <c r="X130" s="448"/>
      <c r="Y130" s="448"/>
      <c r="Z130" s="448"/>
      <c r="AA130" s="448"/>
      <c r="AB130" s="448"/>
    </row>
    <row r="131">
      <c r="A131" s="448"/>
      <c r="B131" s="448"/>
      <c r="C131" s="448"/>
      <c r="D131" s="448"/>
      <c r="E131" s="448"/>
      <c r="F131" s="448"/>
      <c r="G131" s="448"/>
      <c r="H131" s="448"/>
      <c r="I131" s="448"/>
      <c r="J131" s="448"/>
      <c r="K131" s="448"/>
      <c r="L131" s="448"/>
      <c r="M131" s="448"/>
      <c r="N131" s="448"/>
      <c r="O131" s="448"/>
      <c r="P131" s="448"/>
      <c r="Q131" s="448"/>
      <c r="R131" s="448"/>
      <c r="S131" s="448"/>
      <c r="T131" s="448"/>
      <c r="U131" s="448"/>
      <c r="V131" s="448"/>
      <c r="W131" s="448"/>
      <c r="X131" s="448"/>
      <c r="Y131" s="448"/>
      <c r="Z131" s="448"/>
      <c r="AA131" s="448"/>
      <c r="AB131" s="448"/>
    </row>
    <row r="132">
      <c r="A132" s="448"/>
      <c r="B132" s="448"/>
      <c r="C132" s="448"/>
      <c r="D132" s="448"/>
      <c r="E132" s="448"/>
      <c r="F132" s="448"/>
      <c r="G132" s="448"/>
      <c r="H132" s="448"/>
      <c r="I132" s="448"/>
      <c r="J132" s="448"/>
      <c r="K132" s="448"/>
      <c r="L132" s="448"/>
      <c r="M132" s="448"/>
      <c r="N132" s="448"/>
      <c r="O132" s="448"/>
      <c r="P132" s="448"/>
      <c r="Q132" s="448"/>
      <c r="R132" s="448"/>
      <c r="S132" s="448"/>
      <c r="T132" s="448"/>
      <c r="U132" s="448"/>
      <c r="V132" s="448"/>
      <c r="W132" s="448"/>
      <c r="X132" s="448"/>
      <c r="Y132" s="448"/>
      <c r="Z132" s="448"/>
      <c r="AA132" s="448"/>
      <c r="AB132" s="448"/>
    </row>
    <row r="133">
      <c r="A133" s="448"/>
      <c r="B133" s="448"/>
      <c r="C133" s="448"/>
      <c r="D133" s="448"/>
      <c r="E133" s="448"/>
      <c r="F133" s="448"/>
      <c r="G133" s="448"/>
      <c r="H133" s="448"/>
      <c r="I133" s="448"/>
      <c r="J133" s="448"/>
      <c r="K133" s="448"/>
      <c r="L133" s="448"/>
      <c r="M133" s="448"/>
      <c r="N133" s="448"/>
      <c r="O133" s="448"/>
      <c r="P133" s="448"/>
      <c r="Q133" s="448"/>
      <c r="R133" s="448"/>
      <c r="S133" s="448"/>
      <c r="T133" s="448"/>
      <c r="U133" s="448"/>
      <c r="V133" s="448"/>
      <c r="W133" s="448"/>
      <c r="X133" s="448"/>
      <c r="Y133" s="448"/>
      <c r="Z133" s="448"/>
      <c r="AA133" s="448"/>
      <c r="AB133" s="448"/>
    </row>
    <row r="134">
      <c r="A134" s="448"/>
      <c r="B134" s="448"/>
      <c r="C134" s="448"/>
      <c r="D134" s="448"/>
      <c r="E134" s="448"/>
      <c r="F134" s="448"/>
      <c r="G134" s="448"/>
      <c r="H134" s="448"/>
      <c r="I134" s="448"/>
      <c r="J134" s="448"/>
      <c r="K134" s="448"/>
      <c r="L134" s="448"/>
      <c r="M134" s="448"/>
      <c r="N134" s="448"/>
      <c r="O134" s="448"/>
      <c r="P134" s="448"/>
      <c r="Q134" s="448"/>
      <c r="R134" s="448"/>
      <c r="S134" s="448"/>
      <c r="T134" s="448"/>
      <c r="U134" s="448"/>
      <c r="V134" s="448"/>
      <c r="W134" s="448"/>
      <c r="X134" s="448"/>
      <c r="Y134" s="448"/>
      <c r="Z134" s="448"/>
      <c r="AA134" s="448"/>
      <c r="AB134" s="448"/>
    </row>
    <row r="135">
      <c r="A135" s="448"/>
      <c r="B135" s="448"/>
      <c r="C135" s="448"/>
      <c r="D135" s="448"/>
      <c r="E135" s="448"/>
      <c r="F135" s="448"/>
      <c r="G135" s="448"/>
      <c r="H135" s="448"/>
      <c r="I135" s="448"/>
      <c r="J135" s="448"/>
      <c r="K135" s="448"/>
      <c r="L135" s="448"/>
      <c r="M135" s="448"/>
      <c r="N135" s="448"/>
      <c r="O135" s="448"/>
      <c r="P135" s="448"/>
      <c r="Q135" s="448"/>
      <c r="R135" s="448"/>
      <c r="S135" s="448"/>
      <c r="T135" s="448"/>
      <c r="U135" s="448"/>
      <c r="V135" s="448"/>
      <c r="W135" s="448"/>
      <c r="X135" s="448"/>
      <c r="Y135" s="448"/>
      <c r="Z135" s="448"/>
      <c r="AA135" s="448"/>
      <c r="AB135" s="448"/>
    </row>
    <row r="136">
      <c r="A136" s="448"/>
      <c r="B136" s="448"/>
      <c r="C136" s="448"/>
      <c r="D136" s="448"/>
      <c r="E136" s="448"/>
      <c r="F136" s="448"/>
      <c r="G136" s="448"/>
      <c r="H136" s="448"/>
      <c r="I136" s="448"/>
      <c r="J136" s="448"/>
      <c r="K136" s="448"/>
      <c r="L136" s="448"/>
      <c r="M136" s="448"/>
      <c r="N136" s="448"/>
      <c r="O136" s="448"/>
      <c r="P136" s="448"/>
      <c r="Q136" s="448"/>
      <c r="R136" s="448"/>
      <c r="S136" s="448"/>
      <c r="T136" s="448"/>
      <c r="U136" s="448"/>
      <c r="V136" s="448"/>
      <c r="W136" s="448"/>
      <c r="X136" s="448"/>
      <c r="Y136" s="448"/>
      <c r="Z136" s="448"/>
      <c r="AA136" s="448"/>
      <c r="AB136" s="448"/>
    </row>
    <row r="137">
      <c r="A137" s="448"/>
      <c r="B137" s="448"/>
      <c r="C137" s="448"/>
      <c r="D137" s="448"/>
      <c r="E137" s="448"/>
      <c r="F137" s="448"/>
      <c r="G137" s="448"/>
      <c r="H137" s="448"/>
      <c r="I137" s="448"/>
      <c r="J137" s="448"/>
      <c r="K137" s="448"/>
      <c r="L137" s="448"/>
      <c r="M137" s="448"/>
      <c r="N137" s="448"/>
      <c r="O137" s="448"/>
      <c r="P137" s="448"/>
      <c r="Q137" s="448"/>
      <c r="R137" s="448"/>
      <c r="S137" s="448"/>
      <c r="T137" s="448"/>
      <c r="U137" s="448"/>
      <c r="V137" s="448"/>
      <c r="W137" s="448"/>
      <c r="X137" s="448"/>
      <c r="Y137" s="448"/>
      <c r="Z137" s="448"/>
      <c r="AA137" s="448"/>
      <c r="AB137" s="448"/>
    </row>
    <row r="138">
      <c r="A138" s="448"/>
      <c r="B138" s="448"/>
      <c r="C138" s="448"/>
      <c r="D138" s="448"/>
      <c r="E138" s="448"/>
      <c r="F138" s="448"/>
      <c r="G138" s="448"/>
      <c r="H138" s="448"/>
      <c r="I138" s="448"/>
      <c r="J138" s="448"/>
      <c r="K138" s="448"/>
      <c r="L138" s="448"/>
      <c r="M138" s="448"/>
      <c r="N138" s="448"/>
      <c r="O138" s="448"/>
      <c r="P138" s="448"/>
      <c r="Q138" s="448"/>
      <c r="R138" s="448"/>
      <c r="S138" s="448"/>
      <c r="T138" s="448"/>
      <c r="U138" s="448"/>
      <c r="V138" s="448"/>
      <c r="W138" s="448"/>
      <c r="X138" s="448"/>
      <c r="Y138" s="448"/>
      <c r="Z138" s="448"/>
      <c r="AA138" s="448"/>
      <c r="AB138" s="448"/>
    </row>
    <row r="139">
      <c r="A139" s="448"/>
      <c r="B139" s="448"/>
      <c r="C139" s="448"/>
      <c r="D139" s="448"/>
      <c r="E139" s="448"/>
      <c r="F139" s="448"/>
      <c r="G139" s="448"/>
      <c r="H139" s="448"/>
      <c r="I139" s="448"/>
      <c r="J139" s="448"/>
      <c r="K139" s="448"/>
      <c r="L139" s="448"/>
      <c r="M139" s="448"/>
      <c r="N139" s="448"/>
      <c r="O139" s="448"/>
      <c r="P139" s="448"/>
      <c r="Q139" s="448"/>
      <c r="R139" s="448"/>
      <c r="S139" s="448"/>
      <c r="T139" s="448"/>
      <c r="U139" s="448"/>
      <c r="V139" s="448"/>
      <c r="W139" s="448"/>
      <c r="X139" s="448"/>
      <c r="Y139" s="448"/>
      <c r="Z139" s="448"/>
      <c r="AA139" s="448"/>
      <c r="AB139" s="448"/>
    </row>
    <row r="140">
      <c r="A140" s="448"/>
      <c r="B140" s="448"/>
      <c r="C140" s="448"/>
      <c r="D140" s="448"/>
      <c r="E140" s="448"/>
      <c r="F140" s="448"/>
      <c r="G140" s="448"/>
      <c r="H140" s="448"/>
      <c r="I140" s="448"/>
      <c r="J140" s="448"/>
      <c r="K140" s="448"/>
      <c r="L140" s="448"/>
      <c r="M140" s="448"/>
      <c r="N140" s="448"/>
      <c r="O140" s="448"/>
      <c r="P140" s="448"/>
      <c r="Q140" s="448"/>
      <c r="R140" s="448"/>
      <c r="S140" s="448"/>
      <c r="T140" s="448"/>
      <c r="U140" s="448"/>
      <c r="V140" s="448"/>
      <c r="W140" s="448"/>
      <c r="X140" s="448"/>
      <c r="Y140" s="448"/>
      <c r="Z140" s="448"/>
      <c r="AA140" s="448"/>
      <c r="AB140" s="448"/>
    </row>
    <row r="141">
      <c r="A141" s="448"/>
      <c r="B141" s="448"/>
      <c r="C141" s="448"/>
      <c r="D141" s="448"/>
      <c r="E141" s="448"/>
      <c r="F141" s="448"/>
      <c r="G141" s="448"/>
      <c r="H141" s="448"/>
      <c r="I141" s="448"/>
      <c r="J141" s="448"/>
      <c r="K141" s="448"/>
      <c r="L141" s="448"/>
      <c r="M141" s="448"/>
      <c r="N141" s="448"/>
      <c r="O141" s="448"/>
      <c r="P141" s="448"/>
      <c r="Q141" s="448"/>
      <c r="R141" s="448"/>
      <c r="S141" s="448"/>
      <c r="T141" s="448"/>
      <c r="U141" s="448"/>
      <c r="V141" s="448"/>
      <c r="W141" s="448"/>
      <c r="X141" s="448"/>
      <c r="Y141" s="448"/>
      <c r="Z141" s="448"/>
      <c r="AA141" s="448"/>
      <c r="AB141" s="448"/>
    </row>
    <row r="142">
      <c r="A142" s="448"/>
      <c r="B142" s="448"/>
      <c r="C142" s="448"/>
      <c r="D142" s="448"/>
      <c r="E142" s="448"/>
      <c r="F142" s="448"/>
      <c r="G142" s="448"/>
      <c r="H142" s="448"/>
      <c r="I142" s="448"/>
      <c r="J142" s="448"/>
      <c r="K142" s="448"/>
      <c r="L142" s="448"/>
      <c r="M142" s="448"/>
      <c r="N142" s="448"/>
      <c r="O142" s="448"/>
      <c r="P142" s="448"/>
      <c r="Q142" s="448"/>
      <c r="R142" s="448"/>
      <c r="S142" s="448"/>
      <c r="T142" s="448"/>
      <c r="U142" s="448"/>
      <c r="V142" s="448"/>
      <c r="W142" s="448"/>
      <c r="X142" s="448"/>
      <c r="Y142" s="448"/>
      <c r="Z142" s="448"/>
      <c r="AA142" s="448"/>
      <c r="AB142" s="448"/>
    </row>
    <row r="143">
      <c r="A143" s="448"/>
      <c r="B143" s="448"/>
      <c r="C143" s="448"/>
      <c r="D143" s="448"/>
      <c r="E143" s="448"/>
      <c r="F143" s="448"/>
      <c r="G143" s="448"/>
      <c r="H143" s="448"/>
      <c r="I143" s="448"/>
      <c r="J143" s="448"/>
      <c r="K143" s="448"/>
      <c r="L143" s="448"/>
      <c r="M143" s="448"/>
      <c r="N143" s="448"/>
      <c r="O143" s="448"/>
      <c r="P143" s="448"/>
      <c r="Q143" s="448"/>
      <c r="R143" s="448"/>
      <c r="S143" s="448"/>
      <c r="T143" s="448"/>
      <c r="U143" s="448"/>
      <c r="V143" s="448"/>
      <c r="W143" s="448"/>
      <c r="X143" s="448"/>
      <c r="Y143" s="448"/>
      <c r="Z143" s="448"/>
      <c r="AA143" s="448"/>
      <c r="AB143" s="448"/>
    </row>
    <row r="144">
      <c r="A144" s="448"/>
      <c r="B144" s="448"/>
      <c r="C144" s="448"/>
      <c r="D144" s="448"/>
      <c r="E144" s="448"/>
      <c r="F144" s="448"/>
      <c r="G144" s="448"/>
      <c r="H144" s="448"/>
      <c r="I144" s="448"/>
      <c r="J144" s="448"/>
      <c r="K144" s="448"/>
      <c r="L144" s="448"/>
      <c r="M144" s="448"/>
      <c r="N144" s="448"/>
      <c r="O144" s="448"/>
      <c r="P144" s="448"/>
      <c r="Q144" s="448"/>
      <c r="R144" s="448"/>
      <c r="S144" s="448"/>
      <c r="T144" s="448"/>
      <c r="U144" s="448"/>
      <c r="V144" s="448"/>
      <c r="W144" s="448"/>
      <c r="X144" s="448"/>
      <c r="Y144" s="448"/>
      <c r="Z144" s="448"/>
      <c r="AA144" s="448"/>
      <c r="AB144" s="448"/>
    </row>
    <row r="145">
      <c r="A145" s="448"/>
      <c r="B145" s="448"/>
      <c r="C145" s="448"/>
      <c r="D145" s="448"/>
      <c r="E145" s="448"/>
      <c r="F145" s="448"/>
      <c r="G145" s="448"/>
      <c r="H145" s="448"/>
      <c r="I145" s="448"/>
      <c r="J145" s="448"/>
      <c r="K145" s="448"/>
      <c r="L145" s="448"/>
      <c r="M145" s="448"/>
      <c r="N145" s="448"/>
      <c r="O145" s="448"/>
      <c r="P145" s="448"/>
      <c r="Q145" s="448"/>
      <c r="R145" s="448"/>
      <c r="S145" s="448"/>
      <c r="T145" s="448"/>
      <c r="U145" s="448"/>
      <c r="V145" s="448"/>
      <c r="W145" s="448"/>
      <c r="X145" s="448"/>
      <c r="Y145" s="448"/>
      <c r="Z145" s="448"/>
      <c r="AA145" s="448"/>
      <c r="AB145" s="448"/>
    </row>
    <row r="146">
      <c r="A146" s="448"/>
      <c r="B146" s="448"/>
      <c r="C146" s="448"/>
      <c r="D146" s="448"/>
      <c r="E146" s="448"/>
      <c r="F146" s="448"/>
      <c r="G146" s="448"/>
      <c r="H146" s="448"/>
      <c r="I146" s="448"/>
      <c r="J146" s="448"/>
      <c r="K146" s="448"/>
      <c r="L146" s="448"/>
      <c r="M146" s="448"/>
      <c r="N146" s="448"/>
      <c r="O146" s="448"/>
      <c r="P146" s="448"/>
      <c r="Q146" s="448"/>
      <c r="R146" s="448"/>
      <c r="S146" s="448"/>
      <c r="T146" s="448"/>
      <c r="U146" s="448"/>
      <c r="V146" s="448"/>
      <c r="W146" s="448"/>
      <c r="X146" s="448"/>
      <c r="Y146" s="448"/>
      <c r="Z146" s="448"/>
      <c r="AA146" s="448"/>
      <c r="AB146" s="448"/>
    </row>
    <row r="147">
      <c r="A147" s="448"/>
      <c r="B147" s="448"/>
      <c r="C147" s="448"/>
      <c r="D147" s="448"/>
      <c r="E147" s="448"/>
      <c r="F147" s="448"/>
      <c r="G147" s="448"/>
      <c r="H147" s="448"/>
      <c r="I147" s="448"/>
      <c r="J147" s="448"/>
      <c r="K147" s="448"/>
      <c r="L147" s="448"/>
      <c r="M147" s="448"/>
      <c r="N147" s="448"/>
      <c r="O147" s="448"/>
      <c r="P147" s="448"/>
      <c r="Q147" s="448"/>
      <c r="R147" s="448"/>
      <c r="S147" s="448"/>
      <c r="T147" s="448"/>
      <c r="U147" s="448"/>
      <c r="V147" s="448"/>
      <c r="W147" s="448"/>
      <c r="X147" s="448"/>
      <c r="Y147" s="448"/>
      <c r="Z147" s="448"/>
      <c r="AA147" s="448"/>
      <c r="AB147" s="448"/>
    </row>
    <row r="148">
      <c r="A148" s="448"/>
      <c r="B148" s="448"/>
      <c r="C148" s="448"/>
      <c r="D148" s="448"/>
      <c r="E148" s="448"/>
      <c r="F148" s="448"/>
      <c r="G148" s="448"/>
      <c r="H148" s="448"/>
      <c r="I148" s="448"/>
      <c r="J148" s="448"/>
      <c r="K148" s="448"/>
      <c r="L148" s="448"/>
      <c r="M148" s="448"/>
      <c r="N148" s="448"/>
      <c r="O148" s="448"/>
      <c r="P148" s="448"/>
      <c r="Q148" s="448"/>
      <c r="R148" s="448"/>
      <c r="S148" s="448"/>
      <c r="T148" s="448"/>
      <c r="U148" s="448"/>
      <c r="V148" s="448"/>
      <c r="W148" s="448"/>
      <c r="X148" s="448"/>
      <c r="Y148" s="448"/>
      <c r="Z148" s="448"/>
      <c r="AA148" s="448"/>
      <c r="AB148" s="448"/>
    </row>
    <row r="149">
      <c r="A149" s="448"/>
      <c r="B149" s="448"/>
      <c r="C149" s="448"/>
      <c r="D149" s="448"/>
      <c r="E149" s="448"/>
      <c r="F149" s="448"/>
      <c r="G149" s="448"/>
      <c r="H149" s="448"/>
      <c r="I149" s="448"/>
      <c r="J149" s="448"/>
      <c r="K149" s="448"/>
      <c r="L149" s="448"/>
      <c r="M149" s="448"/>
      <c r="N149" s="448"/>
      <c r="O149" s="448"/>
      <c r="P149" s="448"/>
      <c r="Q149" s="448"/>
      <c r="R149" s="448"/>
      <c r="S149" s="448"/>
      <c r="T149" s="448"/>
      <c r="U149" s="448"/>
      <c r="V149" s="448"/>
      <c r="W149" s="448"/>
      <c r="X149" s="448"/>
      <c r="Y149" s="448"/>
      <c r="Z149" s="448"/>
      <c r="AA149" s="448"/>
      <c r="AB149" s="448"/>
    </row>
    <row r="150">
      <c r="A150" s="448"/>
      <c r="B150" s="448"/>
      <c r="C150" s="448"/>
      <c r="D150" s="448"/>
      <c r="E150" s="448"/>
      <c r="F150" s="448"/>
      <c r="G150" s="448"/>
      <c r="H150" s="448"/>
      <c r="I150" s="448"/>
      <c r="J150" s="448"/>
      <c r="K150" s="448"/>
      <c r="L150" s="448"/>
      <c r="M150" s="448"/>
      <c r="N150" s="448"/>
      <c r="O150" s="448"/>
      <c r="P150" s="448"/>
      <c r="Q150" s="448"/>
      <c r="R150" s="448"/>
      <c r="S150" s="448"/>
      <c r="T150" s="448"/>
      <c r="U150" s="448"/>
      <c r="V150" s="448"/>
      <c r="W150" s="448"/>
      <c r="X150" s="448"/>
      <c r="Y150" s="448"/>
      <c r="Z150" s="448"/>
      <c r="AA150" s="448"/>
      <c r="AB150" s="448"/>
    </row>
    <row r="151">
      <c r="A151" s="448"/>
      <c r="B151" s="448"/>
      <c r="C151" s="448"/>
      <c r="D151" s="448"/>
      <c r="E151" s="448"/>
      <c r="F151" s="448"/>
      <c r="G151" s="448"/>
      <c r="H151" s="448"/>
      <c r="I151" s="448"/>
      <c r="J151" s="448"/>
      <c r="K151" s="448"/>
      <c r="L151" s="448"/>
      <c r="M151" s="448"/>
      <c r="N151" s="448"/>
      <c r="O151" s="448"/>
      <c r="P151" s="448"/>
      <c r="Q151" s="448"/>
      <c r="R151" s="448"/>
      <c r="S151" s="448"/>
      <c r="T151" s="448"/>
      <c r="U151" s="448"/>
      <c r="V151" s="448"/>
      <c r="W151" s="448"/>
      <c r="X151" s="448"/>
      <c r="Y151" s="448"/>
      <c r="Z151" s="448"/>
      <c r="AA151" s="448"/>
      <c r="AB151" s="448"/>
    </row>
    <row r="152">
      <c r="A152" s="448"/>
      <c r="B152" s="448"/>
      <c r="C152" s="448"/>
      <c r="D152" s="448"/>
      <c r="E152" s="448"/>
      <c r="F152" s="448"/>
      <c r="G152" s="448"/>
      <c r="H152" s="448"/>
      <c r="I152" s="448"/>
      <c r="J152" s="448"/>
      <c r="K152" s="448"/>
      <c r="L152" s="448"/>
      <c r="M152" s="448"/>
      <c r="N152" s="448"/>
      <c r="O152" s="448"/>
      <c r="P152" s="448"/>
      <c r="Q152" s="448"/>
      <c r="R152" s="448"/>
      <c r="S152" s="448"/>
      <c r="T152" s="448"/>
      <c r="U152" s="448"/>
      <c r="V152" s="448"/>
      <c r="W152" s="448"/>
      <c r="X152" s="448"/>
      <c r="Y152" s="448"/>
      <c r="Z152" s="448"/>
      <c r="AA152" s="448"/>
      <c r="AB152" s="448"/>
    </row>
    <row r="153">
      <c r="A153" s="448"/>
      <c r="B153" s="448"/>
      <c r="C153" s="448"/>
      <c r="D153" s="448"/>
      <c r="E153" s="448"/>
      <c r="F153" s="448"/>
      <c r="G153" s="448"/>
      <c r="H153" s="448"/>
      <c r="I153" s="448"/>
      <c r="J153" s="448"/>
      <c r="K153" s="448"/>
      <c r="L153" s="448"/>
      <c r="M153" s="448"/>
      <c r="N153" s="448"/>
      <c r="O153" s="448"/>
      <c r="P153" s="448"/>
      <c r="Q153" s="448"/>
      <c r="R153" s="448"/>
      <c r="S153" s="448"/>
      <c r="T153" s="448"/>
      <c r="U153" s="448"/>
      <c r="V153" s="448"/>
      <c r="W153" s="448"/>
      <c r="X153" s="448"/>
      <c r="Y153" s="448"/>
      <c r="Z153" s="448"/>
      <c r="AA153" s="448"/>
      <c r="AB153" s="448"/>
    </row>
    <row r="154">
      <c r="A154" s="448"/>
      <c r="B154" s="448"/>
      <c r="C154" s="448"/>
      <c r="D154" s="448"/>
      <c r="E154" s="448"/>
      <c r="F154" s="448"/>
      <c r="G154" s="448"/>
      <c r="H154" s="448"/>
      <c r="I154" s="448"/>
      <c r="J154" s="448"/>
      <c r="K154" s="448"/>
      <c r="L154" s="448"/>
      <c r="M154" s="448"/>
      <c r="N154" s="448"/>
      <c r="O154" s="448"/>
      <c r="P154" s="448"/>
      <c r="Q154" s="448"/>
      <c r="R154" s="448"/>
      <c r="S154" s="448"/>
      <c r="T154" s="448"/>
      <c r="U154" s="448"/>
      <c r="V154" s="448"/>
      <c r="W154" s="448"/>
      <c r="X154" s="448"/>
      <c r="Y154" s="448"/>
      <c r="Z154" s="448"/>
      <c r="AA154" s="448"/>
      <c r="AB154" s="448"/>
    </row>
    <row r="155">
      <c r="A155" s="448"/>
      <c r="B155" s="448"/>
      <c r="C155" s="448"/>
      <c r="D155" s="448"/>
      <c r="E155" s="448"/>
      <c r="F155" s="448"/>
      <c r="G155" s="448"/>
      <c r="H155" s="448"/>
      <c r="I155" s="448"/>
      <c r="J155" s="448"/>
      <c r="K155" s="448"/>
      <c r="L155" s="448"/>
      <c r="M155" s="448"/>
      <c r="N155" s="448"/>
      <c r="O155" s="448"/>
      <c r="P155" s="448"/>
      <c r="Q155" s="448"/>
      <c r="R155" s="448"/>
      <c r="S155" s="448"/>
      <c r="T155" s="448"/>
      <c r="U155" s="448"/>
      <c r="V155" s="448"/>
      <c r="W155" s="448"/>
      <c r="X155" s="448"/>
      <c r="Y155" s="448"/>
      <c r="Z155" s="448"/>
      <c r="AA155" s="448"/>
      <c r="AB155" s="448"/>
    </row>
    <row r="156">
      <c r="A156" s="448"/>
      <c r="B156" s="448"/>
      <c r="C156" s="448"/>
      <c r="D156" s="448"/>
      <c r="E156" s="448"/>
      <c r="F156" s="448"/>
      <c r="G156" s="448"/>
      <c r="H156" s="448"/>
      <c r="I156" s="448"/>
      <c r="J156" s="448"/>
      <c r="K156" s="448"/>
      <c r="L156" s="448"/>
      <c r="M156" s="448"/>
      <c r="N156" s="448"/>
      <c r="O156" s="448"/>
      <c r="P156" s="448"/>
      <c r="Q156" s="448"/>
      <c r="R156" s="448"/>
      <c r="S156" s="448"/>
      <c r="T156" s="448"/>
      <c r="U156" s="448"/>
      <c r="V156" s="448"/>
      <c r="W156" s="448"/>
      <c r="X156" s="448"/>
      <c r="Y156" s="448"/>
      <c r="Z156" s="448"/>
      <c r="AA156" s="448"/>
      <c r="AB156" s="448"/>
    </row>
    <row r="157">
      <c r="A157" s="448"/>
      <c r="B157" s="448"/>
      <c r="C157" s="448"/>
      <c r="D157" s="448"/>
      <c r="E157" s="448"/>
      <c r="F157" s="448"/>
      <c r="G157" s="448"/>
      <c r="H157" s="448"/>
      <c r="I157" s="448"/>
      <c r="J157" s="448"/>
      <c r="K157" s="448"/>
      <c r="L157" s="448"/>
      <c r="M157" s="448"/>
      <c r="N157" s="448"/>
      <c r="O157" s="448"/>
      <c r="P157" s="448"/>
      <c r="Q157" s="448"/>
      <c r="R157" s="448"/>
      <c r="S157" s="448"/>
      <c r="T157" s="448"/>
      <c r="U157" s="448"/>
      <c r="V157" s="448"/>
      <c r="W157" s="448"/>
      <c r="X157" s="448"/>
      <c r="Y157" s="448"/>
      <c r="Z157" s="448"/>
      <c r="AA157" s="448"/>
      <c r="AB157" s="448"/>
    </row>
    <row r="158">
      <c r="A158" s="448"/>
      <c r="B158" s="448"/>
      <c r="C158" s="448"/>
      <c r="D158" s="448"/>
      <c r="E158" s="448"/>
      <c r="F158" s="448"/>
      <c r="G158" s="448"/>
      <c r="H158" s="448"/>
      <c r="I158" s="448"/>
      <c r="J158" s="448"/>
      <c r="K158" s="448"/>
      <c r="L158" s="448"/>
      <c r="M158" s="448"/>
      <c r="N158" s="448"/>
      <c r="O158" s="448"/>
      <c r="P158" s="448"/>
      <c r="Q158" s="448"/>
      <c r="R158" s="448"/>
      <c r="S158" s="448"/>
      <c r="T158" s="448"/>
      <c r="U158" s="448"/>
      <c r="V158" s="448"/>
      <c r="W158" s="448"/>
      <c r="X158" s="448"/>
      <c r="Y158" s="448"/>
      <c r="Z158" s="448"/>
      <c r="AA158" s="448"/>
      <c r="AB158" s="448"/>
    </row>
    <row r="159">
      <c r="A159" s="448"/>
      <c r="B159" s="448"/>
      <c r="C159" s="448"/>
      <c r="D159" s="448"/>
      <c r="E159" s="448"/>
      <c r="F159" s="448"/>
      <c r="G159" s="448"/>
      <c r="H159" s="448"/>
      <c r="I159" s="448"/>
      <c r="J159" s="448"/>
      <c r="K159" s="448"/>
      <c r="L159" s="448"/>
      <c r="M159" s="448"/>
      <c r="N159" s="448"/>
      <c r="O159" s="448"/>
      <c r="P159" s="448"/>
      <c r="Q159" s="448"/>
      <c r="R159" s="448"/>
      <c r="S159" s="448"/>
      <c r="T159" s="448"/>
      <c r="U159" s="448"/>
      <c r="V159" s="448"/>
      <c r="W159" s="448"/>
      <c r="X159" s="448"/>
      <c r="Y159" s="448"/>
      <c r="Z159" s="448"/>
      <c r="AA159" s="448"/>
      <c r="AB159" s="448"/>
    </row>
    <row r="160">
      <c r="A160" s="448"/>
      <c r="B160" s="448"/>
      <c r="C160" s="448"/>
      <c r="D160" s="448"/>
      <c r="E160" s="448"/>
      <c r="F160" s="448"/>
      <c r="G160" s="448"/>
      <c r="H160" s="448"/>
      <c r="I160" s="448"/>
      <c r="J160" s="448"/>
      <c r="K160" s="448"/>
      <c r="L160" s="448"/>
      <c r="M160" s="448"/>
      <c r="N160" s="448"/>
      <c r="O160" s="448"/>
      <c r="P160" s="448"/>
      <c r="Q160" s="448"/>
      <c r="R160" s="448"/>
      <c r="S160" s="448"/>
      <c r="T160" s="448"/>
      <c r="U160" s="448"/>
      <c r="V160" s="448"/>
      <c r="W160" s="448"/>
      <c r="X160" s="448"/>
      <c r="Y160" s="448"/>
      <c r="Z160" s="448"/>
      <c r="AA160" s="448"/>
      <c r="AB160" s="448"/>
    </row>
    <row r="161">
      <c r="A161" s="448"/>
      <c r="B161" s="448"/>
      <c r="C161" s="448"/>
      <c r="D161" s="448"/>
      <c r="E161" s="448"/>
      <c r="F161" s="448"/>
      <c r="G161" s="448"/>
      <c r="H161" s="448"/>
      <c r="I161" s="448"/>
      <c r="J161" s="448"/>
      <c r="K161" s="448"/>
      <c r="L161" s="448"/>
      <c r="M161" s="448"/>
      <c r="N161" s="448"/>
      <c r="O161" s="448"/>
      <c r="P161" s="448"/>
      <c r="Q161" s="448"/>
      <c r="R161" s="448"/>
      <c r="S161" s="448"/>
      <c r="T161" s="448"/>
      <c r="U161" s="448"/>
      <c r="V161" s="448"/>
      <c r="W161" s="448"/>
      <c r="X161" s="448"/>
      <c r="Y161" s="448"/>
      <c r="Z161" s="448"/>
      <c r="AA161" s="448"/>
      <c r="AB161" s="448"/>
    </row>
    <row r="162">
      <c r="A162" s="448"/>
      <c r="B162" s="448"/>
      <c r="C162" s="448"/>
      <c r="D162" s="448"/>
      <c r="E162" s="448"/>
      <c r="F162" s="448"/>
      <c r="G162" s="448"/>
      <c r="H162" s="448"/>
      <c r="I162" s="448"/>
      <c r="J162" s="448"/>
      <c r="K162" s="448"/>
      <c r="L162" s="448"/>
      <c r="M162" s="448"/>
      <c r="N162" s="448"/>
      <c r="O162" s="448"/>
      <c r="P162" s="448"/>
      <c r="Q162" s="448"/>
      <c r="R162" s="448"/>
      <c r="S162" s="448"/>
      <c r="T162" s="448"/>
      <c r="U162" s="448"/>
      <c r="V162" s="448"/>
      <c r="W162" s="448"/>
      <c r="X162" s="448"/>
      <c r="Y162" s="448"/>
      <c r="Z162" s="448"/>
      <c r="AA162" s="448"/>
      <c r="AB162" s="448"/>
    </row>
    <row r="163">
      <c r="A163" s="448"/>
      <c r="B163" s="448"/>
      <c r="C163" s="448"/>
      <c r="D163" s="448"/>
      <c r="E163" s="448"/>
      <c r="F163" s="448"/>
      <c r="G163" s="448"/>
      <c r="H163" s="448"/>
      <c r="I163" s="448"/>
      <c r="J163" s="448"/>
      <c r="K163" s="448"/>
      <c r="L163" s="448"/>
      <c r="M163" s="448"/>
      <c r="N163" s="448"/>
      <c r="O163" s="448"/>
      <c r="P163" s="448"/>
      <c r="Q163" s="448"/>
      <c r="R163" s="448"/>
      <c r="S163" s="448"/>
      <c r="T163" s="448"/>
      <c r="U163" s="448"/>
      <c r="V163" s="448"/>
      <c r="W163" s="448"/>
      <c r="X163" s="448"/>
      <c r="Y163" s="448"/>
      <c r="Z163" s="448"/>
      <c r="AA163" s="448"/>
      <c r="AB163" s="448"/>
    </row>
    <row r="164">
      <c r="A164" s="448"/>
      <c r="B164" s="448"/>
      <c r="C164" s="448"/>
      <c r="D164" s="448"/>
      <c r="E164" s="448"/>
      <c r="F164" s="448"/>
      <c r="G164" s="448"/>
      <c r="H164" s="448"/>
      <c r="I164" s="448"/>
      <c r="J164" s="448"/>
      <c r="K164" s="448"/>
      <c r="L164" s="448"/>
      <c r="M164" s="448"/>
      <c r="N164" s="448"/>
      <c r="O164" s="448"/>
      <c r="P164" s="448"/>
      <c r="Q164" s="448"/>
      <c r="R164" s="448"/>
      <c r="S164" s="448"/>
      <c r="T164" s="448"/>
      <c r="U164" s="448"/>
      <c r="V164" s="448"/>
      <c r="W164" s="448"/>
      <c r="X164" s="448"/>
      <c r="Y164" s="448"/>
      <c r="Z164" s="448"/>
      <c r="AA164" s="448"/>
      <c r="AB164" s="448"/>
    </row>
    <row r="165">
      <c r="A165" s="448"/>
      <c r="B165" s="448"/>
      <c r="C165" s="448"/>
      <c r="D165" s="448"/>
      <c r="E165" s="448"/>
      <c r="F165" s="448"/>
      <c r="G165" s="448"/>
      <c r="H165" s="448"/>
      <c r="I165" s="448"/>
      <c r="J165" s="448"/>
      <c r="K165" s="448"/>
      <c r="L165" s="448"/>
      <c r="M165" s="448"/>
      <c r="N165" s="448"/>
      <c r="O165" s="448"/>
      <c r="P165" s="448"/>
      <c r="Q165" s="448"/>
      <c r="R165" s="448"/>
      <c r="S165" s="448"/>
      <c r="T165" s="448"/>
      <c r="U165" s="448"/>
      <c r="V165" s="448"/>
      <c r="W165" s="448"/>
      <c r="X165" s="448"/>
      <c r="Y165" s="448"/>
      <c r="Z165" s="448"/>
      <c r="AA165" s="448"/>
      <c r="AB165" s="448"/>
    </row>
    <row r="166">
      <c r="A166" s="448"/>
      <c r="B166" s="448"/>
      <c r="C166" s="448"/>
      <c r="D166" s="448"/>
      <c r="E166" s="448"/>
      <c r="F166" s="448"/>
      <c r="G166" s="448"/>
      <c r="H166" s="448"/>
      <c r="I166" s="448"/>
      <c r="J166" s="448"/>
      <c r="K166" s="448"/>
      <c r="L166" s="448"/>
      <c r="M166" s="448"/>
      <c r="N166" s="448"/>
      <c r="O166" s="448"/>
      <c r="P166" s="448"/>
      <c r="Q166" s="448"/>
      <c r="R166" s="448"/>
      <c r="S166" s="448"/>
      <c r="T166" s="448"/>
      <c r="U166" s="448"/>
      <c r="V166" s="448"/>
      <c r="W166" s="448"/>
      <c r="X166" s="448"/>
      <c r="Y166" s="448"/>
      <c r="Z166" s="448"/>
      <c r="AA166" s="448"/>
      <c r="AB166" s="448"/>
    </row>
    <row r="167">
      <c r="A167" s="448"/>
      <c r="B167" s="448"/>
      <c r="C167" s="448"/>
      <c r="D167" s="448"/>
      <c r="E167" s="448"/>
      <c r="F167" s="448"/>
      <c r="G167" s="448"/>
      <c r="H167" s="448"/>
      <c r="I167" s="448"/>
      <c r="J167" s="448"/>
      <c r="K167" s="448"/>
      <c r="L167" s="448"/>
      <c r="M167" s="448"/>
      <c r="N167" s="448"/>
      <c r="O167" s="448"/>
      <c r="P167" s="448"/>
      <c r="Q167" s="448"/>
      <c r="R167" s="448"/>
      <c r="S167" s="448"/>
      <c r="T167" s="448"/>
      <c r="U167" s="448"/>
      <c r="V167" s="448"/>
      <c r="W167" s="448"/>
      <c r="X167" s="448"/>
      <c r="Y167" s="448"/>
      <c r="Z167" s="448"/>
      <c r="AA167" s="448"/>
      <c r="AB167" s="448"/>
    </row>
    <row r="168">
      <c r="A168" s="448"/>
      <c r="B168" s="448"/>
      <c r="C168" s="448"/>
      <c r="D168" s="448"/>
      <c r="E168" s="448"/>
      <c r="F168" s="448"/>
      <c r="G168" s="448"/>
      <c r="H168" s="448"/>
      <c r="I168" s="448"/>
      <c r="J168" s="448"/>
      <c r="K168" s="448"/>
      <c r="L168" s="448"/>
      <c r="M168" s="448"/>
      <c r="N168" s="448"/>
      <c r="O168" s="448"/>
      <c r="P168" s="448"/>
      <c r="Q168" s="448"/>
      <c r="R168" s="448"/>
      <c r="S168" s="448"/>
      <c r="T168" s="448"/>
      <c r="U168" s="448"/>
      <c r="V168" s="448"/>
      <c r="W168" s="448"/>
      <c r="X168" s="448"/>
      <c r="Y168" s="448"/>
      <c r="Z168" s="448"/>
      <c r="AA168" s="448"/>
      <c r="AB168" s="448"/>
    </row>
    <row r="169">
      <c r="A169" s="448"/>
      <c r="B169" s="448"/>
      <c r="C169" s="448"/>
      <c r="D169" s="448"/>
      <c r="E169" s="448"/>
      <c r="F169" s="448"/>
      <c r="G169" s="448"/>
      <c r="H169" s="448"/>
      <c r="I169" s="448"/>
      <c r="J169" s="448"/>
      <c r="K169" s="448"/>
      <c r="L169" s="448"/>
      <c r="M169" s="448"/>
      <c r="N169" s="448"/>
      <c r="O169" s="448"/>
      <c r="P169" s="448"/>
      <c r="Q169" s="448"/>
      <c r="R169" s="448"/>
      <c r="S169" s="448"/>
      <c r="T169" s="448"/>
      <c r="U169" s="448"/>
      <c r="V169" s="448"/>
      <c r="W169" s="448"/>
      <c r="X169" s="448"/>
      <c r="Y169" s="448"/>
      <c r="Z169" s="448"/>
      <c r="AA169" s="448"/>
      <c r="AB169" s="448"/>
    </row>
    <row r="170">
      <c r="A170" s="448"/>
      <c r="B170" s="448"/>
      <c r="C170" s="448"/>
      <c r="D170" s="448"/>
      <c r="E170" s="448"/>
      <c r="F170" s="448"/>
      <c r="G170" s="448"/>
      <c r="H170" s="448"/>
      <c r="I170" s="448"/>
      <c r="J170" s="448"/>
      <c r="K170" s="448"/>
      <c r="L170" s="448"/>
      <c r="M170" s="448"/>
      <c r="N170" s="448"/>
      <c r="O170" s="448"/>
      <c r="P170" s="448"/>
      <c r="Q170" s="448"/>
      <c r="R170" s="448"/>
      <c r="S170" s="448"/>
      <c r="T170" s="448"/>
      <c r="U170" s="448"/>
      <c r="V170" s="448"/>
      <c r="W170" s="448"/>
      <c r="X170" s="448"/>
      <c r="Y170" s="448"/>
      <c r="Z170" s="448"/>
      <c r="AA170" s="448"/>
      <c r="AB170" s="448"/>
    </row>
    <row r="171">
      <c r="A171" s="448"/>
      <c r="B171" s="448"/>
      <c r="C171" s="448"/>
      <c r="D171" s="448"/>
      <c r="E171" s="448"/>
      <c r="F171" s="448"/>
      <c r="G171" s="448"/>
      <c r="H171" s="448"/>
      <c r="I171" s="448"/>
      <c r="J171" s="448"/>
      <c r="K171" s="448"/>
      <c r="L171" s="448"/>
      <c r="M171" s="448"/>
      <c r="N171" s="448"/>
      <c r="O171" s="448"/>
      <c r="P171" s="448"/>
      <c r="Q171" s="448"/>
      <c r="R171" s="448"/>
      <c r="S171" s="448"/>
      <c r="T171" s="448"/>
      <c r="U171" s="448"/>
      <c r="V171" s="448"/>
      <c r="W171" s="448"/>
      <c r="X171" s="448"/>
      <c r="Y171" s="448"/>
      <c r="Z171" s="448"/>
      <c r="AA171" s="448"/>
      <c r="AB171" s="448"/>
    </row>
    <row r="172">
      <c r="A172" s="448"/>
      <c r="B172" s="448"/>
      <c r="C172" s="448"/>
      <c r="D172" s="448"/>
      <c r="E172" s="448"/>
      <c r="F172" s="448"/>
      <c r="G172" s="448"/>
      <c r="H172" s="448"/>
      <c r="I172" s="448"/>
      <c r="J172" s="448"/>
      <c r="K172" s="448"/>
      <c r="L172" s="448"/>
      <c r="M172" s="448"/>
      <c r="N172" s="448"/>
      <c r="O172" s="448"/>
      <c r="P172" s="448"/>
      <c r="Q172" s="448"/>
      <c r="R172" s="448"/>
      <c r="S172" s="448"/>
      <c r="T172" s="448"/>
      <c r="U172" s="448"/>
      <c r="V172" s="448"/>
      <c r="W172" s="448"/>
      <c r="X172" s="448"/>
      <c r="Y172" s="448"/>
      <c r="Z172" s="448"/>
      <c r="AA172" s="448"/>
      <c r="AB172" s="448"/>
    </row>
    <row r="173">
      <c r="A173" s="448"/>
      <c r="B173" s="448"/>
      <c r="C173" s="448"/>
      <c r="D173" s="448"/>
      <c r="E173" s="448"/>
      <c r="F173" s="448"/>
      <c r="G173" s="448"/>
      <c r="H173" s="448"/>
      <c r="I173" s="448"/>
      <c r="J173" s="448"/>
      <c r="K173" s="448"/>
      <c r="L173" s="448"/>
      <c r="M173" s="448"/>
      <c r="N173" s="448"/>
      <c r="O173" s="448"/>
      <c r="P173" s="448"/>
      <c r="Q173" s="448"/>
      <c r="R173" s="448"/>
      <c r="S173" s="448"/>
      <c r="T173" s="448"/>
      <c r="U173" s="448"/>
      <c r="V173" s="448"/>
      <c r="W173" s="448"/>
      <c r="X173" s="448"/>
      <c r="Y173" s="448"/>
      <c r="Z173" s="448"/>
      <c r="AA173" s="448"/>
      <c r="AB173" s="448"/>
    </row>
    <row r="174">
      <c r="A174" s="448"/>
      <c r="B174" s="448"/>
      <c r="C174" s="448"/>
      <c r="D174" s="448"/>
      <c r="E174" s="448"/>
      <c r="F174" s="448"/>
      <c r="G174" s="448"/>
      <c r="H174" s="448"/>
      <c r="I174" s="448"/>
      <c r="J174" s="448"/>
      <c r="K174" s="448"/>
      <c r="L174" s="448"/>
      <c r="M174" s="448"/>
      <c r="N174" s="448"/>
      <c r="O174" s="448"/>
      <c r="P174" s="448"/>
      <c r="Q174" s="448"/>
      <c r="R174" s="448"/>
      <c r="S174" s="448"/>
      <c r="T174" s="448"/>
      <c r="U174" s="448"/>
      <c r="V174" s="448"/>
      <c r="W174" s="448"/>
      <c r="X174" s="448"/>
      <c r="Y174" s="448"/>
      <c r="Z174" s="448"/>
      <c r="AA174" s="448"/>
      <c r="AB174" s="448"/>
    </row>
    <row r="175">
      <c r="A175" s="448"/>
      <c r="B175" s="448"/>
      <c r="C175" s="448"/>
      <c r="D175" s="448"/>
      <c r="E175" s="448"/>
      <c r="F175" s="448"/>
      <c r="G175" s="448"/>
      <c r="H175" s="448"/>
      <c r="I175" s="448"/>
      <c r="J175" s="448"/>
      <c r="K175" s="448"/>
      <c r="L175" s="448"/>
      <c r="M175" s="448"/>
      <c r="N175" s="448"/>
      <c r="O175" s="448"/>
      <c r="P175" s="448"/>
      <c r="Q175" s="448"/>
      <c r="R175" s="448"/>
      <c r="S175" s="448"/>
      <c r="T175" s="448"/>
      <c r="U175" s="448"/>
      <c r="V175" s="448"/>
      <c r="W175" s="448"/>
      <c r="X175" s="448"/>
      <c r="Y175" s="448"/>
      <c r="Z175" s="448"/>
      <c r="AA175" s="448"/>
      <c r="AB175" s="448"/>
    </row>
    <row r="176">
      <c r="A176" s="448"/>
      <c r="B176" s="448"/>
      <c r="C176" s="448"/>
      <c r="D176" s="448"/>
      <c r="E176" s="448"/>
      <c r="F176" s="448"/>
      <c r="G176" s="448"/>
      <c r="H176" s="448"/>
      <c r="I176" s="448"/>
      <c r="J176" s="448"/>
      <c r="K176" s="448"/>
      <c r="L176" s="448"/>
      <c r="M176" s="448"/>
      <c r="N176" s="448"/>
      <c r="O176" s="448"/>
      <c r="P176" s="448"/>
      <c r="Q176" s="448"/>
      <c r="R176" s="448"/>
      <c r="S176" s="448"/>
      <c r="T176" s="448"/>
      <c r="U176" s="448"/>
      <c r="V176" s="448"/>
      <c r="W176" s="448"/>
      <c r="X176" s="448"/>
      <c r="Y176" s="448"/>
      <c r="Z176" s="448"/>
      <c r="AA176" s="448"/>
      <c r="AB176" s="448"/>
    </row>
    <row r="177">
      <c r="A177" s="448"/>
      <c r="B177" s="448"/>
      <c r="C177" s="448"/>
      <c r="D177" s="448"/>
      <c r="E177" s="448"/>
      <c r="F177" s="448"/>
      <c r="G177" s="448"/>
      <c r="H177" s="448"/>
      <c r="I177" s="448"/>
      <c r="J177" s="448"/>
      <c r="K177" s="448"/>
      <c r="L177" s="448"/>
      <c r="M177" s="448"/>
      <c r="N177" s="448"/>
      <c r="O177" s="448"/>
      <c r="P177" s="448"/>
      <c r="Q177" s="448"/>
      <c r="R177" s="448"/>
      <c r="S177" s="448"/>
      <c r="T177" s="448"/>
      <c r="U177" s="448"/>
      <c r="V177" s="448"/>
      <c r="W177" s="448"/>
      <c r="X177" s="448"/>
      <c r="Y177" s="448"/>
      <c r="Z177" s="448"/>
      <c r="AA177" s="448"/>
      <c r="AB177" s="448"/>
    </row>
    <row r="178">
      <c r="A178" s="448"/>
      <c r="B178" s="448"/>
      <c r="C178" s="448"/>
      <c r="D178" s="448"/>
      <c r="E178" s="448"/>
      <c r="F178" s="448"/>
      <c r="G178" s="448"/>
      <c r="H178" s="448"/>
      <c r="I178" s="448"/>
      <c r="J178" s="448"/>
      <c r="K178" s="448"/>
      <c r="L178" s="448"/>
      <c r="M178" s="448"/>
      <c r="N178" s="448"/>
      <c r="O178" s="448"/>
      <c r="P178" s="448"/>
      <c r="Q178" s="448"/>
      <c r="R178" s="448"/>
      <c r="S178" s="448"/>
      <c r="T178" s="448"/>
      <c r="U178" s="448"/>
      <c r="V178" s="448"/>
      <c r="W178" s="448"/>
      <c r="X178" s="448"/>
      <c r="Y178" s="448"/>
      <c r="Z178" s="448"/>
      <c r="AA178" s="448"/>
      <c r="AB178" s="448"/>
    </row>
    <row r="179">
      <c r="A179" s="448"/>
      <c r="B179" s="448"/>
      <c r="C179" s="448"/>
      <c r="D179" s="448"/>
      <c r="E179" s="448"/>
      <c r="F179" s="448"/>
      <c r="G179" s="448"/>
      <c r="H179" s="448"/>
      <c r="I179" s="448"/>
      <c r="J179" s="448"/>
      <c r="K179" s="448"/>
      <c r="L179" s="448"/>
      <c r="M179" s="448"/>
      <c r="N179" s="448"/>
      <c r="O179" s="448"/>
      <c r="P179" s="448"/>
      <c r="Q179" s="448"/>
      <c r="R179" s="448"/>
      <c r="S179" s="448"/>
      <c r="T179" s="448"/>
      <c r="U179" s="448"/>
      <c r="V179" s="448"/>
      <c r="W179" s="448"/>
      <c r="X179" s="448"/>
      <c r="Y179" s="448"/>
      <c r="Z179" s="448"/>
      <c r="AA179" s="448"/>
      <c r="AB179" s="448"/>
    </row>
    <row r="180">
      <c r="A180" s="448"/>
      <c r="B180" s="448"/>
      <c r="C180" s="448"/>
      <c r="D180" s="448"/>
      <c r="E180" s="448"/>
      <c r="F180" s="448"/>
      <c r="G180" s="448"/>
      <c r="H180" s="448"/>
      <c r="I180" s="448"/>
      <c r="J180" s="448"/>
      <c r="K180" s="448"/>
      <c r="L180" s="448"/>
      <c r="M180" s="448"/>
      <c r="N180" s="448"/>
      <c r="O180" s="448"/>
      <c r="P180" s="448"/>
      <c r="Q180" s="448"/>
      <c r="R180" s="448"/>
      <c r="S180" s="448"/>
      <c r="T180" s="448"/>
      <c r="U180" s="448"/>
      <c r="V180" s="448"/>
      <c r="W180" s="448"/>
      <c r="X180" s="448"/>
      <c r="Y180" s="448"/>
      <c r="Z180" s="448"/>
      <c r="AA180" s="448"/>
      <c r="AB180" s="448"/>
    </row>
    <row r="181">
      <c r="A181" s="448"/>
      <c r="B181" s="448"/>
      <c r="C181" s="448"/>
      <c r="D181" s="448"/>
      <c r="E181" s="448"/>
      <c r="F181" s="448"/>
      <c r="G181" s="448"/>
      <c r="H181" s="448"/>
      <c r="I181" s="448"/>
      <c r="J181" s="448"/>
      <c r="K181" s="448"/>
      <c r="L181" s="448"/>
      <c r="M181" s="448"/>
      <c r="N181" s="448"/>
      <c r="O181" s="448"/>
      <c r="P181" s="448"/>
      <c r="Q181" s="448"/>
      <c r="R181" s="448"/>
      <c r="S181" s="448"/>
      <c r="T181" s="448"/>
      <c r="U181" s="448"/>
      <c r="V181" s="448"/>
      <c r="W181" s="448"/>
      <c r="X181" s="448"/>
      <c r="Y181" s="448"/>
      <c r="Z181" s="448"/>
      <c r="AA181" s="448"/>
      <c r="AB181" s="448"/>
    </row>
    <row r="182">
      <c r="A182" s="448"/>
      <c r="B182" s="448"/>
      <c r="C182" s="448"/>
      <c r="D182" s="448"/>
      <c r="E182" s="448"/>
      <c r="F182" s="448"/>
      <c r="G182" s="448"/>
      <c r="H182" s="448"/>
      <c r="I182" s="448"/>
      <c r="J182" s="448"/>
      <c r="K182" s="448"/>
      <c r="L182" s="448"/>
      <c r="M182" s="448"/>
      <c r="N182" s="448"/>
      <c r="O182" s="448"/>
      <c r="P182" s="448"/>
      <c r="Q182" s="448"/>
      <c r="R182" s="448"/>
      <c r="S182" s="448"/>
      <c r="T182" s="448"/>
      <c r="U182" s="448"/>
      <c r="V182" s="448"/>
      <c r="W182" s="448"/>
      <c r="X182" s="448"/>
      <c r="Y182" s="448"/>
      <c r="Z182" s="448"/>
      <c r="AA182" s="448"/>
      <c r="AB182" s="448"/>
    </row>
    <row r="183">
      <c r="A183" s="448"/>
      <c r="B183" s="448"/>
      <c r="C183" s="448"/>
      <c r="D183" s="448"/>
      <c r="E183" s="448"/>
      <c r="F183" s="448"/>
      <c r="G183" s="448"/>
      <c r="H183" s="448"/>
      <c r="I183" s="448"/>
      <c r="J183" s="448"/>
      <c r="K183" s="448"/>
      <c r="L183" s="448"/>
      <c r="M183" s="448"/>
      <c r="N183" s="448"/>
      <c r="O183" s="448"/>
      <c r="P183" s="448"/>
      <c r="Q183" s="448"/>
      <c r="R183" s="448"/>
      <c r="S183" s="448"/>
      <c r="T183" s="448"/>
      <c r="U183" s="448"/>
      <c r="V183" s="448"/>
      <c r="W183" s="448"/>
      <c r="X183" s="448"/>
      <c r="Y183" s="448"/>
      <c r="Z183" s="448"/>
      <c r="AA183" s="448"/>
      <c r="AB183" s="448"/>
    </row>
    <row r="184">
      <c r="A184" s="448"/>
      <c r="B184" s="448"/>
      <c r="C184" s="448"/>
      <c r="D184" s="448"/>
      <c r="E184" s="448"/>
      <c r="F184" s="448"/>
      <c r="G184" s="448"/>
      <c r="H184" s="448"/>
      <c r="I184" s="448"/>
      <c r="J184" s="448"/>
      <c r="K184" s="448"/>
      <c r="L184" s="448"/>
      <c r="M184" s="448"/>
      <c r="N184" s="448"/>
      <c r="O184" s="448"/>
      <c r="P184" s="448"/>
      <c r="Q184" s="448"/>
      <c r="R184" s="448"/>
      <c r="S184" s="448"/>
      <c r="T184" s="448"/>
      <c r="U184" s="448"/>
      <c r="V184" s="448"/>
      <c r="W184" s="448"/>
      <c r="X184" s="448"/>
      <c r="Y184" s="448"/>
      <c r="Z184" s="448"/>
      <c r="AA184" s="448"/>
      <c r="AB184" s="448"/>
    </row>
    <row r="185">
      <c r="A185" s="448"/>
      <c r="B185" s="448"/>
      <c r="C185" s="448"/>
      <c r="D185" s="448"/>
      <c r="E185" s="448"/>
      <c r="F185" s="448"/>
      <c r="G185" s="448"/>
      <c r="H185" s="448"/>
      <c r="I185" s="448"/>
      <c r="J185" s="448"/>
      <c r="K185" s="448"/>
      <c r="L185" s="448"/>
      <c r="M185" s="448"/>
      <c r="N185" s="448"/>
      <c r="O185" s="448"/>
      <c r="P185" s="448"/>
      <c r="Q185" s="448"/>
      <c r="R185" s="448"/>
      <c r="S185" s="448"/>
      <c r="T185" s="448"/>
      <c r="U185" s="448"/>
      <c r="V185" s="448"/>
      <c r="W185" s="448"/>
      <c r="X185" s="448"/>
      <c r="Y185" s="448"/>
      <c r="Z185" s="448"/>
      <c r="AA185" s="448"/>
      <c r="AB185" s="448"/>
    </row>
    <row r="186">
      <c r="A186" s="448"/>
      <c r="B186" s="448"/>
      <c r="C186" s="448"/>
      <c r="D186" s="448"/>
      <c r="E186" s="448"/>
      <c r="F186" s="448"/>
      <c r="G186" s="448"/>
      <c r="H186" s="448"/>
      <c r="I186" s="448"/>
      <c r="J186" s="448"/>
      <c r="K186" s="448"/>
      <c r="L186" s="448"/>
      <c r="M186" s="448"/>
      <c r="N186" s="448"/>
      <c r="O186" s="448"/>
      <c r="P186" s="448"/>
      <c r="Q186" s="448"/>
      <c r="R186" s="448"/>
      <c r="S186" s="448"/>
      <c r="T186" s="448"/>
      <c r="U186" s="448"/>
      <c r="V186" s="448"/>
      <c r="W186" s="448"/>
      <c r="X186" s="448"/>
      <c r="Y186" s="448"/>
      <c r="Z186" s="448"/>
      <c r="AA186" s="448"/>
      <c r="AB186" s="448"/>
    </row>
    <row r="187">
      <c r="A187" s="448"/>
      <c r="B187" s="448"/>
      <c r="C187" s="448"/>
      <c r="D187" s="448"/>
      <c r="E187" s="448"/>
      <c r="F187" s="448"/>
      <c r="G187" s="448"/>
      <c r="H187" s="448"/>
      <c r="I187" s="448"/>
      <c r="J187" s="448"/>
      <c r="K187" s="448"/>
      <c r="L187" s="448"/>
      <c r="M187" s="448"/>
      <c r="N187" s="448"/>
      <c r="O187" s="448"/>
      <c r="P187" s="448"/>
      <c r="Q187" s="448"/>
      <c r="R187" s="448"/>
      <c r="S187" s="448"/>
      <c r="T187" s="448"/>
      <c r="U187" s="448"/>
      <c r="V187" s="448"/>
      <c r="W187" s="448"/>
      <c r="X187" s="448"/>
      <c r="Y187" s="448"/>
      <c r="Z187" s="448"/>
      <c r="AA187" s="448"/>
      <c r="AB187" s="448"/>
    </row>
    <row r="188">
      <c r="A188" s="448"/>
      <c r="B188" s="448"/>
      <c r="C188" s="448"/>
      <c r="D188" s="448"/>
      <c r="E188" s="448"/>
      <c r="F188" s="448"/>
      <c r="G188" s="448"/>
      <c r="H188" s="448"/>
      <c r="I188" s="448"/>
      <c r="J188" s="448"/>
      <c r="K188" s="448"/>
      <c r="L188" s="448"/>
      <c r="M188" s="448"/>
      <c r="N188" s="448"/>
      <c r="O188" s="448"/>
      <c r="P188" s="448"/>
      <c r="Q188" s="448"/>
      <c r="R188" s="448"/>
      <c r="S188" s="448"/>
      <c r="T188" s="448"/>
      <c r="U188" s="448"/>
      <c r="V188" s="448"/>
      <c r="W188" s="448"/>
      <c r="X188" s="448"/>
      <c r="Y188" s="448"/>
      <c r="Z188" s="448"/>
      <c r="AA188" s="448"/>
      <c r="AB188" s="448"/>
    </row>
    <row r="189">
      <c r="A189" s="448"/>
      <c r="B189" s="448"/>
      <c r="C189" s="448"/>
      <c r="D189" s="448"/>
      <c r="E189" s="448"/>
      <c r="F189" s="448"/>
      <c r="G189" s="448"/>
      <c r="H189" s="448"/>
      <c r="I189" s="448"/>
      <c r="J189" s="448"/>
      <c r="K189" s="448"/>
      <c r="L189" s="448"/>
      <c r="M189" s="448"/>
      <c r="N189" s="448"/>
      <c r="O189" s="448"/>
      <c r="P189" s="448"/>
      <c r="Q189" s="448"/>
      <c r="R189" s="448"/>
      <c r="S189" s="448"/>
      <c r="T189" s="448"/>
      <c r="U189" s="448"/>
      <c r="V189" s="448"/>
      <c r="W189" s="448"/>
      <c r="X189" s="448"/>
      <c r="Y189" s="448"/>
      <c r="Z189" s="448"/>
      <c r="AA189" s="448"/>
      <c r="AB189" s="448"/>
    </row>
    <row r="190">
      <c r="A190" s="448"/>
      <c r="B190" s="448"/>
      <c r="C190" s="448"/>
      <c r="D190" s="448"/>
      <c r="E190" s="448"/>
      <c r="F190" s="448"/>
      <c r="G190" s="448"/>
      <c r="H190" s="448"/>
      <c r="I190" s="448"/>
      <c r="J190" s="448"/>
      <c r="K190" s="448"/>
      <c r="L190" s="448"/>
      <c r="M190" s="448"/>
      <c r="N190" s="448"/>
      <c r="O190" s="448"/>
      <c r="P190" s="448"/>
      <c r="Q190" s="448"/>
      <c r="R190" s="448"/>
      <c r="S190" s="448"/>
      <c r="T190" s="448"/>
      <c r="U190" s="448"/>
      <c r="V190" s="448"/>
      <c r="W190" s="448"/>
      <c r="X190" s="448"/>
      <c r="Y190" s="448"/>
      <c r="Z190" s="448"/>
      <c r="AA190" s="448"/>
      <c r="AB190" s="448"/>
    </row>
    <row r="191">
      <c r="A191" s="448"/>
      <c r="B191" s="448"/>
      <c r="C191" s="448"/>
      <c r="D191" s="448"/>
      <c r="E191" s="448"/>
      <c r="F191" s="448"/>
      <c r="G191" s="448"/>
      <c r="H191" s="448"/>
      <c r="I191" s="448"/>
      <c r="J191" s="448"/>
      <c r="K191" s="448"/>
      <c r="L191" s="448"/>
      <c r="M191" s="448"/>
      <c r="N191" s="448"/>
      <c r="O191" s="448"/>
      <c r="P191" s="448"/>
      <c r="Q191" s="448"/>
      <c r="R191" s="448"/>
      <c r="S191" s="448"/>
      <c r="T191" s="448"/>
      <c r="U191" s="448"/>
      <c r="V191" s="448"/>
      <c r="W191" s="448"/>
      <c r="X191" s="448"/>
      <c r="Y191" s="448"/>
      <c r="Z191" s="448"/>
      <c r="AA191" s="448"/>
      <c r="AB191" s="448"/>
    </row>
    <row r="192">
      <c r="A192" s="448"/>
      <c r="B192" s="448"/>
      <c r="C192" s="448"/>
      <c r="D192" s="448"/>
      <c r="E192" s="448"/>
      <c r="F192" s="448"/>
      <c r="G192" s="448"/>
      <c r="H192" s="448"/>
      <c r="I192" s="448"/>
      <c r="J192" s="448"/>
      <c r="K192" s="448"/>
      <c r="L192" s="448"/>
      <c r="M192" s="448"/>
      <c r="N192" s="448"/>
      <c r="O192" s="448"/>
      <c r="P192" s="448"/>
      <c r="Q192" s="448"/>
      <c r="R192" s="448"/>
      <c r="S192" s="448"/>
      <c r="T192" s="448"/>
      <c r="U192" s="448"/>
      <c r="V192" s="448"/>
      <c r="W192" s="448"/>
      <c r="X192" s="448"/>
      <c r="Y192" s="448"/>
      <c r="Z192" s="448"/>
      <c r="AA192" s="448"/>
      <c r="AB192" s="448"/>
    </row>
    <row r="193">
      <c r="A193" s="448"/>
      <c r="B193" s="448"/>
      <c r="C193" s="448"/>
      <c r="D193" s="448"/>
      <c r="E193" s="448"/>
      <c r="F193" s="448"/>
      <c r="G193" s="448"/>
      <c r="H193" s="448"/>
      <c r="I193" s="448"/>
      <c r="J193" s="448"/>
      <c r="K193" s="448"/>
      <c r="L193" s="448"/>
      <c r="M193" s="448"/>
      <c r="N193" s="448"/>
      <c r="O193" s="448"/>
      <c r="P193" s="448"/>
      <c r="Q193" s="448"/>
      <c r="R193" s="448"/>
      <c r="S193" s="448"/>
      <c r="T193" s="448"/>
      <c r="U193" s="448"/>
      <c r="V193" s="448"/>
      <c r="W193" s="448"/>
      <c r="X193" s="448"/>
      <c r="Y193" s="448"/>
      <c r="Z193" s="448"/>
      <c r="AA193" s="448"/>
      <c r="AB193" s="448"/>
    </row>
    <row r="194">
      <c r="A194" s="448"/>
      <c r="B194" s="448"/>
      <c r="C194" s="448"/>
      <c r="D194" s="448"/>
      <c r="E194" s="448"/>
      <c r="F194" s="448"/>
      <c r="G194" s="448"/>
      <c r="H194" s="448"/>
      <c r="I194" s="448"/>
      <c r="J194" s="448"/>
      <c r="K194" s="448"/>
      <c r="L194" s="448"/>
      <c r="M194" s="448"/>
      <c r="N194" s="448"/>
      <c r="O194" s="448"/>
      <c r="P194" s="448"/>
      <c r="Q194" s="448"/>
      <c r="R194" s="448"/>
      <c r="S194" s="448"/>
      <c r="T194" s="448"/>
      <c r="U194" s="448"/>
      <c r="V194" s="448"/>
      <c r="W194" s="448"/>
      <c r="X194" s="448"/>
      <c r="Y194" s="448"/>
      <c r="Z194" s="448"/>
      <c r="AA194" s="448"/>
      <c r="AB194" s="448"/>
    </row>
    <row r="195">
      <c r="A195" s="448"/>
      <c r="B195" s="448"/>
      <c r="C195" s="448"/>
      <c r="D195" s="448"/>
      <c r="E195" s="448"/>
      <c r="F195" s="448"/>
      <c r="G195" s="448"/>
      <c r="H195" s="448"/>
      <c r="I195" s="448"/>
      <c r="J195" s="448"/>
      <c r="K195" s="448"/>
      <c r="L195" s="448"/>
      <c r="M195" s="448"/>
      <c r="N195" s="448"/>
      <c r="O195" s="448"/>
      <c r="P195" s="448"/>
      <c r="Q195" s="448"/>
      <c r="R195" s="448"/>
      <c r="S195" s="448"/>
      <c r="T195" s="448"/>
      <c r="U195" s="448"/>
      <c r="V195" s="448"/>
      <c r="W195" s="448"/>
      <c r="X195" s="448"/>
      <c r="Y195" s="448"/>
      <c r="Z195" s="448"/>
      <c r="AA195" s="448"/>
      <c r="AB195" s="448"/>
    </row>
    <row r="196">
      <c r="A196" s="448"/>
      <c r="B196" s="448"/>
      <c r="C196" s="448"/>
      <c r="D196" s="448"/>
      <c r="E196" s="448"/>
      <c r="F196" s="448"/>
      <c r="G196" s="448"/>
      <c r="H196" s="448"/>
      <c r="I196" s="448"/>
      <c r="J196" s="448"/>
      <c r="K196" s="448"/>
      <c r="L196" s="448"/>
      <c r="M196" s="448"/>
      <c r="N196" s="448"/>
      <c r="O196" s="448"/>
      <c r="P196" s="448"/>
      <c r="Q196" s="448"/>
      <c r="R196" s="448"/>
      <c r="S196" s="448"/>
      <c r="T196" s="448"/>
      <c r="U196" s="448"/>
      <c r="V196" s="448"/>
      <c r="W196" s="448"/>
      <c r="X196" s="448"/>
      <c r="Y196" s="448"/>
      <c r="Z196" s="448"/>
      <c r="AA196" s="448"/>
      <c r="AB196" s="448"/>
    </row>
    <row r="197">
      <c r="A197" s="448"/>
      <c r="B197" s="448"/>
      <c r="C197" s="448"/>
      <c r="D197" s="448"/>
      <c r="E197" s="448"/>
      <c r="F197" s="448"/>
      <c r="G197" s="448"/>
      <c r="H197" s="448"/>
      <c r="I197" s="448"/>
      <c r="J197" s="448"/>
      <c r="K197" s="448"/>
      <c r="L197" s="448"/>
      <c r="M197" s="448"/>
      <c r="N197" s="448"/>
      <c r="O197" s="448"/>
      <c r="P197" s="448"/>
      <c r="Q197" s="448"/>
      <c r="R197" s="448"/>
      <c r="S197" s="448"/>
      <c r="T197" s="448"/>
      <c r="U197" s="448"/>
      <c r="V197" s="448"/>
      <c r="W197" s="448"/>
      <c r="X197" s="448"/>
      <c r="Y197" s="448"/>
      <c r="Z197" s="448"/>
      <c r="AA197" s="448"/>
      <c r="AB197" s="448"/>
    </row>
    <row r="198">
      <c r="A198" s="448"/>
      <c r="B198" s="448"/>
      <c r="C198" s="448"/>
      <c r="D198" s="448"/>
      <c r="E198" s="448"/>
      <c r="F198" s="448"/>
      <c r="G198" s="448"/>
      <c r="H198" s="448"/>
      <c r="I198" s="448"/>
      <c r="J198" s="448"/>
      <c r="K198" s="448"/>
      <c r="L198" s="448"/>
      <c r="M198" s="448"/>
      <c r="N198" s="448"/>
      <c r="O198" s="448"/>
      <c r="P198" s="448"/>
      <c r="Q198" s="448"/>
      <c r="R198" s="448"/>
      <c r="S198" s="448"/>
      <c r="T198" s="448"/>
      <c r="U198" s="448"/>
      <c r="V198" s="448"/>
      <c r="W198" s="448"/>
      <c r="X198" s="448"/>
      <c r="Y198" s="448"/>
      <c r="Z198" s="448"/>
      <c r="AA198" s="448"/>
      <c r="AB198" s="448"/>
    </row>
    <row r="199">
      <c r="A199" s="448"/>
      <c r="B199" s="448"/>
      <c r="C199" s="448"/>
      <c r="D199" s="448"/>
      <c r="E199" s="448"/>
      <c r="F199" s="448"/>
      <c r="G199" s="448"/>
      <c r="H199" s="448"/>
      <c r="I199" s="448"/>
      <c r="J199" s="448"/>
      <c r="K199" s="448"/>
      <c r="L199" s="448"/>
      <c r="M199" s="448"/>
      <c r="N199" s="448"/>
      <c r="O199" s="448"/>
      <c r="P199" s="448"/>
      <c r="Q199" s="448"/>
      <c r="R199" s="448"/>
      <c r="S199" s="448"/>
      <c r="T199" s="448"/>
      <c r="U199" s="448"/>
      <c r="V199" s="448"/>
      <c r="W199" s="448"/>
      <c r="X199" s="448"/>
      <c r="Y199" s="448"/>
      <c r="Z199" s="448"/>
      <c r="AA199" s="448"/>
      <c r="AB199" s="448"/>
    </row>
    <row r="200">
      <c r="A200" s="448"/>
      <c r="B200" s="448"/>
      <c r="C200" s="448"/>
      <c r="D200" s="448"/>
      <c r="E200" s="448"/>
      <c r="F200" s="448"/>
      <c r="G200" s="448"/>
      <c r="H200" s="448"/>
      <c r="I200" s="448"/>
      <c r="J200" s="448"/>
      <c r="K200" s="448"/>
      <c r="L200" s="448"/>
      <c r="M200" s="448"/>
      <c r="N200" s="448"/>
      <c r="O200" s="448"/>
      <c r="P200" s="448"/>
      <c r="Q200" s="448"/>
      <c r="R200" s="448"/>
      <c r="S200" s="448"/>
      <c r="T200" s="448"/>
      <c r="U200" s="448"/>
      <c r="V200" s="448"/>
      <c r="W200" s="448"/>
      <c r="X200" s="448"/>
      <c r="Y200" s="448"/>
      <c r="Z200" s="448"/>
      <c r="AA200" s="448"/>
      <c r="AB200" s="448"/>
    </row>
    <row r="201">
      <c r="A201" s="448"/>
      <c r="B201" s="448"/>
      <c r="C201" s="448"/>
      <c r="D201" s="448"/>
      <c r="E201" s="448"/>
      <c r="F201" s="448"/>
      <c r="G201" s="448"/>
      <c r="H201" s="448"/>
      <c r="I201" s="448"/>
      <c r="J201" s="448"/>
      <c r="K201" s="448"/>
      <c r="L201" s="448"/>
      <c r="M201" s="448"/>
      <c r="N201" s="448"/>
      <c r="O201" s="448"/>
      <c r="P201" s="448"/>
      <c r="Q201" s="448"/>
      <c r="R201" s="448"/>
      <c r="S201" s="448"/>
      <c r="T201" s="448"/>
      <c r="U201" s="448"/>
      <c r="V201" s="448"/>
      <c r="W201" s="448"/>
      <c r="X201" s="448"/>
      <c r="Y201" s="448"/>
      <c r="Z201" s="448"/>
      <c r="AA201" s="448"/>
      <c r="AB201" s="448"/>
    </row>
    <row r="202">
      <c r="A202" s="448"/>
      <c r="B202" s="448"/>
      <c r="C202" s="448"/>
      <c r="D202" s="448"/>
      <c r="E202" s="448"/>
      <c r="F202" s="448"/>
      <c r="G202" s="448"/>
      <c r="H202" s="448"/>
      <c r="I202" s="448"/>
      <c r="J202" s="448"/>
      <c r="K202" s="448"/>
      <c r="L202" s="448"/>
      <c r="M202" s="448"/>
      <c r="N202" s="448"/>
      <c r="O202" s="448"/>
      <c r="P202" s="448"/>
      <c r="Q202" s="448"/>
      <c r="R202" s="448"/>
      <c r="S202" s="448"/>
      <c r="T202" s="448"/>
      <c r="U202" s="448"/>
      <c r="V202" s="448"/>
      <c r="W202" s="448"/>
      <c r="X202" s="448"/>
      <c r="Y202" s="448"/>
      <c r="Z202" s="448"/>
      <c r="AA202" s="448"/>
      <c r="AB202" s="448"/>
    </row>
    <row r="203">
      <c r="A203" s="448"/>
      <c r="B203" s="448"/>
      <c r="C203" s="448"/>
      <c r="D203" s="448"/>
      <c r="E203" s="448"/>
      <c r="F203" s="448"/>
      <c r="G203" s="448"/>
      <c r="H203" s="448"/>
      <c r="I203" s="448"/>
      <c r="J203" s="448"/>
      <c r="K203" s="448"/>
      <c r="L203" s="448"/>
      <c r="M203" s="448"/>
      <c r="N203" s="448"/>
      <c r="O203" s="448"/>
      <c r="P203" s="448"/>
      <c r="Q203" s="448"/>
      <c r="R203" s="448"/>
      <c r="S203" s="448"/>
      <c r="T203" s="448"/>
      <c r="U203" s="448"/>
      <c r="V203" s="448"/>
      <c r="W203" s="448"/>
      <c r="X203" s="448"/>
      <c r="Y203" s="448"/>
      <c r="Z203" s="448"/>
      <c r="AA203" s="448"/>
      <c r="AB203" s="448"/>
    </row>
    <row r="204">
      <c r="A204" s="448"/>
      <c r="B204" s="448"/>
      <c r="C204" s="448"/>
      <c r="D204" s="448"/>
      <c r="E204" s="448"/>
      <c r="F204" s="448"/>
      <c r="G204" s="448"/>
      <c r="H204" s="448"/>
      <c r="I204" s="448"/>
      <c r="J204" s="448"/>
      <c r="K204" s="448"/>
      <c r="L204" s="448"/>
      <c r="M204" s="448"/>
      <c r="N204" s="448"/>
      <c r="O204" s="448"/>
      <c r="P204" s="448"/>
      <c r="Q204" s="448"/>
      <c r="R204" s="448"/>
      <c r="S204" s="448"/>
      <c r="T204" s="448"/>
      <c r="U204" s="448"/>
      <c r="V204" s="448"/>
      <c r="W204" s="448"/>
      <c r="X204" s="448"/>
      <c r="Y204" s="448"/>
      <c r="Z204" s="448"/>
      <c r="AA204" s="448"/>
      <c r="AB204" s="448"/>
    </row>
    <row r="205">
      <c r="A205" s="448"/>
      <c r="B205" s="448"/>
      <c r="C205" s="448"/>
      <c r="D205" s="448"/>
      <c r="E205" s="448"/>
      <c r="F205" s="448"/>
      <c r="G205" s="448"/>
      <c r="H205" s="448"/>
      <c r="I205" s="448"/>
      <c r="J205" s="448"/>
      <c r="K205" s="448"/>
      <c r="L205" s="448"/>
      <c r="M205" s="448"/>
      <c r="N205" s="448"/>
      <c r="O205" s="448"/>
      <c r="P205" s="448"/>
      <c r="Q205" s="448"/>
      <c r="R205" s="448"/>
      <c r="S205" s="448"/>
      <c r="T205" s="448"/>
      <c r="U205" s="448"/>
      <c r="V205" s="448"/>
      <c r="W205" s="448"/>
      <c r="X205" s="448"/>
      <c r="Y205" s="448"/>
      <c r="Z205" s="448"/>
      <c r="AA205" s="448"/>
      <c r="AB205" s="448"/>
    </row>
    <row r="206">
      <c r="A206" s="448"/>
      <c r="B206" s="448"/>
      <c r="C206" s="448"/>
      <c r="D206" s="448"/>
      <c r="E206" s="448"/>
      <c r="F206" s="448"/>
      <c r="G206" s="448"/>
      <c r="H206" s="448"/>
      <c r="I206" s="448"/>
      <c r="J206" s="448"/>
      <c r="K206" s="448"/>
      <c r="L206" s="448"/>
      <c r="M206" s="448"/>
      <c r="N206" s="448"/>
      <c r="O206" s="448"/>
      <c r="P206" s="448"/>
      <c r="Q206" s="448"/>
      <c r="R206" s="448"/>
      <c r="S206" s="448"/>
      <c r="T206" s="448"/>
      <c r="U206" s="448"/>
      <c r="V206" s="448"/>
      <c r="W206" s="448"/>
      <c r="X206" s="448"/>
      <c r="Y206" s="448"/>
      <c r="Z206" s="448"/>
      <c r="AA206" s="448"/>
      <c r="AB206" s="448"/>
    </row>
    <row r="207">
      <c r="A207" s="448"/>
      <c r="B207" s="448"/>
      <c r="C207" s="448"/>
      <c r="D207" s="448"/>
      <c r="E207" s="448"/>
      <c r="F207" s="448"/>
      <c r="G207" s="448"/>
      <c r="H207" s="448"/>
      <c r="I207" s="448"/>
      <c r="J207" s="448"/>
      <c r="K207" s="448"/>
      <c r="L207" s="448"/>
      <c r="M207" s="448"/>
      <c r="N207" s="448"/>
      <c r="O207" s="448"/>
      <c r="P207" s="448"/>
      <c r="Q207" s="448"/>
      <c r="R207" s="448"/>
      <c r="S207" s="448"/>
      <c r="T207" s="448"/>
      <c r="U207" s="448"/>
      <c r="V207" s="448"/>
      <c r="W207" s="448"/>
      <c r="X207" s="448"/>
      <c r="Y207" s="448"/>
      <c r="Z207" s="448"/>
      <c r="AA207" s="448"/>
      <c r="AB207" s="448"/>
    </row>
    <row r="208">
      <c r="A208" s="448"/>
      <c r="B208" s="448"/>
      <c r="C208" s="448"/>
      <c r="D208" s="448"/>
      <c r="E208" s="448"/>
      <c r="F208" s="448"/>
      <c r="G208" s="448"/>
      <c r="H208" s="448"/>
      <c r="I208" s="448"/>
      <c r="J208" s="448"/>
      <c r="K208" s="448"/>
      <c r="L208" s="448"/>
      <c r="M208" s="448"/>
      <c r="N208" s="448"/>
      <c r="O208" s="448"/>
      <c r="P208" s="448"/>
      <c r="Q208" s="448"/>
      <c r="R208" s="448"/>
      <c r="S208" s="448"/>
      <c r="T208" s="448"/>
      <c r="U208" s="448"/>
      <c r="V208" s="448"/>
      <c r="W208" s="448"/>
      <c r="X208" s="448"/>
      <c r="Y208" s="448"/>
      <c r="Z208" s="448"/>
      <c r="AA208" s="448"/>
      <c r="AB208" s="448"/>
    </row>
    <row r="209">
      <c r="A209" s="448"/>
      <c r="B209" s="448"/>
      <c r="C209" s="448"/>
      <c r="D209" s="448"/>
      <c r="E209" s="448"/>
      <c r="F209" s="448"/>
      <c r="G209" s="448"/>
      <c r="H209" s="448"/>
      <c r="I209" s="448"/>
      <c r="J209" s="448"/>
      <c r="K209" s="448"/>
      <c r="L209" s="448"/>
      <c r="M209" s="448"/>
      <c r="N209" s="448"/>
      <c r="O209" s="448"/>
      <c r="P209" s="448"/>
      <c r="Q209" s="448"/>
      <c r="R209" s="448"/>
      <c r="S209" s="448"/>
      <c r="T209" s="448"/>
      <c r="U209" s="448"/>
      <c r="V209" s="448"/>
      <c r="W209" s="448"/>
      <c r="X209" s="448"/>
      <c r="Y209" s="448"/>
      <c r="Z209" s="448"/>
      <c r="AA209" s="448"/>
      <c r="AB209" s="448"/>
    </row>
    <row r="210">
      <c r="A210" s="448"/>
      <c r="B210" s="448"/>
      <c r="C210" s="448"/>
      <c r="D210" s="448"/>
      <c r="E210" s="448"/>
      <c r="F210" s="448"/>
      <c r="G210" s="448"/>
      <c r="H210" s="448"/>
      <c r="I210" s="448"/>
      <c r="J210" s="448"/>
      <c r="K210" s="448"/>
      <c r="L210" s="448"/>
      <c r="M210" s="448"/>
      <c r="N210" s="448"/>
      <c r="O210" s="448"/>
      <c r="P210" s="448"/>
      <c r="Q210" s="448"/>
      <c r="R210" s="448"/>
      <c r="S210" s="448"/>
      <c r="T210" s="448"/>
      <c r="U210" s="448"/>
      <c r="V210" s="448"/>
      <c r="W210" s="448"/>
      <c r="X210" s="448"/>
      <c r="Y210" s="448"/>
      <c r="Z210" s="448"/>
      <c r="AA210" s="448"/>
      <c r="AB210" s="448"/>
    </row>
    <row r="211">
      <c r="A211" s="448"/>
      <c r="B211" s="448"/>
      <c r="C211" s="448"/>
      <c r="D211" s="448"/>
      <c r="E211" s="448"/>
      <c r="F211" s="448"/>
      <c r="G211" s="448"/>
      <c r="H211" s="448"/>
      <c r="I211" s="448"/>
      <c r="J211" s="448"/>
      <c r="K211" s="448"/>
      <c r="L211" s="448"/>
      <c r="M211" s="448"/>
      <c r="N211" s="448"/>
      <c r="O211" s="448"/>
      <c r="P211" s="448"/>
      <c r="Q211" s="448"/>
      <c r="R211" s="448"/>
      <c r="S211" s="448"/>
      <c r="T211" s="448"/>
      <c r="U211" s="448"/>
      <c r="V211" s="448"/>
      <c r="W211" s="448"/>
      <c r="X211" s="448"/>
      <c r="Y211" s="448"/>
      <c r="Z211" s="448"/>
      <c r="AA211" s="448"/>
      <c r="AB211" s="448"/>
    </row>
    <row r="212">
      <c r="A212" s="448"/>
      <c r="B212" s="448"/>
      <c r="C212" s="448"/>
      <c r="D212" s="448"/>
      <c r="E212" s="448"/>
      <c r="F212" s="448"/>
      <c r="G212" s="448"/>
      <c r="H212" s="448"/>
      <c r="I212" s="448"/>
      <c r="J212" s="448"/>
      <c r="K212" s="448"/>
      <c r="L212" s="448"/>
      <c r="M212" s="448"/>
      <c r="N212" s="448"/>
      <c r="O212" s="448"/>
      <c r="P212" s="448"/>
      <c r="Q212" s="448"/>
      <c r="R212" s="448"/>
      <c r="S212" s="448"/>
      <c r="T212" s="448"/>
      <c r="U212" s="448"/>
      <c r="V212" s="448"/>
      <c r="W212" s="448"/>
      <c r="X212" s="448"/>
      <c r="Y212" s="448"/>
      <c r="Z212" s="448"/>
      <c r="AA212" s="448"/>
      <c r="AB212" s="448"/>
    </row>
    <row r="213">
      <c r="A213" s="448"/>
      <c r="B213" s="448"/>
      <c r="C213" s="448"/>
      <c r="D213" s="448"/>
      <c r="E213" s="448"/>
      <c r="F213" s="448"/>
      <c r="G213" s="448"/>
      <c r="H213" s="448"/>
      <c r="I213" s="448"/>
      <c r="J213" s="448"/>
      <c r="K213" s="448"/>
      <c r="L213" s="448"/>
      <c r="M213" s="448"/>
      <c r="N213" s="448"/>
      <c r="O213" s="448"/>
      <c r="P213" s="448"/>
      <c r="Q213" s="448"/>
      <c r="R213" s="448"/>
      <c r="S213" s="448"/>
      <c r="T213" s="448"/>
      <c r="U213" s="448"/>
      <c r="V213" s="448"/>
      <c r="W213" s="448"/>
      <c r="X213" s="448"/>
      <c r="Y213" s="448"/>
      <c r="Z213" s="448"/>
      <c r="AA213" s="448"/>
      <c r="AB213" s="448"/>
    </row>
    <row r="214">
      <c r="A214" s="448"/>
      <c r="B214" s="448"/>
      <c r="C214" s="448"/>
      <c r="D214" s="448"/>
      <c r="E214" s="448"/>
      <c r="F214" s="448"/>
      <c r="G214" s="448"/>
      <c r="H214" s="448"/>
      <c r="I214" s="448"/>
      <c r="J214" s="448"/>
      <c r="K214" s="448"/>
      <c r="L214" s="448"/>
      <c r="M214" s="448"/>
      <c r="N214" s="448"/>
      <c r="O214" s="448"/>
      <c r="P214" s="448"/>
      <c r="Q214" s="448"/>
      <c r="R214" s="448"/>
      <c r="S214" s="448"/>
      <c r="T214" s="448"/>
      <c r="U214" s="448"/>
      <c r="V214" s="448"/>
      <c r="W214" s="448"/>
      <c r="X214" s="448"/>
      <c r="Y214" s="448"/>
      <c r="Z214" s="448"/>
      <c r="AA214" s="448"/>
      <c r="AB214" s="448"/>
    </row>
    <row r="215">
      <c r="A215" s="448"/>
      <c r="B215" s="448"/>
      <c r="C215" s="448"/>
      <c r="D215" s="448"/>
      <c r="E215" s="448"/>
      <c r="F215" s="448"/>
      <c r="G215" s="448"/>
      <c r="H215" s="448"/>
      <c r="I215" s="448"/>
      <c r="J215" s="448"/>
      <c r="K215" s="448"/>
      <c r="L215" s="448"/>
      <c r="M215" s="448"/>
      <c r="N215" s="448"/>
      <c r="O215" s="448"/>
      <c r="P215" s="448"/>
      <c r="Q215" s="448"/>
      <c r="R215" s="448"/>
      <c r="S215" s="448"/>
      <c r="T215" s="448"/>
      <c r="U215" s="448"/>
      <c r="V215" s="448"/>
      <c r="W215" s="448"/>
      <c r="X215" s="448"/>
      <c r="Y215" s="448"/>
      <c r="Z215" s="448"/>
      <c r="AA215" s="448"/>
      <c r="AB215" s="448"/>
    </row>
    <row r="216">
      <c r="A216" s="448"/>
      <c r="B216" s="448"/>
      <c r="C216" s="448"/>
      <c r="D216" s="448"/>
      <c r="E216" s="448"/>
      <c r="F216" s="448"/>
      <c r="G216" s="448"/>
      <c r="H216" s="448"/>
      <c r="I216" s="448"/>
      <c r="J216" s="448"/>
      <c r="K216" s="448"/>
      <c r="L216" s="448"/>
      <c r="M216" s="448"/>
      <c r="N216" s="448"/>
      <c r="O216" s="448"/>
      <c r="P216" s="448"/>
      <c r="Q216" s="448"/>
      <c r="R216" s="448"/>
      <c r="S216" s="448"/>
      <c r="T216" s="448"/>
      <c r="U216" s="448"/>
      <c r="V216" s="448"/>
      <c r="W216" s="448"/>
      <c r="X216" s="448"/>
      <c r="Y216" s="448"/>
      <c r="Z216" s="448"/>
      <c r="AA216" s="448"/>
      <c r="AB216" s="448"/>
    </row>
    <row r="217">
      <c r="A217" s="448"/>
      <c r="B217" s="448"/>
      <c r="C217" s="448"/>
      <c r="D217" s="448"/>
      <c r="E217" s="448"/>
      <c r="F217" s="448"/>
      <c r="G217" s="448"/>
      <c r="H217" s="448"/>
      <c r="I217" s="448"/>
      <c r="J217" s="448"/>
      <c r="K217" s="448"/>
      <c r="L217" s="448"/>
      <c r="M217" s="448"/>
      <c r="N217" s="448"/>
      <c r="O217" s="448"/>
      <c r="P217" s="448"/>
      <c r="Q217" s="448"/>
      <c r="R217" s="448"/>
      <c r="S217" s="448"/>
      <c r="T217" s="448"/>
      <c r="U217" s="448"/>
      <c r="V217" s="448"/>
      <c r="W217" s="448"/>
      <c r="X217" s="448"/>
      <c r="Y217" s="448"/>
      <c r="Z217" s="448"/>
      <c r="AA217" s="448"/>
      <c r="AB217" s="448"/>
    </row>
    <row r="218">
      <c r="A218" s="448"/>
      <c r="B218" s="448"/>
      <c r="C218" s="448"/>
      <c r="D218" s="448"/>
      <c r="E218" s="448"/>
      <c r="F218" s="448"/>
      <c r="G218" s="448"/>
      <c r="H218" s="448"/>
      <c r="I218" s="448"/>
      <c r="J218" s="448"/>
      <c r="K218" s="448"/>
      <c r="L218" s="448"/>
      <c r="M218" s="448"/>
      <c r="N218" s="448"/>
      <c r="O218" s="448"/>
      <c r="P218" s="448"/>
      <c r="Q218" s="448"/>
      <c r="R218" s="448"/>
      <c r="S218" s="448"/>
      <c r="T218" s="448"/>
      <c r="U218" s="448"/>
      <c r="V218" s="448"/>
      <c r="W218" s="448"/>
      <c r="X218" s="448"/>
      <c r="Y218" s="448"/>
      <c r="Z218" s="448"/>
      <c r="AA218" s="448"/>
      <c r="AB218" s="448"/>
    </row>
    <row r="219">
      <c r="A219" s="448"/>
      <c r="B219" s="448"/>
      <c r="C219" s="448"/>
      <c r="D219" s="448"/>
      <c r="E219" s="448"/>
      <c r="F219" s="448"/>
      <c r="G219" s="448"/>
      <c r="H219" s="448"/>
      <c r="I219" s="448"/>
      <c r="J219" s="448"/>
      <c r="K219" s="448"/>
      <c r="L219" s="448"/>
      <c r="M219" s="448"/>
      <c r="N219" s="448"/>
      <c r="O219" s="448"/>
      <c r="P219" s="448"/>
      <c r="Q219" s="448"/>
      <c r="R219" s="448"/>
      <c r="S219" s="448"/>
      <c r="T219" s="448"/>
      <c r="U219" s="448"/>
      <c r="V219" s="448"/>
      <c r="W219" s="448"/>
      <c r="X219" s="448"/>
      <c r="Y219" s="448"/>
      <c r="Z219" s="448"/>
      <c r="AA219" s="448"/>
      <c r="AB219" s="448"/>
    </row>
    <row r="220">
      <c r="A220" s="448"/>
      <c r="B220" s="448"/>
      <c r="C220" s="448"/>
      <c r="D220" s="448"/>
      <c r="E220" s="448"/>
      <c r="F220" s="448"/>
      <c r="G220" s="448"/>
      <c r="H220" s="448"/>
      <c r="I220" s="448"/>
      <c r="J220" s="448"/>
      <c r="K220" s="448"/>
      <c r="L220" s="448"/>
      <c r="M220" s="448"/>
      <c r="N220" s="448"/>
      <c r="O220" s="448"/>
      <c r="P220" s="448"/>
      <c r="Q220" s="448"/>
      <c r="R220" s="448"/>
      <c r="S220" s="448"/>
      <c r="T220" s="448"/>
      <c r="U220" s="448"/>
      <c r="V220" s="448"/>
      <c r="W220" s="448"/>
      <c r="X220" s="448"/>
      <c r="Y220" s="448"/>
      <c r="Z220" s="448"/>
      <c r="AA220" s="448"/>
      <c r="AB220" s="448"/>
    </row>
    <row r="221">
      <c r="A221" s="448"/>
      <c r="B221" s="448"/>
      <c r="C221" s="448"/>
      <c r="D221" s="448"/>
      <c r="E221" s="448"/>
      <c r="F221" s="448"/>
      <c r="G221" s="448"/>
      <c r="H221" s="448"/>
      <c r="I221" s="448"/>
      <c r="J221" s="448"/>
      <c r="K221" s="448"/>
      <c r="L221" s="448"/>
      <c r="M221" s="448"/>
      <c r="N221" s="448"/>
      <c r="O221" s="448"/>
      <c r="P221" s="448"/>
      <c r="Q221" s="448"/>
      <c r="R221" s="448"/>
      <c r="S221" s="448"/>
      <c r="T221" s="448"/>
      <c r="U221" s="448"/>
      <c r="V221" s="448"/>
      <c r="W221" s="448"/>
      <c r="X221" s="448"/>
      <c r="Y221" s="448"/>
      <c r="Z221" s="448"/>
      <c r="AA221" s="448"/>
      <c r="AB221" s="448"/>
    </row>
    <row r="222">
      <c r="A222" s="448"/>
      <c r="B222" s="448"/>
      <c r="C222" s="448"/>
      <c r="D222" s="448"/>
      <c r="E222" s="448"/>
      <c r="F222" s="448"/>
      <c r="G222" s="448"/>
      <c r="H222" s="448"/>
      <c r="I222" s="448"/>
      <c r="J222" s="448"/>
      <c r="K222" s="448"/>
      <c r="L222" s="448"/>
      <c r="M222" s="448"/>
      <c r="N222" s="448"/>
      <c r="O222" s="448"/>
      <c r="P222" s="448"/>
      <c r="Q222" s="448"/>
      <c r="R222" s="448"/>
      <c r="S222" s="448"/>
      <c r="T222" s="448"/>
      <c r="U222" s="448"/>
      <c r="V222" s="448"/>
      <c r="W222" s="448"/>
      <c r="X222" s="448"/>
      <c r="Y222" s="448"/>
      <c r="Z222" s="448"/>
      <c r="AA222" s="448"/>
      <c r="AB222" s="448"/>
    </row>
    <row r="223">
      <c r="A223" s="448"/>
      <c r="B223" s="448"/>
      <c r="C223" s="448"/>
      <c r="D223" s="448"/>
      <c r="E223" s="448"/>
      <c r="F223" s="448"/>
      <c r="G223" s="448"/>
      <c r="H223" s="448"/>
      <c r="I223" s="448"/>
      <c r="J223" s="448"/>
      <c r="K223" s="448"/>
      <c r="L223" s="448"/>
      <c r="M223" s="448"/>
      <c r="N223" s="448"/>
      <c r="O223" s="448"/>
      <c r="P223" s="448"/>
      <c r="Q223" s="448"/>
      <c r="R223" s="448"/>
      <c r="S223" s="448"/>
      <c r="T223" s="448"/>
      <c r="U223" s="448"/>
      <c r="V223" s="448"/>
      <c r="W223" s="448"/>
      <c r="X223" s="448"/>
      <c r="Y223" s="448"/>
      <c r="Z223" s="448"/>
      <c r="AA223" s="448"/>
      <c r="AB223" s="448"/>
    </row>
    <row r="224">
      <c r="A224" s="448"/>
      <c r="B224" s="448"/>
      <c r="C224" s="448"/>
      <c r="D224" s="448"/>
      <c r="E224" s="448"/>
      <c r="F224" s="448"/>
      <c r="G224" s="448"/>
      <c r="H224" s="448"/>
      <c r="I224" s="448"/>
      <c r="J224" s="448"/>
      <c r="K224" s="448"/>
      <c r="L224" s="448"/>
      <c r="M224" s="448"/>
      <c r="N224" s="448"/>
      <c r="O224" s="448"/>
      <c r="P224" s="448"/>
      <c r="Q224" s="448"/>
      <c r="R224" s="448"/>
      <c r="S224" s="448"/>
      <c r="T224" s="448"/>
      <c r="U224" s="448"/>
      <c r="V224" s="448"/>
      <c r="W224" s="448"/>
      <c r="X224" s="448"/>
      <c r="Y224" s="448"/>
      <c r="Z224" s="448"/>
      <c r="AA224" s="448"/>
      <c r="AB224" s="448"/>
    </row>
    <row r="225">
      <c r="A225" s="448"/>
      <c r="B225" s="448"/>
      <c r="C225" s="448"/>
      <c r="D225" s="448"/>
      <c r="E225" s="448"/>
      <c r="F225" s="448"/>
      <c r="G225" s="448"/>
      <c r="H225" s="448"/>
      <c r="I225" s="448"/>
      <c r="J225" s="448"/>
      <c r="K225" s="448"/>
      <c r="L225" s="448"/>
      <c r="M225" s="448"/>
      <c r="N225" s="448"/>
      <c r="O225" s="448"/>
      <c r="P225" s="448"/>
      <c r="Q225" s="448"/>
      <c r="R225" s="448"/>
      <c r="S225" s="448"/>
      <c r="T225" s="448"/>
      <c r="U225" s="448"/>
      <c r="V225" s="448"/>
      <c r="W225" s="448"/>
      <c r="X225" s="448"/>
      <c r="Y225" s="448"/>
      <c r="Z225" s="448"/>
      <c r="AA225" s="448"/>
      <c r="AB225" s="448"/>
    </row>
    <row r="226">
      <c r="A226" s="448"/>
      <c r="B226" s="448"/>
      <c r="C226" s="448"/>
      <c r="D226" s="448"/>
      <c r="E226" s="448"/>
      <c r="F226" s="448"/>
      <c r="G226" s="448"/>
      <c r="H226" s="448"/>
      <c r="I226" s="448"/>
      <c r="J226" s="448"/>
      <c r="K226" s="448"/>
      <c r="L226" s="448"/>
      <c r="M226" s="448"/>
      <c r="N226" s="448"/>
      <c r="O226" s="448"/>
      <c r="P226" s="448"/>
      <c r="Q226" s="448"/>
      <c r="R226" s="448"/>
      <c r="S226" s="448"/>
      <c r="T226" s="448"/>
      <c r="U226" s="448"/>
      <c r="V226" s="448"/>
      <c r="W226" s="448"/>
      <c r="X226" s="448"/>
      <c r="Y226" s="448"/>
      <c r="Z226" s="448"/>
      <c r="AA226" s="448"/>
      <c r="AB226" s="448"/>
    </row>
    <row r="227">
      <c r="A227" s="448"/>
      <c r="B227" s="448"/>
      <c r="C227" s="448"/>
      <c r="D227" s="448"/>
      <c r="E227" s="448"/>
      <c r="F227" s="448"/>
      <c r="G227" s="448"/>
      <c r="H227" s="448"/>
      <c r="I227" s="448"/>
      <c r="J227" s="448"/>
      <c r="K227" s="448"/>
      <c r="L227" s="448"/>
      <c r="M227" s="448"/>
      <c r="N227" s="448"/>
      <c r="O227" s="448"/>
      <c r="P227" s="448"/>
      <c r="Q227" s="448"/>
      <c r="R227" s="448"/>
      <c r="S227" s="448"/>
      <c r="T227" s="448"/>
      <c r="U227" s="448"/>
      <c r="V227" s="448"/>
      <c r="W227" s="448"/>
      <c r="X227" s="448"/>
      <c r="Y227" s="448"/>
      <c r="Z227" s="448"/>
      <c r="AA227" s="448"/>
      <c r="AB227" s="448"/>
    </row>
    <row r="228">
      <c r="A228" s="448"/>
      <c r="B228" s="448"/>
      <c r="C228" s="448"/>
      <c r="D228" s="448"/>
      <c r="E228" s="448"/>
      <c r="F228" s="448"/>
      <c r="G228" s="448"/>
      <c r="H228" s="448"/>
      <c r="I228" s="448"/>
      <c r="J228" s="448"/>
      <c r="K228" s="448"/>
      <c r="L228" s="448"/>
      <c r="M228" s="448"/>
      <c r="N228" s="448"/>
      <c r="O228" s="448"/>
      <c r="P228" s="448"/>
      <c r="Q228" s="448"/>
      <c r="R228" s="448"/>
      <c r="S228" s="448"/>
      <c r="T228" s="448"/>
      <c r="U228" s="448"/>
      <c r="V228" s="448"/>
      <c r="W228" s="448"/>
      <c r="X228" s="448"/>
      <c r="Y228" s="448"/>
      <c r="Z228" s="448"/>
      <c r="AA228" s="448"/>
      <c r="AB228" s="448"/>
    </row>
    <row r="229">
      <c r="A229" s="448"/>
      <c r="B229" s="448"/>
      <c r="C229" s="448"/>
      <c r="D229" s="448"/>
      <c r="E229" s="448"/>
      <c r="F229" s="448"/>
      <c r="G229" s="448"/>
      <c r="H229" s="448"/>
      <c r="I229" s="448"/>
      <c r="J229" s="448"/>
      <c r="K229" s="448"/>
      <c r="L229" s="448"/>
      <c r="M229" s="448"/>
      <c r="N229" s="448"/>
      <c r="O229" s="448"/>
      <c r="P229" s="448"/>
      <c r="Q229" s="448"/>
      <c r="R229" s="448"/>
      <c r="S229" s="448"/>
      <c r="T229" s="448"/>
      <c r="U229" s="448"/>
      <c r="V229" s="448"/>
      <c r="W229" s="448"/>
      <c r="X229" s="448"/>
      <c r="Y229" s="448"/>
      <c r="Z229" s="448"/>
      <c r="AA229" s="448"/>
      <c r="AB229" s="448"/>
    </row>
    <row r="230">
      <c r="A230" s="448"/>
      <c r="B230" s="448"/>
      <c r="C230" s="448"/>
      <c r="D230" s="448"/>
      <c r="E230" s="448"/>
      <c r="F230" s="448"/>
      <c r="G230" s="448"/>
      <c r="H230" s="448"/>
      <c r="I230" s="448"/>
      <c r="J230" s="448"/>
      <c r="K230" s="448"/>
      <c r="L230" s="448"/>
      <c r="M230" s="448"/>
      <c r="N230" s="448"/>
      <c r="O230" s="448"/>
      <c r="P230" s="448"/>
      <c r="Q230" s="448"/>
      <c r="R230" s="448"/>
      <c r="S230" s="448"/>
      <c r="T230" s="448"/>
      <c r="U230" s="448"/>
      <c r="V230" s="448"/>
      <c r="W230" s="448"/>
      <c r="X230" s="448"/>
      <c r="Y230" s="448"/>
      <c r="Z230" s="448"/>
      <c r="AA230" s="448"/>
      <c r="AB230" s="448"/>
    </row>
    <row r="231">
      <c r="A231" s="448"/>
      <c r="B231" s="448"/>
      <c r="C231" s="448"/>
      <c r="D231" s="448"/>
      <c r="E231" s="448"/>
      <c r="F231" s="448"/>
      <c r="G231" s="448"/>
      <c r="H231" s="448"/>
      <c r="I231" s="448"/>
      <c r="J231" s="448"/>
      <c r="K231" s="448"/>
      <c r="L231" s="448"/>
      <c r="M231" s="448"/>
      <c r="N231" s="448"/>
      <c r="O231" s="448"/>
      <c r="P231" s="448"/>
      <c r="Q231" s="448"/>
      <c r="R231" s="448"/>
      <c r="S231" s="448"/>
      <c r="T231" s="448"/>
      <c r="U231" s="448"/>
      <c r="V231" s="448"/>
      <c r="W231" s="448"/>
      <c r="X231" s="448"/>
      <c r="Y231" s="448"/>
      <c r="Z231" s="448"/>
      <c r="AA231" s="448"/>
      <c r="AB231" s="448"/>
    </row>
    <row r="232">
      <c r="A232" s="448"/>
      <c r="B232" s="448"/>
      <c r="C232" s="448"/>
      <c r="D232" s="448"/>
      <c r="E232" s="448"/>
      <c r="F232" s="448"/>
      <c r="G232" s="448"/>
      <c r="H232" s="448"/>
      <c r="I232" s="448"/>
      <c r="J232" s="448"/>
      <c r="K232" s="448"/>
      <c r="L232" s="448"/>
      <c r="M232" s="448"/>
      <c r="N232" s="448"/>
      <c r="O232" s="448"/>
      <c r="P232" s="448"/>
      <c r="Q232" s="448"/>
      <c r="R232" s="448"/>
      <c r="S232" s="448"/>
      <c r="T232" s="448"/>
      <c r="U232" s="448"/>
      <c r="V232" s="448"/>
      <c r="W232" s="448"/>
      <c r="X232" s="448"/>
      <c r="Y232" s="448"/>
      <c r="Z232" s="448"/>
      <c r="AA232" s="448"/>
      <c r="AB232" s="448"/>
    </row>
    <row r="233">
      <c r="A233" s="448"/>
      <c r="B233" s="448"/>
      <c r="C233" s="448"/>
      <c r="D233" s="448"/>
      <c r="E233" s="448"/>
      <c r="F233" s="448"/>
      <c r="G233" s="448"/>
      <c r="H233" s="448"/>
      <c r="I233" s="448"/>
      <c r="J233" s="448"/>
      <c r="K233" s="448"/>
      <c r="L233" s="448"/>
      <c r="M233" s="448"/>
      <c r="N233" s="448"/>
      <c r="O233" s="448"/>
      <c r="P233" s="448"/>
      <c r="Q233" s="448"/>
      <c r="R233" s="448"/>
      <c r="S233" s="448"/>
      <c r="T233" s="448"/>
      <c r="U233" s="448"/>
      <c r="V233" s="448"/>
      <c r="W233" s="448"/>
      <c r="X233" s="448"/>
      <c r="Y233" s="448"/>
      <c r="Z233" s="448"/>
      <c r="AA233" s="448"/>
      <c r="AB233" s="448"/>
    </row>
    <row r="234">
      <c r="A234" s="448"/>
      <c r="B234" s="448"/>
      <c r="C234" s="448"/>
      <c r="D234" s="448"/>
      <c r="E234" s="448"/>
      <c r="F234" s="448"/>
      <c r="G234" s="448"/>
      <c r="H234" s="448"/>
      <c r="I234" s="448"/>
      <c r="J234" s="448"/>
      <c r="K234" s="448"/>
      <c r="L234" s="448"/>
      <c r="M234" s="448"/>
      <c r="N234" s="448"/>
      <c r="O234" s="448"/>
      <c r="P234" s="448"/>
      <c r="Q234" s="448"/>
      <c r="R234" s="448"/>
      <c r="S234" s="448"/>
      <c r="T234" s="448"/>
      <c r="U234" s="448"/>
      <c r="V234" s="448"/>
      <c r="W234" s="448"/>
      <c r="X234" s="448"/>
      <c r="Y234" s="448"/>
      <c r="Z234" s="448"/>
      <c r="AA234" s="448"/>
      <c r="AB234" s="448"/>
    </row>
    <row r="235">
      <c r="A235" s="448"/>
      <c r="B235" s="448"/>
      <c r="C235" s="448"/>
      <c r="D235" s="448"/>
      <c r="E235" s="448"/>
      <c r="F235" s="448"/>
      <c r="G235" s="448"/>
      <c r="H235" s="448"/>
      <c r="I235" s="448"/>
      <c r="J235" s="448"/>
      <c r="K235" s="448"/>
      <c r="L235" s="448"/>
      <c r="M235" s="448"/>
      <c r="N235" s="448"/>
      <c r="O235" s="448"/>
      <c r="P235" s="448"/>
      <c r="Q235" s="448"/>
      <c r="R235" s="448"/>
      <c r="S235" s="448"/>
      <c r="T235" s="448"/>
      <c r="U235" s="448"/>
      <c r="V235" s="448"/>
      <c r="W235" s="448"/>
      <c r="X235" s="448"/>
      <c r="Y235" s="448"/>
      <c r="Z235" s="448"/>
      <c r="AA235" s="448"/>
      <c r="AB235" s="448"/>
    </row>
    <row r="236">
      <c r="A236" s="448"/>
      <c r="B236" s="448"/>
      <c r="C236" s="448"/>
      <c r="D236" s="448"/>
      <c r="E236" s="448"/>
      <c r="F236" s="448"/>
      <c r="G236" s="448"/>
      <c r="H236" s="448"/>
      <c r="I236" s="448"/>
      <c r="J236" s="448"/>
      <c r="K236" s="448"/>
      <c r="L236" s="448"/>
      <c r="M236" s="448"/>
      <c r="N236" s="448"/>
      <c r="O236" s="448"/>
      <c r="P236" s="448"/>
      <c r="Q236" s="448"/>
      <c r="R236" s="448"/>
      <c r="S236" s="448"/>
      <c r="T236" s="448"/>
      <c r="U236" s="448"/>
      <c r="V236" s="448"/>
      <c r="W236" s="448"/>
      <c r="X236" s="448"/>
      <c r="Y236" s="448"/>
      <c r="Z236" s="448"/>
      <c r="AA236" s="448"/>
      <c r="AB236" s="448"/>
    </row>
    <row r="237">
      <c r="A237" s="448"/>
      <c r="B237" s="448"/>
      <c r="C237" s="448"/>
      <c r="D237" s="448"/>
      <c r="E237" s="448"/>
      <c r="F237" s="448"/>
      <c r="G237" s="448"/>
      <c r="H237" s="448"/>
      <c r="I237" s="448"/>
      <c r="J237" s="448"/>
      <c r="K237" s="448"/>
      <c r="L237" s="448"/>
      <c r="M237" s="448"/>
      <c r="N237" s="448"/>
      <c r="O237" s="448"/>
      <c r="P237" s="448"/>
      <c r="Q237" s="448"/>
      <c r="R237" s="448"/>
      <c r="S237" s="448"/>
      <c r="T237" s="448"/>
      <c r="U237" s="448"/>
      <c r="V237" s="448"/>
      <c r="W237" s="448"/>
      <c r="X237" s="448"/>
      <c r="Y237" s="448"/>
      <c r="Z237" s="448"/>
      <c r="AA237" s="448"/>
      <c r="AB237" s="448"/>
    </row>
    <row r="238">
      <c r="A238" s="448"/>
      <c r="B238" s="448"/>
      <c r="C238" s="448"/>
      <c r="D238" s="448"/>
      <c r="E238" s="448"/>
      <c r="F238" s="448"/>
      <c r="G238" s="448"/>
      <c r="H238" s="448"/>
      <c r="I238" s="448"/>
      <c r="J238" s="448"/>
      <c r="K238" s="448"/>
      <c r="L238" s="448"/>
      <c r="M238" s="448"/>
      <c r="N238" s="448"/>
      <c r="O238" s="448"/>
      <c r="P238" s="448"/>
      <c r="Q238" s="448"/>
      <c r="R238" s="448"/>
      <c r="S238" s="448"/>
      <c r="T238" s="448"/>
      <c r="U238" s="448"/>
      <c r="V238" s="448"/>
      <c r="W238" s="448"/>
      <c r="X238" s="448"/>
      <c r="Y238" s="448"/>
      <c r="Z238" s="448"/>
      <c r="AA238" s="448"/>
      <c r="AB238" s="448"/>
    </row>
    <row r="239">
      <c r="A239" s="448"/>
      <c r="B239" s="448"/>
      <c r="C239" s="448"/>
      <c r="D239" s="448"/>
      <c r="E239" s="448"/>
      <c r="F239" s="448"/>
      <c r="G239" s="448"/>
      <c r="H239" s="448"/>
      <c r="I239" s="448"/>
      <c r="J239" s="448"/>
      <c r="K239" s="448"/>
      <c r="L239" s="448"/>
      <c r="M239" s="448"/>
      <c r="N239" s="448"/>
      <c r="O239" s="448"/>
      <c r="P239" s="448"/>
      <c r="Q239" s="448"/>
      <c r="R239" s="448"/>
      <c r="S239" s="448"/>
      <c r="T239" s="448"/>
      <c r="U239" s="448"/>
      <c r="V239" s="448"/>
      <c r="W239" s="448"/>
      <c r="X239" s="448"/>
      <c r="Y239" s="448"/>
      <c r="Z239" s="448"/>
      <c r="AA239" s="448"/>
      <c r="AB239" s="448"/>
    </row>
    <row r="240">
      <c r="A240" s="448"/>
      <c r="B240" s="448"/>
      <c r="C240" s="448"/>
      <c r="D240" s="448"/>
      <c r="E240" s="448"/>
      <c r="F240" s="448"/>
      <c r="G240" s="448"/>
      <c r="H240" s="448"/>
      <c r="I240" s="448"/>
      <c r="J240" s="448"/>
      <c r="K240" s="448"/>
      <c r="L240" s="448"/>
      <c r="M240" s="448"/>
      <c r="N240" s="448"/>
      <c r="O240" s="448"/>
      <c r="P240" s="448"/>
      <c r="Q240" s="448"/>
      <c r="R240" s="448"/>
      <c r="S240" s="448"/>
      <c r="T240" s="448"/>
      <c r="U240" s="448"/>
      <c r="V240" s="448"/>
      <c r="W240" s="448"/>
      <c r="X240" s="448"/>
      <c r="Y240" s="448"/>
      <c r="Z240" s="448"/>
      <c r="AA240" s="448"/>
      <c r="AB240" s="448"/>
    </row>
    <row r="241">
      <c r="A241" s="448"/>
      <c r="B241" s="448"/>
      <c r="C241" s="448"/>
      <c r="D241" s="448"/>
      <c r="E241" s="448"/>
      <c r="F241" s="448"/>
      <c r="G241" s="448"/>
      <c r="H241" s="448"/>
      <c r="I241" s="448"/>
      <c r="J241" s="448"/>
      <c r="K241" s="448"/>
      <c r="L241" s="448"/>
      <c r="M241" s="448"/>
      <c r="N241" s="448"/>
      <c r="O241" s="448"/>
      <c r="P241" s="448"/>
      <c r="Q241" s="448"/>
      <c r="R241" s="448"/>
      <c r="S241" s="448"/>
      <c r="T241" s="448"/>
      <c r="U241" s="448"/>
      <c r="V241" s="448"/>
      <c r="W241" s="448"/>
      <c r="X241" s="448"/>
      <c r="Y241" s="448"/>
      <c r="Z241" s="448"/>
      <c r="AA241" s="448"/>
      <c r="AB241" s="448"/>
    </row>
    <row r="242">
      <c r="A242" s="448"/>
      <c r="B242" s="448"/>
      <c r="C242" s="448"/>
      <c r="D242" s="448"/>
      <c r="E242" s="448"/>
      <c r="F242" s="448"/>
      <c r="G242" s="448"/>
      <c r="H242" s="448"/>
      <c r="I242" s="448"/>
      <c r="J242" s="448"/>
      <c r="K242" s="448"/>
      <c r="L242" s="448"/>
      <c r="M242" s="448"/>
      <c r="N242" s="448"/>
      <c r="O242" s="448"/>
      <c r="P242" s="448"/>
      <c r="Q242" s="448"/>
      <c r="R242" s="448"/>
      <c r="S242" s="448"/>
      <c r="T242" s="448"/>
      <c r="U242" s="448"/>
      <c r="V242" s="448"/>
      <c r="W242" s="448"/>
      <c r="X242" s="448"/>
      <c r="Y242" s="448"/>
      <c r="Z242" s="448"/>
      <c r="AA242" s="448"/>
      <c r="AB242" s="448"/>
    </row>
    <row r="243">
      <c r="A243" s="448"/>
      <c r="B243" s="448"/>
      <c r="C243" s="448"/>
      <c r="D243" s="448"/>
      <c r="E243" s="448"/>
      <c r="F243" s="448"/>
      <c r="G243" s="448"/>
      <c r="H243" s="448"/>
      <c r="I243" s="448"/>
      <c r="J243" s="448"/>
      <c r="K243" s="448"/>
      <c r="L243" s="448"/>
      <c r="M243" s="448"/>
      <c r="N243" s="448"/>
      <c r="O243" s="448"/>
      <c r="P243" s="448"/>
      <c r="Q243" s="448"/>
      <c r="R243" s="448"/>
      <c r="S243" s="448"/>
      <c r="T243" s="448"/>
      <c r="U243" s="448"/>
      <c r="V243" s="448"/>
      <c r="W243" s="448"/>
      <c r="X243" s="448"/>
      <c r="Y243" s="448"/>
      <c r="Z243" s="448"/>
      <c r="AA243" s="448"/>
      <c r="AB243" s="448"/>
    </row>
    <row r="244">
      <c r="A244" s="448"/>
      <c r="B244" s="448"/>
      <c r="C244" s="448"/>
      <c r="D244" s="448"/>
      <c r="E244" s="448"/>
      <c r="F244" s="448"/>
      <c r="G244" s="448"/>
      <c r="H244" s="448"/>
      <c r="I244" s="448"/>
      <c r="J244" s="448"/>
      <c r="K244" s="448"/>
      <c r="L244" s="448"/>
      <c r="M244" s="448"/>
      <c r="N244" s="448"/>
      <c r="O244" s="448"/>
      <c r="P244" s="448"/>
      <c r="Q244" s="448"/>
      <c r="R244" s="448"/>
      <c r="S244" s="448"/>
      <c r="T244" s="448"/>
      <c r="U244" s="448"/>
      <c r="V244" s="448"/>
      <c r="W244" s="448"/>
      <c r="X244" s="448"/>
      <c r="Y244" s="448"/>
      <c r="Z244" s="448"/>
      <c r="AA244" s="448"/>
      <c r="AB244" s="448"/>
    </row>
    <row r="245">
      <c r="A245" s="448"/>
      <c r="B245" s="448"/>
      <c r="C245" s="448"/>
      <c r="D245" s="448"/>
      <c r="E245" s="448"/>
      <c r="F245" s="448"/>
      <c r="G245" s="448"/>
      <c r="H245" s="448"/>
      <c r="I245" s="448"/>
      <c r="J245" s="448"/>
      <c r="K245" s="448"/>
      <c r="L245" s="448"/>
      <c r="M245" s="448"/>
      <c r="N245" s="448"/>
      <c r="O245" s="448"/>
      <c r="P245" s="448"/>
      <c r="Q245" s="448"/>
      <c r="R245" s="448"/>
      <c r="S245" s="448"/>
      <c r="T245" s="448"/>
      <c r="U245" s="448"/>
      <c r="V245" s="448"/>
      <c r="W245" s="448"/>
      <c r="X245" s="448"/>
      <c r="Y245" s="448"/>
      <c r="Z245" s="448"/>
      <c r="AA245" s="448"/>
      <c r="AB245" s="448"/>
    </row>
    <row r="246">
      <c r="A246" s="448"/>
      <c r="B246" s="448"/>
      <c r="C246" s="448"/>
      <c r="D246" s="448"/>
      <c r="E246" s="448"/>
      <c r="F246" s="448"/>
      <c r="G246" s="448"/>
      <c r="H246" s="448"/>
      <c r="I246" s="448"/>
      <c r="J246" s="448"/>
      <c r="K246" s="448"/>
      <c r="L246" s="448"/>
      <c r="M246" s="448"/>
      <c r="N246" s="448"/>
      <c r="O246" s="448"/>
      <c r="P246" s="448"/>
      <c r="Q246" s="448"/>
      <c r="R246" s="448"/>
      <c r="S246" s="448"/>
      <c r="T246" s="448"/>
      <c r="U246" s="448"/>
      <c r="V246" s="448"/>
      <c r="W246" s="448"/>
      <c r="X246" s="448"/>
      <c r="Y246" s="448"/>
      <c r="Z246" s="448"/>
      <c r="AA246" s="448"/>
      <c r="AB246" s="448"/>
    </row>
    <row r="247">
      <c r="A247" s="448"/>
      <c r="B247" s="448"/>
      <c r="C247" s="448"/>
      <c r="D247" s="448"/>
      <c r="E247" s="448"/>
      <c r="F247" s="448"/>
      <c r="G247" s="448"/>
      <c r="H247" s="448"/>
      <c r="I247" s="448"/>
      <c r="J247" s="448"/>
      <c r="K247" s="448"/>
      <c r="L247" s="448"/>
      <c r="M247" s="448"/>
      <c r="N247" s="448"/>
      <c r="O247" s="448"/>
      <c r="P247" s="448"/>
      <c r="Q247" s="448"/>
      <c r="R247" s="448"/>
      <c r="S247" s="448"/>
      <c r="T247" s="448"/>
      <c r="U247" s="448"/>
      <c r="V247" s="448"/>
      <c r="W247" s="448"/>
      <c r="X247" s="448"/>
      <c r="Y247" s="448"/>
      <c r="Z247" s="448"/>
      <c r="AA247" s="448"/>
      <c r="AB247" s="448"/>
    </row>
    <row r="248">
      <c r="A248" s="448"/>
      <c r="B248" s="448"/>
      <c r="C248" s="448"/>
      <c r="D248" s="448"/>
      <c r="E248" s="448"/>
      <c r="F248" s="448"/>
      <c r="G248" s="448"/>
      <c r="H248" s="448"/>
      <c r="I248" s="448"/>
      <c r="J248" s="448"/>
      <c r="K248" s="448"/>
      <c r="L248" s="448"/>
      <c r="M248" s="448"/>
      <c r="N248" s="448"/>
      <c r="O248" s="448"/>
      <c r="P248" s="448"/>
      <c r="Q248" s="448"/>
      <c r="R248" s="448"/>
      <c r="S248" s="448"/>
      <c r="T248" s="448"/>
      <c r="U248" s="448"/>
      <c r="V248" s="448"/>
      <c r="W248" s="448"/>
      <c r="X248" s="448"/>
      <c r="Y248" s="448"/>
      <c r="Z248" s="448"/>
      <c r="AA248" s="448"/>
      <c r="AB248" s="448"/>
    </row>
    <row r="249">
      <c r="A249" s="448"/>
      <c r="B249" s="448"/>
      <c r="C249" s="448"/>
      <c r="D249" s="448"/>
      <c r="E249" s="448"/>
      <c r="F249" s="448"/>
      <c r="G249" s="448"/>
      <c r="H249" s="448"/>
      <c r="I249" s="448"/>
      <c r="J249" s="448"/>
      <c r="K249" s="448"/>
      <c r="L249" s="448"/>
      <c r="M249" s="448"/>
      <c r="N249" s="448"/>
      <c r="O249" s="448"/>
      <c r="P249" s="448"/>
      <c r="Q249" s="448"/>
      <c r="R249" s="448"/>
      <c r="S249" s="448"/>
      <c r="T249" s="448"/>
      <c r="U249" s="448"/>
      <c r="V249" s="448"/>
      <c r="W249" s="448"/>
      <c r="X249" s="448"/>
      <c r="Y249" s="448"/>
      <c r="Z249" s="448"/>
      <c r="AA249" s="448"/>
      <c r="AB249" s="448"/>
    </row>
    <row r="250">
      <c r="A250" s="448"/>
      <c r="B250" s="448"/>
      <c r="C250" s="448"/>
      <c r="D250" s="448"/>
      <c r="E250" s="448"/>
      <c r="F250" s="448"/>
      <c r="G250" s="448"/>
      <c r="H250" s="448"/>
      <c r="I250" s="448"/>
      <c r="J250" s="448"/>
      <c r="K250" s="448"/>
      <c r="L250" s="448"/>
      <c r="M250" s="448"/>
      <c r="N250" s="448"/>
      <c r="O250" s="448"/>
      <c r="P250" s="448"/>
      <c r="Q250" s="448"/>
      <c r="R250" s="448"/>
      <c r="S250" s="448"/>
      <c r="T250" s="448"/>
      <c r="U250" s="448"/>
      <c r="V250" s="448"/>
      <c r="W250" s="448"/>
      <c r="X250" s="448"/>
      <c r="Y250" s="448"/>
      <c r="Z250" s="448"/>
      <c r="AA250" s="448"/>
      <c r="AB250" s="448"/>
    </row>
    <row r="251">
      <c r="A251" s="448"/>
      <c r="B251" s="448"/>
      <c r="C251" s="448"/>
      <c r="D251" s="448"/>
      <c r="E251" s="448"/>
      <c r="F251" s="448"/>
      <c r="G251" s="448"/>
      <c r="H251" s="448"/>
      <c r="I251" s="448"/>
      <c r="J251" s="448"/>
      <c r="K251" s="448"/>
      <c r="L251" s="448"/>
      <c r="M251" s="448"/>
      <c r="N251" s="448"/>
      <c r="O251" s="448"/>
      <c r="P251" s="448"/>
      <c r="Q251" s="448"/>
      <c r="R251" s="448"/>
      <c r="S251" s="448"/>
      <c r="T251" s="448"/>
      <c r="U251" s="448"/>
      <c r="V251" s="448"/>
      <c r="W251" s="448"/>
      <c r="X251" s="448"/>
      <c r="Y251" s="448"/>
      <c r="Z251" s="448"/>
      <c r="AA251" s="448"/>
      <c r="AB251" s="448"/>
    </row>
    <row r="252">
      <c r="A252" s="448"/>
      <c r="B252" s="448"/>
      <c r="C252" s="448"/>
      <c r="D252" s="448"/>
      <c r="E252" s="448"/>
      <c r="F252" s="448"/>
      <c r="G252" s="448"/>
      <c r="H252" s="448"/>
      <c r="I252" s="448"/>
      <c r="J252" s="448"/>
      <c r="K252" s="448"/>
      <c r="L252" s="448"/>
      <c r="M252" s="448"/>
      <c r="N252" s="448"/>
      <c r="O252" s="448"/>
      <c r="P252" s="448"/>
      <c r="Q252" s="448"/>
      <c r="R252" s="448"/>
      <c r="S252" s="448"/>
      <c r="T252" s="448"/>
      <c r="U252" s="448"/>
      <c r="V252" s="448"/>
      <c r="W252" s="448"/>
      <c r="X252" s="448"/>
      <c r="Y252" s="448"/>
      <c r="Z252" s="448"/>
      <c r="AA252" s="448"/>
      <c r="AB252" s="448"/>
    </row>
    <row r="253">
      <c r="A253" s="448"/>
      <c r="B253" s="448"/>
      <c r="C253" s="448"/>
      <c r="D253" s="448"/>
      <c r="E253" s="448"/>
      <c r="F253" s="448"/>
      <c r="G253" s="448"/>
      <c r="H253" s="448"/>
      <c r="I253" s="448"/>
      <c r="J253" s="448"/>
      <c r="K253" s="448"/>
      <c r="L253" s="448"/>
      <c r="M253" s="448"/>
      <c r="N253" s="448"/>
      <c r="O253" s="448"/>
      <c r="P253" s="448"/>
      <c r="Q253" s="448"/>
      <c r="R253" s="448"/>
      <c r="S253" s="448"/>
      <c r="T253" s="448"/>
      <c r="U253" s="448"/>
      <c r="V253" s="448"/>
      <c r="W253" s="448"/>
      <c r="X253" s="448"/>
      <c r="Y253" s="448"/>
      <c r="Z253" s="448"/>
      <c r="AA253" s="448"/>
      <c r="AB253" s="448"/>
    </row>
    <row r="254">
      <c r="A254" s="448"/>
      <c r="B254" s="448"/>
      <c r="C254" s="448"/>
      <c r="D254" s="448"/>
      <c r="E254" s="448"/>
      <c r="F254" s="448"/>
      <c r="G254" s="448"/>
      <c r="H254" s="448"/>
      <c r="I254" s="448"/>
      <c r="J254" s="448"/>
      <c r="K254" s="448"/>
      <c r="L254" s="448"/>
      <c r="M254" s="448"/>
      <c r="N254" s="448"/>
      <c r="O254" s="448"/>
      <c r="P254" s="448"/>
      <c r="Q254" s="448"/>
      <c r="R254" s="448"/>
      <c r="S254" s="448"/>
      <c r="T254" s="448"/>
      <c r="U254" s="448"/>
      <c r="V254" s="448"/>
      <c r="W254" s="448"/>
      <c r="X254" s="448"/>
      <c r="Y254" s="448"/>
      <c r="Z254" s="448"/>
      <c r="AA254" s="448"/>
      <c r="AB254" s="448"/>
    </row>
    <row r="255">
      <c r="A255" s="448"/>
      <c r="B255" s="448"/>
      <c r="C255" s="448"/>
      <c r="D255" s="448"/>
      <c r="E255" s="448"/>
      <c r="F255" s="448"/>
      <c r="G255" s="448"/>
      <c r="H255" s="448"/>
      <c r="I255" s="448"/>
      <c r="J255" s="448"/>
      <c r="K255" s="448"/>
      <c r="L255" s="448"/>
      <c r="M255" s="448"/>
      <c r="N255" s="448"/>
      <c r="O255" s="448"/>
      <c r="P255" s="448"/>
      <c r="Q255" s="448"/>
      <c r="R255" s="448"/>
      <c r="S255" s="448"/>
      <c r="T255" s="448"/>
      <c r="U255" s="448"/>
      <c r="V255" s="448"/>
      <c r="W255" s="448"/>
      <c r="X255" s="448"/>
      <c r="Y255" s="448"/>
      <c r="Z255" s="448"/>
      <c r="AA255" s="448"/>
      <c r="AB255" s="448"/>
    </row>
    <row r="256">
      <c r="A256" s="448"/>
      <c r="B256" s="448"/>
      <c r="C256" s="448"/>
      <c r="D256" s="448"/>
      <c r="E256" s="448"/>
      <c r="F256" s="448"/>
      <c r="G256" s="448"/>
      <c r="H256" s="448"/>
      <c r="I256" s="448"/>
      <c r="J256" s="448"/>
      <c r="K256" s="448"/>
      <c r="L256" s="448"/>
      <c r="M256" s="448"/>
      <c r="N256" s="448"/>
      <c r="O256" s="448"/>
      <c r="P256" s="448"/>
      <c r="Q256" s="448"/>
      <c r="R256" s="448"/>
      <c r="S256" s="448"/>
      <c r="T256" s="448"/>
      <c r="U256" s="448"/>
      <c r="V256" s="448"/>
      <c r="W256" s="448"/>
      <c r="X256" s="448"/>
      <c r="Y256" s="448"/>
      <c r="Z256" s="448"/>
      <c r="AA256" s="448"/>
      <c r="AB256" s="448"/>
    </row>
    <row r="257">
      <c r="A257" s="448"/>
      <c r="B257" s="448"/>
      <c r="C257" s="448"/>
      <c r="D257" s="448"/>
      <c r="E257" s="448"/>
      <c r="F257" s="448"/>
      <c r="G257" s="448"/>
      <c r="H257" s="448"/>
      <c r="I257" s="448"/>
      <c r="J257" s="448"/>
      <c r="K257" s="448"/>
      <c r="L257" s="448"/>
      <c r="M257" s="448"/>
      <c r="N257" s="448"/>
      <c r="O257" s="448"/>
      <c r="P257" s="448"/>
      <c r="Q257" s="448"/>
      <c r="R257" s="448"/>
      <c r="S257" s="448"/>
      <c r="T257" s="448"/>
      <c r="U257" s="448"/>
      <c r="V257" s="448"/>
      <c r="W257" s="448"/>
      <c r="X257" s="448"/>
      <c r="Y257" s="448"/>
      <c r="Z257" s="448"/>
      <c r="AA257" s="448"/>
      <c r="AB257" s="448"/>
    </row>
    <row r="258">
      <c r="A258" s="448"/>
      <c r="B258" s="448"/>
      <c r="C258" s="448"/>
      <c r="D258" s="448"/>
      <c r="E258" s="448"/>
      <c r="F258" s="448"/>
      <c r="G258" s="448"/>
      <c r="H258" s="448"/>
      <c r="I258" s="448"/>
      <c r="J258" s="448"/>
      <c r="K258" s="448"/>
      <c r="L258" s="448"/>
      <c r="M258" s="448"/>
      <c r="N258" s="448"/>
      <c r="O258" s="448"/>
      <c r="P258" s="448"/>
      <c r="Q258" s="448"/>
      <c r="R258" s="448"/>
      <c r="S258" s="448"/>
      <c r="T258" s="448"/>
      <c r="U258" s="448"/>
      <c r="V258" s="448"/>
      <c r="W258" s="448"/>
      <c r="X258" s="448"/>
      <c r="Y258" s="448"/>
      <c r="Z258" s="448"/>
      <c r="AA258" s="448"/>
      <c r="AB258" s="448"/>
    </row>
    <row r="259">
      <c r="A259" s="448"/>
      <c r="B259" s="448"/>
      <c r="C259" s="448"/>
      <c r="D259" s="448"/>
      <c r="E259" s="448"/>
      <c r="F259" s="448"/>
      <c r="G259" s="448"/>
      <c r="H259" s="448"/>
      <c r="I259" s="448"/>
      <c r="J259" s="448"/>
      <c r="K259" s="448"/>
      <c r="L259" s="448"/>
      <c r="M259" s="448"/>
      <c r="N259" s="448"/>
      <c r="O259" s="448"/>
      <c r="P259" s="448"/>
      <c r="Q259" s="448"/>
      <c r="R259" s="448"/>
      <c r="S259" s="448"/>
      <c r="T259" s="448"/>
      <c r="U259" s="448"/>
      <c r="V259" s="448"/>
      <c r="W259" s="448"/>
      <c r="X259" s="448"/>
      <c r="Y259" s="448"/>
      <c r="Z259" s="448"/>
      <c r="AA259" s="448"/>
      <c r="AB259" s="448"/>
    </row>
    <row r="260">
      <c r="A260" s="448"/>
      <c r="B260" s="448"/>
      <c r="C260" s="448"/>
      <c r="D260" s="448"/>
      <c r="E260" s="448"/>
      <c r="F260" s="448"/>
      <c r="G260" s="448"/>
      <c r="H260" s="448"/>
      <c r="I260" s="448"/>
      <c r="J260" s="448"/>
      <c r="K260" s="448"/>
      <c r="L260" s="448"/>
      <c r="M260" s="448"/>
      <c r="N260" s="448"/>
      <c r="O260" s="448"/>
      <c r="P260" s="448"/>
      <c r="Q260" s="448"/>
      <c r="R260" s="448"/>
      <c r="S260" s="448"/>
      <c r="T260" s="448"/>
      <c r="U260" s="448"/>
      <c r="V260" s="448"/>
      <c r="W260" s="448"/>
      <c r="X260" s="448"/>
      <c r="Y260" s="448"/>
      <c r="Z260" s="448"/>
      <c r="AA260" s="448"/>
      <c r="AB260" s="448"/>
    </row>
    <row r="261">
      <c r="A261" s="448"/>
      <c r="B261" s="448"/>
      <c r="C261" s="448"/>
      <c r="D261" s="448"/>
      <c r="E261" s="448"/>
      <c r="F261" s="448"/>
      <c r="G261" s="448"/>
      <c r="H261" s="448"/>
      <c r="I261" s="448"/>
      <c r="J261" s="448"/>
      <c r="K261" s="448"/>
      <c r="L261" s="448"/>
      <c r="M261" s="448"/>
      <c r="N261" s="448"/>
      <c r="O261" s="448"/>
      <c r="P261" s="448"/>
      <c r="Q261" s="448"/>
      <c r="R261" s="448"/>
      <c r="S261" s="448"/>
      <c r="T261" s="448"/>
      <c r="U261" s="448"/>
      <c r="V261" s="448"/>
      <c r="W261" s="448"/>
      <c r="X261" s="448"/>
      <c r="Y261" s="448"/>
      <c r="Z261" s="448"/>
      <c r="AA261" s="448"/>
      <c r="AB261" s="448"/>
    </row>
    <row r="262">
      <c r="A262" s="448"/>
      <c r="B262" s="448"/>
      <c r="C262" s="448"/>
      <c r="D262" s="448"/>
      <c r="E262" s="448"/>
      <c r="F262" s="448"/>
      <c r="G262" s="448"/>
      <c r="H262" s="448"/>
      <c r="I262" s="448"/>
      <c r="J262" s="448"/>
      <c r="K262" s="448"/>
      <c r="L262" s="448"/>
      <c r="M262" s="448"/>
      <c r="N262" s="448"/>
      <c r="O262" s="448"/>
      <c r="P262" s="448"/>
      <c r="Q262" s="448"/>
      <c r="R262" s="448"/>
      <c r="S262" s="448"/>
      <c r="T262" s="448"/>
      <c r="U262" s="448"/>
      <c r="V262" s="448"/>
      <c r="W262" s="448"/>
      <c r="X262" s="448"/>
      <c r="Y262" s="448"/>
      <c r="Z262" s="448"/>
      <c r="AA262" s="448"/>
      <c r="AB262" s="448"/>
    </row>
    <row r="263">
      <c r="A263" s="448"/>
      <c r="B263" s="448"/>
      <c r="C263" s="448"/>
      <c r="D263" s="448"/>
      <c r="E263" s="448"/>
      <c r="F263" s="448"/>
      <c r="G263" s="448"/>
      <c r="H263" s="448"/>
      <c r="I263" s="448"/>
      <c r="J263" s="448"/>
      <c r="K263" s="448"/>
      <c r="L263" s="448"/>
      <c r="M263" s="448"/>
      <c r="N263" s="448"/>
      <c r="O263" s="448"/>
      <c r="P263" s="448"/>
      <c r="Q263" s="448"/>
      <c r="R263" s="448"/>
      <c r="S263" s="448"/>
      <c r="T263" s="448"/>
      <c r="U263" s="448"/>
      <c r="V263" s="448"/>
      <c r="W263" s="448"/>
      <c r="X263" s="448"/>
      <c r="Y263" s="448"/>
      <c r="Z263" s="448"/>
      <c r="AA263" s="448"/>
      <c r="AB263" s="448"/>
    </row>
    <row r="264">
      <c r="A264" s="448"/>
      <c r="B264" s="448"/>
      <c r="C264" s="448"/>
      <c r="D264" s="448"/>
      <c r="E264" s="448"/>
      <c r="F264" s="448"/>
      <c r="G264" s="448"/>
      <c r="H264" s="448"/>
      <c r="I264" s="448"/>
      <c r="J264" s="448"/>
      <c r="K264" s="448"/>
      <c r="L264" s="448"/>
      <c r="M264" s="448"/>
      <c r="N264" s="448"/>
      <c r="O264" s="448"/>
      <c r="P264" s="448"/>
      <c r="Q264" s="448"/>
      <c r="R264" s="448"/>
      <c r="S264" s="448"/>
      <c r="T264" s="448"/>
      <c r="U264" s="448"/>
      <c r="V264" s="448"/>
      <c r="W264" s="448"/>
      <c r="X264" s="448"/>
      <c r="Y264" s="448"/>
      <c r="Z264" s="448"/>
      <c r="AA264" s="448"/>
      <c r="AB264" s="448"/>
    </row>
    <row r="265">
      <c r="A265" s="448"/>
      <c r="B265" s="448"/>
      <c r="C265" s="448"/>
      <c r="D265" s="448"/>
      <c r="E265" s="448"/>
      <c r="F265" s="448"/>
      <c r="G265" s="448"/>
      <c r="H265" s="448"/>
      <c r="I265" s="448"/>
      <c r="J265" s="448"/>
      <c r="K265" s="448"/>
      <c r="L265" s="448"/>
      <c r="M265" s="448"/>
      <c r="N265" s="448"/>
      <c r="O265" s="448"/>
      <c r="P265" s="448"/>
      <c r="Q265" s="448"/>
      <c r="R265" s="448"/>
      <c r="S265" s="448"/>
      <c r="T265" s="448"/>
      <c r="U265" s="448"/>
      <c r="V265" s="448"/>
      <c r="W265" s="448"/>
      <c r="X265" s="448"/>
      <c r="Y265" s="448"/>
      <c r="Z265" s="448"/>
      <c r="AA265" s="448"/>
      <c r="AB265" s="448"/>
    </row>
    <row r="266">
      <c r="A266" s="448"/>
      <c r="B266" s="448"/>
      <c r="C266" s="448"/>
      <c r="D266" s="448"/>
      <c r="E266" s="448"/>
      <c r="F266" s="448"/>
      <c r="G266" s="448"/>
      <c r="H266" s="448"/>
      <c r="I266" s="448"/>
      <c r="J266" s="448"/>
      <c r="K266" s="448"/>
      <c r="L266" s="448"/>
      <c r="M266" s="448"/>
      <c r="N266" s="448"/>
      <c r="O266" s="448"/>
      <c r="P266" s="448"/>
      <c r="Q266" s="448"/>
      <c r="R266" s="448"/>
      <c r="S266" s="448"/>
      <c r="T266" s="448"/>
      <c r="U266" s="448"/>
      <c r="V266" s="448"/>
      <c r="W266" s="448"/>
      <c r="X266" s="448"/>
      <c r="Y266" s="448"/>
      <c r="Z266" s="448"/>
      <c r="AA266" s="448"/>
      <c r="AB266" s="448"/>
    </row>
    <row r="267">
      <c r="A267" s="448"/>
      <c r="B267" s="448"/>
      <c r="C267" s="448"/>
      <c r="D267" s="448"/>
      <c r="E267" s="448"/>
      <c r="F267" s="448"/>
      <c r="G267" s="448"/>
      <c r="H267" s="448"/>
      <c r="I267" s="448"/>
      <c r="J267" s="448"/>
      <c r="K267" s="448"/>
      <c r="L267" s="448"/>
      <c r="M267" s="448"/>
      <c r="N267" s="448"/>
      <c r="O267" s="448"/>
      <c r="P267" s="448"/>
      <c r="Q267" s="448"/>
      <c r="R267" s="448"/>
      <c r="S267" s="448"/>
      <c r="T267" s="448"/>
      <c r="U267" s="448"/>
      <c r="V267" s="448"/>
      <c r="W267" s="448"/>
      <c r="X267" s="448"/>
      <c r="Y267" s="448"/>
      <c r="Z267" s="448"/>
      <c r="AA267" s="448"/>
      <c r="AB267" s="448"/>
    </row>
    <row r="268">
      <c r="A268" s="448"/>
      <c r="B268" s="448"/>
      <c r="C268" s="448"/>
      <c r="D268" s="448"/>
      <c r="E268" s="448"/>
      <c r="F268" s="448"/>
      <c r="G268" s="448"/>
      <c r="H268" s="448"/>
      <c r="I268" s="448"/>
      <c r="J268" s="448"/>
      <c r="K268" s="448"/>
      <c r="L268" s="448"/>
      <c r="M268" s="448"/>
      <c r="N268" s="448"/>
      <c r="O268" s="448"/>
      <c r="P268" s="448"/>
      <c r="Q268" s="448"/>
      <c r="R268" s="448"/>
      <c r="S268" s="448"/>
      <c r="T268" s="448"/>
      <c r="U268" s="448"/>
      <c r="V268" s="448"/>
      <c r="W268" s="448"/>
      <c r="X268" s="448"/>
      <c r="Y268" s="448"/>
      <c r="Z268" s="448"/>
      <c r="AA268" s="448"/>
      <c r="AB268" s="448"/>
    </row>
    <row r="269">
      <c r="A269" s="448"/>
      <c r="B269" s="448"/>
      <c r="C269" s="448"/>
      <c r="D269" s="448"/>
      <c r="E269" s="448"/>
      <c r="F269" s="448"/>
      <c r="G269" s="448"/>
      <c r="H269" s="448"/>
      <c r="I269" s="448"/>
      <c r="J269" s="448"/>
      <c r="K269" s="448"/>
      <c r="L269" s="448"/>
      <c r="M269" s="448"/>
      <c r="N269" s="448"/>
      <c r="O269" s="448"/>
      <c r="P269" s="448"/>
      <c r="Q269" s="448"/>
      <c r="R269" s="448"/>
      <c r="S269" s="448"/>
      <c r="T269" s="448"/>
      <c r="U269" s="448"/>
      <c r="V269" s="448"/>
      <c r="W269" s="448"/>
      <c r="X269" s="448"/>
      <c r="Y269" s="448"/>
      <c r="Z269" s="448"/>
      <c r="AA269" s="448"/>
      <c r="AB269" s="448"/>
    </row>
    <row r="270">
      <c r="A270" s="448"/>
      <c r="B270" s="448"/>
      <c r="C270" s="448"/>
      <c r="D270" s="448"/>
      <c r="E270" s="448"/>
      <c r="F270" s="448"/>
      <c r="G270" s="448"/>
      <c r="H270" s="448"/>
      <c r="I270" s="448"/>
      <c r="J270" s="448"/>
      <c r="K270" s="448"/>
      <c r="L270" s="448"/>
      <c r="M270" s="448"/>
      <c r="N270" s="448"/>
      <c r="O270" s="448"/>
      <c r="P270" s="448"/>
      <c r="Q270" s="448"/>
      <c r="R270" s="448"/>
      <c r="S270" s="448"/>
      <c r="T270" s="448"/>
      <c r="U270" s="448"/>
      <c r="V270" s="448"/>
      <c r="W270" s="448"/>
      <c r="X270" s="448"/>
      <c r="Y270" s="448"/>
      <c r="Z270" s="448"/>
      <c r="AA270" s="448"/>
      <c r="AB270" s="448"/>
    </row>
    <row r="271">
      <c r="A271" s="448"/>
      <c r="B271" s="448"/>
      <c r="C271" s="448"/>
      <c r="D271" s="448"/>
      <c r="E271" s="448"/>
      <c r="F271" s="448"/>
      <c r="G271" s="448"/>
      <c r="H271" s="448"/>
      <c r="I271" s="448"/>
      <c r="J271" s="448"/>
      <c r="K271" s="448"/>
      <c r="L271" s="448"/>
      <c r="M271" s="448"/>
      <c r="N271" s="448"/>
      <c r="O271" s="448"/>
      <c r="P271" s="448"/>
      <c r="Q271" s="448"/>
      <c r="R271" s="448"/>
      <c r="S271" s="448"/>
      <c r="T271" s="448"/>
      <c r="U271" s="448"/>
      <c r="V271" s="448"/>
      <c r="W271" s="448"/>
      <c r="X271" s="448"/>
      <c r="Y271" s="448"/>
      <c r="Z271" s="448"/>
      <c r="AA271" s="448"/>
      <c r="AB271" s="448"/>
    </row>
    <row r="272">
      <c r="A272" s="448"/>
      <c r="B272" s="448"/>
      <c r="C272" s="448"/>
      <c r="D272" s="448"/>
      <c r="E272" s="448"/>
      <c r="F272" s="448"/>
      <c r="G272" s="448"/>
      <c r="H272" s="448"/>
      <c r="I272" s="448"/>
      <c r="J272" s="448"/>
      <c r="K272" s="448"/>
      <c r="L272" s="448"/>
      <c r="M272" s="448"/>
      <c r="N272" s="448"/>
      <c r="O272" s="448"/>
      <c r="P272" s="448"/>
      <c r="Q272" s="448"/>
      <c r="R272" s="448"/>
      <c r="S272" s="448"/>
      <c r="T272" s="448"/>
      <c r="U272" s="448"/>
      <c r="V272" s="448"/>
      <c r="W272" s="448"/>
      <c r="X272" s="448"/>
      <c r="Y272" s="448"/>
      <c r="Z272" s="448"/>
      <c r="AA272" s="448"/>
      <c r="AB272" s="448"/>
    </row>
    <row r="273">
      <c r="A273" s="448"/>
      <c r="B273" s="448"/>
      <c r="C273" s="448"/>
      <c r="D273" s="448"/>
      <c r="E273" s="448"/>
      <c r="F273" s="448"/>
      <c r="G273" s="448"/>
      <c r="H273" s="448"/>
      <c r="I273" s="448"/>
      <c r="J273" s="448"/>
      <c r="K273" s="448"/>
      <c r="L273" s="448"/>
      <c r="M273" s="448"/>
      <c r="N273" s="448"/>
      <c r="O273" s="448"/>
      <c r="P273" s="448"/>
      <c r="Q273" s="448"/>
      <c r="R273" s="448"/>
      <c r="S273" s="448"/>
      <c r="T273" s="448"/>
      <c r="U273" s="448"/>
      <c r="V273" s="448"/>
      <c r="W273" s="448"/>
      <c r="X273" s="448"/>
      <c r="Y273" s="448"/>
      <c r="Z273" s="448"/>
      <c r="AA273" s="448"/>
      <c r="AB273" s="448"/>
    </row>
    <row r="274">
      <c r="A274" s="448"/>
      <c r="B274" s="448"/>
      <c r="C274" s="448"/>
      <c r="D274" s="448"/>
      <c r="E274" s="448"/>
      <c r="F274" s="448"/>
      <c r="G274" s="448"/>
      <c r="H274" s="448"/>
      <c r="I274" s="448"/>
      <c r="J274" s="448"/>
      <c r="K274" s="448"/>
      <c r="L274" s="448"/>
      <c r="M274" s="448"/>
      <c r="N274" s="448"/>
      <c r="O274" s="448"/>
      <c r="P274" s="448"/>
      <c r="Q274" s="448"/>
      <c r="R274" s="448"/>
      <c r="S274" s="448"/>
      <c r="T274" s="448"/>
      <c r="U274" s="448"/>
      <c r="V274" s="448"/>
      <c r="W274" s="448"/>
      <c r="X274" s="448"/>
      <c r="Y274" s="448"/>
      <c r="Z274" s="448"/>
      <c r="AA274" s="448"/>
      <c r="AB274" s="448"/>
    </row>
    <row r="275">
      <c r="A275" s="448"/>
      <c r="B275" s="448"/>
      <c r="C275" s="448"/>
      <c r="D275" s="448"/>
      <c r="E275" s="448"/>
      <c r="F275" s="448"/>
      <c r="G275" s="448"/>
      <c r="H275" s="448"/>
      <c r="I275" s="448"/>
      <c r="J275" s="448"/>
      <c r="K275" s="448"/>
      <c r="L275" s="448"/>
      <c r="M275" s="448"/>
      <c r="N275" s="448"/>
      <c r="O275" s="448"/>
      <c r="P275" s="448"/>
      <c r="Q275" s="448"/>
      <c r="R275" s="448"/>
      <c r="S275" s="448"/>
      <c r="T275" s="448"/>
      <c r="U275" s="448"/>
      <c r="V275" s="448"/>
      <c r="W275" s="448"/>
      <c r="X275" s="448"/>
      <c r="Y275" s="448"/>
      <c r="Z275" s="448"/>
      <c r="AA275" s="448"/>
      <c r="AB275" s="448"/>
    </row>
    <row r="276">
      <c r="A276" s="448"/>
      <c r="B276" s="448"/>
      <c r="C276" s="448"/>
      <c r="D276" s="448"/>
      <c r="E276" s="448"/>
      <c r="F276" s="448"/>
      <c r="G276" s="448"/>
      <c r="H276" s="448"/>
      <c r="I276" s="448"/>
      <c r="J276" s="448"/>
      <c r="K276" s="448"/>
      <c r="L276" s="448"/>
      <c r="M276" s="448"/>
      <c r="N276" s="448"/>
      <c r="O276" s="448"/>
      <c r="P276" s="448"/>
      <c r="Q276" s="448"/>
      <c r="R276" s="448"/>
      <c r="S276" s="448"/>
      <c r="T276" s="448"/>
      <c r="U276" s="448"/>
      <c r="V276" s="448"/>
      <c r="W276" s="448"/>
      <c r="X276" s="448"/>
      <c r="Y276" s="448"/>
      <c r="Z276" s="448"/>
      <c r="AA276" s="448"/>
      <c r="AB276" s="448"/>
    </row>
    <row r="277">
      <c r="A277" s="448"/>
      <c r="B277" s="448"/>
      <c r="C277" s="448"/>
      <c r="D277" s="448"/>
      <c r="E277" s="448"/>
      <c r="F277" s="448"/>
      <c r="G277" s="448"/>
      <c r="H277" s="448"/>
      <c r="I277" s="448"/>
      <c r="J277" s="448"/>
      <c r="K277" s="448"/>
      <c r="L277" s="448"/>
      <c r="M277" s="448"/>
      <c r="N277" s="448"/>
      <c r="O277" s="448"/>
      <c r="P277" s="448"/>
      <c r="Q277" s="448"/>
      <c r="R277" s="448"/>
      <c r="S277" s="448"/>
      <c r="T277" s="448"/>
      <c r="U277" s="448"/>
      <c r="V277" s="448"/>
      <c r="W277" s="448"/>
      <c r="X277" s="448"/>
      <c r="Y277" s="448"/>
      <c r="Z277" s="448"/>
      <c r="AA277" s="448"/>
      <c r="AB277" s="448"/>
    </row>
    <row r="278">
      <c r="A278" s="448"/>
      <c r="B278" s="448"/>
      <c r="C278" s="448"/>
      <c r="D278" s="448"/>
      <c r="E278" s="448"/>
      <c r="F278" s="448"/>
      <c r="G278" s="448"/>
      <c r="H278" s="448"/>
      <c r="I278" s="448"/>
      <c r="J278" s="448"/>
      <c r="K278" s="448"/>
      <c r="L278" s="448"/>
      <c r="M278" s="448"/>
      <c r="N278" s="448"/>
      <c r="O278" s="448"/>
      <c r="P278" s="448"/>
      <c r="Q278" s="448"/>
      <c r="R278" s="448"/>
      <c r="S278" s="448"/>
      <c r="T278" s="448"/>
      <c r="U278" s="448"/>
      <c r="V278" s="448"/>
      <c r="W278" s="448"/>
      <c r="X278" s="448"/>
      <c r="Y278" s="448"/>
      <c r="Z278" s="448"/>
      <c r="AA278" s="448"/>
      <c r="AB278" s="448"/>
    </row>
    <row r="279">
      <c r="A279" s="448"/>
      <c r="B279" s="448"/>
      <c r="C279" s="448"/>
      <c r="D279" s="448"/>
      <c r="E279" s="448"/>
      <c r="F279" s="448"/>
      <c r="G279" s="448"/>
      <c r="H279" s="448"/>
      <c r="I279" s="448"/>
      <c r="J279" s="448"/>
      <c r="K279" s="448"/>
      <c r="L279" s="448"/>
      <c r="M279" s="448"/>
      <c r="N279" s="448"/>
      <c r="O279" s="448"/>
      <c r="P279" s="448"/>
      <c r="Q279" s="448"/>
      <c r="R279" s="448"/>
      <c r="S279" s="448"/>
      <c r="T279" s="448"/>
      <c r="U279" s="448"/>
      <c r="V279" s="448"/>
      <c r="W279" s="448"/>
      <c r="X279" s="448"/>
      <c r="Y279" s="448"/>
      <c r="Z279" s="448"/>
      <c r="AA279" s="448"/>
      <c r="AB279" s="448"/>
    </row>
    <row r="280">
      <c r="A280" s="448"/>
      <c r="B280" s="448"/>
      <c r="C280" s="448"/>
      <c r="D280" s="448"/>
      <c r="E280" s="448"/>
      <c r="F280" s="448"/>
      <c r="G280" s="448"/>
      <c r="H280" s="448"/>
      <c r="I280" s="448"/>
      <c r="J280" s="448"/>
      <c r="K280" s="448"/>
      <c r="L280" s="448"/>
      <c r="M280" s="448"/>
      <c r="N280" s="448"/>
      <c r="O280" s="448"/>
      <c r="P280" s="448"/>
      <c r="Q280" s="448"/>
      <c r="R280" s="448"/>
      <c r="S280" s="448"/>
      <c r="T280" s="448"/>
      <c r="U280" s="448"/>
      <c r="V280" s="448"/>
      <c r="W280" s="448"/>
      <c r="X280" s="448"/>
      <c r="Y280" s="448"/>
      <c r="Z280" s="448"/>
      <c r="AA280" s="448"/>
      <c r="AB280" s="448"/>
    </row>
    <row r="281">
      <c r="A281" s="448"/>
      <c r="B281" s="448"/>
      <c r="C281" s="448"/>
      <c r="D281" s="448"/>
      <c r="E281" s="448"/>
      <c r="F281" s="448"/>
      <c r="G281" s="448"/>
      <c r="H281" s="448"/>
      <c r="I281" s="448"/>
      <c r="J281" s="448"/>
      <c r="K281" s="448"/>
      <c r="L281" s="448"/>
      <c r="M281" s="448"/>
      <c r="N281" s="448"/>
      <c r="O281" s="448"/>
      <c r="P281" s="448"/>
      <c r="Q281" s="448"/>
      <c r="R281" s="448"/>
      <c r="S281" s="448"/>
      <c r="T281" s="448"/>
      <c r="U281" s="448"/>
      <c r="V281" s="448"/>
      <c r="W281" s="448"/>
      <c r="X281" s="448"/>
      <c r="Y281" s="448"/>
      <c r="Z281" s="448"/>
      <c r="AA281" s="448"/>
      <c r="AB281" s="448"/>
    </row>
    <row r="282">
      <c r="A282" s="448"/>
      <c r="B282" s="448"/>
      <c r="C282" s="448"/>
      <c r="D282" s="448"/>
      <c r="E282" s="448"/>
      <c r="F282" s="448"/>
      <c r="G282" s="448"/>
      <c r="H282" s="448"/>
      <c r="I282" s="448"/>
      <c r="J282" s="448"/>
      <c r="K282" s="448"/>
      <c r="L282" s="448"/>
      <c r="M282" s="448"/>
      <c r="N282" s="448"/>
      <c r="O282" s="448"/>
      <c r="P282" s="448"/>
      <c r="Q282" s="448"/>
      <c r="R282" s="448"/>
      <c r="S282" s="448"/>
      <c r="T282" s="448"/>
      <c r="U282" s="448"/>
      <c r="V282" s="448"/>
      <c r="W282" s="448"/>
      <c r="X282" s="448"/>
      <c r="Y282" s="448"/>
      <c r="Z282" s="448"/>
      <c r="AA282" s="448"/>
      <c r="AB282" s="448"/>
    </row>
    <row r="283">
      <c r="A283" s="448"/>
      <c r="B283" s="448"/>
      <c r="C283" s="448"/>
      <c r="D283" s="448"/>
      <c r="E283" s="448"/>
      <c r="F283" s="448"/>
      <c r="G283" s="448"/>
      <c r="H283" s="448"/>
      <c r="I283" s="448"/>
      <c r="J283" s="448"/>
      <c r="K283" s="448"/>
      <c r="L283" s="448"/>
      <c r="M283" s="448"/>
      <c r="N283" s="448"/>
      <c r="O283" s="448"/>
      <c r="P283" s="448"/>
      <c r="Q283" s="448"/>
      <c r="R283" s="448"/>
      <c r="S283" s="448"/>
      <c r="T283" s="448"/>
      <c r="U283" s="448"/>
      <c r="V283" s="448"/>
      <c r="W283" s="448"/>
      <c r="X283" s="448"/>
      <c r="Y283" s="448"/>
      <c r="Z283" s="448"/>
      <c r="AA283" s="448"/>
      <c r="AB283" s="448"/>
    </row>
    <row r="284">
      <c r="A284" s="448"/>
      <c r="B284" s="448"/>
      <c r="C284" s="448"/>
      <c r="D284" s="448"/>
      <c r="E284" s="448"/>
      <c r="F284" s="448"/>
      <c r="G284" s="448"/>
      <c r="H284" s="448"/>
      <c r="I284" s="448"/>
      <c r="J284" s="448"/>
      <c r="K284" s="448"/>
      <c r="L284" s="448"/>
      <c r="M284" s="448"/>
      <c r="N284" s="448"/>
      <c r="O284" s="448"/>
      <c r="P284" s="448"/>
      <c r="Q284" s="448"/>
      <c r="R284" s="448"/>
      <c r="S284" s="448"/>
      <c r="T284" s="448"/>
      <c r="U284" s="448"/>
      <c r="V284" s="448"/>
      <c r="W284" s="448"/>
      <c r="X284" s="448"/>
      <c r="Y284" s="448"/>
      <c r="Z284" s="448"/>
      <c r="AA284" s="448"/>
      <c r="AB284" s="448"/>
    </row>
    <row r="285">
      <c r="A285" s="448"/>
      <c r="B285" s="448"/>
      <c r="C285" s="448"/>
      <c r="D285" s="448"/>
      <c r="E285" s="448"/>
      <c r="F285" s="448"/>
      <c r="G285" s="448"/>
      <c r="H285" s="448"/>
      <c r="I285" s="448"/>
      <c r="J285" s="448"/>
      <c r="K285" s="448"/>
      <c r="L285" s="448"/>
      <c r="M285" s="448"/>
      <c r="N285" s="448"/>
      <c r="O285" s="448"/>
      <c r="P285" s="448"/>
      <c r="Q285" s="448"/>
      <c r="R285" s="448"/>
      <c r="S285" s="448"/>
      <c r="T285" s="448"/>
      <c r="U285" s="448"/>
      <c r="V285" s="448"/>
      <c r="W285" s="448"/>
      <c r="X285" s="448"/>
      <c r="Y285" s="448"/>
      <c r="Z285" s="448"/>
      <c r="AA285" s="448"/>
      <c r="AB285" s="448"/>
    </row>
    <row r="286">
      <c r="A286" s="448"/>
      <c r="B286" s="448"/>
      <c r="C286" s="448"/>
      <c r="D286" s="448"/>
      <c r="E286" s="448"/>
      <c r="F286" s="448"/>
      <c r="G286" s="448"/>
      <c r="H286" s="448"/>
      <c r="I286" s="448"/>
      <c r="J286" s="448"/>
      <c r="K286" s="448"/>
      <c r="L286" s="448"/>
      <c r="M286" s="448"/>
      <c r="N286" s="448"/>
      <c r="O286" s="448"/>
      <c r="P286" s="448"/>
      <c r="Q286" s="448"/>
      <c r="R286" s="448"/>
      <c r="S286" s="448"/>
      <c r="T286" s="448"/>
      <c r="U286" s="448"/>
      <c r="V286" s="448"/>
      <c r="W286" s="448"/>
      <c r="X286" s="448"/>
      <c r="Y286" s="448"/>
      <c r="Z286" s="448"/>
      <c r="AA286" s="448"/>
      <c r="AB286" s="448"/>
    </row>
    <row r="287">
      <c r="A287" s="448"/>
      <c r="B287" s="448"/>
      <c r="C287" s="448"/>
      <c r="D287" s="448"/>
      <c r="E287" s="448"/>
      <c r="F287" s="448"/>
      <c r="G287" s="448"/>
      <c r="H287" s="448"/>
      <c r="I287" s="448"/>
      <c r="J287" s="448"/>
      <c r="K287" s="448"/>
      <c r="L287" s="448"/>
      <c r="M287" s="448"/>
      <c r="N287" s="448"/>
      <c r="O287" s="448"/>
      <c r="P287" s="448"/>
      <c r="Q287" s="448"/>
      <c r="R287" s="448"/>
      <c r="S287" s="448"/>
      <c r="T287" s="448"/>
      <c r="U287" s="448"/>
      <c r="V287" s="448"/>
      <c r="W287" s="448"/>
      <c r="X287" s="448"/>
      <c r="Y287" s="448"/>
      <c r="Z287" s="448"/>
      <c r="AA287" s="448"/>
      <c r="AB287" s="448"/>
    </row>
    <row r="288">
      <c r="A288" s="448"/>
      <c r="B288" s="448"/>
      <c r="C288" s="448"/>
      <c r="D288" s="448"/>
      <c r="E288" s="448"/>
      <c r="F288" s="448"/>
      <c r="G288" s="448"/>
      <c r="H288" s="448"/>
      <c r="I288" s="448"/>
      <c r="J288" s="448"/>
      <c r="K288" s="448"/>
      <c r="L288" s="448"/>
      <c r="M288" s="448"/>
      <c r="N288" s="448"/>
      <c r="O288" s="448"/>
      <c r="P288" s="448"/>
      <c r="Q288" s="448"/>
      <c r="R288" s="448"/>
      <c r="S288" s="448"/>
      <c r="T288" s="448"/>
      <c r="U288" s="448"/>
      <c r="V288" s="448"/>
      <c r="W288" s="448"/>
      <c r="X288" s="448"/>
      <c r="Y288" s="448"/>
      <c r="Z288" s="448"/>
      <c r="AA288" s="448"/>
      <c r="AB288" s="448"/>
    </row>
    <row r="289">
      <c r="A289" s="448"/>
      <c r="B289" s="448"/>
      <c r="C289" s="448"/>
      <c r="D289" s="448"/>
      <c r="E289" s="448"/>
      <c r="F289" s="448"/>
      <c r="G289" s="448"/>
      <c r="H289" s="448"/>
      <c r="I289" s="448"/>
      <c r="J289" s="448"/>
      <c r="K289" s="448"/>
      <c r="L289" s="448"/>
      <c r="M289" s="448"/>
      <c r="N289" s="448"/>
      <c r="O289" s="448"/>
      <c r="P289" s="448"/>
      <c r="Q289" s="448"/>
      <c r="R289" s="448"/>
      <c r="S289" s="448"/>
      <c r="T289" s="448"/>
      <c r="U289" s="448"/>
      <c r="V289" s="448"/>
      <c r="W289" s="448"/>
      <c r="X289" s="448"/>
      <c r="Y289" s="448"/>
      <c r="Z289" s="448"/>
      <c r="AA289" s="448"/>
      <c r="AB289" s="448"/>
    </row>
    <row r="290">
      <c r="A290" s="448"/>
      <c r="B290" s="448"/>
      <c r="C290" s="448"/>
      <c r="D290" s="448"/>
      <c r="E290" s="448"/>
      <c r="F290" s="448"/>
      <c r="G290" s="448"/>
      <c r="H290" s="448"/>
      <c r="I290" s="448"/>
      <c r="J290" s="448"/>
      <c r="K290" s="448"/>
      <c r="L290" s="448"/>
      <c r="M290" s="448"/>
      <c r="N290" s="448"/>
      <c r="O290" s="448"/>
      <c r="P290" s="448"/>
      <c r="Q290" s="448"/>
      <c r="R290" s="448"/>
      <c r="S290" s="448"/>
      <c r="T290" s="448"/>
      <c r="U290" s="448"/>
      <c r="V290" s="448"/>
      <c r="W290" s="448"/>
      <c r="X290" s="448"/>
      <c r="Y290" s="448"/>
      <c r="Z290" s="448"/>
      <c r="AA290" s="448"/>
      <c r="AB290" s="448"/>
    </row>
    <row r="291">
      <c r="A291" s="448"/>
      <c r="B291" s="448"/>
      <c r="C291" s="448"/>
      <c r="D291" s="448"/>
      <c r="E291" s="448"/>
      <c r="F291" s="448"/>
      <c r="G291" s="448"/>
      <c r="H291" s="448"/>
      <c r="I291" s="448"/>
      <c r="J291" s="448"/>
      <c r="K291" s="448"/>
      <c r="L291" s="448"/>
      <c r="M291" s="448"/>
      <c r="N291" s="448"/>
      <c r="O291" s="448"/>
      <c r="P291" s="448"/>
      <c r="Q291" s="448"/>
      <c r="R291" s="448"/>
      <c r="S291" s="448"/>
      <c r="T291" s="448"/>
      <c r="U291" s="448"/>
      <c r="V291" s="448"/>
      <c r="W291" s="448"/>
      <c r="X291" s="448"/>
      <c r="Y291" s="448"/>
      <c r="Z291" s="448"/>
      <c r="AA291" s="448"/>
      <c r="AB291" s="448"/>
    </row>
    <row r="292">
      <c r="A292" s="448"/>
      <c r="B292" s="448"/>
      <c r="C292" s="448"/>
      <c r="D292" s="448"/>
      <c r="E292" s="448"/>
      <c r="F292" s="448"/>
      <c r="G292" s="448"/>
      <c r="H292" s="448"/>
      <c r="I292" s="448"/>
      <c r="J292" s="448"/>
      <c r="K292" s="448"/>
      <c r="L292" s="448"/>
      <c r="M292" s="448"/>
      <c r="N292" s="448"/>
      <c r="O292" s="448"/>
      <c r="P292" s="448"/>
      <c r="Q292" s="448"/>
      <c r="R292" s="448"/>
      <c r="S292" s="448"/>
      <c r="T292" s="448"/>
      <c r="U292" s="448"/>
      <c r="V292" s="448"/>
      <c r="W292" s="448"/>
      <c r="X292" s="448"/>
      <c r="Y292" s="448"/>
      <c r="Z292" s="448"/>
      <c r="AA292" s="448"/>
      <c r="AB292" s="448"/>
    </row>
    <row r="293">
      <c r="A293" s="448"/>
      <c r="B293" s="448"/>
      <c r="C293" s="448"/>
      <c r="D293" s="448"/>
      <c r="E293" s="448"/>
      <c r="F293" s="448"/>
      <c r="G293" s="448"/>
      <c r="H293" s="448"/>
      <c r="I293" s="448"/>
      <c r="J293" s="448"/>
      <c r="K293" s="448"/>
      <c r="L293" s="448"/>
      <c r="M293" s="448"/>
      <c r="N293" s="448"/>
      <c r="O293" s="448"/>
      <c r="P293" s="448"/>
      <c r="Q293" s="448"/>
      <c r="R293" s="448"/>
      <c r="S293" s="448"/>
      <c r="T293" s="448"/>
      <c r="U293" s="448"/>
      <c r="V293" s="448"/>
      <c r="W293" s="448"/>
      <c r="X293" s="448"/>
      <c r="Y293" s="448"/>
      <c r="Z293" s="448"/>
      <c r="AA293" s="448"/>
      <c r="AB293" s="448"/>
    </row>
    <row r="294">
      <c r="A294" s="448"/>
      <c r="B294" s="448"/>
      <c r="C294" s="448"/>
      <c r="D294" s="448"/>
      <c r="E294" s="448"/>
      <c r="F294" s="448"/>
      <c r="G294" s="448"/>
      <c r="H294" s="448"/>
      <c r="I294" s="448"/>
      <c r="J294" s="448"/>
      <c r="K294" s="448"/>
      <c r="L294" s="448"/>
      <c r="M294" s="448"/>
      <c r="N294" s="448"/>
      <c r="O294" s="448"/>
      <c r="P294" s="448"/>
      <c r="Q294" s="448"/>
      <c r="R294" s="448"/>
      <c r="S294" s="448"/>
      <c r="T294" s="448"/>
      <c r="U294" s="448"/>
      <c r="V294" s="448"/>
      <c r="W294" s="448"/>
      <c r="X294" s="448"/>
      <c r="Y294" s="448"/>
      <c r="Z294" s="448"/>
      <c r="AA294" s="448"/>
      <c r="AB294" s="448"/>
    </row>
    <row r="295">
      <c r="A295" s="448"/>
      <c r="B295" s="448"/>
      <c r="C295" s="448"/>
      <c r="D295" s="448"/>
      <c r="E295" s="448"/>
      <c r="F295" s="448"/>
      <c r="G295" s="448"/>
      <c r="H295" s="448"/>
      <c r="I295" s="448"/>
      <c r="J295" s="448"/>
      <c r="K295" s="448"/>
      <c r="L295" s="448"/>
      <c r="M295" s="448"/>
      <c r="N295" s="448"/>
      <c r="O295" s="448"/>
      <c r="P295" s="448"/>
      <c r="Q295" s="448"/>
      <c r="R295" s="448"/>
      <c r="S295" s="448"/>
      <c r="T295" s="448"/>
      <c r="U295" s="448"/>
      <c r="V295" s="448"/>
      <c r="W295" s="448"/>
      <c r="X295" s="448"/>
      <c r="Y295" s="448"/>
      <c r="Z295" s="448"/>
      <c r="AA295" s="448"/>
      <c r="AB295" s="448"/>
    </row>
    <row r="296">
      <c r="A296" s="448"/>
      <c r="B296" s="448"/>
      <c r="C296" s="448"/>
      <c r="D296" s="448"/>
      <c r="E296" s="448"/>
      <c r="F296" s="448"/>
      <c r="G296" s="448"/>
      <c r="H296" s="448"/>
      <c r="I296" s="448"/>
      <c r="J296" s="448"/>
      <c r="K296" s="448"/>
      <c r="L296" s="448"/>
      <c r="M296" s="448"/>
      <c r="N296" s="448"/>
      <c r="O296" s="448"/>
      <c r="P296" s="448"/>
      <c r="Q296" s="448"/>
      <c r="R296" s="448"/>
      <c r="S296" s="448"/>
      <c r="T296" s="448"/>
      <c r="U296" s="448"/>
      <c r="V296" s="448"/>
      <c r="W296" s="448"/>
      <c r="X296" s="448"/>
      <c r="Y296" s="448"/>
      <c r="Z296" s="448"/>
      <c r="AA296" s="448"/>
      <c r="AB296" s="448"/>
    </row>
    <row r="297">
      <c r="A297" s="448"/>
      <c r="B297" s="448"/>
      <c r="C297" s="448"/>
      <c r="D297" s="448"/>
      <c r="E297" s="448"/>
      <c r="F297" s="448"/>
      <c r="G297" s="448"/>
      <c r="H297" s="448"/>
      <c r="I297" s="448"/>
      <c r="J297" s="448"/>
      <c r="K297" s="448"/>
      <c r="L297" s="448"/>
      <c r="M297" s="448"/>
      <c r="N297" s="448"/>
      <c r="O297" s="448"/>
      <c r="P297" s="448"/>
      <c r="Q297" s="448"/>
      <c r="R297" s="448"/>
      <c r="S297" s="448"/>
      <c r="T297" s="448"/>
      <c r="U297" s="448"/>
      <c r="V297" s="448"/>
      <c r="W297" s="448"/>
      <c r="X297" s="448"/>
      <c r="Y297" s="448"/>
      <c r="Z297" s="448"/>
      <c r="AA297" s="448"/>
      <c r="AB297" s="448"/>
    </row>
    <row r="298">
      <c r="A298" s="448"/>
      <c r="B298" s="448"/>
      <c r="C298" s="448"/>
      <c r="D298" s="448"/>
      <c r="E298" s="448"/>
      <c r="F298" s="448"/>
      <c r="G298" s="448"/>
      <c r="H298" s="448"/>
      <c r="I298" s="448"/>
      <c r="J298" s="448"/>
      <c r="K298" s="448"/>
      <c r="L298" s="448"/>
      <c r="M298" s="448"/>
      <c r="N298" s="448"/>
      <c r="O298" s="448"/>
      <c r="P298" s="448"/>
      <c r="Q298" s="448"/>
      <c r="R298" s="448"/>
      <c r="S298" s="448"/>
      <c r="T298" s="448"/>
      <c r="U298" s="448"/>
      <c r="V298" s="448"/>
      <c r="W298" s="448"/>
      <c r="X298" s="448"/>
      <c r="Y298" s="448"/>
      <c r="Z298" s="448"/>
      <c r="AA298" s="448"/>
      <c r="AB298" s="448"/>
    </row>
    <row r="299">
      <c r="A299" s="448"/>
      <c r="B299" s="448"/>
      <c r="C299" s="448"/>
      <c r="D299" s="448"/>
      <c r="E299" s="448"/>
      <c r="F299" s="448"/>
      <c r="G299" s="448"/>
      <c r="H299" s="448"/>
      <c r="I299" s="448"/>
      <c r="J299" s="448"/>
      <c r="K299" s="448"/>
      <c r="L299" s="448"/>
      <c r="M299" s="448"/>
      <c r="N299" s="448"/>
      <c r="O299" s="448"/>
      <c r="P299" s="448"/>
      <c r="Q299" s="448"/>
      <c r="R299" s="448"/>
      <c r="S299" s="448"/>
      <c r="T299" s="448"/>
      <c r="U299" s="448"/>
      <c r="V299" s="448"/>
      <c r="W299" s="448"/>
      <c r="X299" s="448"/>
      <c r="Y299" s="448"/>
      <c r="Z299" s="448"/>
      <c r="AA299" s="448"/>
      <c r="AB299" s="448"/>
    </row>
    <row r="300">
      <c r="A300" s="448"/>
      <c r="B300" s="448"/>
      <c r="C300" s="448"/>
      <c r="D300" s="448"/>
      <c r="E300" s="448"/>
      <c r="F300" s="448"/>
      <c r="G300" s="448"/>
      <c r="H300" s="448"/>
      <c r="I300" s="448"/>
      <c r="J300" s="448"/>
      <c r="K300" s="448"/>
      <c r="L300" s="448"/>
      <c r="M300" s="448"/>
      <c r="N300" s="448"/>
      <c r="O300" s="448"/>
      <c r="P300" s="448"/>
      <c r="Q300" s="448"/>
      <c r="R300" s="448"/>
      <c r="S300" s="448"/>
      <c r="T300" s="448"/>
      <c r="U300" s="448"/>
      <c r="V300" s="448"/>
      <c r="W300" s="448"/>
      <c r="X300" s="448"/>
      <c r="Y300" s="448"/>
      <c r="Z300" s="448"/>
      <c r="AA300" s="448"/>
      <c r="AB300" s="448"/>
    </row>
    <row r="301">
      <c r="A301" s="448"/>
      <c r="B301" s="448"/>
      <c r="C301" s="448"/>
      <c r="D301" s="448"/>
      <c r="E301" s="448"/>
      <c r="F301" s="448"/>
      <c r="G301" s="448"/>
      <c r="H301" s="448"/>
      <c r="I301" s="448"/>
      <c r="J301" s="448"/>
      <c r="K301" s="448"/>
      <c r="L301" s="448"/>
      <c r="M301" s="448"/>
      <c r="N301" s="448"/>
      <c r="O301" s="448"/>
      <c r="P301" s="448"/>
      <c r="Q301" s="448"/>
      <c r="R301" s="448"/>
      <c r="S301" s="448"/>
      <c r="T301" s="448"/>
      <c r="U301" s="448"/>
      <c r="V301" s="448"/>
      <c r="W301" s="448"/>
      <c r="X301" s="448"/>
      <c r="Y301" s="448"/>
      <c r="Z301" s="448"/>
      <c r="AA301" s="448"/>
      <c r="AB301" s="448"/>
    </row>
    <row r="302">
      <c r="A302" s="448"/>
      <c r="B302" s="448"/>
      <c r="C302" s="448"/>
      <c r="D302" s="448"/>
      <c r="E302" s="448"/>
      <c r="F302" s="448"/>
      <c r="G302" s="448"/>
      <c r="H302" s="448"/>
      <c r="I302" s="448"/>
      <c r="J302" s="448"/>
      <c r="K302" s="448"/>
      <c r="L302" s="448"/>
      <c r="M302" s="448"/>
      <c r="N302" s="448"/>
      <c r="O302" s="448"/>
      <c r="P302" s="448"/>
      <c r="Q302" s="448"/>
      <c r="R302" s="448"/>
      <c r="S302" s="448"/>
      <c r="T302" s="448"/>
      <c r="U302" s="448"/>
      <c r="V302" s="448"/>
      <c r="W302" s="448"/>
      <c r="X302" s="448"/>
      <c r="Y302" s="448"/>
      <c r="Z302" s="448"/>
      <c r="AA302" s="448"/>
      <c r="AB302" s="448"/>
    </row>
    <row r="303">
      <c r="A303" s="448"/>
      <c r="B303" s="448"/>
      <c r="C303" s="448"/>
      <c r="D303" s="448"/>
      <c r="E303" s="448"/>
      <c r="F303" s="448"/>
      <c r="G303" s="448"/>
      <c r="H303" s="448"/>
      <c r="I303" s="448"/>
      <c r="J303" s="448"/>
      <c r="K303" s="448"/>
      <c r="L303" s="448"/>
      <c r="M303" s="448"/>
      <c r="N303" s="448"/>
      <c r="O303" s="448"/>
      <c r="P303" s="448"/>
      <c r="Q303" s="448"/>
      <c r="R303" s="448"/>
      <c r="S303" s="448"/>
      <c r="T303" s="448"/>
      <c r="U303" s="448"/>
      <c r="V303" s="448"/>
      <c r="W303" s="448"/>
      <c r="X303" s="448"/>
      <c r="Y303" s="448"/>
      <c r="Z303" s="448"/>
      <c r="AA303" s="448"/>
      <c r="AB303" s="448"/>
    </row>
    <row r="304">
      <c r="A304" s="448"/>
      <c r="B304" s="448"/>
      <c r="C304" s="448"/>
      <c r="D304" s="448"/>
      <c r="E304" s="448"/>
      <c r="F304" s="448"/>
      <c r="G304" s="448"/>
      <c r="H304" s="448"/>
      <c r="I304" s="448"/>
      <c r="J304" s="448"/>
      <c r="K304" s="448"/>
      <c r="L304" s="448"/>
      <c r="M304" s="448"/>
      <c r="N304" s="448"/>
      <c r="O304" s="448"/>
      <c r="P304" s="448"/>
      <c r="Q304" s="448"/>
      <c r="R304" s="448"/>
      <c r="S304" s="448"/>
      <c r="T304" s="448"/>
      <c r="U304" s="448"/>
      <c r="V304" s="448"/>
      <c r="W304" s="448"/>
      <c r="X304" s="448"/>
      <c r="Y304" s="448"/>
      <c r="Z304" s="448"/>
      <c r="AA304" s="448"/>
      <c r="AB304" s="448"/>
    </row>
    <row r="305">
      <c r="A305" s="448"/>
      <c r="B305" s="448"/>
      <c r="C305" s="448"/>
      <c r="D305" s="448"/>
      <c r="E305" s="448"/>
      <c r="F305" s="448"/>
      <c r="G305" s="448"/>
      <c r="H305" s="448"/>
      <c r="I305" s="448"/>
      <c r="J305" s="448"/>
      <c r="K305" s="448"/>
      <c r="L305" s="448"/>
      <c r="M305" s="448"/>
      <c r="N305" s="448"/>
      <c r="O305" s="448"/>
      <c r="P305" s="448"/>
      <c r="Q305" s="448"/>
      <c r="R305" s="448"/>
      <c r="S305" s="448"/>
      <c r="T305" s="448"/>
      <c r="U305" s="448"/>
      <c r="V305" s="448"/>
      <c r="W305" s="448"/>
      <c r="X305" s="448"/>
      <c r="Y305" s="448"/>
      <c r="Z305" s="448"/>
      <c r="AA305" s="448"/>
      <c r="AB305" s="448"/>
    </row>
    <row r="306">
      <c r="A306" s="448"/>
      <c r="B306" s="448"/>
      <c r="C306" s="448"/>
      <c r="D306" s="448"/>
      <c r="E306" s="448"/>
      <c r="F306" s="448"/>
      <c r="G306" s="448"/>
      <c r="H306" s="448"/>
      <c r="I306" s="448"/>
      <c r="J306" s="448"/>
      <c r="K306" s="448"/>
      <c r="L306" s="448"/>
      <c r="M306" s="448"/>
      <c r="N306" s="448"/>
      <c r="O306" s="448"/>
      <c r="P306" s="448"/>
      <c r="Q306" s="448"/>
      <c r="R306" s="448"/>
      <c r="S306" s="448"/>
      <c r="T306" s="448"/>
      <c r="U306" s="448"/>
      <c r="V306" s="448"/>
      <c r="W306" s="448"/>
      <c r="X306" s="448"/>
      <c r="Y306" s="448"/>
      <c r="Z306" s="448"/>
      <c r="AA306" s="448"/>
      <c r="AB306" s="448"/>
    </row>
    <row r="307">
      <c r="A307" s="448"/>
      <c r="B307" s="448"/>
      <c r="C307" s="448"/>
      <c r="D307" s="448"/>
      <c r="E307" s="448"/>
      <c r="F307" s="448"/>
      <c r="G307" s="448"/>
      <c r="H307" s="448"/>
      <c r="I307" s="448"/>
      <c r="J307" s="448"/>
      <c r="K307" s="448"/>
      <c r="L307" s="448"/>
      <c r="M307" s="448"/>
      <c r="N307" s="448"/>
      <c r="O307" s="448"/>
      <c r="P307" s="448"/>
      <c r="Q307" s="448"/>
      <c r="R307" s="448"/>
      <c r="S307" s="448"/>
      <c r="T307" s="448"/>
      <c r="U307" s="448"/>
      <c r="V307" s="448"/>
      <c r="W307" s="448"/>
      <c r="X307" s="448"/>
      <c r="Y307" s="448"/>
      <c r="Z307" s="448"/>
      <c r="AA307" s="448"/>
      <c r="AB307" s="448"/>
    </row>
    <row r="308">
      <c r="A308" s="448"/>
      <c r="B308" s="448"/>
      <c r="C308" s="448"/>
      <c r="D308" s="448"/>
      <c r="E308" s="448"/>
      <c r="F308" s="448"/>
      <c r="G308" s="448"/>
      <c r="H308" s="448"/>
      <c r="I308" s="448"/>
      <c r="J308" s="448"/>
      <c r="K308" s="448"/>
      <c r="L308" s="448"/>
      <c r="M308" s="448"/>
      <c r="N308" s="448"/>
      <c r="O308" s="448"/>
      <c r="P308" s="448"/>
      <c r="Q308" s="448"/>
      <c r="R308" s="448"/>
      <c r="S308" s="448"/>
      <c r="T308" s="448"/>
      <c r="U308" s="448"/>
      <c r="V308" s="448"/>
      <c r="W308" s="448"/>
      <c r="X308" s="448"/>
      <c r="Y308" s="448"/>
      <c r="Z308" s="448"/>
      <c r="AA308" s="448"/>
      <c r="AB308" s="448"/>
    </row>
    <row r="309">
      <c r="A309" s="448"/>
      <c r="B309" s="448"/>
      <c r="C309" s="448"/>
      <c r="D309" s="448"/>
      <c r="E309" s="448"/>
      <c r="F309" s="448"/>
      <c r="G309" s="448"/>
      <c r="H309" s="448"/>
      <c r="I309" s="448"/>
      <c r="J309" s="448"/>
      <c r="K309" s="448"/>
      <c r="L309" s="448"/>
      <c r="M309" s="448"/>
      <c r="N309" s="448"/>
      <c r="O309" s="448"/>
      <c r="P309" s="448"/>
      <c r="Q309" s="448"/>
      <c r="R309" s="448"/>
      <c r="S309" s="448"/>
      <c r="T309" s="448"/>
      <c r="U309" s="448"/>
      <c r="V309" s="448"/>
      <c r="W309" s="448"/>
      <c r="X309" s="448"/>
      <c r="Y309" s="448"/>
      <c r="Z309" s="448"/>
      <c r="AA309" s="448"/>
      <c r="AB309" s="448"/>
    </row>
    <row r="310">
      <c r="A310" s="448"/>
      <c r="B310" s="448"/>
      <c r="C310" s="448"/>
      <c r="D310" s="448"/>
      <c r="E310" s="448"/>
      <c r="F310" s="448"/>
      <c r="G310" s="448"/>
      <c r="H310" s="448"/>
      <c r="I310" s="448"/>
      <c r="J310" s="448"/>
      <c r="K310" s="448"/>
      <c r="L310" s="448"/>
      <c r="M310" s="448"/>
      <c r="N310" s="448"/>
      <c r="O310" s="448"/>
      <c r="P310" s="448"/>
      <c r="Q310" s="448"/>
      <c r="R310" s="448"/>
      <c r="S310" s="448"/>
      <c r="T310" s="448"/>
      <c r="U310" s="448"/>
      <c r="V310" s="448"/>
      <c r="W310" s="448"/>
      <c r="X310" s="448"/>
      <c r="Y310" s="448"/>
      <c r="Z310" s="448"/>
      <c r="AA310" s="448"/>
      <c r="AB310" s="448"/>
    </row>
    <row r="311">
      <c r="A311" s="448"/>
      <c r="B311" s="448"/>
      <c r="C311" s="448"/>
      <c r="D311" s="448"/>
      <c r="E311" s="448"/>
      <c r="F311" s="448"/>
      <c r="G311" s="448"/>
      <c r="H311" s="448"/>
      <c r="I311" s="448"/>
      <c r="J311" s="448"/>
      <c r="K311" s="448"/>
      <c r="L311" s="448"/>
      <c r="M311" s="448"/>
      <c r="N311" s="448"/>
      <c r="O311" s="448"/>
      <c r="P311" s="448"/>
      <c r="Q311" s="448"/>
      <c r="R311" s="448"/>
      <c r="S311" s="448"/>
      <c r="T311" s="448"/>
      <c r="U311" s="448"/>
      <c r="V311" s="448"/>
      <c r="W311" s="448"/>
      <c r="X311" s="448"/>
      <c r="Y311" s="448"/>
      <c r="Z311" s="448"/>
      <c r="AA311" s="448"/>
      <c r="AB311" s="448"/>
    </row>
    <row r="312">
      <c r="A312" s="448"/>
      <c r="B312" s="448"/>
      <c r="C312" s="448"/>
      <c r="D312" s="448"/>
      <c r="E312" s="448"/>
      <c r="F312" s="448"/>
      <c r="G312" s="448"/>
      <c r="H312" s="448"/>
      <c r="I312" s="448"/>
      <c r="J312" s="448"/>
      <c r="K312" s="448"/>
      <c r="L312" s="448"/>
      <c r="M312" s="448"/>
      <c r="N312" s="448"/>
      <c r="O312" s="448"/>
      <c r="P312" s="448"/>
      <c r="Q312" s="448"/>
      <c r="R312" s="448"/>
      <c r="S312" s="448"/>
      <c r="T312" s="448"/>
      <c r="U312" s="448"/>
      <c r="V312" s="448"/>
      <c r="W312" s="448"/>
      <c r="X312" s="448"/>
      <c r="Y312" s="448"/>
      <c r="Z312" s="448"/>
      <c r="AA312" s="448"/>
      <c r="AB312" s="448"/>
    </row>
    <row r="313">
      <c r="A313" s="448"/>
      <c r="B313" s="448"/>
      <c r="C313" s="448"/>
      <c r="D313" s="448"/>
      <c r="E313" s="448"/>
      <c r="F313" s="448"/>
      <c r="G313" s="448"/>
      <c r="H313" s="448"/>
      <c r="I313" s="448"/>
      <c r="J313" s="448"/>
      <c r="K313" s="448"/>
      <c r="L313" s="448"/>
      <c r="M313" s="448"/>
      <c r="N313" s="448"/>
      <c r="O313" s="448"/>
      <c r="P313" s="448"/>
      <c r="Q313" s="448"/>
      <c r="R313" s="448"/>
      <c r="S313" s="448"/>
      <c r="T313" s="448"/>
      <c r="U313" s="448"/>
      <c r="V313" s="448"/>
      <c r="W313" s="448"/>
      <c r="X313" s="448"/>
      <c r="Y313" s="448"/>
      <c r="Z313" s="448"/>
      <c r="AA313" s="448"/>
      <c r="AB313" s="448"/>
    </row>
    <row r="314">
      <c r="A314" s="448"/>
      <c r="B314" s="448"/>
      <c r="C314" s="448"/>
      <c r="D314" s="448"/>
      <c r="E314" s="448"/>
      <c r="F314" s="448"/>
      <c r="G314" s="448"/>
      <c r="H314" s="448"/>
      <c r="I314" s="448"/>
      <c r="J314" s="448"/>
      <c r="K314" s="448"/>
      <c r="L314" s="448"/>
      <c r="M314" s="448"/>
      <c r="N314" s="448"/>
      <c r="O314" s="448"/>
      <c r="P314" s="448"/>
      <c r="Q314" s="448"/>
      <c r="R314" s="448"/>
      <c r="S314" s="448"/>
      <c r="T314" s="448"/>
      <c r="U314" s="448"/>
      <c r="V314" s="448"/>
      <c r="W314" s="448"/>
      <c r="X314" s="448"/>
      <c r="Y314" s="448"/>
      <c r="Z314" s="448"/>
      <c r="AA314" s="448"/>
      <c r="AB314" s="448"/>
    </row>
    <row r="315">
      <c r="A315" s="448"/>
      <c r="B315" s="448"/>
      <c r="C315" s="448"/>
      <c r="D315" s="448"/>
      <c r="E315" s="448"/>
      <c r="F315" s="448"/>
      <c r="G315" s="448"/>
      <c r="H315" s="448"/>
      <c r="I315" s="448"/>
      <c r="J315" s="448"/>
      <c r="K315" s="448"/>
      <c r="L315" s="448"/>
      <c r="M315" s="448"/>
      <c r="N315" s="448"/>
      <c r="O315" s="448"/>
      <c r="P315" s="448"/>
      <c r="Q315" s="448"/>
      <c r="R315" s="448"/>
      <c r="S315" s="448"/>
      <c r="T315" s="448"/>
      <c r="U315" s="448"/>
      <c r="V315" s="448"/>
      <c r="W315" s="448"/>
      <c r="X315" s="448"/>
      <c r="Y315" s="448"/>
      <c r="Z315" s="448"/>
      <c r="AA315" s="448"/>
      <c r="AB315" s="448"/>
    </row>
    <row r="316">
      <c r="A316" s="448"/>
      <c r="B316" s="448"/>
      <c r="C316" s="448"/>
      <c r="D316" s="448"/>
      <c r="E316" s="448"/>
      <c r="F316" s="448"/>
      <c r="G316" s="448"/>
      <c r="H316" s="448"/>
      <c r="I316" s="448"/>
      <c r="J316" s="448"/>
      <c r="K316" s="448"/>
      <c r="L316" s="448"/>
      <c r="M316" s="448"/>
      <c r="N316" s="448"/>
      <c r="O316" s="448"/>
      <c r="P316" s="448"/>
      <c r="Q316" s="448"/>
      <c r="R316" s="448"/>
      <c r="S316" s="448"/>
      <c r="T316" s="448"/>
      <c r="U316" s="448"/>
      <c r="V316" s="448"/>
      <c r="W316" s="448"/>
      <c r="X316" s="448"/>
      <c r="Y316" s="448"/>
      <c r="Z316" s="448"/>
      <c r="AA316" s="448"/>
      <c r="AB316" s="448"/>
    </row>
    <row r="317">
      <c r="A317" s="448"/>
      <c r="B317" s="448"/>
      <c r="C317" s="448"/>
      <c r="D317" s="448"/>
      <c r="E317" s="448"/>
      <c r="F317" s="448"/>
      <c r="G317" s="448"/>
      <c r="H317" s="448"/>
      <c r="I317" s="448"/>
      <c r="J317" s="448"/>
      <c r="K317" s="448"/>
      <c r="L317" s="448"/>
      <c r="M317" s="448"/>
      <c r="N317" s="448"/>
      <c r="O317" s="448"/>
      <c r="P317" s="448"/>
      <c r="Q317" s="448"/>
      <c r="R317" s="448"/>
      <c r="S317" s="448"/>
      <c r="T317" s="448"/>
      <c r="U317" s="448"/>
      <c r="V317" s="448"/>
      <c r="W317" s="448"/>
      <c r="X317" s="448"/>
      <c r="Y317" s="448"/>
      <c r="Z317" s="448"/>
      <c r="AA317" s="448"/>
      <c r="AB317" s="448"/>
    </row>
    <row r="318">
      <c r="A318" s="448"/>
      <c r="B318" s="448"/>
      <c r="C318" s="448"/>
      <c r="D318" s="448"/>
      <c r="E318" s="448"/>
      <c r="F318" s="448"/>
      <c r="G318" s="448"/>
      <c r="H318" s="448"/>
      <c r="I318" s="448"/>
      <c r="J318" s="448"/>
      <c r="K318" s="448"/>
      <c r="L318" s="448"/>
      <c r="M318" s="448"/>
      <c r="N318" s="448"/>
      <c r="O318" s="448"/>
      <c r="P318" s="448"/>
      <c r="Q318" s="448"/>
      <c r="R318" s="448"/>
      <c r="S318" s="448"/>
      <c r="T318" s="448"/>
      <c r="U318" s="448"/>
      <c r="V318" s="448"/>
      <c r="W318" s="448"/>
      <c r="X318" s="448"/>
      <c r="Y318" s="448"/>
      <c r="Z318" s="448"/>
      <c r="AA318" s="448"/>
      <c r="AB318" s="448"/>
    </row>
    <row r="319">
      <c r="A319" s="448"/>
      <c r="B319" s="448"/>
      <c r="C319" s="448"/>
      <c r="D319" s="448"/>
      <c r="E319" s="448"/>
      <c r="F319" s="448"/>
      <c r="G319" s="448"/>
      <c r="H319" s="448"/>
      <c r="I319" s="448"/>
      <c r="J319" s="448"/>
      <c r="K319" s="448"/>
      <c r="L319" s="448"/>
      <c r="M319" s="448"/>
      <c r="N319" s="448"/>
      <c r="O319" s="448"/>
      <c r="P319" s="448"/>
      <c r="Q319" s="448"/>
      <c r="R319" s="448"/>
      <c r="S319" s="448"/>
      <c r="T319" s="448"/>
      <c r="U319" s="448"/>
      <c r="V319" s="448"/>
      <c r="W319" s="448"/>
      <c r="X319" s="448"/>
      <c r="Y319" s="448"/>
      <c r="Z319" s="448"/>
      <c r="AA319" s="448"/>
      <c r="AB319" s="448"/>
    </row>
    <row r="320">
      <c r="A320" s="448"/>
      <c r="B320" s="448"/>
      <c r="C320" s="448"/>
      <c r="D320" s="448"/>
      <c r="E320" s="448"/>
      <c r="F320" s="448"/>
      <c r="G320" s="448"/>
      <c r="H320" s="448"/>
      <c r="I320" s="448"/>
      <c r="J320" s="448"/>
      <c r="K320" s="448"/>
      <c r="L320" s="448"/>
      <c r="M320" s="448"/>
      <c r="N320" s="448"/>
      <c r="O320" s="448"/>
      <c r="P320" s="448"/>
      <c r="Q320" s="448"/>
      <c r="R320" s="448"/>
      <c r="S320" s="448"/>
      <c r="T320" s="448"/>
      <c r="U320" s="448"/>
      <c r="V320" s="448"/>
      <c r="W320" s="448"/>
      <c r="X320" s="448"/>
      <c r="Y320" s="448"/>
      <c r="Z320" s="448"/>
      <c r="AA320" s="448"/>
      <c r="AB320" s="448"/>
    </row>
    <row r="321">
      <c r="A321" s="448"/>
      <c r="B321" s="448"/>
      <c r="C321" s="448"/>
      <c r="D321" s="448"/>
      <c r="E321" s="448"/>
      <c r="F321" s="448"/>
      <c r="G321" s="448"/>
      <c r="H321" s="448"/>
      <c r="I321" s="448"/>
      <c r="J321" s="448"/>
      <c r="K321" s="448"/>
      <c r="L321" s="448"/>
      <c r="M321" s="448"/>
      <c r="N321" s="448"/>
      <c r="O321" s="448"/>
      <c r="P321" s="448"/>
      <c r="Q321" s="448"/>
      <c r="R321" s="448"/>
      <c r="S321" s="448"/>
      <c r="T321" s="448"/>
      <c r="U321" s="448"/>
      <c r="V321" s="448"/>
      <c r="W321" s="448"/>
      <c r="X321" s="448"/>
      <c r="Y321" s="448"/>
      <c r="Z321" s="448"/>
      <c r="AA321" s="448"/>
      <c r="AB321" s="448"/>
    </row>
    <row r="322">
      <c r="A322" s="448"/>
      <c r="B322" s="448"/>
      <c r="C322" s="448"/>
      <c r="D322" s="448"/>
      <c r="E322" s="448"/>
      <c r="F322" s="448"/>
      <c r="G322" s="448"/>
      <c r="H322" s="448"/>
      <c r="I322" s="448"/>
      <c r="J322" s="448"/>
      <c r="K322" s="448"/>
      <c r="L322" s="448"/>
      <c r="M322" s="448"/>
      <c r="N322" s="448"/>
      <c r="O322" s="448"/>
      <c r="P322" s="448"/>
      <c r="Q322" s="448"/>
      <c r="R322" s="448"/>
      <c r="S322" s="448"/>
      <c r="T322" s="448"/>
      <c r="U322" s="448"/>
      <c r="V322" s="448"/>
      <c r="W322" s="448"/>
      <c r="X322" s="448"/>
      <c r="Y322" s="448"/>
      <c r="Z322" s="448"/>
      <c r="AA322" s="448"/>
      <c r="AB322" s="448"/>
    </row>
    <row r="323">
      <c r="A323" s="448"/>
      <c r="B323" s="448"/>
      <c r="C323" s="448"/>
      <c r="D323" s="448"/>
      <c r="E323" s="448"/>
      <c r="F323" s="448"/>
      <c r="G323" s="448"/>
      <c r="H323" s="448"/>
      <c r="I323" s="448"/>
      <c r="J323" s="448"/>
      <c r="K323" s="448"/>
      <c r="L323" s="448"/>
      <c r="M323" s="448"/>
      <c r="N323" s="448"/>
      <c r="O323" s="448"/>
      <c r="P323" s="448"/>
      <c r="Q323" s="448"/>
      <c r="R323" s="448"/>
      <c r="S323" s="448"/>
      <c r="T323" s="448"/>
      <c r="U323" s="448"/>
      <c r="V323" s="448"/>
      <c r="W323" s="448"/>
      <c r="X323" s="448"/>
      <c r="Y323" s="448"/>
      <c r="Z323" s="448"/>
      <c r="AA323" s="448"/>
      <c r="AB323" s="448"/>
    </row>
    <row r="324">
      <c r="A324" s="448"/>
      <c r="B324" s="448"/>
      <c r="C324" s="448"/>
      <c r="D324" s="448"/>
      <c r="E324" s="448"/>
      <c r="F324" s="448"/>
      <c r="G324" s="448"/>
      <c r="H324" s="448"/>
      <c r="I324" s="448"/>
      <c r="J324" s="448"/>
      <c r="K324" s="448"/>
      <c r="L324" s="448"/>
      <c r="M324" s="448"/>
      <c r="N324" s="448"/>
      <c r="O324" s="448"/>
      <c r="P324" s="448"/>
      <c r="Q324" s="448"/>
      <c r="R324" s="448"/>
      <c r="S324" s="448"/>
      <c r="T324" s="448"/>
      <c r="U324" s="448"/>
      <c r="V324" s="448"/>
      <c r="W324" s="448"/>
      <c r="X324" s="448"/>
      <c r="Y324" s="448"/>
      <c r="Z324" s="448"/>
      <c r="AA324" s="448"/>
      <c r="AB324" s="448"/>
    </row>
    <row r="325">
      <c r="A325" s="448"/>
      <c r="B325" s="448"/>
      <c r="C325" s="448"/>
      <c r="D325" s="448"/>
      <c r="E325" s="448"/>
      <c r="F325" s="448"/>
      <c r="G325" s="448"/>
      <c r="H325" s="448"/>
      <c r="I325" s="448"/>
      <c r="J325" s="448"/>
      <c r="K325" s="448"/>
      <c r="L325" s="448"/>
      <c r="M325" s="448"/>
      <c r="N325" s="448"/>
      <c r="O325" s="448"/>
      <c r="P325" s="448"/>
      <c r="Q325" s="448"/>
      <c r="R325" s="448"/>
      <c r="S325" s="448"/>
      <c r="T325" s="448"/>
      <c r="U325" s="448"/>
      <c r="V325" s="448"/>
      <c r="W325" s="448"/>
      <c r="X325" s="448"/>
      <c r="Y325" s="448"/>
      <c r="Z325" s="448"/>
      <c r="AA325" s="448"/>
      <c r="AB325" s="448"/>
    </row>
    <row r="326">
      <c r="A326" s="448"/>
      <c r="B326" s="448"/>
      <c r="C326" s="448"/>
      <c r="D326" s="448"/>
      <c r="E326" s="448"/>
      <c r="F326" s="448"/>
      <c r="G326" s="448"/>
      <c r="H326" s="448"/>
      <c r="I326" s="448"/>
      <c r="J326" s="448"/>
      <c r="K326" s="448"/>
      <c r="L326" s="448"/>
      <c r="M326" s="448"/>
      <c r="N326" s="448"/>
      <c r="O326" s="448"/>
      <c r="P326" s="448"/>
      <c r="Q326" s="448"/>
      <c r="R326" s="448"/>
      <c r="S326" s="448"/>
      <c r="T326" s="448"/>
      <c r="U326" s="448"/>
      <c r="V326" s="448"/>
      <c r="W326" s="448"/>
      <c r="X326" s="448"/>
      <c r="Y326" s="448"/>
      <c r="Z326" s="448"/>
      <c r="AA326" s="448"/>
      <c r="AB326" s="448"/>
    </row>
    <row r="327">
      <c r="A327" s="448"/>
      <c r="B327" s="448"/>
      <c r="C327" s="448"/>
      <c r="D327" s="448"/>
      <c r="E327" s="448"/>
      <c r="F327" s="448"/>
      <c r="G327" s="448"/>
      <c r="H327" s="448"/>
      <c r="I327" s="448"/>
      <c r="J327" s="448"/>
      <c r="K327" s="448"/>
      <c r="L327" s="448"/>
      <c r="M327" s="448"/>
      <c r="N327" s="448"/>
      <c r="O327" s="448"/>
      <c r="P327" s="448"/>
      <c r="Q327" s="448"/>
      <c r="R327" s="448"/>
      <c r="S327" s="448"/>
      <c r="T327" s="448"/>
      <c r="U327" s="448"/>
      <c r="V327" s="448"/>
      <c r="W327" s="448"/>
      <c r="X327" s="448"/>
      <c r="Y327" s="448"/>
      <c r="Z327" s="448"/>
      <c r="AA327" s="448"/>
      <c r="AB327" s="448"/>
    </row>
    <row r="328">
      <c r="A328" s="448"/>
      <c r="B328" s="448"/>
      <c r="C328" s="448"/>
      <c r="D328" s="448"/>
      <c r="E328" s="448"/>
      <c r="F328" s="448"/>
      <c r="G328" s="448"/>
      <c r="H328" s="448"/>
      <c r="I328" s="448"/>
      <c r="J328" s="448"/>
      <c r="K328" s="448"/>
      <c r="L328" s="448"/>
      <c r="M328" s="448"/>
      <c r="N328" s="448"/>
      <c r="O328" s="448"/>
      <c r="P328" s="448"/>
      <c r="Q328" s="448"/>
      <c r="R328" s="448"/>
      <c r="S328" s="448"/>
      <c r="T328" s="448"/>
      <c r="U328" s="448"/>
      <c r="V328" s="448"/>
      <c r="W328" s="448"/>
      <c r="X328" s="448"/>
      <c r="Y328" s="448"/>
      <c r="Z328" s="448"/>
      <c r="AA328" s="448"/>
      <c r="AB328" s="448"/>
    </row>
    <row r="329">
      <c r="A329" s="448"/>
      <c r="B329" s="448"/>
      <c r="C329" s="448"/>
      <c r="D329" s="448"/>
      <c r="E329" s="448"/>
      <c r="F329" s="448"/>
      <c r="G329" s="448"/>
      <c r="H329" s="448"/>
      <c r="I329" s="448"/>
      <c r="J329" s="448"/>
      <c r="K329" s="448"/>
      <c r="L329" s="448"/>
      <c r="M329" s="448"/>
      <c r="N329" s="448"/>
      <c r="O329" s="448"/>
      <c r="P329" s="448"/>
      <c r="Q329" s="448"/>
      <c r="R329" s="448"/>
      <c r="S329" s="448"/>
      <c r="T329" s="448"/>
      <c r="U329" s="448"/>
      <c r="V329" s="448"/>
      <c r="W329" s="448"/>
      <c r="X329" s="448"/>
      <c r="Y329" s="448"/>
      <c r="Z329" s="448"/>
      <c r="AA329" s="448"/>
      <c r="AB329" s="448"/>
    </row>
    <row r="330">
      <c r="A330" s="448"/>
      <c r="B330" s="448"/>
      <c r="C330" s="448"/>
      <c r="D330" s="448"/>
      <c r="E330" s="448"/>
      <c r="F330" s="448"/>
      <c r="G330" s="448"/>
      <c r="H330" s="448"/>
      <c r="I330" s="448"/>
      <c r="J330" s="448"/>
      <c r="K330" s="448"/>
      <c r="L330" s="448"/>
      <c r="M330" s="448"/>
      <c r="N330" s="448"/>
      <c r="O330" s="448"/>
      <c r="P330" s="448"/>
      <c r="Q330" s="448"/>
      <c r="R330" s="448"/>
      <c r="S330" s="448"/>
      <c r="T330" s="448"/>
      <c r="U330" s="448"/>
      <c r="V330" s="448"/>
      <c r="W330" s="448"/>
      <c r="X330" s="448"/>
      <c r="Y330" s="448"/>
      <c r="Z330" s="448"/>
      <c r="AA330" s="448"/>
      <c r="AB330" s="448"/>
    </row>
    <row r="331">
      <c r="A331" s="448"/>
      <c r="B331" s="448"/>
      <c r="C331" s="448"/>
      <c r="D331" s="448"/>
      <c r="E331" s="448"/>
      <c r="F331" s="448"/>
      <c r="G331" s="448"/>
      <c r="H331" s="448"/>
      <c r="I331" s="448"/>
      <c r="J331" s="448"/>
      <c r="K331" s="448"/>
      <c r="L331" s="448"/>
      <c r="M331" s="448"/>
      <c r="N331" s="448"/>
      <c r="O331" s="448"/>
      <c r="P331" s="448"/>
      <c r="Q331" s="448"/>
      <c r="R331" s="448"/>
      <c r="S331" s="448"/>
      <c r="T331" s="448"/>
      <c r="U331" s="448"/>
      <c r="V331" s="448"/>
      <c r="W331" s="448"/>
      <c r="X331" s="448"/>
      <c r="Y331" s="448"/>
      <c r="Z331" s="448"/>
      <c r="AA331" s="448"/>
      <c r="AB331" s="448"/>
    </row>
    <row r="332">
      <c r="A332" s="448"/>
      <c r="B332" s="448"/>
      <c r="C332" s="448"/>
      <c r="D332" s="448"/>
      <c r="E332" s="448"/>
      <c r="F332" s="448"/>
      <c r="G332" s="448"/>
      <c r="H332" s="448"/>
      <c r="I332" s="448"/>
      <c r="J332" s="448"/>
      <c r="K332" s="448"/>
      <c r="L332" s="448"/>
      <c r="M332" s="448"/>
      <c r="N332" s="448"/>
      <c r="O332" s="448"/>
      <c r="P332" s="448"/>
      <c r="Q332" s="448"/>
      <c r="R332" s="448"/>
      <c r="S332" s="448"/>
      <c r="T332" s="448"/>
      <c r="U332" s="448"/>
      <c r="V332" s="448"/>
      <c r="W332" s="448"/>
      <c r="X332" s="448"/>
      <c r="Y332" s="448"/>
      <c r="Z332" s="448"/>
      <c r="AA332" s="448"/>
      <c r="AB332" s="448"/>
    </row>
    <row r="333">
      <c r="A333" s="448"/>
      <c r="B333" s="448"/>
      <c r="C333" s="448"/>
      <c r="D333" s="448"/>
      <c r="E333" s="448"/>
      <c r="F333" s="448"/>
      <c r="G333" s="448"/>
      <c r="H333" s="448"/>
      <c r="I333" s="448"/>
      <c r="J333" s="448"/>
      <c r="K333" s="448"/>
      <c r="L333" s="448"/>
      <c r="M333" s="448"/>
      <c r="N333" s="448"/>
      <c r="O333" s="448"/>
      <c r="P333" s="448"/>
      <c r="Q333" s="448"/>
      <c r="R333" s="448"/>
      <c r="S333" s="448"/>
      <c r="T333" s="448"/>
      <c r="U333" s="448"/>
      <c r="V333" s="448"/>
      <c r="W333" s="448"/>
      <c r="X333" s="448"/>
      <c r="Y333" s="448"/>
      <c r="Z333" s="448"/>
      <c r="AA333" s="448"/>
      <c r="AB333" s="448"/>
    </row>
    <row r="334">
      <c r="A334" s="448"/>
      <c r="B334" s="448"/>
      <c r="C334" s="448"/>
      <c r="D334" s="448"/>
      <c r="E334" s="448"/>
      <c r="F334" s="448"/>
      <c r="G334" s="448"/>
      <c r="H334" s="448"/>
      <c r="I334" s="448"/>
      <c r="J334" s="448"/>
      <c r="K334" s="448"/>
      <c r="L334" s="448"/>
      <c r="M334" s="448"/>
      <c r="N334" s="448"/>
      <c r="O334" s="448"/>
      <c r="P334" s="448"/>
      <c r="Q334" s="448"/>
      <c r="R334" s="448"/>
      <c r="S334" s="448"/>
      <c r="T334" s="448"/>
      <c r="U334" s="448"/>
      <c r="V334" s="448"/>
      <c r="W334" s="448"/>
      <c r="X334" s="448"/>
      <c r="Y334" s="448"/>
      <c r="Z334" s="448"/>
      <c r="AA334" s="448"/>
      <c r="AB334" s="448"/>
    </row>
    <row r="335">
      <c r="A335" s="448"/>
      <c r="B335" s="448"/>
      <c r="C335" s="448"/>
      <c r="D335" s="448"/>
      <c r="E335" s="448"/>
      <c r="F335" s="448"/>
      <c r="G335" s="448"/>
      <c r="H335" s="448"/>
      <c r="I335" s="448"/>
      <c r="J335" s="448"/>
      <c r="K335" s="448"/>
      <c r="L335" s="448"/>
      <c r="M335" s="448"/>
      <c r="N335" s="448"/>
      <c r="O335" s="448"/>
      <c r="P335" s="448"/>
      <c r="Q335" s="448"/>
      <c r="R335" s="448"/>
      <c r="S335" s="448"/>
      <c r="T335" s="448"/>
      <c r="U335" s="448"/>
      <c r="V335" s="448"/>
      <c r="W335" s="448"/>
      <c r="X335" s="448"/>
      <c r="Y335" s="448"/>
      <c r="Z335" s="448"/>
      <c r="AA335" s="448"/>
      <c r="AB335" s="448"/>
    </row>
    <row r="336">
      <c r="A336" s="448"/>
      <c r="B336" s="448"/>
      <c r="C336" s="448"/>
      <c r="D336" s="448"/>
      <c r="E336" s="448"/>
      <c r="F336" s="448"/>
      <c r="G336" s="448"/>
      <c r="H336" s="448"/>
      <c r="I336" s="448"/>
      <c r="J336" s="448"/>
      <c r="K336" s="448"/>
      <c r="L336" s="448"/>
      <c r="M336" s="448"/>
      <c r="N336" s="448"/>
      <c r="O336" s="448"/>
      <c r="P336" s="448"/>
      <c r="Q336" s="448"/>
      <c r="R336" s="448"/>
      <c r="S336" s="448"/>
      <c r="T336" s="448"/>
      <c r="U336" s="448"/>
      <c r="V336" s="448"/>
      <c r="W336" s="448"/>
      <c r="X336" s="448"/>
      <c r="Y336" s="448"/>
      <c r="Z336" s="448"/>
      <c r="AA336" s="448"/>
      <c r="AB336" s="448"/>
    </row>
    <row r="337">
      <c r="A337" s="448"/>
      <c r="B337" s="448"/>
      <c r="C337" s="448"/>
      <c r="D337" s="448"/>
      <c r="E337" s="448"/>
      <c r="F337" s="448"/>
      <c r="G337" s="448"/>
      <c r="H337" s="448"/>
      <c r="I337" s="448"/>
      <c r="J337" s="448"/>
      <c r="K337" s="448"/>
      <c r="L337" s="448"/>
      <c r="M337" s="448"/>
      <c r="N337" s="448"/>
      <c r="O337" s="448"/>
      <c r="P337" s="448"/>
      <c r="Q337" s="448"/>
      <c r="R337" s="448"/>
      <c r="S337" s="448"/>
      <c r="T337" s="448"/>
      <c r="U337" s="448"/>
      <c r="V337" s="448"/>
      <c r="W337" s="448"/>
      <c r="X337" s="448"/>
      <c r="Y337" s="448"/>
      <c r="Z337" s="448"/>
      <c r="AA337" s="448"/>
      <c r="AB337" s="448"/>
    </row>
    <row r="338">
      <c r="A338" s="448"/>
      <c r="B338" s="448"/>
      <c r="C338" s="448"/>
      <c r="D338" s="448"/>
      <c r="E338" s="448"/>
      <c r="F338" s="448"/>
      <c r="G338" s="448"/>
      <c r="H338" s="448"/>
      <c r="I338" s="448"/>
      <c r="J338" s="448"/>
      <c r="K338" s="448"/>
      <c r="L338" s="448"/>
      <c r="M338" s="448"/>
      <c r="N338" s="448"/>
      <c r="O338" s="448"/>
      <c r="P338" s="448"/>
      <c r="Q338" s="448"/>
      <c r="R338" s="448"/>
      <c r="S338" s="448"/>
      <c r="T338" s="448"/>
      <c r="U338" s="448"/>
      <c r="V338" s="448"/>
      <c r="W338" s="448"/>
      <c r="X338" s="448"/>
      <c r="Y338" s="448"/>
      <c r="Z338" s="448"/>
      <c r="AA338" s="448"/>
      <c r="AB338" s="448"/>
    </row>
    <row r="339">
      <c r="A339" s="448"/>
      <c r="B339" s="448"/>
      <c r="C339" s="448"/>
      <c r="D339" s="448"/>
      <c r="E339" s="448"/>
      <c r="F339" s="448"/>
      <c r="G339" s="448"/>
      <c r="H339" s="448"/>
      <c r="I339" s="448"/>
      <c r="J339" s="448"/>
      <c r="K339" s="448"/>
      <c r="L339" s="448"/>
      <c r="M339" s="448"/>
      <c r="N339" s="448"/>
      <c r="O339" s="448"/>
      <c r="P339" s="448"/>
      <c r="Q339" s="448"/>
      <c r="R339" s="448"/>
      <c r="S339" s="448"/>
      <c r="T339" s="448"/>
      <c r="U339" s="448"/>
      <c r="V339" s="448"/>
      <c r="W339" s="448"/>
      <c r="X339" s="448"/>
      <c r="Y339" s="448"/>
      <c r="Z339" s="448"/>
      <c r="AA339" s="448"/>
      <c r="AB339" s="448"/>
    </row>
    <row r="340">
      <c r="A340" s="448"/>
      <c r="B340" s="448"/>
      <c r="C340" s="448"/>
      <c r="D340" s="448"/>
      <c r="E340" s="448"/>
      <c r="F340" s="448"/>
      <c r="G340" s="448"/>
      <c r="H340" s="448"/>
      <c r="I340" s="448"/>
      <c r="J340" s="448"/>
      <c r="K340" s="448"/>
      <c r="L340" s="448"/>
      <c r="M340" s="448"/>
      <c r="N340" s="448"/>
      <c r="O340" s="448"/>
      <c r="P340" s="448"/>
      <c r="Q340" s="448"/>
      <c r="R340" s="448"/>
      <c r="S340" s="448"/>
      <c r="T340" s="448"/>
      <c r="U340" s="448"/>
      <c r="V340" s="448"/>
      <c r="W340" s="448"/>
      <c r="X340" s="448"/>
      <c r="Y340" s="448"/>
      <c r="Z340" s="448"/>
      <c r="AA340" s="448"/>
      <c r="AB340" s="448"/>
    </row>
    <row r="341">
      <c r="A341" s="448"/>
      <c r="B341" s="448"/>
      <c r="C341" s="448"/>
      <c r="D341" s="448"/>
      <c r="E341" s="448"/>
      <c r="F341" s="448"/>
      <c r="G341" s="448"/>
      <c r="H341" s="448"/>
      <c r="I341" s="448"/>
      <c r="J341" s="448"/>
      <c r="K341" s="448"/>
      <c r="L341" s="448"/>
      <c r="M341" s="448"/>
      <c r="N341" s="448"/>
      <c r="O341" s="448"/>
      <c r="P341" s="448"/>
      <c r="Q341" s="448"/>
      <c r="R341" s="448"/>
      <c r="S341" s="448"/>
      <c r="T341" s="448"/>
      <c r="U341" s="448"/>
      <c r="V341" s="448"/>
      <c r="W341" s="448"/>
      <c r="X341" s="448"/>
      <c r="Y341" s="448"/>
      <c r="Z341" s="448"/>
      <c r="AA341" s="448"/>
      <c r="AB341" s="448"/>
    </row>
    <row r="342">
      <c r="A342" s="448"/>
      <c r="B342" s="448"/>
      <c r="C342" s="448"/>
      <c r="D342" s="448"/>
      <c r="E342" s="448"/>
      <c r="F342" s="448"/>
      <c r="G342" s="448"/>
      <c r="H342" s="448"/>
      <c r="I342" s="448"/>
      <c r="J342" s="448"/>
      <c r="K342" s="448"/>
      <c r="L342" s="448"/>
      <c r="M342" s="448"/>
      <c r="N342" s="448"/>
      <c r="O342" s="448"/>
      <c r="P342" s="448"/>
      <c r="Q342" s="448"/>
      <c r="R342" s="448"/>
      <c r="S342" s="448"/>
      <c r="T342" s="448"/>
      <c r="U342" s="448"/>
      <c r="V342" s="448"/>
      <c r="W342" s="448"/>
      <c r="X342" s="448"/>
      <c r="Y342" s="448"/>
      <c r="Z342" s="448"/>
      <c r="AA342" s="448"/>
      <c r="AB342" s="448"/>
    </row>
    <row r="343">
      <c r="A343" s="448"/>
      <c r="B343" s="448"/>
      <c r="C343" s="448"/>
      <c r="D343" s="448"/>
      <c r="E343" s="448"/>
      <c r="F343" s="448"/>
      <c r="G343" s="448"/>
      <c r="H343" s="448"/>
      <c r="I343" s="448"/>
      <c r="J343" s="448"/>
      <c r="K343" s="448"/>
      <c r="L343" s="448"/>
      <c r="M343" s="448"/>
      <c r="N343" s="448"/>
      <c r="O343" s="448"/>
      <c r="P343" s="448"/>
      <c r="Q343" s="448"/>
      <c r="R343" s="448"/>
      <c r="S343" s="448"/>
      <c r="T343" s="448"/>
      <c r="U343" s="448"/>
      <c r="V343" s="448"/>
      <c r="W343" s="448"/>
      <c r="X343" s="448"/>
      <c r="Y343" s="448"/>
      <c r="Z343" s="448"/>
      <c r="AA343" s="448"/>
      <c r="AB343" s="448"/>
    </row>
    <row r="344">
      <c r="A344" s="448"/>
      <c r="B344" s="448"/>
      <c r="C344" s="448"/>
      <c r="D344" s="448"/>
      <c r="E344" s="448"/>
      <c r="F344" s="448"/>
      <c r="G344" s="448"/>
      <c r="H344" s="448"/>
      <c r="I344" s="448"/>
      <c r="J344" s="448"/>
      <c r="K344" s="448"/>
      <c r="L344" s="448"/>
      <c r="M344" s="448"/>
      <c r="N344" s="448"/>
      <c r="O344" s="448"/>
      <c r="P344" s="448"/>
      <c r="Q344" s="448"/>
      <c r="R344" s="448"/>
      <c r="S344" s="448"/>
      <c r="T344" s="448"/>
      <c r="U344" s="448"/>
      <c r="V344" s="448"/>
      <c r="W344" s="448"/>
      <c r="X344" s="448"/>
      <c r="Y344" s="448"/>
      <c r="Z344" s="448"/>
      <c r="AA344" s="448"/>
      <c r="AB344" s="448"/>
    </row>
    <row r="345">
      <c r="A345" s="448"/>
      <c r="B345" s="448"/>
      <c r="C345" s="448"/>
      <c r="D345" s="448"/>
      <c r="E345" s="448"/>
      <c r="F345" s="448"/>
      <c r="G345" s="448"/>
      <c r="H345" s="448"/>
      <c r="I345" s="448"/>
      <c r="J345" s="448"/>
      <c r="K345" s="448"/>
      <c r="L345" s="448"/>
      <c r="M345" s="448"/>
      <c r="N345" s="448"/>
      <c r="O345" s="448"/>
      <c r="P345" s="448"/>
      <c r="Q345" s="448"/>
      <c r="R345" s="448"/>
      <c r="S345" s="448"/>
      <c r="T345" s="448"/>
      <c r="U345" s="448"/>
      <c r="V345" s="448"/>
      <c r="W345" s="448"/>
      <c r="X345" s="448"/>
      <c r="Y345" s="448"/>
      <c r="Z345" s="448"/>
      <c r="AA345" s="448"/>
      <c r="AB345" s="448"/>
    </row>
    <row r="346">
      <c r="A346" s="448"/>
      <c r="B346" s="448"/>
      <c r="C346" s="448"/>
      <c r="D346" s="448"/>
      <c r="E346" s="448"/>
      <c r="F346" s="448"/>
      <c r="G346" s="448"/>
      <c r="H346" s="448"/>
      <c r="I346" s="448"/>
      <c r="J346" s="448"/>
      <c r="K346" s="448"/>
      <c r="L346" s="448"/>
      <c r="M346" s="448"/>
      <c r="N346" s="448"/>
      <c r="O346" s="448"/>
      <c r="P346" s="448"/>
      <c r="Q346" s="448"/>
      <c r="R346" s="448"/>
      <c r="S346" s="448"/>
      <c r="T346" s="448"/>
      <c r="U346" s="448"/>
      <c r="V346" s="448"/>
      <c r="W346" s="448"/>
      <c r="X346" s="448"/>
      <c r="Y346" s="448"/>
      <c r="Z346" s="448"/>
      <c r="AA346" s="448"/>
      <c r="AB346" s="448"/>
    </row>
    <row r="347">
      <c r="A347" s="448"/>
      <c r="B347" s="448"/>
      <c r="C347" s="448"/>
      <c r="D347" s="448"/>
      <c r="E347" s="448"/>
      <c r="F347" s="448"/>
      <c r="G347" s="448"/>
      <c r="H347" s="448"/>
      <c r="I347" s="448"/>
      <c r="J347" s="448"/>
      <c r="K347" s="448"/>
      <c r="L347" s="448"/>
      <c r="M347" s="448"/>
      <c r="N347" s="448"/>
      <c r="O347" s="448"/>
      <c r="P347" s="448"/>
      <c r="Q347" s="448"/>
      <c r="R347" s="448"/>
      <c r="S347" s="448"/>
      <c r="T347" s="448"/>
      <c r="U347" s="448"/>
      <c r="V347" s="448"/>
      <c r="W347" s="448"/>
      <c r="X347" s="448"/>
      <c r="Y347" s="448"/>
      <c r="Z347" s="448"/>
      <c r="AA347" s="448"/>
      <c r="AB347" s="448"/>
    </row>
    <row r="348">
      <c r="A348" s="448"/>
      <c r="B348" s="448"/>
      <c r="C348" s="448"/>
      <c r="D348" s="448"/>
      <c r="E348" s="448"/>
      <c r="F348" s="448"/>
      <c r="G348" s="448"/>
      <c r="H348" s="448"/>
      <c r="I348" s="448"/>
      <c r="J348" s="448"/>
      <c r="K348" s="448"/>
      <c r="L348" s="448"/>
      <c r="M348" s="448"/>
      <c r="N348" s="448"/>
      <c r="O348" s="448"/>
      <c r="P348" s="448"/>
      <c r="Q348" s="448"/>
      <c r="R348" s="448"/>
      <c r="S348" s="448"/>
      <c r="T348" s="448"/>
      <c r="U348" s="448"/>
      <c r="V348" s="448"/>
      <c r="W348" s="448"/>
      <c r="X348" s="448"/>
      <c r="Y348" s="448"/>
      <c r="Z348" s="448"/>
      <c r="AA348" s="448"/>
      <c r="AB348" s="448"/>
    </row>
    <row r="349">
      <c r="A349" s="448"/>
      <c r="B349" s="448"/>
      <c r="C349" s="448"/>
      <c r="D349" s="448"/>
      <c r="E349" s="448"/>
      <c r="F349" s="448"/>
      <c r="G349" s="448"/>
      <c r="H349" s="448"/>
      <c r="I349" s="448"/>
      <c r="J349" s="448"/>
      <c r="K349" s="448"/>
      <c r="L349" s="448"/>
      <c r="M349" s="448"/>
      <c r="N349" s="448"/>
      <c r="O349" s="448"/>
      <c r="P349" s="448"/>
      <c r="Q349" s="448"/>
      <c r="R349" s="448"/>
      <c r="S349" s="448"/>
      <c r="T349" s="448"/>
      <c r="U349" s="448"/>
      <c r="V349" s="448"/>
      <c r="W349" s="448"/>
      <c r="X349" s="448"/>
      <c r="Y349" s="448"/>
      <c r="Z349" s="448"/>
      <c r="AA349" s="448"/>
      <c r="AB349" s="448"/>
    </row>
    <row r="350">
      <c r="A350" s="448"/>
      <c r="B350" s="448"/>
      <c r="C350" s="448"/>
      <c r="D350" s="448"/>
      <c r="E350" s="448"/>
      <c r="F350" s="448"/>
      <c r="G350" s="448"/>
      <c r="H350" s="448"/>
      <c r="I350" s="448"/>
      <c r="J350" s="448"/>
      <c r="K350" s="448"/>
      <c r="L350" s="448"/>
      <c r="M350" s="448"/>
      <c r="N350" s="448"/>
      <c r="O350" s="448"/>
      <c r="P350" s="448"/>
      <c r="Q350" s="448"/>
      <c r="R350" s="448"/>
      <c r="S350" s="448"/>
      <c r="T350" s="448"/>
      <c r="U350" s="448"/>
      <c r="V350" s="448"/>
      <c r="W350" s="448"/>
      <c r="X350" s="448"/>
      <c r="Y350" s="448"/>
      <c r="Z350" s="448"/>
      <c r="AA350" s="448"/>
      <c r="AB350" s="448"/>
    </row>
    <row r="351">
      <c r="A351" s="448"/>
      <c r="B351" s="448"/>
      <c r="C351" s="448"/>
      <c r="D351" s="448"/>
      <c r="E351" s="448"/>
      <c r="F351" s="448"/>
      <c r="G351" s="448"/>
      <c r="H351" s="448"/>
      <c r="I351" s="448"/>
      <c r="J351" s="448"/>
      <c r="K351" s="448"/>
      <c r="L351" s="448"/>
      <c r="M351" s="448"/>
      <c r="N351" s="448"/>
      <c r="O351" s="448"/>
      <c r="P351" s="448"/>
      <c r="Q351" s="448"/>
      <c r="R351" s="448"/>
      <c r="S351" s="448"/>
      <c r="T351" s="448"/>
      <c r="U351" s="448"/>
      <c r="V351" s="448"/>
      <c r="W351" s="448"/>
      <c r="X351" s="448"/>
      <c r="Y351" s="448"/>
      <c r="Z351" s="448"/>
      <c r="AA351" s="448"/>
      <c r="AB351" s="448"/>
    </row>
    <row r="352">
      <c r="A352" s="448"/>
      <c r="B352" s="448"/>
      <c r="C352" s="448"/>
      <c r="D352" s="448"/>
      <c r="E352" s="448"/>
      <c r="F352" s="448"/>
      <c r="G352" s="448"/>
      <c r="H352" s="448"/>
      <c r="I352" s="448"/>
      <c r="J352" s="448"/>
      <c r="K352" s="448"/>
      <c r="L352" s="448"/>
      <c r="M352" s="448"/>
      <c r="N352" s="448"/>
      <c r="O352" s="448"/>
      <c r="P352" s="448"/>
      <c r="Q352" s="448"/>
      <c r="R352" s="448"/>
      <c r="S352" s="448"/>
      <c r="T352" s="448"/>
      <c r="U352" s="448"/>
      <c r="V352" s="448"/>
      <c r="W352" s="448"/>
      <c r="X352" s="448"/>
      <c r="Y352" s="448"/>
      <c r="Z352" s="448"/>
      <c r="AA352" s="448"/>
      <c r="AB352" s="448"/>
    </row>
    <row r="353">
      <c r="A353" s="448"/>
      <c r="B353" s="448"/>
      <c r="C353" s="448"/>
      <c r="D353" s="448"/>
      <c r="E353" s="448"/>
      <c r="F353" s="448"/>
      <c r="G353" s="448"/>
      <c r="H353" s="448"/>
      <c r="I353" s="448"/>
      <c r="J353" s="448"/>
      <c r="K353" s="448"/>
      <c r="L353" s="448"/>
      <c r="M353" s="448"/>
      <c r="N353" s="448"/>
      <c r="O353" s="448"/>
      <c r="P353" s="448"/>
      <c r="Q353" s="448"/>
      <c r="R353" s="448"/>
      <c r="S353" s="448"/>
      <c r="T353" s="448"/>
      <c r="U353" s="448"/>
      <c r="V353" s="448"/>
      <c r="W353" s="448"/>
      <c r="X353" s="448"/>
      <c r="Y353" s="448"/>
      <c r="Z353" s="448"/>
      <c r="AA353" s="448"/>
      <c r="AB353" s="448"/>
    </row>
    <row r="354">
      <c r="A354" s="448"/>
      <c r="B354" s="448"/>
      <c r="C354" s="448"/>
      <c r="D354" s="448"/>
      <c r="E354" s="448"/>
      <c r="F354" s="448"/>
      <c r="G354" s="448"/>
      <c r="H354" s="448"/>
      <c r="I354" s="448"/>
      <c r="J354" s="448"/>
      <c r="K354" s="448"/>
      <c r="L354" s="448"/>
      <c r="M354" s="448"/>
      <c r="N354" s="448"/>
      <c r="O354" s="448"/>
      <c r="P354" s="448"/>
      <c r="Q354" s="448"/>
      <c r="R354" s="448"/>
      <c r="S354" s="448"/>
      <c r="T354" s="448"/>
      <c r="U354" s="448"/>
      <c r="V354" s="448"/>
      <c r="W354" s="448"/>
      <c r="X354" s="448"/>
      <c r="Y354" s="448"/>
      <c r="Z354" s="448"/>
      <c r="AA354" s="448"/>
      <c r="AB354" s="448"/>
    </row>
    <row r="355">
      <c r="A355" s="448"/>
      <c r="B355" s="448"/>
      <c r="C355" s="448"/>
      <c r="D355" s="448"/>
      <c r="E355" s="448"/>
      <c r="F355" s="448"/>
      <c r="G355" s="448"/>
      <c r="H355" s="448"/>
      <c r="I355" s="448"/>
      <c r="J355" s="448"/>
      <c r="K355" s="448"/>
      <c r="L355" s="448"/>
      <c r="M355" s="448"/>
      <c r="N355" s="448"/>
      <c r="O355" s="448"/>
      <c r="P355" s="448"/>
      <c r="Q355" s="448"/>
      <c r="R355" s="448"/>
      <c r="S355" s="448"/>
      <c r="T355" s="448"/>
      <c r="U355" s="448"/>
      <c r="V355" s="448"/>
      <c r="W355" s="448"/>
      <c r="X355" s="448"/>
      <c r="Y355" s="448"/>
      <c r="Z355" s="448"/>
      <c r="AA355" s="448"/>
      <c r="AB355" s="448"/>
    </row>
    <row r="356">
      <c r="A356" s="448"/>
      <c r="B356" s="448"/>
      <c r="C356" s="448"/>
      <c r="D356" s="448"/>
      <c r="E356" s="448"/>
      <c r="F356" s="448"/>
      <c r="G356" s="448"/>
      <c r="H356" s="448"/>
      <c r="I356" s="448"/>
      <c r="J356" s="448"/>
      <c r="K356" s="448"/>
      <c r="L356" s="448"/>
      <c r="M356" s="448"/>
      <c r="N356" s="448"/>
      <c r="O356" s="448"/>
      <c r="P356" s="448"/>
      <c r="Q356" s="448"/>
      <c r="R356" s="448"/>
      <c r="S356" s="448"/>
      <c r="T356" s="448"/>
      <c r="U356" s="448"/>
      <c r="V356" s="448"/>
      <c r="W356" s="448"/>
      <c r="X356" s="448"/>
      <c r="Y356" s="448"/>
      <c r="Z356" s="448"/>
      <c r="AA356" s="448"/>
      <c r="AB356" s="448"/>
    </row>
    <row r="357">
      <c r="A357" s="448"/>
      <c r="B357" s="448"/>
      <c r="C357" s="448"/>
      <c r="D357" s="448"/>
      <c r="E357" s="448"/>
      <c r="F357" s="448"/>
      <c r="G357" s="448"/>
      <c r="H357" s="448"/>
      <c r="I357" s="448"/>
      <c r="J357" s="448"/>
      <c r="K357" s="448"/>
      <c r="L357" s="448"/>
      <c r="M357" s="448"/>
      <c r="N357" s="448"/>
      <c r="O357" s="448"/>
      <c r="P357" s="448"/>
      <c r="Q357" s="448"/>
      <c r="R357" s="448"/>
      <c r="S357" s="448"/>
      <c r="T357" s="448"/>
      <c r="U357" s="448"/>
      <c r="V357" s="448"/>
      <c r="W357" s="448"/>
      <c r="X357" s="448"/>
      <c r="Y357" s="448"/>
      <c r="Z357" s="448"/>
      <c r="AA357" s="448"/>
      <c r="AB357" s="448"/>
    </row>
    <row r="358">
      <c r="A358" s="448"/>
      <c r="B358" s="448"/>
      <c r="C358" s="448"/>
      <c r="D358" s="448"/>
      <c r="E358" s="448"/>
      <c r="F358" s="448"/>
      <c r="G358" s="448"/>
      <c r="H358" s="448"/>
      <c r="I358" s="448"/>
      <c r="J358" s="448"/>
      <c r="K358" s="448"/>
      <c r="L358" s="448"/>
      <c r="M358" s="448"/>
      <c r="N358" s="448"/>
      <c r="O358" s="448"/>
      <c r="P358" s="448"/>
      <c r="Q358" s="448"/>
      <c r="R358" s="448"/>
      <c r="S358" s="448"/>
      <c r="T358" s="448"/>
      <c r="U358" s="448"/>
      <c r="V358" s="448"/>
      <c r="W358" s="448"/>
      <c r="X358" s="448"/>
      <c r="Y358" s="448"/>
      <c r="Z358" s="448"/>
      <c r="AA358" s="448"/>
      <c r="AB358" s="448"/>
    </row>
    <row r="359">
      <c r="A359" s="448"/>
      <c r="B359" s="448"/>
      <c r="C359" s="448"/>
      <c r="D359" s="448"/>
      <c r="E359" s="448"/>
      <c r="F359" s="448"/>
      <c r="G359" s="448"/>
      <c r="H359" s="448"/>
      <c r="I359" s="448"/>
      <c r="J359" s="448"/>
      <c r="K359" s="448"/>
      <c r="L359" s="448"/>
      <c r="M359" s="448"/>
      <c r="N359" s="448"/>
      <c r="O359" s="448"/>
      <c r="P359" s="448"/>
      <c r="Q359" s="448"/>
      <c r="R359" s="448"/>
      <c r="S359" s="448"/>
      <c r="T359" s="448"/>
      <c r="U359" s="448"/>
      <c r="V359" s="448"/>
      <c r="W359" s="448"/>
      <c r="X359" s="448"/>
      <c r="Y359" s="448"/>
      <c r="Z359" s="448"/>
      <c r="AA359" s="448"/>
      <c r="AB359" s="448"/>
    </row>
    <row r="360">
      <c r="A360" s="448"/>
      <c r="B360" s="448"/>
      <c r="C360" s="448"/>
      <c r="D360" s="448"/>
      <c r="E360" s="448"/>
      <c r="F360" s="448"/>
      <c r="G360" s="448"/>
      <c r="H360" s="448"/>
      <c r="I360" s="448"/>
      <c r="J360" s="448"/>
      <c r="K360" s="448"/>
      <c r="L360" s="448"/>
      <c r="M360" s="448"/>
      <c r="N360" s="448"/>
      <c r="O360" s="448"/>
      <c r="P360" s="448"/>
      <c r="Q360" s="448"/>
      <c r="R360" s="448"/>
      <c r="S360" s="448"/>
      <c r="T360" s="448"/>
      <c r="U360" s="448"/>
      <c r="V360" s="448"/>
      <c r="W360" s="448"/>
      <c r="X360" s="448"/>
      <c r="Y360" s="448"/>
      <c r="Z360" s="448"/>
      <c r="AA360" s="448"/>
      <c r="AB360" s="448"/>
    </row>
    <row r="361">
      <c r="A361" s="448"/>
      <c r="B361" s="448"/>
      <c r="C361" s="448"/>
      <c r="D361" s="448"/>
      <c r="E361" s="448"/>
      <c r="F361" s="448"/>
      <c r="G361" s="448"/>
      <c r="H361" s="448"/>
      <c r="I361" s="448"/>
      <c r="J361" s="448"/>
      <c r="K361" s="448"/>
      <c r="L361" s="448"/>
      <c r="M361" s="448"/>
      <c r="N361" s="448"/>
      <c r="O361" s="448"/>
      <c r="P361" s="448"/>
      <c r="Q361" s="448"/>
      <c r="R361" s="448"/>
      <c r="S361" s="448"/>
      <c r="T361" s="448"/>
      <c r="U361" s="448"/>
      <c r="V361" s="448"/>
      <c r="W361" s="448"/>
      <c r="X361" s="448"/>
      <c r="Y361" s="448"/>
      <c r="Z361" s="448"/>
      <c r="AA361" s="448"/>
      <c r="AB361" s="448"/>
    </row>
    <row r="362">
      <c r="A362" s="448"/>
      <c r="B362" s="448"/>
      <c r="C362" s="448"/>
      <c r="D362" s="448"/>
      <c r="E362" s="448"/>
      <c r="F362" s="448"/>
      <c r="G362" s="448"/>
      <c r="H362" s="448"/>
      <c r="I362" s="448"/>
      <c r="J362" s="448"/>
      <c r="K362" s="448"/>
      <c r="L362" s="448"/>
      <c r="M362" s="448"/>
      <c r="N362" s="448"/>
      <c r="O362" s="448"/>
      <c r="P362" s="448"/>
      <c r="Q362" s="448"/>
      <c r="R362" s="448"/>
      <c r="S362" s="448"/>
      <c r="T362" s="448"/>
      <c r="U362" s="448"/>
      <c r="V362" s="448"/>
      <c r="W362" s="448"/>
      <c r="X362" s="448"/>
      <c r="Y362" s="448"/>
      <c r="Z362" s="448"/>
      <c r="AA362" s="448"/>
      <c r="AB362" s="448"/>
    </row>
    <row r="363">
      <c r="A363" s="448"/>
      <c r="B363" s="448"/>
      <c r="C363" s="448"/>
      <c r="D363" s="448"/>
      <c r="E363" s="448"/>
      <c r="F363" s="448"/>
      <c r="G363" s="448"/>
      <c r="H363" s="448"/>
      <c r="I363" s="448"/>
      <c r="J363" s="448"/>
      <c r="K363" s="448"/>
      <c r="L363" s="448"/>
      <c r="M363" s="448"/>
      <c r="N363" s="448"/>
      <c r="O363" s="448"/>
      <c r="P363" s="448"/>
      <c r="Q363" s="448"/>
      <c r="R363" s="448"/>
      <c r="S363" s="448"/>
      <c r="T363" s="448"/>
      <c r="U363" s="448"/>
      <c r="V363" s="448"/>
      <c r="W363" s="448"/>
      <c r="X363" s="448"/>
      <c r="Y363" s="448"/>
      <c r="Z363" s="448"/>
      <c r="AA363" s="448"/>
      <c r="AB363" s="448"/>
    </row>
    <row r="364">
      <c r="A364" s="448"/>
      <c r="B364" s="448"/>
      <c r="C364" s="448"/>
      <c r="D364" s="448"/>
      <c r="E364" s="448"/>
      <c r="F364" s="448"/>
      <c r="G364" s="448"/>
      <c r="H364" s="448"/>
      <c r="I364" s="448"/>
      <c r="J364" s="448"/>
      <c r="K364" s="448"/>
      <c r="L364" s="448"/>
      <c r="M364" s="448"/>
      <c r="N364" s="448"/>
      <c r="O364" s="448"/>
      <c r="P364" s="448"/>
      <c r="Q364" s="448"/>
      <c r="R364" s="448"/>
      <c r="S364" s="448"/>
      <c r="T364" s="448"/>
      <c r="U364" s="448"/>
      <c r="V364" s="448"/>
      <c r="W364" s="448"/>
      <c r="X364" s="448"/>
      <c r="Y364" s="448"/>
      <c r="Z364" s="448"/>
      <c r="AA364" s="448"/>
      <c r="AB364" s="448"/>
    </row>
    <row r="365">
      <c r="A365" s="448"/>
      <c r="B365" s="448"/>
      <c r="C365" s="448"/>
      <c r="D365" s="448"/>
      <c r="E365" s="448"/>
      <c r="F365" s="448"/>
      <c r="G365" s="448"/>
      <c r="H365" s="448"/>
      <c r="I365" s="448"/>
      <c r="J365" s="448"/>
      <c r="K365" s="448"/>
      <c r="L365" s="448"/>
      <c r="M365" s="448"/>
      <c r="N365" s="448"/>
      <c r="O365" s="448"/>
      <c r="P365" s="448"/>
      <c r="Q365" s="448"/>
      <c r="R365" s="448"/>
      <c r="S365" s="448"/>
      <c r="T365" s="448"/>
      <c r="U365" s="448"/>
      <c r="V365" s="448"/>
      <c r="W365" s="448"/>
      <c r="X365" s="448"/>
      <c r="Y365" s="448"/>
      <c r="Z365" s="448"/>
      <c r="AA365" s="448"/>
      <c r="AB365" s="448"/>
    </row>
    <row r="366">
      <c r="A366" s="448"/>
      <c r="B366" s="448"/>
      <c r="C366" s="448"/>
      <c r="D366" s="448"/>
      <c r="E366" s="448"/>
      <c r="F366" s="448"/>
      <c r="G366" s="448"/>
      <c r="H366" s="448"/>
      <c r="I366" s="448"/>
      <c r="J366" s="448"/>
      <c r="K366" s="448"/>
      <c r="L366" s="448"/>
      <c r="M366" s="448"/>
      <c r="N366" s="448"/>
      <c r="O366" s="448"/>
      <c r="P366" s="448"/>
      <c r="Q366" s="448"/>
      <c r="R366" s="448"/>
      <c r="S366" s="448"/>
      <c r="T366" s="448"/>
      <c r="U366" s="448"/>
      <c r="V366" s="448"/>
      <c r="W366" s="448"/>
      <c r="X366" s="448"/>
      <c r="Y366" s="448"/>
      <c r="Z366" s="448"/>
      <c r="AA366" s="448"/>
      <c r="AB366" s="448"/>
    </row>
    <row r="367">
      <c r="A367" s="448"/>
      <c r="B367" s="448"/>
      <c r="C367" s="448"/>
      <c r="D367" s="448"/>
      <c r="E367" s="448"/>
      <c r="F367" s="448"/>
      <c r="G367" s="448"/>
      <c r="H367" s="448"/>
      <c r="I367" s="448"/>
      <c r="J367" s="448"/>
      <c r="K367" s="448"/>
      <c r="L367" s="448"/>
      <c r="M367" s="448"/>
      <c r="N367" s="448"/>
      <c r="O367" s="448"/>
      <c r="P367" s="448"/>
      <c r="Q367" s="448"/>
      <c r="R367" s="448"/>
      <c r="S367" s="448"/>
      <c r="T367" s="448"/>
      <c r="U367" s="448"/>
      <c r="V367" s="448"/>
      <c r="W367" s="448"/>
      <c r="X367" s="448"/>
      <c r="Y367" s="448"/>
      <c r="Z367" s="448"/>
      <c r="AA367" s="448"/>
      <c r="AB367" s="448"/>
    </row>
    <row r="368">
      <c r="A368" s="448"/>
      <c r="B368" s="448"/>
      <c r="C368" s="448"/>
      <c r="D368" s="448"/>
      <c r="E368" s="448"/>
      <c r="F368" s="448"/>
      <c r="G368" s="448"/>
      <c r="H368" s="448"/>
      <c r="I368" s="448"/>
      <c r="J368" s="448"/>
      <c r="K368" s="448"/>
      <c r="L368" s="448"/>
      <c r="M368" s="448"/>
      <c r="N368" s="448"/>
      <c r="O368" s="448"/>
      <c r="P368" s="448"/>
      <c r="Q368" s="448"/>
      <c r="R368" s="448"/>
      <c r="S368" s="448"/>
      <c r="T368" s="448"/>
      <c r="U368" s="448"/>
      <c r="V368" s="448"/>
      <c r="W368" s="448"/>
      <c r="X368" s="448"/>
      <c r="Y368" s="448"/>
      <c r="Z368" s="448"/>
      <c r="AA368" s="448"/>
      <c r="AB368" s="448"/>
    </row>
    <row r="369">
      <c r="A369" s="448"/>
      <c r="B369" s="448"/>
      <c r="C369" s="448"/>
      <c r="D369" s="448"/>
      <c r="E369" s="448"/>
      <c r="F369" s="448"/>
      <c r="G369" s="448"/>
      <c r="H369" s="448"/>
      <c r="I369" s="448"/>
      <c r="J369" s="448"/>
      <c r="K369" s="448"/>
      <c r="L369" s="448"/>
      <c r="M369" s="448"/>
      <c r="N369" s="448"/>
      <c r="O369" s="448"/>
      <c r="P369" s="448"/>
      <c r="Q369" s="448"/>
      <c r="R369" s="448"/>
      <c r="S369" s="448"/>
      <c r="T369" s="448"/>
      <c r="U369" s="448"/>
      <c r="V369" s="448"/>
      <c r="W369" s="448"/>
      <c r="X369" s="448"/>
      <c r="Y369" s="448"/>
      <c r="Z369" s="448"/>
      <c r="AA369" s="448"/>
      <c r="AB369" s="448"/>
    </row>
    <row r="370">
      <c r="A370" s="448"/>
      <c r="B370" s="448"/>
      <c r="C370" s="448"/>
      <c r="D370" s="448"/>
      <c r="E370" s="448"/>
      <c r="F370" s="448"/>
      <c r="G370" s="448"/>
      <c r="H370" s="448"/>
      <c r="I370" s="448"/>
      <c r="J370" s="448"/>
      <c r="K370" s="448"/>
      <c r="L370" s="448"/>
      <c r="M370" s="448"/>
      <c r="N370" s="448"/>
      <c r="O370" s="448"/>
      <c r="P370" s="448"/>
      <c r="Q370" s="448"/>
      <c r="R370" s="448"/>
      <c r="S370" s="448"/>
      <c r="T370" s="448"/>
      <c r="U370" s="448"/>
      <c r="V370" s="448"/>
      <c r="W370" s="448"/>
      <c r="X370" s="448"/>
      <c r="Y370" s="448"/>
      <c r="Z370" s="448"/>
      <c r="AA370" s="448"/>
      <c r="AB370" s="448"/>
    </row>
    <row r="371">
      <c r="A371" s="448"/>
      <c r="B371" s="448"/>
      <c r="C371" s="448"/>
      <c r="D371" s="448"/>
      <c r="E371" s="448"/>
      <c r="F371" s="448"/>
      <c r="G371" s="448"/>
      <c r="H371" s="448"/>
      <c r="I371" s="448"/>
      <c r="J371" s="448"/>
      <c r="K371" s="448"/>
      <c r="L371" s="448"/>
      <c r="M371" s="448"/>
      <c r="N371" s="448"/>
      <c r="O371" s="448"/>
      <c r="P371" s="448"/>
      <c r="Q371" s="448"/>
      <c r="R371" s="448"/>
      <c r="S371" s="448"/>
      <c r="T371" s="448"/>
      <c r="U371" s="448"/>
      <c r="V371" s="448"/>
      <c r="W371" s="448"/>
      <c r="X371" s="448"/>
      <c r="Y371" s="448"/>
      <c r="Z371" s="448"/>
      <c r="AA371" s="448"/>
      <c r="AB371" s="448"/>
    </row>
    <row r="372">
      <c r="A372" s="448"/>
      <c r="B372" s="448"/>
      <c r="C372" s="448"/>
      <c r="D372" s="448"/>
      <c r="E372" s="448"/>
      <c r="F372" s="448"/>
      <c r="G372" s="448"/>
      <c r="H372" s="448"/>
      <c r="I372" s="448"/>
      <c r="J372" s="448"/>
      <c r="K372" s="448"/>
      <c r="L372" s="448"/>
      <c r="M372" s="448"/>
      <c r="N372" s="448"/>
      <c r="O372" s="448"/>
      <c r="P372" s="448"/>
      <c r="Q372" s="448"/>
      <c r="R372" s="448"/>
      <c r="S372" s="448"/>
      <c r="T372" s="448"/>
      <c r="U372" s="448"/>
      <c r="V372" s="448"/>
      <c r="W372" s="448"/>
      <c r="X372" s="448"/>
      <c r="Y372" s="448"/>
      <c r="Z372" s="448"/>
      <c r="AA372" s="448"/>
      <c r="AB372" s="448"/>
    </row>
    <row r="373">
      <c r="A373" s="448"/>
      <c r="B373" s="448"/>
      <c r="C373" s="448"/>
      <c r="D373" s="448"/>
      <c r="E373" s="448"/>
      <c r="F373" s="448"/>
      <c r="G373" s="448"/>
      <c r="H373" s="448"/>
      <c r="I373" s="448"/>
      <c r="J373" s="448"/>
      <c r="K373" s="448"/>
      <c r="L373" s="448"/>
      <c r="M373" s="448"/>
      <c r="N373" s="448"/>
      <c r="O373" s="448"/>
      <c r="P373" s="448"/>
      <c r="Q373" s="448"/>
      <c r="R373" s="448"/>
      <c r="S373" s="448"/>
      <c r="T373" s="448"/>
      <c r="U373" s="448"/>
      <c r="V373" s="448"/>
      <c r="W373" s="448"/>
      <c r="X373" s="448"/>
      <c r="Y373" s="448"/>
      <c r="Z373" s="448"/>
      <c r="AA373" s="448"/>
      <c r="AB373" s="448"/>
    </row>
    <row r="374">
      <c r="A374" s="448"/>
      <c r="B374" s="448"/>
      <c r="C374" s="448"/>
      <c r="D374" s="448"/>
      <c r="E374" s="448"/>
      <c r="F374" s="448"/>
      <c r="G374" s="448"/>
      <c r="H374" s="448"/>
      <c r="I374" s="448"/>
      <c r="J374" s="448"/>
      <c r="K374" s="448"/>
      <c r="L374" s="448"/>
      <c r="M374" s="448"/>
      <c r="N374" s="448"/>
      <c r="O374" s="448"/>
      <c r="P374" s="448"/>
      <c r="Q374" s="448"/>
      <c r="R374" s="448"/>
      <c r="S374" s="448"/>
      <c r="T374" s="448"/>
      <c r="U374" s="448"/>
      <c r="V374" s="448"/>
      <c r="W374" s="448"/>
      <c r="X374" s="448"/>
      <c r="Y374" s="448"/>
      <c r="Z374" s="448"/>
      <c r="AA374" s="448"/>
      <c r="AB374" s="448"/>
    </row>
    <row r="375">
      <c r="A375" s="448"/>
      <c r="B375" s="448"/>
      <c r="C375" s="448"/>
      <c r="D375" s="448"/>
      <c r="E375" s="448"/>
      <c r="F375" s="448"/>
      <c r="G375" s="448"/>
      <c r="H375" s="448"/>
      <c r="I375" s="448"/>
      <c r="J375" s="448"/>
      <c r="K375" s="448"/>
      <c r="L375" s="448"/>
      <c r="M375" s="448"/>
      <c r="N375" s="448"/>
      <c r="O375" s="448"/>
      <c r="P375" s="448"/>
      <c r="Q375" s="448"/>
      <c r="R375" s="448"/>
      <c r="S375" s="448"/>
      <c r="T375" s="448"/>
      <c r="U375" s="448"/>
      <c r="V375" s="448"/>
      <c r="W375" s="448"/>
      <c r="X375" s="448"/>
      <c r="Y375" s="448"/>
      <c r="Z375" s="448"/>
      <c r="AA375" s="448"/>
      <c r="AB375" s="448"/>
    </row>
    <row r="376">
      <c r="A376" s="448"/>
      <c r="B376" s="448"/>
      <c r="C376" s="448"/>
      <c r="D376" s="448"/>
      <c r="E376" s="448"/>
      <c r="F376" s="448"/>
      <c r="G376" s="448"/>
      <c r="H376" s="448"/>
      <c r="I376" s="448"/>
      <c r="J376" s="448"/>
      <c r="K376" s="448"/>
      <c r="L376" s="448"/>
      <c r="M376" s="448"/>
      <c r="N376" s="448"/>
      <c r="O376" s="448"/>
      <c r="P376" s="448"/>
      <c r="Q376" s="448"/>
      <c r="R376" s="448"/>
      <c r="S376" s="448"/>
      <c r="T376" s="448"/>
      <c r="U376" s="448"/>
      <c r="V376" s="448"/>
      <c r="W376" s="448"/>
      <c r="X376" s="448"/>
      <c r="Y376" s="448"/>
      <c r="Z376" s="448"/>
      <c r="AA376" s="448"/>
      <c r="AB376" s="448"/>
    </row>
    <row r="377">
      <c r="A377" s="448"/>
      <c r="B377" s="448"/>
      <c r="C377" s="448"/>
      <c r="D377" s="448"/>
      <c r="E377" s="448"/>
      <c r="F377" s="448"/>
      <c r="G377" s="448"/>
      <c r="H377" s="448"/>
      <c r="I377" s="448"/>
      <c r="J377" s="448"/>
      <c r="K377" s="448"/>
      <c r="L377" s="448"/>
      <c r="M377" s="448"/>
      <c r="N377" s="448"/>
      <c r="O377" s="448"/>
      <c r="P377" s="448"/>
      <c r="Q377" s="448"/>
      <c r="R377" s="448"/>
      <c r="S377" s="448"/>
      <c r="T377" s="448"/>
      <c r="U377" s="448"/>
      <c r="V377" s="448"/>
      <c r="W377" s="448"/>
      <c r="X377" s="448"/>
      <c r="Y377" s="448"/>
      <c r="Z377" s="448"/>
      <c r="AA377" s="448"/>
      <c r="AB377" s="448"/>
    </row>
    <row r="378">
      <c r="A378" s="448"/>
      <c r="B378" s="448"/>
      <c r="C378" s="448"/>
      <c r="D378" s="448"/>
      <c r="E378" s="448"/>
      <c r="F378" s="448"/>
      <c r="G378" s="448"/>
      <c r="H378" s="448"/>
      <c r="I378" s="448"/>
      <c r="J378" s="448"/>
      <c r="K378" s="448"/>
      <c r="L378" s="448"/>
      <c r="M378" s="448"/>
      <c r="N378" s="448"/>
      <c r="O378" s="448"/>
      <c r="P378" s="448"/>
      <c r="Q378" s="448"/>
      <c r="R378" s="448"/>
      <c r="S378" s="448"/>
      <c r="T378" s="448"/>
      <c r="U378" s="448"/>
      <c r="V378" s="448"/>
      <c r="W378" s="448"/>
      <c r="X378" s="448"/>
      <c r="Y378" s="448"/>
      <c r="Z378" s="448"/>
      <c r="AA378" s="448"/>
      <c r="AB378" s="448"/>
    </row>
    <row r="379">
      <c r="A379" s="448"/>
      <c r="B379" s="448"/>
      <c r="C379" s="448"/>
      <c r="D379" s="448"/>
      <c r="E379" s="448"/>
      <c r="F379" s="448"/>
      <c r="G379" s="448"/>
      <c r="H379" s="448"/>
      <c r="I379" s="448"/>
      <c r="J379" s="448"/>
      <c r="K379" s="448"/>
      <c r="L379" s="448"/>
      <c r="M379" s="448"/>
      <c r="N379" s="448"/>
      <c r="O379" s="448"/>
      <c r="P379" s="448"/>
      <c r="Q379" s="448"/>
      <c r="R379" s="448"/>
      <c r="S379" s="448"/>
      <c r="T379" s="448"/>
      <c r="U379" s="448"/>
      <c r="V379" s="448"/>
      <c r="W379" s="448"/>
      <c r="X379" s="448"/>
      <c r="Y379" s="448"/>
      <c r="Z379" s="448"/>
      <c r="AA379" s="448"/>
      <c r="AB379" s="448"/>
    </row>
    <row r="380">
      <c r="A380" s="448"/>
      <c r="B380" s="448"/>
      <c r="C380" s="448"/>
      <c r="D380" s="448"/>
      <c r="E380" s="448"/>
      <c r="F380" s="448"/>
      <c r="G380" s="448"/>
      <c r="H380" s="448"/>
      <c r="I380" s="448"/>
      <c r="J380" s="448"/>
      <c r="K380" s="448"/>
      <c r="L380" s="448"/>
      <c r="M380" s="448"/>
      <c r="N380" s="448"/>
      <c r="O380" s="448"/>
      <c r="P380" s="448"/>
      <c r="Q380" s="448"/>
      <c r="R380" s="448"/>
      <c r="S380" s="448"/>
      <c r="T380" s="448"/>
      <c r="U380" s="448"/>
      <c r="V380" s="448"/>
      <c r="W380" s="448"/>
      <c r="X380" s="448"/>
      <c r="Y380" s="448"/>
      <c r="Z380" s="448"/>
      <c r="AA380" s="448"/>
      <c r="AB380" s="448"/>
    </row>
    <row r="381">
      <c r="A381" s="448"/>
      <c r="B381" s="448"/>
      <c r="C381" s="448"/>
      <c r="D381" s="448"/>
      <c r="E381" s="448"/>
      <c r="F381" s="448"/>
      <c r="G381" s="448"/>
      <c r="H381" s="448"/>
      <c r="I381" s="448"/>
      <c r="J381" s="448"/>
      <c r="K381" s="448"/>
      <c r="L381" s="448"/>
      <c r="M381" s="448"/>
      <c r="N381" s="448"/>
      <c r="O381" s="448"/>
      <c r="P381" s="448"/>
      <c r="Q381" s="448"/>
      <c r="R381" s="448"/>
      <c r="S381" s="448"/>
      <c r="T381" s="448"/>
      <c r="U381" s="448"/>
      <c r="V381" s="448"/>
      <c r="W381" s="448"/>
      <c r="X381" s="448"/>
      <c r="Y381" s="448"/>
      <c r="Z381" s="448"/>
      <c r="AA381" s="448"/>
      <c r="AB381" s="448"/>
    </row>
    <row r="382">
      <c r="A382" s="448"/>
      <c r="B382" s="448"/>
      <c r="C382" s="448"/>
      <c r="D382" s="448"/>
      <c r="E382" s="448"/>
      <c r="F382" s="448"/>
      <c r="G382" s="448"/>
      <c r="H382" s="448"/>
      <c r="I382" s="448"/>
      <c r="J382" s="448"/>
      <c r="K382" s="448"/>
      <c r="L382" s="448"/>
      <c r="M382" s="448"/>
      <c r="N382" s="448"/>
      <c r="O382" s="448"/>
      <c r="P382" s="448"/>
      <c r="Q382" s="448"/>
      <c r="R382" s="448"/>
      <c r="S382" s="448"/>
      <c r="T382" s="448"/>
      <c r="U382" s="448"/>
      <c r="V382" s="448"/>
      <c r="W382" s="448"/>
      <c r="X382" s="448"/>
      <c r="Y382" s="448"/>
      <c r="Z382" s="448"/>
      <c r="AA382" s="448"/>
      <c r="AB382" s="448"/>
    </row>
    <row r="383">
      <c r="A383" s="448"/>
      <c r="B383" s="448"/>
      <c r="C383" s="448"/>
      <c r="D383" s="448"/>
      <c r="E383" s="448"/>
      <c r="F383" s="448"/>
      <c r="G383" s="448"/>
      <c r="H383" s="448"/>
      <c r="I383" s="448"/>
      <c r="J383" s="448"/>
      <c r="K383" s="448"/>
      <c r="L383" s="448"/>
      <c r="M383" s="448"/>
      <c r="N383" s="448"/>
      <c r="O383" s="448"/>
      <c r="P383" s="448"/>
      <c r="Q383" s="448"/>
      <c r="R383" s="448"/>
      <c r="S383" s="448"/>
      <c r="T383" s="448"/>
      <c r="U383" s="448"/>
      <c r="V383" s="448"/>
      <c r="W383" s="448"/>
      <c r="X383" s="448"/>
      <c r="Y383" s="448"/>
      <c r="Z383" s="448"/>
      <c r="AA383" s="448"/>
      <c r="AB383" s="448"/>
    </row>
    <row r="384">
      <c r="A384" s="448"/>
      <c r="B384" s="448"/>
      <c r="C384" s="448"/>
      <c r="D384" s="448"/>
      <c r="E384" s="448"/>
      <c r="F384" s="448"/>
      <c r="G384" s="448"/>
      <c r="H384" s="448"/>
      <c r="I384" s="448"/>
      <c r="J384" s="448"/>
      <c r="K384" s="448"/>
      <c r="L384" s="448"/>
      <c r="M384" s="448"/>
      <c r="N384" s="448"/>
      <c r="O384" s="448"/>
      <c r="P384" s="448"/>
      <c r="Q384" s="448"/>
      <c r="R384" s="448"/>
      <c r="S384" s="448"/>
      <c r="T384" s="448"/>
      <c r="U384" s="448"/>
      <c r="V384" s="448"/>
      <c r="W384" s="448"/>
      <c r="X384" s="448"/>
      <c r="Y384" s="448"/>
      <c r="Z384" s="448"/>
      <c r="AA384" s="448"/>
      <c r="AB384" s="448"/>
    </row>
    <row r="385">
      <c r="A385" s="448"/>
      <c r="B385" s="448"/>
      <c r="C385" s="448"/>
      <c r="D385" s="448"/>
      <c r="E385" s="448"/>
      <c r="F385" s="448"/>
      <c r="G385" s="448"/>
      <c r="H385" s="448"/>
      <c r="I385" s="448"/>
      <c r="J385" s="448"/>
      <c r="K385" s="448"/>
      <c r="L385" s="448"/>
      <c r="M385" s="448"/>
      <c r="N385" s="448"/>
      <c r="O385" s="448"/>
      <c r="P385" s="448"/>
      <c r="Q385" s="448"/>
      <c r="R385" s="448"/>
      <c r="S385" s="448"/>
      <c r="T385" s="448"/>
      <c r="U385" s="448"/>
      <c r="V385" s="448"/>
      <c r="W385" s="448"/>
      <c r="X385" s="448"/>
      <c r="Y385" s="448"/>
      <c r="Z385" s="448"/>
      <c r="AA385" s="448"/>
      <c r="AB385" s="448"/>
    </row>
    <row r="386">
      <c r="A386" s="448"/>
      <c r="B386" s="448"/>
      <c r="C386" s="448"/>
      <c r="D386" s="448"/>
      <c r="E386" s="448"/>
      <c r="F386" s="448"/>
      <c r="G386" s="448"/>
      <c r="H386" s="448"/>
      <c r="I386" s="448"/>
      <c r="J386" s="448"/>
      <c r="K386" s="448"/>
      <c r="L386" s="448"/>
      <c r="M386" s="448"/>
      <c r="N386" s="448"/>
      <c r="O386" s="448"/>
      <c r="P386" s="448"/>
      <c r="Q386" s="448"/>
      <c r="R386" s="448"/>
      <c r="S386" s="448"/>
      <c r="T386" s="448"/>
      <c r="U386" s="448"/>
      <c r="V386" s="448"/>
      <c r="W386" s="448"/>
      <c r="X386" s="448"/>
      <c r="Y386" s="448"/>
      <c r="Z386" s="448"/>
      <c r="AA386" s="448"/>
      <c r="AB386" s="448"/>
    </row>
    <row r="387">
      <c r="A387" s="448"/>
      <c r="B387" s="448"/>
      <c r="C387" s="448"/>
      <c r="D387" s="448"/>
      <c r="E387" s="448"/>
      <c r="F387" s="448"/>
      <c r="G387" s="448"/>
      <c r="H387" s="448"/>
      <c r="I387" s="448"/>
      <c r="J387" s="448"/>
      <c r="K387" s="448"/>
      <c r="L387" s="448"/>
      <c r="M387" s="448"/>
      <c r="N387" s="448"/>
      <c r="O387" s="448"/>
      <c r="P387" s="448"/>
      <c r="Q387" s="448"/>
      <c r="R387" s="448"/>
      <c r="S387" s="448"/>
      <c r="T387" s="448"/>
      <c r="U387" s="448"/>
      <c r="V387" s="448"/>
      <c r="W387" s="448"/>
      <c r="X387" s="448"/>
      <c r="Y387" s="448"/>
      <c r="Z387" s="448"/>
      <c r="AA387" s="448"/>
      <c r="AB387" s="448"/>
    </row>
    <row r="388">
      <c r="A388" s="448"/>
      <c r="B388" s="448"/>
      <c r="C388" s="448"/>
      <c r="D388" s="448"/>
      <c r="E388" s="448"/>
      <c r="F388" s="448"/>
      <c r="G388" s="448"/>
      <c r="H388" s="448"/>
      <c r="I388" s="448"/>
      <c r="J388" s="448"/>
      <c r="K388" s="448"/>
      <c r="L388" s="448"/>
      <c r="M388" s="448"/>
      <c r="N388" s="448"/>
      <c r="O388" s="448"/>
      <c r="P388" s="448"/>
      <c r="Q388" s="448"/>
      <c r="R388" s="448"/>
      <c r="S388" s="448"/>
      <c r="T388" s="448"/>
      <c r="U388" s="448"/>
      <c r="V388" s="448"/>
      <c r="W388" s="448"/>
      <c r="X388" s="448"/>
      <c r="Y388" s="448"/>
      <c r="Z388" s="448"/>
      <c r="AA388" s="448"/>
      <c r="AB388" s="448"/>
    </row>
    <row r="389">
      <c r="A389" s="448"/>
      <c r="B389" s="448"/>
      <c r="C389" s="448"/>
      <c r="D389" s="448"/>
      <c r="E389" s="448"/>
      <c r="F389" s="448"/>
      <c r="G389" s="448"/>
      <c r="H389" s="448"/>
      <c r="I389" s="448"/>
      <c r="J389" s="448"/>
      <c r="K389" s="448"/>
      <c r="L389" s="448"/>
      <c r="M389" s="448"/>
      <c r="N389" s="448"/>
      <c r="O389" s="448"/>
      <c r="P389" s="448"/>
      <c r="Q389" s="448"/>
      <c r="R389" s="448"/>
      <c r="S389" s="448"/>
      <c r="T389" s="448"/>
      <c r="U389" s="448"/>
      <c r="V389" s="448"/>
      <c r="W389" s="448"/>
      <c r="X389" s="448"/>
      <c r="Y389" s="448"/>
      <c r="Z389" s="448"/>
      <c r="AA389" s="448"/>
      <c r="AB389" s="448"/>
    </row>
    <row r="390">
      <c r="A390" s="448"/>
      <c r="B390" s="448"/>
      <c r="C390" s="448"/>
      <c r="D390" s="448"/>
      <c r="E390" s="448"/>
      <c r="F390" s="448"/>
      <c r="G390" s="448"/>
      <c r="H390" s="448"/>
      <c r="I390" s="448"/>
      <c r="J390" s="448"/>
      <c r="K390" s="448"/>
      <c r="L390" s="448"/>
      <c r="M390" s="448"/>
      <c r="N390" s="448"/>
      <c r="O390" s="448"/>
      <c r="P390" s="448"/>
      <c r="Q390" s="448"/>
      <c r="R390" s="448"/>
      <c r="S390" s="448"/>
      <c r="T390" s="448"/>
      <c r="U390" s="448"/>
      <c r="V390" s="448"/>
      <c r="W390" s="448"/>
      <c r="X390" s="448"/>
      <c r="Y390" s="448"/>
      <c r="Z390" s="448"/>
      <c r="AA390" s="448"/>
      <c r="AB390" s="448"/>
    </row>
    <row r="391">
      <c r="A391" s="448"/>
      <c r="B391" s="448"/>
      <c r="C391" s="448"/>
      <c r="D391" s="448"/>
      <c r="E391" s="448"/>
      <c r="F391" s="448"/>
      <c r="G391" s="448"/>
      <c r="H391" s="448"/>
      <c r="I391" s="448"/>
      <c r="J391" s="448"/>
      <c r="K391" s="448"/>
      <c r="L391" s="448"/>
      <c r="M391" s="448"/>
      <c r="N391" s="448"/>
      <c r="O391" s="448"/>
      <c r="P391" s="448"/>
      <c r="Q391" s="448"/>
      <c r="R391" s="448"/>
      <c r="S391" s="448"/>
      <c r="T391" s="448"/>
      <c r="U391" s="448"/>
      <c r="V391" s="448"/>
      <c r="W391" s="448"/>
      <c r="X391" s="448"/>
      <c r="Y391" s="448"/>
      <c r="Z391" s="448"/>
      <c r="AA391" s="448"/>
      <c r="AB391" s="448"/>
    </row>
    <row r="392">
      <c r="A392" s="448"/>
      <c r="B392" s="448"/>
      <c r="C392" s="448"/>
      <c r="D392" s="448"/>
      <c r="E392" s="448"/>
      <c r="F392" s="448"/>
      <c r="G392" s="448"/>
      <c r="H392" s="448"/>
      <c r="I392" s="448"/>
      <c r="J392" s="448"/>
      <c r="K392" s="448"/>
      <c r="L392" s="448"/>
      <c r="M392" s="448"/>
      <c r="N392" s="448"/>
      <c r="O392" s="448"/>
      <c r="P392" s="448"/>
      <c r="Q392" s="448"/>
      <c r="R392" s="448"/>
      <c r="S392" s="448"/>
      <c r="T392" s="448"/>
      <c r="U392" s="448"/>
      <c r="V392" s="448"/>
      <c r="W392" s="448"/>
      <c r="X392" s="448"/>
      <c r="Y392" s="448"/>
      <c r="Z392" s="448"/>
      <c r="AA392" s="448"/>
      <c r="AB392" s="448"/>
    </row>
    <row r="393">
      <c r="A393" s="448"/>
      <c r="B393" s="448"/>
      <c r="C393" s="448"/>
      <c r="D393" s="448"/>
      <c r="E393" s="448"/>
      <c r="F393" s="448"/>
      <c r="G393" s="448"/>
      <c r="H393" s="448"/>
      <c r="I393" s="448"/>
      <c r="J393" s="448"/>
      <c r="K393" s="448"/>
      <c r="L393" s="448"/>
      <c r="M393" s="448"/>
      <c r="N393" s="448"/>
      <c r="O393" s="448"/>
      <c r="P393" s="448"/>
      <c r="Q393" s="448"/>
      <c r="R393" s="448"/>
      <c r="S393" s="448"/>
      <c r="T393" s="448"/>
      <c r="U393" s="448"/>
      <c r="V393" s="448"/>
      <c r="W393" s="448"/>
      <c r="X393" s="448"/>
      <c r="Y393" s="448"/>
      <c r="Z393" s="448"/>
      <c r="AA393" s="448"/>
      <c r="AB393" s="448"/>
    </row>
    <row r="394">
      <c r="A394" s="448"/>
      <c r="B394" s="448"/>
      <c r="C394" s="448"/>
      <c r="D394" s="448"/>
      <c r="E394" s="448"/>
      <c r="F394" s="448"/>
      <c r="G394" s="448"/>
      <c r="H394" s="448"/>
      <c r="I394" s="448"/>
      <c r="J394" s="448"/>
      <c r="K394" s="448"/>
      <c r="L394" s="448"/>
      <c r="M394" s="448"/>
      <c r="N394" s="448"/>
      <c r="O394" s="448"/>
      <c r="P394" s="448"/>
      <c r="Q394" s="448"/>
      <c r="R394" s="448"/>
      <c r="S394" s="448"/>
      <c r="T394" s="448"/>
      <c r="U394" s="448"/>
      <c r="V394" s="448"/>
      <c r="W394" s="448"/>
      <c r="X394" s="448"/>
      <c r="Y394" s="448"/>
      <c r="Z394" s="448"/>
      <c r="AA394" s="448"/>
      <c r="AB394" s="448"/>
    </row>
    <row r="395">
      <c r="A395" s="448"/>
      <c r="B395" s="448"/>
      <c r="C395" s="448"/>
      <c r="D395" s="448"/>
      <c r="E395" s="448"/>
      <c r="F395" s="448"/>
      <c r="G395" s="448"/>
      <c r="H395" s="448"/>
      <c r="I395" s="448"/>
      <c r="J395" s="448"/>
      <c r="K395" s="448"/>
      <c r="L395" s="448"/>
      <c r="M395" s="448"/>
      <c r="N395" s="448"/>
      <c r="O395" s="448"/>
      <c r="P395" s="448"/>
      <c r="Q395" s="448"/>
      <c r="R395" s="448"/>
      <c r="S395" s="448"/>
      <c r="T395" s="448"/>
      <c r="U395" s="448"/>
      <c r="V395" s="448"/>
      <c r="W395" s="448"/>
      <c r="X395" s="448"/>
      <c r="Y395" s="448"/>
      <c r="Z395" s="448"/>
      <c r="AA395" s="448"/>
      <c r="AB395" s="448"/>
    </row>
    <row r="396">
      <c r="A396" s="448"/>
      <c r="B396" s="448"/>
      <c r="C396" s="448"/>
      <c r="D396" s="448"/>
      <c r="E396" s="448"/>
      <c r="F396" s="448"/>
      <c r="G396" s="448"/>
      <c r="H396" s="448"/>
      <c r="I396" s="448"/>
      <c r="J396" s="448"/>
      <c r="K396" s="448"/>
      <c r="L396" s="448"/>
      <c r="M396" s="448"/>
      <c r="N396" s="448"/>
      <c r="O396" s="448"/>
      <c r="P396" s="448"/>
      <c r="Q396" s="448"/>
      <c r="R396" s="448"/>
      <c r="S396" s="448"/>
      <c r="T396" s="448"/>
      <c r="U396" s="448"/>
      <c r="V396" s="448"/>
      <c r="W396" s="448"/>
      <c r="X396" s="448"/>
      <c r="Y396" s="448"/>
      <c r="Z396" s="448"/>
      <c r="AA396" s="448"/>
      <c r="AB396" s="448"/>
    </row>
    <row r="397">
      <c r="A397" s="448"/>
      <c r="B397" s="448"/>
      <c r="C397" s="448"/>
      <c r="D397" s="448"/>
      <c r="E397" s="448"/>
      <c r="F397" s="448"/>
      <c r="G397" s="448"/>
      <c r="H397" s="448"/>
      <c r="I397" s="448"/>
      <c r="J397" s="448"/>
      <c r="K397" s="448"/>
      <c r="L397" s="448"/>
      <c r="M397" s="448"/>
      <c r="N397" s="448"/>
      <c r="O397" s="448"/>
      <c r="P397" s="448"/>
      <c r="Q397" s="448"/>
      <c r="R397" s="448"/>
      <c r="S397" s="448"/>
      <c r="T397" s="448"/>
      <c r="U397" s="448"/>
      <c r="V397" s="448"/>
      <c r="W397" s="448"/>
      <c r="X397" s="448"/>
      <c r="Y397" s="448"/>
      <c r="Z397" s="448"/>
      <c r="AA397" s="448"/>
      <c r="AB397" s="448"/>
    </row>
    <row r="398">
      <c r="A398" s="448"/>
      <c r="B398" s="448"/>
      <c r="C398" s="448"/>
      <c r="D398" s="448"/>
      <c r="E398" s="448"/>
      <c r="F398" s="448"/>
      <c r="G398" s="448"/>
      <c r="H398" s="448"/>
      <c r="I398" s="448"/>
      <c r="J398" s="448"/>
      <c r="K398" s="448"/>
      <c r="L398" s="448"/>
      <c r="M398" s="448"/>
      <c r="N398" s="448"/>
      <c r="O398" s="448"/>
      <c r="P398" s="448"/>
      <c r="Q398" s="448"/>
      <c r="R398" s="448"/>
      <c r="S398" s="448"/>
      <c r="T398" s="448"/>
      <c r="U398" s="448"/>
      <c r="V398" s="448"/>
      <c r="W398" s="448"/>
      <c r="X398" s="448"/>
      <c r="Y398" s="448"/>
      <c r="Z398" s="448"/>
      <c r="AA398" s="448"/>
      <c r="AB398" s="448"/>
    </row>
    <row r="399">
      <c r="A399" s="448"/>
      <c r="B399" s="448"/>
      <c r="C399" s="448"/>
      <c r="D399" s="448"/>
      <c r="E399" s="448"/>
      <c r="F399" s="448"/>
      <c r="G399" s="448"/>
      <c r="H399" s="448"/>
      <c r="I399" s="448"/>
      <c r="J399" s="448"/>
      <c r="K399" s="448"/>
      <c r="L399" s="448"/>
      <c r="M399" s="448"/>
      <c r="N399" s="448"/>
      <c r="O399" s="448"/>
      <c r="P399" s="448"/>
      <c r="Q399" s="448"/>
      <c r="R399" s="448"/>
      <c r="S399" s="448"/>
      <c r="T399" s="448"/>
      <c r="U399" s="448"/>
      <c r="V399" s="448"/>
      <c r="W399" s="448"/>
      <c r="X399" s="448"/>
      <c r="Y399" s="448"/>
      <c r="Z399" s="448"/>
      <c r="AA399" s="448"/>
      <c r="AB399" s="448"/>
    </row>
    <row r="400">
      <c r="A400" s="448"/>
      <c r="B400" s="448"/>
      <c r="C400" s="448"/>
      <c r="D400" s="448"/>
      <c r="E400" s="448"/>
      <c r="F400" s="448"/>
      <c r="G400" s="448"/>
      <c r="H400" s="448"/>
      <c r="I400" s="448"/>
      <c r="J400" s="448"/>
      <c r="K400" s="448"/>
      <c r="L400" s="448"/>
      <c r="M400" s="448"/>
      <c r="N400" s="448"/>
      <c r="O400" s="448"/>
      <c r="P400" s="448"/>
      <c r="Q400" s="448"/>
      <c r="R400" s="448"/>
      <c r="S400" s="448"/>
      <c r="T400" s="448"/>
      <c r="U400" s="448"/>
      <c r="V400" s="448"/>
      <c r="W400" s="448"/>
      <c r="X400" s="448"/>
      <c r="Y400" s="448"/>
      <c r="Z400" s="448"/>
      <c r="AA400" s="448"/>
      <c r="AB400" s="448"/>
    </row>
    <row r="401">
      <c r="A401" s="448"/>
      <c r="B401" s="448"/>
      <c r="C401" s="448"/>
      <c r="D401" s="448"/>
      <c r="E401" s="448"/>
      <c r="F401" s="448"/>
      <c r="G401" s="448"/>
      <c r="H401" s="448"/>
      <c r="I401" s="448"/>
      <c r="J401" s="448"/>
      <c r="K401" s="448"/>
      <c r="L401" s="448"/>
      <c r="M401" s="448"/>
      <c r="N401" s="448"/>
      <c r="O401" s="448"/>
      <c r="P401" s="448"/>
      <c r="Q401" s="448"/>
      <c r="R401" s="448"/>
      <c r="S401" s="448"/>
      <c r="T401" s="448"/>
      <c r="U401" s="448"/>
      <c r="V401" s="448"/>
      <c r="W401" s="448"/>
      <c r="X401" s="448"/>
      <c r="Y401" s="448"/>
      <c r="Z401" s="448"/>
      <c r="AA401" s="448"/>
      <c r="AB401" s="448"/>
    </row>
    <row r="402">
      <c r="A402" s="448"/>
      <c r="B402" s="448"/>
      <c r="C402" s="448"/>
      <c r="D402" s="448"/>
      <c r="E402" s="448"/>
      <c r="F402" s="448"/>
      <c r="G402" s="448"/>
      <c r="H402" s="448"/>
      <c r="I402" s="448"/>
      <c r="J402" s="448"/>
      <c r="K402" s="448"/>
      <c r="L402" s="448"/>
      <c r="M402" s="448"/>
      <c r="N402" s="448"/>
      <c r="O402" s="448"/>
      <c r="P402" s="448"/>
      <c r="Q402" s="448"/>
      <c r="R402" s="448"/>
      <c r="S402" s="448"/>
      <c r="T402" s="448"/>
      <c r="U402" s="448"/>
      <c r="V402" s="448"/>
      <c r="W402" s="448"/>
      <c r="X402" s="448"/>
      <c r="Y402" s="448"/>
      <c r="Z402" s="448"/>
      <c r="AA402" s="448"/>
      <c r="AB402" s="448"/>
    </row>
    <row r="403">
      <c r="A403" s="448"/>
      <c r="B403" s="448"/>
      <c r="C403" s="448"/>
      <c r="D403" s="448"/>
      <c r="E403" s="448"/>
      <c r="F403" s="448"/>
      <c r="G403" s="448"/>
      <c r="H403" s="448"/>
      <c r="I403" s="448"/>
      <c r="J403" s="448"/>
      <c r="K403" s="448"/>
      <c r="L403" s="448"/>
      <c r="M403" s="448"/>
      <c r="N403" s="448"/>
      <c r="O403" s="448"/>
      <c r="P403" s="448"/>
      <c r="Q403" s="448"/>
      <c r="R403" s="448"/>
      <c r="S403" s="448"/>
      <c r="T403" s="448"/>
      <c r="U403" s="448"/>
      <c r="V403" s="448"/>
      <c r="W403" s="448"/>
      <c r="X403" s="448"/>
      <c r="Y403" s="448"/>
      <c r="Z403" s="448"/>
      <c r="AA403" s="448"/>
      <c r="AB403" s="448"/>
    </row>
    <row r="404">
      <c r="A404" s="448"/>
      <c r="B404" s="448"/>
      <c r="C404" s="448"/>
      <c r="D404" s="448"/>
      <c r="E404" s="448"/>
      <c r="F404" s="448"/>
      <c r="G404" s="448"/>
      <c r="H404" s="448"/>
      <c r="I404" s="448"/>
      <c r="J404" s="448"/>
      <c r="K404" s="448"/>
      <c r="L404" s="448"/>
      <c r="M404" s="448"/>
      <c r="N404" s="448"/>
      <c r="O404" s="448"/>
      <c r="P404" s="448"/>
      <c r="Q404" s="448"/>
      <c r="R404" s="448"/>
      <c r="S404" s="448"/>
      <c r="T404" s="448"/>
      <c r="U404" s="448"/>
      <c r="V404" s="448"/>
      <c r="W404" s="448"/>
      <c r="X404" s="448"/>
      <c r="Y404" s="448"/>
      <c r="Z404" s="448"/>
      <c r="AA404" s="448"/>
      <c r="AB404" s="448"/>
    </row>
    <row r="405">
      <c r="A405" s="448"/>
      <c r="B405" s="448"/>
      <c r="C405" s="448"/>
      <c r="D405" s="448"/>
      <c r="E405" s="448"/>
      <c r="F405" s="448"/>
      <c r="G405" s="448"/>
      <c r="H405" s="448"/>
      <c r="I405" s="448"/>
      <c r="J405" s="448"/>
      <c r="K405" s="448"/>
      <c r="L405" s="448"/>
      <c r="M405" s="448"/>
      <c r="N405" s="448"/>
      <c r="O405" s="448"/>
      <c r="P405" s="448"/>
      <c r="Q405" s="448"/>
      <c r="R405" s="448"/>
      <c r="S405" s="448"/>
      <c r="T405" s="448"/>
      <c r="U405" s="448"/>
      <c r="V405" s="448"/>
      <c r="W405" s="448"/>
      <c r="X405" s="448"/>
      <c r="Y405" s="448"/>
      <c r="Z405" s="448"/>
      <c r="AA405" s="448"/>
      <c r="AB405" s="448"/>
    </row>
    <row r="406">
      <c r="A406" s="448"/>
      <c r="B406" s="448"/>
      <c r="C406" s="448"/>
      <c r="D406" s="448"/>
      <c r="E406" s="448"/>
      <c r="F406" s="448"/>
      <c r="G406" s="448"/>
      <c r="H406" s="448"/>
      <c r="I406" s="448"/>
      <c r="J406" s="448"/>
      <c r="K406" s="448"/>
      <c r="L406" s="448"/>
      <c r="M406" s="448"/>
      <c r="N406" s="448"/>
      <c r="O406" s="448"/>
      <c r="P406" s="448"/>
      <c r="Q406" s="448"/>
      <c r="R406" s="448"/>
      <c r="S406" s="448"/>
      <c r="T406" s="448"/>
      <c r="U406" s="448"/>
      <c r="V406" s="448"/>
      <c r="W406" s="448"/>
      <c r="X406" s="448"/>
      <c r="Y406" s="448"/>
      <c r="Z406" s="448"/>
      <c r="AA406" s="448"/>
      <c r="AB406" s="448"/>
    </row>
    <row r="407">
      <c r="A407" s="448"/>
      <c r="B407" s="448"/>
      <c r="C407" s="448"/>
      <c r="D407" s="448"/>
      <c r="E407" s="448"/>
      <c r="F407" s="448"/>
      <c r="G407" s="448"/>
      <c r="H407" s="448"/>
      <c r="I407" s="448"/>
      <c r="J407" s="448"/>
      <c r="K407" s="448"/>
      <c r="L407" s="448"/>
      <c r="M407" s="448"/>
      <c r="N407" s="448"/>
      <c r="O407" s="448"/>
      <c r="P407" s="448"/>
      <c r="Q407" s="448"/>
      <c r="R407" s="448"/>
      <c r="S407" s="448"/>
      <c r="T407" s="448"/>
      <c r="U407" s="448"/>
      <c r="V407" s="448"/>
      <c r="W407" s="448"/>
      <c r="X407" s="448"/>
      <c r="Y407" s="448"/>
      <c r="Z407" s="448"/>
      <c r="AA407" s="448"/>
      <c r="AB407" s="448"/>
    </row>
    <row r="408">
      <c r="A408" s="448"/>
      <c r="B408" s="448"/>
      <c r="C408" s="448"/>
      <c r="D408" s="448"/>
      <c r="E408" s="448"/>
      <c r="F408" s="448"/>
      <c r="G408" s="448"/>
      <c r="H408" s="448"/>
      <c r="I408" s="448"/>
      <c r="J408" s="448"/>
      <c r="K408" s="448"/>
      <c r="L408" s="448"/>
      <c r="M408" s="448"/>
      <c r="N408" s="448"/>
      <c r="O408" s="448"/>
      <c r="P408" s="448"/>
      <c r="Q408" s="448"/>
      <c r="R408" s="448"/>
      <c r="S408" s="448"/>
      <c r="T408" s="448"/>
      <c r="U408" s="448"/>
      <c r="V408" s="448"/>
      <c r="W408" s="448"/>
      <c r="X408" s="448"/>
      <c r="Y408" s="448"/>
      <c r="Z408" s="448"/>
      <c r="AA408" s="448"/>
      <c r="AB408" s="448"/>
    </row>
    <row r="409">
      <c r="A409" s="448"/>
      <c r="B409" s="448"/>
      <c r="C409" s="448"/>
      <c r="D409" s="448"/>
      <c r="E409" s="448"/>
      <c r="F409" s="448"/>
      <c r="G409" s="448"/>
      <c r="H409" s="448"/>
      <c r="I409" s="448"/>
      <c r="J409" s="448"/>
      <c r="K409" s="448"/>
      <c r="L409" s="448"/>
      <c r="M409" s="448"/>
      <c r="N409" s="448"/>
      <c r="O409" s="448"/>
      <c r="P409" s="448"/>
      <c r="Q409" s="448"/>
      <c r="R409" s="448"/>
      <c r="S409" s="448"/>
      <c r="T409" s="448"/>
      <c r="U409" s="448"/>
      <c r="V409" s="448"/>
      <c r="W409" s="448"/>
      <c r="X409" s="448"/>
      <c r="Y409" s="448"/>
      <c r="Z409" s="448"/>
      <c r="AA409" s="448"/>
      <c r="AB409" s="448"/>
    </row>
    <row r="410">
      <c r="A410" s="448"/>
      <c r="B410" s="448"/>
      <c r="C410" s="448"/>
      <c r="D410" s="448"/>
      <c r="E410" s="448"/>
      <c r="F410" s="448"/>
      <c r="G410" s="448"/>
      <c r="H410" s="448"/>
      <c r="I410" s="448"/>
      <c r="J410" s="448"/>
      <c r="K410" s="448"/>
      <c r="L410" s="448"/>
      <c r="M410" s="448"/>
      <c r="N410" s="448"/>
      <c r="O410" s="448"/>
      <c r="P410" s="448"/>
      <c r="Q410" s="448"/>
      <c r="R410" s="448"/>
      <c r="S410" s="448"/>
      <c r="T410" s="448"/>
      <c r="U410" s="448"/>
      <c r="V410" s="448"/>
      <c r="W410" s="448"/>
      <c r="X410" s="448"/>
      <c r="Y410" s="448"/>
      <c r="Z410" s="448"/>
      <c r="AA410" s="448"/>
      <c r="AB410" s="448"/>
    </row>
    <row r="411">
      <c r="A411" s="448"/>
      <c r="B411" s="448"/>
      <c r="C411" s="448"/>
      <c r="D411" s="448"/>
      <c r="E411" s="448"/>
      <c r="F411" s="448"/>
      <c r="G411" s="448"/>
      <c r="H411" s="448"/>
      <c r="I411" s="448"/>
      <c r="J411" s="448"/>
      <c r="K411" s="448"/>
      <c r="L411" s="448"/>
      <c r="M411" s="448"/>
      <c r="N411" s="448"/>
      <c r="O411" s="448"/>
      <c r="P411" s="448"/>
      <c r="Q411" s="448"/>
      <c r="R411" s="448"/>
      <c r="S411" s="448"/>
      <c r="T411" s="448"/>
      <c r="U411" s="448"/>
      <c r="V411" s="448"/>
      <c r="W411" s="448"/>
      <c r="X411" s="448"/>
      <c r="Y411" s="448"/>
      <c r="Z411" s="448"/>
      <c r="AA411" s="448"/>
      <c r="AB411" s="448"/>
    </row>
    <row r="412">
      <c r="A412" s="448"/>
      <c r="B412" s="448"/>
      <c r="C412" s="448"/>
      <c r="D412" s="448"/>
      <c r="E412" s="448"/>
      <c r="F412" s="448"/>
      <c r="G412" s="448"/>
      <c r="H412" s="448"/>
      <c r="I412" s="448"/>
      <c r="J412" s="448"/>
      <c r="K412" s="448"/>
      <c r="L412" s="448"/>
      <c r="M412" s="448"/>
      <c r="N412" s="448"/>
      <c r="O412" s="448"/>
      <c r="P412" s="448"/>
      <c r="Q412" s="448"/>
      <c r="R412" s="448"/>
      <c r="S412" s="448"/>
      <c r="T412" s="448"/>
      <c r="U412" s="448"/>
      <c r="V412" s="448"/>
      <c r="W412" s="448"/>
      <c r="X412" s="448"/>
      <c r="Y412" s="448"/>
      <c r="Z412" s="448"/>
      <c r="AA412" s="448"/>
      <c r="AB412" s="448"/>
    </row>
    <row r="413">
      <c r="A413" s="448"/>
      <c r="B413" s="448"/>
      <c r="C413" s="448"/>
      <c r="D413" s="448"/>
      <c r="E413" s="448"/>
      <c r="F413" s="448"/>
      <c r="G413" s="448"/>
      <c r="H413" s="448"/>
      <c r="I413" s="448"/>
      <c r="J413" s="448"/>
      <c r="K413" s="448"/>
      <c r="L413" s="448"/>
      <c r="M413" s="448"/>
      <c r="N413" s="448"/>
      <c r="O413" s="448"/>
      <c r="P413" s="448"/>
      <c r="Q413" s="448"/>
      <c r="R413" s="448"/>
      <c r="S413" s="448"/>
      <c r="T413" s="448"/>
      <c r="U413" s="448"/>
      <c r="V413" s="448"/>
      <c r="W413" s="448"/>
      <c r="X413" s="448"/>
      <c r="Y413" s="448"/>
      <c r="Z413" s="448"/>
      <c r="AA413" s="448"/>
      <c r="AB413" s="448"/>
    </row>
    <row r="414">
      <c r="A414" s="448"/>
      <c r="B414" s="448"/>
      <c r="C414" s="448"/>
      <c r="D414" s="448"/>
      <c r="E414" s="448"/>
      <c r="F414" s="448"/>
      <c r="G414" s="448"/>
      <c r="H414" s="448"/>
      <c r="I414" s="448"/>
      <c r="J414" s="448"/>
      <c r="K414" s="448"/>
      <c r="L414" s="448"/>
      <c r="M414" s="448"/>
      <c r="N414" s="448"/>
      <c r="O414" s="448"/>
      <c r="P414" s="448"/>
      <c r="Q414" s="448"/>
      <c r="R414" s="448"/>
      <c r="S414" s="448"/>
      <c r="T414" s="448"/>
      <c r="U414" s="448"/>
      <c r="V414" s="448"/>
      <c r="W414" s="448"/>
      <c r="X414" s="448"/>
      <c r="Y414" s="448"/>
      <c r="Z414" s="448"/>
      <c r="AA414" s="448"/>
      <c r="AB414" s="448"/>
    </row>
    <row r="415">
      <c r="A415" s="448"/>
      <c r="B415" s="448"/>
      <c r="C415" s="448"/>
      <c r="D415" s="448"/>
      <c r="E415" s="448"/>
      <c r="F415" s="448"/>
      <c r="G415" s="448"/>
      <c r="H415" s="448"/>
      <c r="I415" s="448"/>
      <c r="J415" s="448"/>
      <c r="K415" s="448"/>
      <c r="L415" s="448"/>
      <c r="M415" s="448"/>
      <c r="N415" s="448"/>
      <c r="O415" s="448"/>
      <c r="P415" s="448"/>
      <c r="Q415" s="448"/>
      <c r="R415" s="448"/>
      <c r="S415" s="448"/>
      <c r="T415" s="448"/>
      <c r="U415" s="448"/>
      <c r="V415" s="448"/>
      <c r="W415" s="448"/>
      <c r="X415" s="448"/>
      <c r="Y415" s="448"/>
      <c r="Z415" s="448"/>
      <c r="AA415" s="448"/>
      <c r="AB415" s="448"/>
    </row>
    <row r="416">
      <c r="A416" s="448"/>
      <c r="B416" s="448"/>
      <c r="C416" s="448"/>
      <c r="D416" s="448"/>
      <c r="E416" s="448"/>
      <c r="F416" s="448"/>
      <c r="G416" s="448"/>
      <c r="H416" s="448"/>
      <c r="I416" s="448"/>
      <c r="J416" s="448"/>
      <c r="K416" s="448"/>
      <c r="L416" s="448"/>
      <c r="M416" s="448"/>
      <c r="N416" s="448"/>
      <c r="O416" s="448"/>
      <c r="P416" s="448"/>
      <c r="Q416" s="448"/>
      <c r="R416" s="448"/>
      <c r="S416" s="448"/>
      <c r="T416" s="448"/>
      <c r="U416" s="448"/>
      <c r="V416" s="448"/>
      <c r="W416" s="448"/>
      <c r="X416" s="448"/>
      <c r="Y416" s="448"/>
      <c r="Z416" s="448"/>
      <c r="AA416" s="448"/>
      <c r="AB416" s="448"/>
    </row>
    <row r="417">
      <c r="A417" s="448"/>
      <c r="B417" s="448"/>
      <c r="C417" s="448"/>
      <c r="D417" s="448"/>
      <c r="E417" s="448"/>
      <c r="F417" s="448"/>
      <c r="G417" s="448"/>
      <c r="H417" s="448"/>
      <c r="I417" s="448"/>
      <c r="J417" s="448"/>
      <c r="K417" s="448"/>
      <c r="L417" s="448"/>
      <c r="M417" s="448"/>
      <c r="N417" s="448"/>
      <c r="O417" s="448"/>
      <c r="P417" s="448"/>
      <c r="Q417" s="448"/>
      <c r="R417" s="448"/>
      <c r="S417" s="448"/>
      <c r="T417" s="448"/>
      <c r="U417" s="448"/>
      <c r="V417" s="448"/>
      <c r="W417" s="448"/>
      <c r="X417" s="448"/>
      <c r="Y417" s="448"/>
      <c r="Z417" s="448"/>
      <c r="AA417" s="448"/>
      <c r="AB417" s="448"/>
    </row>
    <row r="418">
      <c r="A418" s="448"/>
      <c r="B418" s="448"/>
      <c r="C418" s="448"/>
      <c r="D418" s="448"/>
      <c r="E418" s="448"/>
      <c r="F418" s="448"/>
      <c r="G418" s="448"/>
      <c r="H418" s="448"/>
      <c r="I418" s="448"/>
      <c r="J418" s="448"/>
      <c r="K418" s="448"/>
      <c r="L418" s="448"/>
      <c r="M418" s="448"/>
      <c r="N418" s="448"/>
      <c r="O418" s="448"/>
      <c r="P418" s="448"/>
      <c r="Q418" s="448"/>
      <c r="R418" s="448"/>
      <c r="S418" s="448"/>
      <c r="T418" s="448"/>
      <c r="U418" s="448"/>
      <c r="V418" s="448"/>
      <c r="W418" s="448"/>
      <c r="X418" s="448"/>
      <c r="Y418" s="448"/>
      <c r="Z418" s="448"/>
      <c r="AA418" s="448"/>
      <c r="AB418" s="448"/>
    </row>
    <row r="419">
      <c r="A419" s="448"/>
      <c r="B419" s="448"/>
      <c r="C419" s="448"/>
      <c r="D419" s="448"/>
      <c r="E419" s="448"/>
      <c r="F419" s="448"/>
      <c r="G419" s="448"/>
      <c r="H419" s="448"/>
      <c r="I419" s="448"/>
      <c r="J419" s="448"/>
      <c r="K419" s="448"/>
      <c r="L419" s="448"/>
      <c r="M419" s="448"/>
      <c r="N419" s="448"/>
      <c r="O419" s="448"/>
      <c r="P419" s="448"/>
      <c r="Q419" s="448"/>
      <c r="R419" s="448"/>
      <c r="S419" s="448"/>
      <c r="T419" s="448"/>
      <c r="U419" s="448"/>
      <c r="V419" s="448"/>
      <c r="W419" s="448"/>
      <c r="X419" s="448"/>
      <c r="Y419" s="448"/>
      <c r="Z419" s="448"/>
      <c r="AA419" s="448"/>
      <c r="AB419" s="448"/>
    </row>
    <row r="420">
      <c r="A420" s="448"/>
      <c r="B420" s="448"/>
      <c r="C420" s="448"/>
      <c r="D420" s="448"/>
      <c r="E420" s="448"/>
      <c r="F420" s="448"/>
      <c r="G420" s="448"/>
      <c r="H420" s="448"/>
      <c r="I420" s="448"/>
      <c r="J420" s="448"/>
      <c r="K420" s="448"/>
      <c r="L420" s="448"/>
      <c r="M420" s="448"/>
      <c r="N420" s="448"/>
      <c r="O420" s="448"/>
      <c r="P420" s="448"/>
      <c r="Q420" s="448"/>
      <c r="R420" s="448"/>
      <c r="S420" s="448"/>
      <c r="T420" s="448"/>
      <c r="U420" s="448"/>
      <c r="V420" s="448"/>
      <c r="W420" s="448"/>
      <c r="X420" s="448"/>
      <c r="Y420" s="448"/>
      <c r="Z420" s="448"/>
      <c r="AA420" s="448"/>
      <c r="AB420" s="448"/>
    </row>
    <row r="421">
      <c r="A421" s="448"/>
      <c r="B421" s="448"/>
      <c r="C421" s="448"/>
      <c r="D421" s="448"/>
      <c r="E421" s="448"/>
      <c r="F421" s="448"/>
      <c r="G421" s="448"/>
      <c r="H421" s="448"/>
      <c r="I421" s="448"/>
      <c r="J421" s="448"/>
      <c r="K421" s="448"/>
      <c r="L421" s="448"/>
      <c r="M421" s="448"/>
      <c r="N421" s="448"/>
      <c r="O421" s="448"/>
      <c r="P421" s="448"/>
      <c r="Q421" s="448"/>
      <c r="R421" s="448"/>
      <c r="S421" s="448"/>
      <c r="T421" s="448"/>
      <c r="U421" s="448"/>
      <c r="V421" s="448"/>
      <c r="W421" s="448"/>
      <c r="X421" s="448"/>
      <c r="Y421" s="448"/>
      <c r="Z421" s="448"/>
      <c r="AA421" s="448"/>
      <c r="AB421" s="448"/>
    </row>
    <row r="422">
      <c r="A422" s="448"/>
      <c r="B422" s="448"/>
      <c r="C422" s="448"/>
      <c r="D422" s="448"/>
      <c r="E422" s="448"/>
      <c r="F422" s="448"/>
      <c r="G422" s="448"/>
      <c r="H422" s="448"/>
      <c r="I422" s="448"/>
      <c r="J422" s="448"/>
      <c r="K422" s="448"/>
      <c r="L422" s="448"/>
      <c r="M422" s="448"/>
      <c r="N422" s="448"/>
      <c r="O422" s="448"/>
      <c r="P422" s="448"/>
      <c r="Q422" s="448"/>
      <c r="R422" s="448"/>
      <c r="S422" s="448"/>
      <c r="T422" s="448"/>
      <c r="U422" s="448"/>
      <c r="V422" s="448"/>
      <c r="W422" s="448"/>
      <c r="X422" s="448"/>
      <c r="Y422" s="448"/>
      <c r="Z422" s="448"/>
      <c r="AA422" s="448"/>
      <c r="AB422" s="448"/>
    </row>
    <row r="423">
      <c r="A423" s="448"/>
      <c r="B423" s="448"/>
      <c r="C423" s="448"/>
      <c r="D423" s="448"/>
      <c r="E423" s="448"/>
      <c r="F423" s="448"/>
      <c r="G423" s="448"/>
      <c r="H423" s="448"/>
      <c r="I423" s="448"/>
      <c r="J423" s="448"/>
      <c r="K423" s="448"/>
      <c r="L423" s="448"/>
      <c r="M423" s="448"/>
      <c r="N423" s="448"/>
      <c r="O423" s="448"/>
      <c r="P423" s="448"/>
      <c r="Q423" s="448"/>
      <c r="R423" s="448"/>
      <c r="S423" s="448"/>
      <c r="T423" s="448"/>
      <c r="U423" s="448"/>
      <c r="V423" s="448"/>
      <c r="W423" s="448"/>
      <c r="X423" s="448"/>
      <c r="Y423" s="448"/>
      <c r="Z423" s="448"/>
      <c r="AA423" s="448"/>
      <c r="AB423" s="448"/>
    </row>
    <row r="424">
      <c r="A424" s="448"/>
      <c r="B424" s="448"/>
      <c r="C424" s="448"/>
      <c r="D424" s="448"/>
      <c r="E424" s="448"/>
      <c r="F424" s="448"/>
      <c r="G424" s="448"/>
      <c r="H424" s="448"/>
      <c r="I424" s="448"/>
      <c r="J424" s="448"/>
      <c r="K424" s="448"/>
      <c r="L424" s="448"/>
      <c r="M424" s="448"/>
      <c r="N424" s="448"/>
      <c r="O424" s="448"/>
      <c r="P424" s="448"/>
      <c r="Q424" s="448"/>
      <c r="R424" s="448"/>
      <c r="S424" s="448"/>
      <c r="T424" s="448"/>
      <c r="U424" s="448"/>
      <c r="V424" s="448"/>
      <c r="W424" s="448"/>
      <c r="X424" s="448"/>
      <c r="Y424" s="448"/>
      <c r="Z424" s="448"/>
      <c r="AA424" s="448"/>
      <c r="AB424" s="448"/>
    </row>
    <row r="425">
      <c r="A425" s="448"/>
      <c r="B425" s="448"/>
      <c r="C425" s="448"/>
      <c r="D425" s="448"/>
      <c r="E425" s="448"/>
      <c r="F425" s="448"/>
      <c r="G425" s="448"/>
      <c r="H425" s="448"/>
      <c r="I425" s="448"/>
      <c r="J425" s="448"/>
      <c r="K425" s="448"/>
      <c r="L425" s="448"/>
      <c r="M425" s="448"/>
      <c r="N425" s="448"/>
      <c r="O425" s="448"/>
      <c r="P425" s="448"/>
      <c r="Q425" s="448"/>
      <c r="R425" s="448"/>
      <c r="S425" s="448"/>
      <c r="T425" s="448"/>
      <c r="U425" s="448"/>
      <c r="V425" s="448"/>
      <c r="W425" s="448"/>
      <c r="X425" s="448"/>
      <c r="Y425" s="448"/>
      <c r="Z425" s="448"/>
      <c r="AA425" s="448"/>
      <c r="AB425" s="448"/>
    </row>
    <row r="426">
      <c r="A426" s="448"/>
      <c r="B426" s="448"/>
      <c r="C426" s="448"/>
      <c r="D426" s="448"/>
      <c r="E426" s="448"/>
      <c r="F426" s="448"/>
      <c r="G426" s="448"/>
      <c r="H426" s="448"/>
      <c r="I426" s="448"/>
      <c r="J426" s="448"/>
      <c r="K426" s="448"/>
      <c r="L426" s="448"/>
      <c r="M426" s="448"/>
      <c r="N426" s="448"/>
      <c r="O426" s="448"/>
      <c r="P426" s="448"/>
      <c r="Q426" s="448"/>
      <c r="R426" s="448"/>
      <c r="S426" s="448"/>
      <c r="T426" s="448"/>
      <c r="U426" s="448"/>
      <c r="V426" s="448"/>
      <c r="W426" s="448"/>
      <c r="X426" s="448"/>
      <c r="Y426" s="448"/>
      <c r="Z426" s="448"/>
      <c r="AA426" s="448"/>
      <c r="AB426" s="448"/>
    </row>
    <row r="427">
      <c r="A427" s="448"/>
      <c r="B427" s="448"/>
      <c r="C427" s="448"/>
      <c r="D427" s="448"/>
      <c r="E427" s="448"/>
      <c r="F427" s="448"/>
      <c r="G427" s="448"/>
      <c r="H427" s="448"/>
      <c r="I427" s="448"/>
      <c r="J427" s="448"/>
      <c r="K427" s="448"/>
      <c r="L427" s="448"/>
      <c r="M427" s="448"/>
      <c r="N427" s="448"/>
      <c r="O427" s="448"/>
      <c r="P427" s="448"/>
      <c r="Q427" s="448"/>
      <c r="R427" s="448"/>
      <c r="S427" s="448"/>
      <c r="T427" s="448"/>
      <c r="U427" s="448"/>
      <c r="V427" s="448"/>
      <c r="W427" s="448"/>
      <c r="X427" s="448"/>
      <c r="Y427" s="448"/>
      <c r="Z427" s="448"/>
      <c r="AA427" s="448"/>
      <c r="AB427" s="448"/>
    </row>
    <row r="428">
      <c r="A428" s="448"/>
      <c r="B428" s="448"/>
      <c r="C428" s="448"/>
      <c r="D428" s="448"/>
      <c r="E428" s="448"/>
      <c r="F428" s="448"/>
      <c r="G428" s="448"/>
      <c r="H428" s="448"/>
      <c r="I428" s="448"/>
      <c r="J428" s="448"/>
      <c r="K428" s="448"/>
      <c r="L428" s="448"/>
      <c r="M428" s="448"/>
      <c r="N428" s="448"/>
      <c r="O428" s="448"/>
      <c r="P428" s="448"/>
      <c r="Q428" s="448"/>
      <c r="R428" s="448"/>
      <c r="S428" s="448"/>
      <c r="T428" s="448"/>
      <c r="U428" s="448"/>
      <c r="V428" s="448"/>
      <c r="W428" s="448"/>
      <c r="X428" s="448"/>
      <c r="Y428" s="448"/>
      <c r="Z428" s="448"/>
      <c r="AA428" s="448"/>
      <c r="AB428" s="448"/>
    </row>
    <row r="429">
      <c r="A429" s="448"/>
      <c r="B429" s="448"/>
      <c r="C429" s="448"/>
      <c r="D429" s="448"/>
      <c r="E429" s="448"/>
      <c r="F429" s="448"/>
      <c r="G429" s="448"/>
      <c r="H429" s="448"/>
      <c r="I429" s="448"/>
      <c r="J429" s="448"/>
      <c r="K429" s="448"/>
      <c r="L429" s="448"/>
      <c r="M429" s="448"/>
      <c r="N429" s="448"/>
      <c r="O429" s="448"/>
      <c r="P429" s="448"/>
      <c r="Q429" s="448"/>
      <c r="R429" s="448"/>
      <c r="S429" s="448"/>
      <c r="T429" s="448"/>
      <c r="U429" s="448"/>
      <c r="V429" s="448"/>
      <c r="W429" s="448"/>
      <c r="X429" s="448"/>
      <c r="Y429" s="448"/>
      <c r="Z429" s="448"/>
      <c r="AA429" s="448"/>
      <c r="AB429" s="448"/>
    </row>
    <row r="430">
      <c r="A430" s="448"/>
      <c r="B430" s="448"/>
      <c r="C430" s="448"/>
      <c r="D430" s="448"/>
      <c r="E430" s="448"/>
      <c r="F430" s="448"/>
      <c r="G430" s="448"/>
      <c r="H430" s="448"/>
      <c r="I430" s="448"/>
      <c r="J430" s="448"/>
      <c r="K430" s="448"/>
      <c r="L430" s="448"/>
      <c r="M430" s="448"/>
      <c r="N430" s="448"/>
      <c r="O430" s="448"/>
      <c r="P430" s="448"/>
      <c r="Q430" s="448"/>
      <c r="R430" s="448"/>
      <c r="S430" s="448"/>
      <c r="T430" s="448"/>
      <c r="U430" s="448"/>
      <c r="V430" s="448"/>
      <c r="W430" s="448"/>
      <c r="X430" s="448"/>
      <c r="Y430" s="448"/>
      <c r="Z430" s="448"/>
      <c r="AA430" s="448"/>
      <c r="AB430" s="448"/>
    </row>
    <row r="431">
      <c r="A431" s="448"/>
      <c r="B431" s="448"/>
      <c r="C431" s="448"/>
      <c r="D431" s="448"/>
      <c r="E431" s="448"/>
      <c r="F431" s="448"/>
      <c r="G431" s="448"/>
      <c r="H431" s="448"/>
      <c r="I431" s="448"/>
      <c r="J431" s="448"/>
      <c r="K431" s="448"/>
      <c r="L431" s="448"/>
      <c r="M431" s="448"/>
      <c r="N431" s="448"/>
      <c r="O431" s="448"/>
      <c r="P431" s="448"/>
      <c r="Q431" s="448"/>
      <c r="R431" s="448"/>
      <c r="S431" s="448"/>
      <c r="T431" s="448"/>
      <c r="U431" s="448"/>
      <c r="V431" s="448"/>
      <c r="W431" s="448"/>
      <c r="X431" s="448"/>
      <c r="Y431" s="448"/>
      <c r="Z431" s="448"/>
      <c r="AA431" s="448"/>
      <c r="AB431" s="448"/>
    </row>
    <row r="432">
      <c r="A432" s="448"/>
      <c r="B432" s="448"/>
      <c r="C432" s="448"/>
      <c r="D432" s="448"/>
      <c r="E432" s="448"/>
      <c r="F432" s="448"/>
      <c r="G432" s="448"/>
      <c r="H432" s="448"/>
      <c r="I432" s="448"/>
      <c r="J432" s="448"/>
      <c r="K432" s="448"/>
      <c r="L432" s="448"/>
      <c r="M432" s="448"/>
      <c r="N432" s="448"/>
      <c r="O432" s="448"/>
      <c r="P432" s="448"/>
      <c r="Q432" s="448"/>
      <c r="R432" s="448"/>
      <c r="S432" s="448"/>
      <c r="T432" s="448"/>
      <c r="U432" s="448"/>
      <c r="V432" s="448"/>
      <c r="W432" s="448"/>
      <c r="X432" s="448"/>
      <c r="Y432" s="448"/>
      <c r="Z432" s="448"/>
      <c r="AA432" s="448"/>
      <c r="AB432" s="448"/>
    </row>
    <row r="433">
      <c r="A433" s="448"/>
      <c r="B433" s="448"/>
      <c r="C433" s="448"/>
      <c r="D433" s="448"/>
      <c r="E433" s="448"/>
      <c r="F433" s="448"/>
      <c r="G433" s="448"/>
      <c r="H433" s="448"/>
      <c r="I433" s="448"/>
      <c r="J433" s="448"/>
      <c r="K433" s="448"/>
      <c r="L433" s="448"/>
      <c r="M433" s="448"/>
      <c r="N433" s="448"/>
      <c r="O433" s="448"/>
      <c r="P433" s="448"/>
      <c r="Q433" s="448"/>
      <c r="R433" s="448"/>
      <c r="S433" s="448"/>
      <c r="T433" s="448"/>
      <c r="U433" s="448"/>
      <c r="V433" s="448"/>
      <c r="W433" s="448"/>
      <c r="X433" s="448"/>
      <c r="Y433" s="448"/>
      <c r="Z433" s="448"/>
      <c r="AA433" s="448"/>
      <c r="AB433" s="448"/>
    </row>
    <row r="434">
      <c r="A434" s="448"/>
      <c r="B434" s="448"/>
      <c r="C434" s="448"/>
      <c r="D434" s="448"/>
      <c r="E434" s="448"/>
      <c r="F434" s="448"/>
      <c r="G434" s="448"/>
      <c r="H434" s="448"/>
      <c r="I434" s="448"/>
      <c r="J434" s="448"/>
      <c r="K434" s="448"/>
      <c r="L434" s="448"/>
      <c r="M434" s="448"/>
      <c r="N434" s="448"/>
      <c r="O434" s="448"/>
      <c r="P434" s="448"/>
      <c r="Q434" s="448"/>
      <c r="R434" s="448"/>
      <c r="S434" s="448"/>
      <c r="T434" s="448"/>
      <c r="U434" s="448"/>
      <c r="V434" s="448"/>
      <c r="W434" s="448"/>
      <c r="X434" s="448"/>
      <c r="Y434" s="448"/>
      <c r="Z434" s="448"/>
      <c r="AA434" s="448"/>
      <c r="AB434" s="448"/>
    </row>
    <row r="435">
      <c r="A435" s="448"/>
      <c r="B435" s="448"/>
      <c r="C435" s="448"/>
      <c r="D435" s="448"/>
      <c r="E435" s="448"/>
      <c r="F435" s="448"/>
      <c r="G435" s="448"/>
      <c r="H435" s="448"/>
      <c r="I435" s="448"/>
      <c r="J435" s="448"/>
      <c r="K435" s="448"/>
      <c r="L435" s="448"/>
      <c r="M435" s="448"/>
      <c r="N435" s="448"/>
      <c r="O435" s="448"/>
      <c r="P435" s="448"/>
      <c r="Q435" s="448"/>
      <c r="R435" s="448"/>
      <c r="S435" s="448"/>
      <c r="T435" s="448"/>
      <c r="U435" s="448"/>
      <c r="V435" s="448"/>
      <c r="W435" s="448"/>
      <c r="X435" s="448"/>
      <c r="Y435" s="448"/>
      <c r="Z435" s="448"/>
      <c r="AA435" s="448"/>
      <c r="AB435" s="448"/>
    </row>
    <row r="436">
      <c r="A436" s="448"/>
      <c r="B436" s="448"/>
      <c r="C436" s="448"/>
      <c r="D436" s="448"/>
      <c r="E436" s="448"/>
      <c r="F436" s="448"/>
      <c r="G436" s="448"/>
      <c r="H436" s="448"/>
      <c r="I436" s="448"/>
      <c r="J436" s="448"/>
      <c r="K436" s="448"/>
      <c r="L436" s="448"/>
      <c r="M436" s="448"/>
      <c r="N436" s="448"/>
      <c r="O436" s="448"/>
      <c r="P436" s="448"/>
      <c r="Q436" s="448"/>
      <c r="R436" s="448"/>
      <c r="S436" s="448"/>
      <c r="T436" s="448"/>
      <c r="U436" s="448"/>
      <c r="V436" s="448"/>
      <c r="W436" s="448"/>
      <c r="X436" s="448"/>
      <c r="Y436" s="448"/>
      <c r="Z436" s="448"/>
      <c r="AA436" s="448"/>
      <c r="AB436" s="448"/>
    </row>
    <row r="437">
      <c r="A437" s="448"/>
      <c r="B437" s="448"/>
      <c r="C437" s="448"/>
      <c r="D437" s="448"/>
      <c r="E437" s="448"/>
      <c r="F437" s="448"/>
      <c r="G437" s="448"/>
      <c r="H437" s="448"/>
      <c r="I437" s="448"/>
      <c r="J437" s="448"/>
      <c r="K437" s="448"/>
      <c r="L437" s="448"/>
      <c r="M437" s="448"/>
      <c r="N437" s="448"/>
      <c r="O437" s="448"/>
      <c r="P437" s="448"/>
      <c r="Q437" s="448"/>
      <c r="R437" s="448"/>
      <c r="S437" s="448"/>
      <c r="T437" s="448"/>
      <c r="U437" s="448"/>
      <c r="V437" s="448"/>
      <c r="W437" s="448"/>
      <c r="X437" s="448"/>
      <c r="Y437" s="448"/>
      <c r="Z437" s="448"/>
      <c r="AA437" s="448"/>
      <c r="AB437" s="448"/>
    </row>
    <row r="438">
      <c r="A438" s="448"/>
      <c r="B438" s="448"/>
      <c r="C438" s="448"/>
      <c r="D438" s="448"/>
      <c r="E438" s="448"/>
      <c r="F438" s="448"/>
      <c r="G438" s="448"/>
      <c r="H438" s="448"/>
      <c r="I438" s="448"/>
      <c r="J438" s="448"/>
      <c r="K438" s="448"/>
      <c r="L438" s="448"/>
      <c r="M438" s="448"/>
      <c r="N438" s="448"/>
      <c r="O438" s="448"/>
      <c r="P438" s="448"/>
      <c r="Q438" s="448"/>
      <c r="R438" s="448"/>
      <c r="S438" s="448"/>
      <c r="T438" s="448"/>
      <c r="U438" s="448"/>
      <c r="V438" s="448"/>
      <c r="W438" s="448"/>
      <c r="X438" s="448"/>
      <c r="Y438" s="448"/>
      <c r="Z438" s="448"/>
      <c r="AA438" s="448"/>
      <c r="AB438" s="448"/>
    </row>
    <row r="439">
      <c r="A439" s="448"/>
      <c r="B439" s="448"/>
      <c r="C439" s="448"/>
      <c r="D439" s="448"/>
      <c r="E439" s="448"/>
      <c r="F439" s="448"/>
      <c r="G439" s="448"/>
      <c r="H439" s="448"/>
      <c r="I439" s="448"/>
      <c r="J439" s="448"/>
      <c r="K439" s="448"/>
      <c r="L439" s="448"/>
      <c r="M439" s="448"/>
      <c r="N439" s="448"/>
      <c r="O439" s="448"/>
      <c r="P439" s="448"/>
      <c r="Q439" s="448"/>
      <c r="R439" s="448"/>
      <c r="S439" s="448"/>
      <c r="T439" s="448"/>
      <c r="U439" s="448"/>
      <c r="V439" s="448"/>
      <c r="W439" s="448"/>
      <c r="X439" s="448"/>
      <c r="Y439" s="448"/>
      <c r="Z439" s="448"/>
      <c r="AA439" s="448"/>
      <c r="AB439" s="448"/>
    </row>
    <row r="440">
      <c r="A440" s="448"/>
      <c r="B440" s="448"/>
      <c r="C440" s="448"/>
      <c r="D440" s="448"/>
      <c r="E440" s="448"/>
      <c r="F440" s="448"/>
      <c r="G440" s="448"/>
      <c r="H440" s="448"/>
      <c r="I440" s="448"/>
      <c r="J440" s="448"/>
      <c r="K440" s="448"/>
      <c r="L440" s="448"/>
      <c r="M440" s="448"/>
      <c r="N440" s="448"/>
      <c r="O440" s="448"/>
      <c r="P440" s="448"/>
      <c r="Q440" s="448"/>
      <c r="R440" s="448"/>
      <c r="S440" s="448"/>
      <c r="T440" s="448"/>
      <c r="U440" s="448"/>
      <c r="V440" s="448"/>
      <c r="W440" s="448"/>
      <c r="X440" s="448"/>
      <c r="Y440" s="448"/>
      <c r="Z440" s="448"/>
      <c r="AA440" s="448"/>
      <c r="AB440" s="448"/>
    </row>
    <row r="441">
      <c r="A441" s="448"/>
      <c r="B441" s="448"/>
      <c r="C441" s="448"/>
      <c r="D441" s="448"/>
      <c r="E441" s="448"/>
      <c r="F441" s="448"/>
      <c r="G441" s="448"/>
      <c r="H441" s="448"/>
      <c r="I441" s="448"/>
      <c r="J441" s="448"/>
      <c r="K441" s="448"/>
      <c r="L441" s="448"/>
      <c r="M441" s="448"/>
      <c r="N441" s="448"/>
      <c r="O441" s="448"/>
      <c r="P441" s="448"/>
      <c r="Q441" s="448"/>
      <c r="R441" s="448"/>
      <c r="S441" s="448"/>
      <c r="T441" s="448"/>
      <c r="U441" s="448"/>
      <c r="V441" s="448"/>
      <c r="W441" s="448"/>
      <c r="X441" s="448"/>
      <c r="Y441" s="448"/>
      <c r="Z441" s="448"/>
      <c r="AA441" s="448"/>
      <c r="AB441" s="448"/>
    </row>
    <row r="442">
      <c r="A442" s="448"/>
      <c r="B442" s="448"/>
      <c r="C442" s="448"/>
      <c r="D442" s="448"/>
      <c r="E442" s="448"/>
      <c r="F442" s="448"/>
      <c r="G442" s="448"/>
      <c r="H442" s="448"/>
      <c r="I442" s="448"/>
      <c r="J442" s="448"/>
      <c r="K442" s="448"/>
      <c r="L442" s="448"/>
      <c r="M442" s="448"/>
      <c r="N442" s="448"/>
      <c r="O442" s="448"/>
      <c r="P442" s="448"/>
      <c r="Q442" s="448"/>
      <c r="R442" s="448"/>
      <c r="S442" s="448"/>
      <c r="T442" s="448"/>
      <c r="U442" s="448"/>
      <c r="V442" s="448"/>
      <c r="W442" s="448"/>
      <c r="X442" s="448"/>
      <c r="Y442" s="448"/>
      <c r="Z442" s="448"/>
      <c r="AA442" s="448"/>
      <c r="AB442" s="448"/>
    </row>
    <row r="443">
      <c r="A443" s="448"/>
      <c r="B443" s="448"/>
      <c r="C443" s="448"/>
      <c r="D443" s="448"/>
      <c r="E443" s="448"/>
      <c r="F443" s="448"/>
      <c r="G443" s="448"/>
      <c r="H443" s="448"/>
      <c r="I443" s="448"/>
      <c r="J443" s="448"/>
      <c r="K443" s="448"/>
      <c r="L443" s="448"/>
      <c r="M443" s="448"/>
      <c r="N443" s="448"/>
      <c r="O443" s="448"/>
      <c r="P443" s="448"/>
      <c r="Q443" s="448"/>
      <c r="R443" s="448"/>
      <c r="S443" s="448"/>
      <c r="T443" s="448"/>
      <c r="U443" s="448"/>
      <c r="V443" s="448"/>
      <c r="W443" s="448"/>
      <c r="X443" s="448"/>
      <c r="Y443" s="448"/>
      <c r="Z443" s="448"/>
      <c r="AA443" s="448"/>
      <c r="AB443" s="448"/>
    </row>
    <row r="444">
      <c r="A444" s="448"/>
      <c r="B444" s="448"/>
      <c r="C444" s="448"/>
      <c r="D444" s="448"/>
      <c r="E444" s="448"/>
      <c r="F444" s="448"/>
      <c r="G444" s="448"/>
      <c r="H444" s="448"/>
      <c r="I444" s="448"/>
      <c r="J444" s="448"/>
      <c r="K444" s="448"/>
      <c r="L444" s="448"/>
      <c r="M444" s="448"/>
      <c r="N444" s="448"/>
      <c r="O444" s="448"/>
      <c r="P444" s="448"/>
      <c r="Q444" s="448"/>
      <c r="R444" s="448"/>
      <c r="S444" s="448"/>
      <c r="T444" s="448"/>
      <c r="U444" s="448"/>
      <c r="V444" s="448"/>
      <c r="W444" s="448"/>
      <c r="X444" s="448"/>
      <c r="Y444" s="448"/>
      <c r="Z444" s="448"/>
      <c r="AA444" s="448"/>
      <c r="AB444" s="448"/>
    </row>
    <row r="445">
      <c r="A445" s="448"/>
      <c r="B445" s="448"/>
      <c r="C445" s="448"/>
      <c r="D445" s="448"/>
      <c r="E445" s="448"/>
      <c r="F445" s="448"/>
      <c r="G445" s="448"/>
      <c r="H445" s="448"/>
      <c r="I445" s="448"/>
      <c r="J445" s="448"/>
      <c r="K445" s="448"/>
      <c r="L445" s="448"/>
      <c r="M445" s="448"/>
      <c r="N445" s="448"/>
      <c r="O445" s="448"/>
      <c r="P445" s="448"/>
      <c r="Q445" s="448"/>
      <c r="R445" s="448"/>
      <c r="S445" s="448"/>
      <c r="T445" s="448"/>
      <c r="U445" s="448"/>
      <c r="V445" s="448"/>
      <c r="W445" s="448"/>
      <c r="X445" s="448"/>
      <c r="Y445" s="448"/>
      <c r="Z445" s="448"/>
      <c r="AA445" s="448"/>
      <c r="AB445" s="448"/>
    </row>
    <row r="446">
      <c r="A446" s="448"/>
      <c r="B446" s="448"/>
      <c r="C446" s="448"/>
      <c r="D446" s="448"/>
      <c r="E446" s="448"/>
      <c r="F446" s="448"/>
      <c r="G446" s="448"/>
      <c r="H446" s="448"/>
      <c r="I446" s="448"/>
      <c r="J446" s="448"/>
      <c r="K446" s="448"/>
      <c r="L446" s="448"/>
      <c r="M446" s="448"/>
      <c r="N446" s="448"/>
      <c r="O446" s="448"/>
      <c r="P446" s="448"/>
      <c r="Q446" s="448"/>
      <c r="R446" s="448"/>
      <c r="S446" s="448"/>
      <c r="T446" s="448"/>
      <c r="U446" s="448"/>
      <c r="V446" s="448"/>
      <c r="W446" s="448"/>
      <c r="X446" s="448"/>
      <c r="Y446" s="448"/>
      <c r="Z446" s="448"/>
      <c r="AA446" s="448"/>
      <c r="AB446" s="448"/>
    </row>
    <row r="447">
      <c r="A447" s="448"/>
      <c r="B447" s="448"/>
      <c r="C447" s="448"/>
      <c r="D447" s="448"/>
      <c r="E447" s="448"/>
      <c r="F447" s="448"/>
      <c r="G447" s="448"/>
      <c r="H447" s="448"/>
      <c r="I447" s="448"/>
      <c r="J447" s="448"/>
      <c r="K447" s="448"/>
      <c r="L447" s="448"/>
      <c r="M447" s="448"/>
      <c r="N447" s="448"/>
      <c r="O447" s="448"/>
      <c r="P447" s="448"/>
      <c r="Q447" s="448"/>
      <c r="R447" s="448"/>
      <c r="S447" s="448"/>
      <c r="T447" s="448"/>
      <c r="U447" s="448"/>
      <c r="V447" s="448"/>
      <c r="W447" s="448"/>
      <c r="X447" s="448"/>
      <c r="Y447" s="448"/>
      <c r="Z447" s="448"/>
      <c r="AA447" s="448"/>
      <c r="AB447" s="448"/>
    </row>
    <row r="448">
      <c r="A448" s="448"/>
      <c r="B448" s="448"/>
      <c r="C448" s="448"/>
      <c r="D448" s="448"/>
      <c r="E448" s="448"/>
      <c r="F448" s="448"/>
      <c r="G448" s="448"/>
      <c r="H448" s="448"/>
      <c r="I448" s="448"/>
      <c r="J448" s="448"/>
      <c r="K448" s="448"/>
      <c r="L448" s="448"/>
      <c r="M448" s="448"/>
      <c r="N448" s="448"/>
      <c r="O448" s="448"/>
      <c r="P448" s="448"/>
      <c r="Q448" s="448"/>
      <c r="R448" s="448"/>
      <c r="S448" s="448"/>
      <c r="T448" s="448"/>
      <c r="U448" s="448"/>
      <c r="V448" s="448"/>
      <c r="W448" s="448"/>
      <c r="X448" s="448"/>
      <c r="Y448" s="448"/>
      <c r="Z448" s="448"/>
      <c r="AA448" s="448"/>
      <c r="AB448" s="448"/>
    </row>
    <row r="449">
      <c r="A449" s="448"/>
      <c r="B449" s="448"/>
      <c r="C449" s="448"/>
      <c r="D449" s="448"/>
      <c r="E449" s="448"/>
      <c r="F449" s="448"/>
      <c r="G449" s="448"/>
      <c r="H449" s="448"/>
      <c r="I449" s="448"/>
      <c r="J449" s="448"/>
      <c r="K449" s="448"/>
      <c r="L449" s="448"/>
      <c r="M449" s="448"/>
      <c r="N449" s="448"/>
      <c r="O449" s="448"/>
      <c r="P449" s="448"/>
      <c r="Q449" s="448"/>
      <c r="R449" s="448"/>
      <c r="S449" s="448"/>
      <c r="T449" s="448"/>
      <c r="U449" s="448"/>
      <c r="V449" s="448"/>
      <c r="W449" s="448"/>
      <c r="X449" s="448"/>
      <c r="Y449" s="448"/>
      <c r="Z449" s="448"/>
      <c r="AA449" s="448"/>
      <c r="AB449" s="448"/>
    </row>
    <row r="450">
      <c r="A450" s="448"/>
      <c r="B450" s="448"/>
      <c r="C450" s="448"/>
      <c r="D450" s="448"/>
      <c r="E450" s="448"/>
      <c r="F450" s="448"/>
      <c r="G450" s="448"/>
      <c r="H450" s="448"/>
      <c r="I450" s="448"/>
      <c r="J450" s="448"/>
      <c r="K450" s="448"/>
      <c r="L450" s="448"/>
      <c r="M450" s="448"/>
      <c r="N450" s="448"/>
      <c r="O450" s="448"/>
      <c r="P450" s="448"/>
      <c r="Q450" s="448"/>
      <c r="R450" s="448"/>
      <c r="S450" s="448"/>
      <c r="T450" s="448"/>
      <c r="U450" s="448"/>
      <c r="V450" s="448"/>
      <c r="W450" s="448"/>
      <c r="X450" s="448"/>
      <c r="Y450" s="448"/>
      <c r="Z450" s="448"/>
      <c r="AA450" s="448"/>
      <c r="AB450" s="448"/>
    </row>
    <row r="451">
      <c r="A451" s="448"/>
      <c r="B451" s="448"/>
      <c r="C451" s="448"/>
      <c r="D451" s="448"/>
      <c r="E451" s="448"/>
      <c r="F451" s="448"/>
      <c r="G451" s="448"/>
      <c r="H451" s="448"/>
      <c r="I451" s="448"/>
      <c r="J451" s="448"/>
      <c r="K451" s="448"/>
      <c r="L451" s="448"/>
      <c r="M451" s="448"/>
      <c r="N451" s="448"/>
      <c r="O451" s="448"/>
      <c r="P451" s="448"/>
      <c r="Q451" s="448"/>
      <c r="R451" s="448"/>
      <c r="S451" s="448"/>
      <c r="T451" s="448"/>
      <c r="U451" s="448"/>
      <c r="V451" s="448"/>
      <c r="W451" s="448"/>
      <c r="X451" s="448"/>
      <c r="Y451" s="448"/>
      <c r="Z451" s="448"/>
      <c r="AA451" s="448"/>
      <c r="AB451" s="448"/>
    </row>
    <row r="452">
      <c r="A452" s="448"/>
      <c r="B452" s="448"/>
      <c r="C452" s="448"/>
      <c r="D452" s="448"/>
      <c r="E452" s="448"/>
      <c r="F452" s="448"/>
      <c r="G452" s="448"/>
      <c r="H452" s="448"/>
      <c r="I452" s="448"/>
      <c r="J452" s="448"/>
      <c r="K452" s="448"/>
      <c r="L452" s="448"/>
      <c r="M452" s="448"/>
      <c r="N452" s="448"/>
      <c r="O452" s="448"/>
      <c r="P452" s="448"/>
      <c r="Q452" s="448"/>
      <c r="R452" s="448"/>
      <c r="S452" s="448"/>
      <c r="T452" s="448"/>
      <c r="U452" s="448"/>
      <c r="V452" s="448"/>
      <c r="W452" s="448"/>
      <c r="X452" s="448"/>
      <c r="Y452" s="448"/>
      <c r="Z452" s="448"/>
      <c r="AA452" s="448"/>
      <c r="AB452" s="448"/>
    </row>
    <row r="453">
      <c r="A453" s="448"/>
      <c r="B453" s="448"/>
      <c r="C453" s="448"/>
      <c r="D453" s="448"/>
      <c r="E453" s="448"/>
      <c r="F453" s="448"/>
      <c r="G453" s="448"/>
      <c r="H453" s="448"/>
      <c r="I453" s="448"/>
      <c r="J453" s="448"/>
      <c r="K453" s="448"/>
      <c r="L453" s="448"/>
      <c r="M453" s="448"/>
      <c r="N453" s="448"/>
      <c r="O453" s="448"/>
      <c r="P453" s="448"/>
      <c r="Q453" s="448"/>
      <c r="R453" s="448"/>
      <c r="S453" s="448"/>
      <c r="T453" s="448"/>
      <c r="U453" s="448"/>
      <c r="V453" s="448"/>
      <c r="W453" s="448"/>
      <c r="X453" s="448"/>
      <c r="Y453" s="448"/>
      <c r="Z453" s="448"/>
      <c r="AA453" s="448"/>
      <c r="AB453" s="448"/>
    </row>
    <row r="454">
      <c r="A454" s="448"/>
      <c r="B454" s="448"/>
      <c r="C454" s="448"/>
      <c r="D454" s="448"/>
      <c r="E454" s="448"/>
      <c r="F454" s="448"/>
      <c r="G454" s="448"/>
      <c r="H454" s="448"/>
      <c r="I454" s="448"/>
      <c r="J454" s="448"/>
      <c r="K454" s="448"/>
      <c r="L454" s="448"/>
      <c r="M454" s="448"/>
      <c r="N454" s="448"/>
      <c r="O454" s="448"/>
      <c r="P454" s="448"/>
      <c r="Q454" s="448"/>
      <c r="R454" s="448"/>
      <c r="S454" s="448"/>
      <c r="T454" s="448"/>
      <c r="U454" s="448"/>
      <c r="V454" s="448"/>
      <c r="W454" s="448"/>
      <c r="X454" s="448"/>
      <c r="Y454" s="448"/>
      <c r="Z454" s="448"/>
      <c r="AA454" s="448"/>
      <c r="AB454" s="448"/>
    </row>
    <row r="455">
      <c r="A455" s="448"/>
      <c r="B455" s="448"/>
      <c r="C455" s="448"/>
      <c r="D455" s="448"/>
      <c r="E455" s="448"/>
      <c r="F455" s="448"/>
      <c r="G455" s="448"/>
      <c r="H455" s="448"/>
      <c r="I455" s="448"/>
      <c r="J455" s="448"/>
      <c r="K455" s="448"/>
      <c r="L455" s="448"/>
      <c r="M455" s="448"/>
      <c r="N455" s="448"/>
      <c r="O455" s="448"/>
      <c r="P455" s="448"/>
      <c r="Q455" s="448"/>
      <c r="R455" s="448"/>
      <c r="S455" s="448"/>
      <c r="T455" s="448"/>
      <c r="U455" s="448"/>
      <c r="V455" s="448"/>
      <c r="W455" s="448"/>
      <c r="X455" s="448"/>
      <c r="Y455" s="448"/>
      <c r="Z455" s="448"/>
      <c r="AA455" s="448"/>
      <c r="AB455" s="448"/>
    </row>
    <row r="456">
      <c r="A456" s="448"/>
      <c r="B456" s="448"/>
      <c r="C456" s="448"/>
      <c r="D456" s="448"/>
      <c r="E456" s="448"/>
      <c r="F456" s="448"/>
      <c r="G456" s="448"/>
      <c r="H456" s="448"/>
      <c r="I456" s="448"/>
      <c r="J456" s="448"/>
      <c r="K456" s="448"/>
      <c r="L456" s="448"/>
      <c r="M456" s="448"/>
      <c r="N456" s="448"/>
      <c r="O456" s="448"/>
      <c r="P456" s="448"/>
      <c r="Q456" s="448"/>
      <c r="R456" s="448"/>
      <c r="S456" s="448"/>
      <c r="T456" s="448"/>
      <c r="U456" s="448"/>
      <c r="V456" s="448"/>
      <c r="W456" s="448"/>
      <c r="X456" s="448"/>
      <c r="Y456" s="448"/>
      <c r="Z456" s="448"/>
      <c r="AA456" s="448"/>
      <c r="AB456" s="448"/>
    </row>
    <row r="457">
      <c r="A457" s="448"/>
      <c r="B457" s="448"/>
      <c r="C457" s="448"/>
      <c r="D457" s="448"/>
      <c r="E457" s="448"/>
      <c r="F457" s="448"/>
      <c r="G457" s="448"/>
      <c r="H457" s="448"/>
      <c r="I457" s="448"/>
      <c r="J457" s="448"/>
      <c r="K457" s="448"/>
      <c r="L457" s="448"/>
      <c r="M457" s="448"/>
      <c r="N457" s="448"/>
      <c r="O457" s="448"/>
      <c r="P457" s="448"/>
      <c r="Q457" s="448"/>
      <c r="R457" s="448"/>
      <c r="S457" s="448"/>
      <c r="T457" s="448"/>
      <c r="U457" s="448"/>
      <c r="V457" s="448"/>
      <c r="W457" s="448"/>
      <c r="X457" s="448"/>
      <c r="Y457" s="448"/>
      <c r="Z457" s="448"/>
      <c r="AA457" s="448"/>
      <c r="AB457" s="448"/>
    </row>
    <row r="458">
      <c r="A458" s="448"/>
      <c r="B458" s="448"/>
      <c r="C458" s="448"/>
      <c r="D458" s="448"/>
      <c r="E458" s="448"/>
      <c r="F458" s="448"/>
      <c r="G458" s="448"/>
      <c r="H458" s="448"/>
      <c r="I458" s="448"/>
      <c r="J458" s="448"/>
      <c r="K458" s="448"/>
      <c r="L458" s="448"/>
      <c r="M458" s="448"/>
      <c r="N458" s="448"/>
      <c r="O458" s="448"/>
      <c r="P458" s="448"/>
      <c r="Q458" s="448"/>
      <c r="R458" s="448"/>
      <c r="S458" s="448"/>
      <c r="T458" s="448"/>
      <c r="U458" s="448"/>
      <c r="V458" s="448"/>
      <c r="W458" s="448"/>
      <c r="X458" s="448"/>
      <c r="Y458" s="448"/>
      <c r="Z458" s="448"/>
      <c r="AA458" s="448"/>
      <c r="AB458" s="448"/>
    </row>
    <row r="459">
      <c r="A459" s="448"/>
      <c r="B459" s="448"/>
      <c r="C459" s="448"/>
      <c r="D459" s="448"/>
      <c r="E459" s="448"/>
      <c r="F459" s="448"/>
      <c r="G459" s="448"/>
      <c r="H459" s="448"/>
      <c r="I459" s="448"/>
      <c r="J459" s="448"/>
      <c r="K459" s="448"/>
      <c r="L459" s="448"/>
      <c r="M459" s="448"/>
      <c r="N459" s="448"/>
      <c r="O459" s="448"/>
      <c r="P459" s="448"/>
      <c r="Q459" s="448"/>
      <c r="R459" s="448"/>
      <c r="S459" s="448"/>
      <c r="T459" s="448"/>
      <c r="U459" s="448"/>
      <c r="V459" s="448"/>
      <c r="W459" s="448"/>
      <c r="X459" s="448"/>
      <c r="Y459" s="448"/>
      <c r="Z459" s="448"/>
      <c r="AA459" s="448"/>
      <c r="AB459" s="448"/>
    </row>
    <row r="460">
      <c r="A460" s="448"/>
      <c r="B460" s="448"/>
      <c r="C460" s="448"/>
      <c r="D460" s="448"/>
      <c r="E460" s="448"/>
      <c r="F460" s="448"/>
      <c r="G460" s="448"/>
      <c r="H460" s="448"/>
      <c r="I460" s="448"/>
      <c r="J460" s="448"/>
      <c r="K460" s="448"/>
      <c r="L460" s="448"/>
      <c r="M460" s="448"/>
      <c r="N460" s="448"/>
      <c r="O460" s="448"/>
      <c r="P460" s="448"/>
      <c r="Q460" s="448"/>
      <c r="R460" s="448"/>
      <c r="S460" s="448"/>
      <c r="T460" s="448"/>
      <c r="U460" s="448"/>
      <c r="V460" s="448"/>
      <c r="W460" s="448"/>
      <c r="X460" s="448"/>
      <c r="Y460" s="448"/>
      <c r="Z460" s="448"/>
      <c r="AA460" s="448"/>
      <c r="AB460" s="448"/>
    </row>
    <row r="461">
      <c r="A461" s="448"/>
      <c r="B461" s="448"/>
      <c r="C461" s="448"/>
      <c r="D461" s="448"/>
      <c r="E461" s="448"/>
      <c r="F461" s="448"/>
      <c r="G461" s="448"/>
      <c r="H461" s="448"/>
      <c r="I461" s="448"/>
      <c r="J461" s="448"/>
      <c r="K461" s="448"/>
      <c r="L461" s="448"/>
      <c r="M461" s="448"/>
      <c r="N461" s="448"/>
      <c r="O461" s="448"/>
      <c r="P461" s="448"/>
      <c r="Q461" s="448"/>
      <c r="R461" s="448"/>
      <c r="S461" s="448"/>
      <c r="T461" s="448"/>
      <c r="U461" s="448"/>
      <c r="V461" s="448"/>
      <c r="W461" s="448"/>
      <c r="X461" s="448"/>
      <c r="Y461" s="448"/>
      <c r="Z461" s="448"/>
      <c r="AA461" s="448"/>
      <c r="AB461" s="448"/>
    </row>
    <row r="462">
      <c r="A462" s="448"/>
      <c r="B462" s="448"/>
      <c r="C462" s="448"/>
      <c r="D462" s="448"/>
      <c r="E462" s="448"/>
      <c r="F462" s="448"/>
      <c r="G462" s="448"/>
      <c r="H462" s="448"/>
      <c r="I462" s="448"/>
      <c r="J462" s="448"/>
      <c r="K462" s="448"/>
      <c r="L462" s="448"/>
      <c r="M462" s="448"/>
      <c r="N462" s="448"/>
      <c r="O462" s="448"/>
      <c r="P462" s="448"/>
      <c r="Q462" s="448"/>
      <c r="R462" s="448"/>
      <c r="S462" s="448"/>
      <c r="T462" s="448"/>
      <c r="U462" s="448"/>
      <c r="V462" s="448"/>
      <c r="W462" s="448"/>
      <c r="X462" s="448"/>
      <c r="Y462" s="448"/>
      <c r="Z462" s="448"/>
      <c r="AA462" s="448"/>
      <c r="AB462" s="448"/>
    </row>
    <row r="463">
      <c r="A463" s="448"/>
      <c r="B463" s="448"/>
      <c r="C463" s="448"/>
      <c r="D463" s="448"/>
      <c r="E463" s="448"/>
      <c r="F463" s="448"/>
      <c r="G463" s="448"/>
      <c r="H463" s="448"/>
      <c r="I463" s="448"/>
      <c r="J463" s="448"/>
      <c r="K463" s="448"/>
      <c r="L463" s="448"/>
      <c r="M463" s="448"/>
      <c r="N463" s="448"/>
      <c r="O463" s="448"/>
      <c r="P463" s="448"/>
      <c r="Q463" s="448"/>
      <c r="R463" s="448"/>
      <c r="S463" s="448"/>
      <c r="T463" s="448"/>
      <c r="U463" s="448"/>
      <c r="V463" s="448"/>
      <c r="W463" s="448"/>
      <c r="X463" s="448"/>
      <c r="Y463" s="448"/>
      <c r="Z463" s="448"/>
      <c r="AA463" s="448"/>
      <c r="AB463" s="448"/>
    </row>
    <row r="464">
      <c r="A464" s="448"/>
      <c r="B464" s="448"/>
      <c r="C464" s="448"/>
      <c r="D464" s="448"/>
      <c r="E464" s="448"/>
      <c r="F464" s="448"/>
      <c r="G464" s="448"/>
      <c r="H464" s="448"/>
      <c r="I464" s="448"/>
      <c r="J464" s="448"/>
      <c r="K464" s="448"/>
      <c r="L464" s="448"/>
      <c r="M464" s="448"/>
      <c r="N464" s="448"/>
      <c r="O464" s="448"/>
      <c r="P464" s="448"/>
      <c r="Q464" s="448"/>
      <c r="R464" s="448"/>
      <c r="S464" s="448"/>
      <c r="T464" s="448"/>
      <c r="U464" s="448"/>
      <c r="V464" s="448"/>
      <c r="W464" s="448"/>
      <c r="X464" s="448"/>
      <c r="Y464" s="448"/>
      <c r="Z464" s="448"/>
      <c r="AA464" s="448"/>
      <c r="AB464" s="448"/>
    </row>
    <row r="465">
      <c r="A465" s="448"/>
      <c r="B465" s="448"/>
      <c r="C465" s="448"/>
      <c r="D465" s="448"/>
      <c r="E465" s="448"/>
      <c r="F465" s="448"/>
      <c r="G465" s="448"/>
      <c r="H465" s="448"/>
      <c r="I465" s="448"/>
      <c r="J465" s="448"/>
      <c r="K465" s="448"/>
      <c r="L465" s="448"/>
      <c r="M465" s="448"/>
      <c r="N465" s="448"/>
      <c r="O465" s="448"/>
      <c r="P465" s="448"/>
      <c r="Q465" s="448"/>
      <c r="R465" s="448"/>
      <c r="S465" s="448"/>
      <c r="T465" s="448"/>
      <c r="U465" s="448"/>
      <c r="V465" s="448"/>
      <c r="W465" s="448"/>
      <c r="X465" s="448"/>
      <c r="Y465" s="448"/>
      <c r="Z465" s="448"/>
      <c r="AA465" s="448"/>
      <c r="AB465" s="448"/>
    </row>
    <row r="466">
      <c r="A466" s="448"/>
      <c r="B466" s="448"/>
      <c r="C466" s="448"/>
      <c r="D466" s="448"/>
      <c r="E466" s="448"/>
      <c r="F466" s="448"/>
      <c r="G466" s="448"/>
      <c r="H466" s="448"/>
      <c r="I466" s="448"/>
      <c r="J466" s="448"/>
      <c r="K466" s="448"/>
      <c r="L466" s="448"/>
      <c r="M466" s="448"/>
      <c r="N466" s="448"/>
      <c r="O466" s="448"/>
      <c r="P466" s="448"/>
      <c r="Q466" s="448"/>
      <c r="R466" s="448"/>
      <c r="S466" s="448"/>
      <c r="T466" s="448"/>
      <c r="U466" s="448"/>
      <c r="V466" s="448"/>
      <c r="W466" s="448"/>
      <c r="X466" s="448"/>
      <c r="Y466" s="448"/>
      <c r="Z466" s="448"/>
      <c r="AA466" s="448"/>
      <c r="AB466" s="448"/>
    </row>
    <row r="467">
      <c r="A467" s="448"/>
      <c r="B467" s="448"/>
      <c r="C467" s="448"/>
      <c r="D467" s="448"/>
      <c r="E467" s="448"/>
      <c r="F467" s="448"/>
      <c r="G467" s="448"/>
      <c r="H467" s="448"/>
      <c r="I467" s="448"/>
      <c r="J467" s="448"/>
      <c r="K467" s="448"/>
      <c r="L467" s="448"/>
      <c r="M467" s="448"/>
      <c r="N467" s="448"/>
      <c r="O467" s="448"/>
      <c r="P467" s="448"/>
      <c r="Q467" s="448"/>
      <c r="R467" s="448"/>
      <c r="S467" s="448"/>
      <c r="T467" s="448"/>
      <c r="U467" s="448"/>
      <c r="V467" s="448"/>
      <c r="W467" s="448"/>
      <c r="X467" s="448"/>
      <c r="Y467" s="448"/>
      <c r="Z467" s="448"/>
      <c r="AA467" s="448"/>
      <c r="AB467" s="448"/>
    </row>
    <row r="468">
      <c r="A468" s="448"/>
      <c r="B468" s="448"/>
      <c r="C468" s="448"/>
      <c r="D468" s="448"/>
      <c r="E468" s="448"/>
      <c r="F468" s="448"/>
      <c r="G468" s="448"/>
      <c r="H468" s="448"/>
      <c r="I468" s="448"/>
      <c r="J468" s="448"/>
      <c r="K468" s="448"/>
      <c r="L468" s="448"/>
      <c r="M468" s="448"/>
      <c r="N468" s="448"/>
      <c r="O468" s="448"/>
      <c r="P468" s="448"/>
      <c r="Q468" s="448"/>
      <c r="R468" s="448"/>
      <c r="S468" s="448"/>
      <c r="T468" s="448"/>
      <c r="U468" s="448"/>
      <c r="V468" s="448"/>
      <c r="W468" s="448"/>
      <c r="X468" s="448"/>
      <c r="Y468" s="448"/>
      <c r="Z468" s="448"/>
      <c r="AA468" s="448"/>
      <c r="AB468" s="448"/>
    </row>
    <row r="469">
      <c r="A469" s="448"/>
      <c r="B469" s="448"/>
      <c r="C469" s="448"/>
      <c r="D469" s="448"/>
      <c r="E469" s="448"/>
      <c r="F469" s="448"/>
      <c r="G469" s="448"/>
      <c r="H469" s="448"/>
      <c r="I469" s="448"/>
      <c r="J469" s="448"/>
      <c r="K469" s="448"/>
      <c r="L469" s="448"/>
      <c r="M469" s="448"/>
      <c r="N469" s="448"/>
      <c r="O469" s="448"/>
      <c r="P469" s="448"/>
      <c r="Q469" s="448"/>
      <c r="R469" s="448"/>
      <c r="S469" s="448"/>
      <c r="T469" s="448"/>
      <c r="U469" s="448"/>
      <c r="V469" s="448"/>
      <c r="W469" s="448"/>
      <c r="X469" s="448"/>
      <c r="Y469" s="448"/>
      <c r="Z469" s="448"/>
      <c r="AA469" s="448"/>
      <c r="AB469" s="448"/>
    </row>
    <row r="470">
      <c r="A470" s="448"/>
      <c r="B470" s="448"/>
      <c r="C470" s="448"/>
      <c r="D470" s="448"/>
      <c r="E470" s="448"/>
      <c r="F470" s="448"/>
      <c r="G470" s="448"/>
      <c r="H470" s="448"/>
      <c r="I470" s="448"/>
      <c r="J470" s="448"/>
      <c r="K470" s="448"/>
      <c r="L470" s="448"/>
      <c r="M470" s="448"/>
      <c r="N470" s="448"/>
      <c r="O470" s="448"/>
      <c r="P470" s="448"/>
      <c r="Q470" s="448"/>
      <c r="R470" s="448"/>
      <c r="S470" s="448"/>
      <c r="T470" s="448"/>
      <c r="U470" s="448"/>
      <c r="V470" s="448"/>
      <c r="W470" s="448"/>
      <c r="X470" s="448"/>
      <c r="Y470" s="448"/>
      <c r="Z470" s="448"/>
      <c r="AA470" s="448"/>
      <c r="AB470" s="448"/>
    </row>
    <row r="471">
      <c r="A471" s="448"/>
      <c r="B471" s="448"/>
      <c r="C471" s="448"/>
      <c r="D471" s="448"/>
      <c r="E471" s="448"/>
      <c r="F471" s="448"/>
      <c r="G471" s="448"/>
      <c r="H471" s="448"/>
      <c r="I471" s="448"/>
      <c r="J471" s="448"/>
      <c r="K471" s="448"/>
      <c r="L471" s="448"/>
      <c r="M471" s="448"/>
      <c r="N471" s="448"/>
      <c r="O471" s="448"/>
      <c r="P471" s="448"/>
      <c r="Q471" s="448"/>
      <c r="R471" s="448"/>
      <c r="S471" s="448"/>
      <c r="T471" s="448"/>
      <c r="U471" s="448"/>
      <c r="V471" s="448"/>
      <c r="W471" s="448"/>
      <c r="X471" s="448"/>
      <c r="Y471" s="448"/>
      <c r="Z471" s="448"/>
      <c r="AA471" s="448"/>
      <c r="AB471" s="448"/>
    </row>
    <row r="472">
      <c r="A472" s="448"/>
      <c r="B472" s="448"/>
      <c r="C472" s="448"/>
      <c r="D472" s="448"/>
      <c r="E472" s="448"/>
      <c r="F472" s="448"/>
      <c r="G472" s="448"/>
      <c r="H472" s="448"/>
      <c r="I472" s="448"/>
      <c r="J472" s="448"/>
      <c r="K472" s="448"/>
      <c r="L472" s="448"/>
      <c r="M472" s="448"/>
      <c r="N472" s="448"/>
      <c r="O472" s="448"/>
      <c r="P472" s="448"/>
      <c r="Q472" s="448"/>
      <c r="R472" s="448"/>
      <c r="S472" s="448"/>
      <c r="T472" s="448"/>
      <c r="U472" s="448"/>
      <c r="V472" s="448"/>
      <c r="W472" s="448"/>
      <c r="X472" s="448"/>
      <c r="Y472" s="448"/>
      <c r="Z472" s="448"/>
      <c r="AA472" s="448"/>
      <c r="AB472" s="448"/>
    </row>
    <row r="473">
      <c r="A473" s="448"/>
      <c r="B473" s="448"/>
      <c r="C473" s="448"/>
      <c r="D473" s="448"/>
      <c r="E473" s="448"/>
      <c r="F473" s="448"/>
      <c r="G473" s="448"/>
      <c r="H473" s="448"/>
      <c r="I473" s="448"/>
      <c r="J473" s="448"/>
      <c r="K473" s="448"/>
      <c r="L473" s="448"/>
      <c r="M473" s="448"/>
      <c r="N473" s="448"/>
      <c r="O473" s="448"/>
      <c r="P473" s="448"/>
      <c r="Q473" s="448"/>
      <c r="R473" s="448"/>
      <c r="S473" s="448"/>
      <c r="T473" s="448"/>
      <c r="U473" s="448"/>
      <c r="V473" s="448"/>
      <c r="W473" s="448"/>
      <c r="X473" s="448"/>
      <c r="Y473" s="448"/>
      <c r="Z473" s="448"/>
      <c r="AA473" s="448"/>
      <c r="AB473" s="448"/>
    </row>
    <row r="474">
      <c r="A474" s="448"/>
      <c r="B474" s="448"/>
      <c r="C474" s="448"/>
      <c r="D474" s="448"/>
      <c r="E474" s="448"/>
      <c r="F474" s="448"/>
      <c r="G474" s="448"/>
      <c r="H474" s="448"/>
      <c r="I474" s="448"/>
      <c r="J474" s="448"/>
      <c r="K474" s="448"/>
      <c r="L474" s="448"/>
      <c r="M474" s="448"/>
      <c r="N474" s="448"/>
      <c r="O474" s="448"/>
      <c r="P474" s="448"/>
      <c r="Q474" s="448"/>
      <c r="R474" s="448"/>
      <c r="S474" s="448"/>
      <c r="T474" s="448"/>
      <c r="U474" s="448"/>
      <c r="V474" s="448"/>
      <c r="W474" s="448"/>
      <c r="X474" s="448"/>
      <c r="Y474" s="448"/>
      <c r="Z474" s="448"/>
      <c r="AA474" s="448"/>
      <c r="AB474" s="448"/>
    </row>
    <row r="475">
      <c r="A475" s="448"/>
      <c r="B475" s="448"/>
      <c r="C475" s="448"/>
      <c r="D475" s="448"/>
      <c r="E475" s="448"/>
      <c r="F475" s="448"/>
      <c r="G475" s="448"/>
      <c r="H475" s="448"/>
      <c r="I475" s="448"/>
      <c r="J475" s="448"/>
      <c r="K475" s="448"/>
      <c r="L475" s="448"/>
      <c r="M475" s="448"/>
      <c r="N475" s="448"/>
      <c r="O475" s="448"/>
      <c r="P475" s="448"/>
      <c r="Q475" s="448"/>
      <c r="R475" s="448"/>
      <c r="S475" s="448"/>
      <c r="T475" s="448"/>
      <c r="U475" s="448"/>
      <c r="V475" s="448"/>
      <c r="W475" s="448"/>
      <c r="X475" s="448"/>
      <c r="Y475" s="448"/>
      <c r="Z475" s="448"/>
      <c r="AA475" s="448"/>
      <c r="AB475" s="448"/>
    </row>
    <row r="476">
      <c r="A476" s="448"/>
      <c r="B476" s="448"/>
      <c r="C476" s="448"/>
      <c r="D476" s="448"/>
      <c r="E476" s="448"/>
      <c r="F476" s="448"/>
      <c r="G476" s="448"/>
      <c r="H476" s="448"/>
      <c r="I476" s="448"/>
      <c r="J476" s="448"/>
      <c r="K476" s="448"/>
      <c r="L476" s="448"/>
      <c r="M476" s="448"/>
      <c r="N476" s="448"/>
      <c r="O476" s="448"/>
      <c r="P476" s="448"/>
      <c r="Q476" s="448"/>
      <c r="R476" s="448"/>
      <c r="S476" s="448"/>
      <c r="T476" s="448"/>
      <c r="U476" s="448"/>
      <c r="V476" s="448"/>
      <c r="W476" s="448"/>
      <c r="X476" s="448"/>
      <c r="Y476" s="448"/>
      <c r="Z476" s="448"/>
      <c r="AA476" s="448"/>
      <c r="AB476" s="448"/>
    </row>
    <row r="477">
      <c r="A477" s="448"/>
      <c r="B477" s="448"/>
      <c r="C477" s="448"/>
      <c r="D477" s="448"/>
      <c r="E477" s="448"/>
      <c r="F477" s="448"/>
      <c r="G477" s="448"/>
      <c r="H477" s="448"/>
      <c r="I477" s="448"/>
      <c r="J477" s="448"/>
      <c r="K477" s="448"/>
      <c r="L477" s="448"/>
      <c r="M477" s="448"/>
      <c r="N477" s="448"/>
      <c r="O477" s="448"/>
      <c r="P477" s="448"/>
      <c r="Q477" s="448"/>
      <c r="R477" s="448"/>
      <c r="S477" s="448"/>
      <c r="T477" s="448"/>
      <c r="U477" s="448"/>
      <c r="V477" s="448"/>
      <c r="W477" s="448"/>
      <c r="X477" s="448"/>
      <c r="Y477" s="448"/>
      <c r="Z477" s="448"/>
      <c r="AA477" s="448"/>
      <c r="AB477" s="448"/>
    </row>
    <row r="478">
      <c r="A478" s="448"/>
      <c r="B478" s="448"/>
      <c r="C478" s="448"/>
      <c r="D478" s="448"/>
      <c r="E478" s="448"/>
      <c r="F478" s="448"/>
      <c r="G478" s="448"/>
      <c r="H478" s="448"/>
      <c r="I478" s="448"/>
      <c r="J478" s="448"/>
      <c r="K478" s="448"/>
      <c r="L478" s="448"/>
      <c r="M478" s="448"/>
      <c r="N478" s="448"/>
      <c r="O478" s="448"/>
      <c r="P478" s="448"/>
      <c r="Q478" s="448"/>
      <c r="R478" s="448"/>
      <c r="S478" s="448"/>
      <c r="T478" s="448"/>
      <c r="U478" s="448"/>
      <c r="V478" s="448"/>
      <c r="W478" s="448"/>
      <c r="X478" s="448"/>
      <c r="Y478" s="448"/>
      <c r="Z478" s="448"/>
      <c r="AA478" s="448"/>
      <c r="AB478" s="448"/>
    </row>
    <row r="479">
      <c r="A479" s="448"/>
      <c r="B479" s="448"/>
      <c r="C479" s="448"/>
      <c r="D479" s="448"/>
      <c r="E479" s="448"/>
      <c r="F479" s="448"/>
      <c r="G479" s="448"/>
      <c r="H479" s="448"/>
      <c r="I479" s="448"/>
      <c r="J479" s="448"/>
      <c r="K479" s="448"/>
      <c r="L479" s="448"/>
      <c r="M479" s="448"/>
      <c r="N479" s="448"/>
      <c r="O479" s="448"/>
      <c r="P479" s="448"/>
      <c r="Q479" s="448"/>
      <c r="R479" s="448"/>
      <c r="S479" s="448"/>
      <c r="T479" s="448"/>
      <c r="U479" s="448"/>
      <c r="V479" s="448"/>
      <c r="W479" s="448"/>
      <c r="X479" s="448"/>
      <c r="Y479" s="448"/>
      <c r="Z479" s="448"/>
      <c r="AA479" s="448"/>
      <c r="AB479" s="448"/>
    </row>
    <row r="480">
      <c r="A480" s="448"/>
      <c r="B480" s="448"/>
      <c r="C480" s="448"/>
      <c r="D480" s="448"/>
      <c r="E480" s="448"/>
      <c r="F480" s="448"/>
      <c r="G480" s="448"/>
      <c r="H480" s="448"/>
      <c r="I480" s="448"/>
      <c r="J480" s="448"/>
      <c r="K480" s="448"/>
      <c r="L480" s="448"/>
      <c r="M480" s="448"/>
      <c r="N480" s="448"/>
      <c r="O480" s="448"/>
      <c r="P480" s="448"/>
      <c r="Q480" s="448"/>
      <c r="R480" s="448"/>
      <c r="S480" s="448"/>
      <c r="T480" s="448"/>
      <c r="U480" s="448"/>
      <c r="V480" s="448"/>
      <c r="W480" s="448"/>
      <c r="X480" s="448"/>
      <c r="Y480" s="448"/>
      <c r="Z480" s="448"/>
      <c r="AA480" s="448"/>
      <c r="AB480" s="448"/>
    </row>
    <row r="481">
      <c r="A481" s="448"/>
      <c r="B481" s="448"/>
      <c r="C481" s="448"/>
      <c r="D481" s="448"/>
      <c r="E481" s="448"/>
      <c r="F481" s="448"/>
      <c r="G481" s="448"/>
      <c r="H481" s="448"/>
      <c r="I481" s="448"/>
      <c r="J481" s="448"/>
      <c r="K481" s="448"/>
      <c r="L481" s="448"/>
      <c r="M481" s="448"/>
      <c r="N481" s="448"/>
      <c r="O481" s="448"/>
      <c r="P481" s="448"/>
      <c r="Q481" s="448"/>
      <c r="R481" s="448"/>
      <c r="S481" s="448"/>
      <c r="T481" s="448"/>
      <c r="U481" s="448"/>
      <c r="V481" s="448"/>
      <c r="W481" s="448"/>
      <c r="X481" s="448"/>
      <c r="Y481" s="448"/>
      <c r="Z481" s="448"/>
      <c r="AA481" s="448"/>
      <c r="AB481" s="448"/>
    </row>
    <row r="482">
      <c r="A482" s="448"/>
      <c r="B482" s="448"/>
      <c r="C482" s="448"/>
      <c r="D482" s="448"/>
      <c r="E482" s="448"/>
      <c r="F482" s="448"/>
      <c r="G482" s="448"/>
      <c r="H482" s="448"/>
      <c r="I482" s="448"/>
      <c r="J482" s="448"/>
      <c r="K482" s="448"/>
      <c r="L482" s="448"/>
      <c r="M482" s="448"/>
      <c r="N482" s="448"/>
      <c r="O482" s="448"/>
      <c r="P482" s="448"/>
      <c r="Q482" s="448"/>
      <c r="R482" s="448"/>
      <c r="S482" s="448"/>
      <c r="T482" s="448"/>
      <c r="U482" s="448"/>
      <c r="V482" s="448"/>
      <c r="W482" s="448"/>
      <c r="X482" s="448"/>
      <c r="Y482" s="448"/>
      <c r="Z482" s="448"/>
      <c r="AA482" s="448"/>
      <c r="AB482" s="448"/>
    </row>
    <row r="483">
      <c r="A483" s="448"/>
      <c r="B483" s="448"/>
      <c r="C483" s="448"/>
      <c r="D483" s="448"/>
      <c r="E483" s="448"/>
      <c r="F483" s="448"/>
      <c r="G483" s="448"/>
      <c r="H483" s="448"/>
      <c r="I483" s="448"/>
      <c r="J483" s="448"/>
      <c r="K483" s="448"/>
      <c r="L483" s="448"/>
      <c r="M483" s="448"/>
      <c r="N483" s="448"/>
      <c r="O483" s="448"/>
      <c r="P483" s="448"/>
      <c r="Q483" s="448"/>
      <c r="R483" s="448"/>
      <c r="S483" s="448"/>
      <c r="T483" s="448"/>
      <c r="U483" s="448"/>
      <c r="V483" s="448"/>
      <c r="W483" s="448"/>
      <c r="X483" s="448"/>
      <c r="Y483" s="448"/>
      <c r="Z483" s="448"/>
      <c r="AA483" s="448"/>
      <c r="AB483" s="448"/>
    </row>
    <row r="484">
      <c r="A484" s="448"/>
      <c r="B484" s="448"/>
      <c r="C484" s="448"/>
      <c r="D484" s="448"/>
      <c r="E484" s="448"/>
      <c r="F484" s="448"/>
      <c r="G484" s="448"/>
      <c r="H484" s="448"/>
      <c r="I484" s="448"/>
      <c r="J484" s="448"/>
      <c r="K484" s="448"/>
      <c r="L484" s="448"/>
      <c r="M484" s="448"/>
      <c r="N484" s="448"/>
      <c r="O484" s="448"/>
      <c r="P484" s="448"/>
      <c r="Q484" s="448"/>
      <c r="R484" s="448"/>
      <c r="S484" s="448"/>
      <c r="T484" s="448"/>
      <c r="U484" s="448"/>
      <c r="V484" s="448"/>
      <c r="W484" s="448"/>
      <c r="X484" s="448"/>
      <c r="Y484" s="448"/>
      <c r="Z484" s="448"/>
      <c r="AA484" s="448"/>
      <c r="AB484" s="448"/>
    </row>
    <row r="485">
      <c r="A485" s="448"/>
      <c r="B485" s="448"/>
      <c r="C485" s="448"/>
      <c r="D485" s="448"/>
      <c r="E485" s="448"/>
      <c r="F485" s="448"/>
      <c r="G485" s="448"/>
      <c r="H485" s="448"/>
      <c r="I485" s="448"/>
      <c r="J485" s="448"/>
      <c r="K485" s="448"/>
      <c r="L485" s="448"/>
      <c r="M485" s="448"/>
      <c r="N485" s="448"/>
      <c r="O485" s="448"/>
      <c r="P485" s="448"/>
      <c r="Q485" s="448"/>
      <c r="R485" s="448"/>
      <c r="S485" s="448"/>
      <c r="T485" s="448"/>
      <c r="U485" s="448"/>
      <c r="V485" s="448"/>
      <c r="W485" s="448"/>
      <c r="X485" s="448"/>
      <c r="Y485" s="448"/>
      <c r="Z485" s="448"/>
      <c r="AA485" s="448"/>
      <c r="AB485" s="448"/>
    </row>
    <row r="486">
      <c r="A486" s="448"/>
      <c r="B486" s="448"/>
      <c r="C486" s="448"/>
      <c r="D486" s="448"/>
      <c r="E486" s="448"/>
      <c r="F486" s="448"/>
      <c r="G486" s="448"/>
      <c r="H486" s="448"/>
      <c r="I486" s="448"/>
      <c r="J486" s="448"/>
      <c r="K486" s="448"/>
      <c r="L486" s="448"/>
      <c r="M486" s="448"/>
      <c r="N486" s="448"/>
      <c r="O486" s="448"/>
      <c r="P486" s="448"/>
      <c r="Q486" s="448"/>
      <c r="R486" s="448"/>
      <c r="S486" s="448"/>
      <c r="T486" s="448"/>
      <c r="U486" s="448"/>
      <c r="V486" s="448"/>
      <c r="W486" s="448"/>
      <c r="X486" s="448"/>
      <c r="Y486" s="448"/>
      <c r="Z486" s="448"/>
      <c r="AA486" s="448"/>
      <c r="AB486" s="448"/>
    </row>
    <row r="487">
      <c r="A487" s="448"/>
      <c r="B487" s="448"/>
      <c r="C487" s="448"/>
      <c r="D487" s="448"/>
      <c r="E487" s="448"/>
      <c r="F487" s="448"/>
      <c r="G487" s="448"/>
      <c r="H487" s="448"/>
      <c r="I487" s="448"/>
      <c r="J487" s="448"/>
      <c r="K487" s="448"/>
      <c r="L487" s="448"/>
      <c r="M487" s="448"/>
      <c r="N487" s="448"/>
      <c r="O487" s="448"/>
      <c r="P487" s="448"/>
      <c r="Q487" s="448"/>
      <c r="R487" s="448"/>
      <c r="S487" s="448"/>
      <c r="T487" s="448"/>
      <c r="U487" s="448"/>
      <c r="V487" s="448"/>
      <c r="W487" s="448"/>
      <c r="X487" s="448"/>
      <c r="Y487" s="448"/>
      <c r="Z487" s="448"/>
      <c r="AA487" s="448"/>
      <c r="AB487" s="448"/>
    </row>
    <row r="488">
      <c r="A488" s="448"/>
      <c r="B488" s="448"/>
      <c r="C488" s="448"/>
      <c r="D488" s="448"/>
      <c r="E488" s="448"/>
      <c r="F488" s="448"/>
      <c r="G488" s="448"/>
      <c r="H488" s="448"/>
      <c r="I488" s="448"/>
      <c r="J488" s="448"/>
      <c r="K488" s="448"/>
      <c r="L488" s="448"/>
      <c r="M488" s="448"/>
      <c r="N488" s="448"/>
      <c r="O488" s="448"/>
      <c r="P488" s="448"/>
      <c r="Q488" s="448"/>
      <c r="R488" s="448"/>
      <c r="S488" s="448"/>
      <c r="T488" s="448"/>
      <c r="U488" s="448"/>
      <c r="V488" s="448"/>
      <c r="W488" s="448"/>
      <c r="X488" s="448"/>
      <c r="Y488" s="448"/>
      <c r="Z488" s="448"/>
      <c r="AA488" s="448"/>
      <c r="AB488" s="448"/>
    </row>
    <row r="489">
      <c r="A489" s="448"/>
      <c r="B489" s="448"/>
      <c r="C489" s="448"/>
      <c r="D489" s="448"/>
      <c r="E489" s="448"/>
      <c r="F489" s="448"/>
      <c r="G489" s="448"/>
      <c r="H489" s="448"/>
      <c r="I489" s="448"/>
      <c r="J489" s="448"/>
      <c r="K489" s="448"/>
      <c r="L489" s="448"/>
      <c r="M489" s="448"/>
      <c r="N489" s="448"/>
      <c r="O489" s="448"/>
      <c r="P489" s="448"/>
      <c r="Q489" s="448"/>
      <c r="R489" s="448"/>
      <c r="S489" s="448"/>
      <c r="T489" s="448"/>
      <c r="U489" s="448"/>
      <c r="V489" s="448"/>
      <c r="W489" s="448"/>
      <c r="X489" s="448"/>
      <c r="Y489" s="448"/>
      <c r="Z489" s="448"/>
      <c r="AA489" s="448"/>
      <c r="AB489" s="448"/>
    </row>
    <row r="490">
      <c r="A490" s="448"/>
      <c r="B490" s="448"/>
      <c r="C490" s="448"/>
      <c r="D490" s="448"/>
      <c r="E490" s="448"/>
      <c r="F490" s="448"/>
      <c r="G490" s="448"/>
      <c r="H490" s="448"/>
      <c r="I490" s="448"/>
      <c r="J490" s="448"/>
      <c r="K490" s="448"/>
      <c r="L490" s="448"/>
      <c r="M490" s="448"/>
      <c r="N490" s="448"/>
      <c r="O490" s="448"/>
      <c r="P490" s="448"/>
      <c r="Q490" s="448"/>
      <c r="R490" s="448"/>
      <c r="S490" s="448"/>
      <c r="T490" s="448"/>
      <c r="U490" s="448"/>
      <c r="V490" s="448"/>
      <c r="W490" s="448"/>
      <c r="X490" s="448"/>
      <c r="Y490" s="448"/>
      <c r="Z490" s="448"/>
      <c r="AA490" s="448"/>
      <c r="AB490" s="448"/>
    </row>
    <row r="491">
      <c r="A491" s="448"/>
      <c r="B491" s="448"/>
      <c r="C491" s="448"/>
      <c r="D491" s="448"/>
      <c r="E491" s="448"/>
      <c r="F491" s="448"/>
      <c r="G491" s="448"/>
      <c r="H491" s="448"/>
      <c r="I491" s="448"/>
      <c r="J491" s="448"/>
      <c r="K491" s="448"/>
      <c r="L491" s="448"/>
      <c r="M491" s="448"/>
      <c r="N491" s="448"/>
      <c r="O491" s="448"/>
      <c r="P491" s="448"/>
      <c r="Q491" s="448"/>
      <c r="R491" s="448"/>
      <c r="S491" s="448"/>
      <c r="T491" s="448"/>
      <c r="U491" s="448"/>
      <c r="V491" s="448"/>
      <c r="W491" s="448"/>
      <c r="X491" s="448"/>
      <c r="Y491" s="448"/>
      <c r="Z491" s="448"/>
      <c r="AA491" s="448"/>
      <c r="AB491" s="448"/>
    </row>
    <row r="492">
      <c r="A492" s="448"/>
      <c r="B492" s="448"/>
      <c r="C492" s="448"/>
      <c r="D492" s="448"/>
      <c r="E492" s="448"/>
      <c r="F492" s="448"/>
      <c r="G492" s="448"/>
      <c r="H492" s="448"/>
      <c r="I492" s="448"/>
      <c r="J492" s="448"/>
      <c r="K492" s="448"/>
      <c r="L492" s="448"/>
      <c r="M492" s="448"/>
      <c r="N492" s="448"/>
      <c r="O492" s="448"/>
      <c r="P492" s="448"/>
      <c r="Q492" s="448"/>
      <c r="R492" s="448"/>
      <c r="S492" s="448"/>
      <c r="T492" s="448"/>
      <c r="U492" s="448"/>
      <c r="V492" s="448"/>
      <c r="W492" s="448"/>
      <c r="X492" s="448"/>
      <c r="Y492" s="448"/>
      <c r="Z492" s="448"/>
      <c r="AA492" s="448"/>
      <c r="AB492" s="448"/>
    </row>
    <row r="493">
      <c r="A493" s="448"/>
      <c r="B493" s="448"/>
      <c r="C493" s="448"/>
      <c r="D493" s="448"/>
      <c r="E493" s="448"/>
      <c r="F493" s="448"/>
      <c r="G493" s="448"/>
      <c r="H493" s="448"/>
      <c r="I493" s="448"/>
      <c r="J493" s="448"/>
      <c r="K493" s="448"/>
      <c r="L493" s="448"/>
      <c r="M493" s="448"/>
      <c r="N493" s="448"/>
      <c r="O493" s="448"/>
      <c r="P493" s="448"/>
      <c r="Q493" s="448"/>
      <c r="R493" s="448"/>
      <c r="S493" s="448"/>
      <c r="T493" s="448"/>
      <c r="U493" s="448"/>
      <c r="V493" s="448"/>
      <c r="W493" s="448"/>
      <c r="X493" s="448"/>
      <c r="Y493" s="448"/>
      <c r="Z493" s="448"/>
      <c r="AA493" s="448"/>
      <c r="AB493" s="448"/>
    </row>
    <row r="494">
      <c r="A494" s="448"/>
      <c r="B494" s="448"/>
      <c r="C494" s="448"/>
      <c r="D494" s="448"/>
      <c r="E494" s="448"/>
      <c r="F494" s="448"/>
      <c r="G494" s="448"/>
      <c r="H494" s="448"/>
      <c r="I494" s="448"/>
      <c r="J494" s="448"/>
      <c r="K494" s="448"/>
      <c r="L494" s="448"/>
      <c r="M494" s="448"/>
      <c r="N494" s="448"/>
      <c r="O494" s="448"/>
      <c r="P494" s="448"/>
      <c r="Q494" s="448"/>
      <c r="R494" s="448"/>
      <c r="S494" s="448"/>
      <c r="T494" s="448"/>
      <c r="U494" s="448"/>
      <c r="V494" s="448"/>
      <c r="W494" s="448"/>
      <c r="X494" s="448"/>
      <c r="Y494" s="448"/>
      <c r="Z494" s="448"/>
      <c r="AA494" s="448"/>
      <c r="AB494" s="448"/>
    </row>
    <row r="495">
      <c r="A495" s="448"/>
      <c r="B495" s="448"/>
      <c r="C495" s="448"/>
      <c r="D495" s="448"/>
      <c r="E495" s="448"/>
      <c r="F495" s="448"/>
      <c r="G495" s="448"/>
      <c r="H495" s="448"/>
      <c r="I495" s="448"/>
      <c r="J495" s="448"/>
      <c r="K495" s="448"/>
      <c r="L495" s="448"/>
      <c r="M495" s="448"/>
      <c r="N495" s="448"/>
      <c r="O495" s="448"/>
      <c r="P495" s="448"/>
      <c r="Q495" s="448"/>
      <c r="R495" s="448"/>
      <c r="S495" s="448"/>
      <c r="T495" s="448"/>
      <c r="U495" s="448"/>
      <c r="V495" s="448"/>
      <c r="W495" s="448"/>
      <c r="X495" s="448"/>
      <c r="Y495" s="448"/>
      <c r="Z495" s="448"/>
      <c r="AA495" s="448"/>
      <c r="AB495" s="448"/>
    </row>
    <row r="496">
      <c r="A496" s="448"/>
      <c r="B496" s="448"/>
      <c r="C496" s="448"/>
      <c r="D496" s="448"/>
      <c r="E496" s="448"/>
      <c r="F496" s="448"/>
      <c r="G496" s="448"/>
      <c r="H496" s="448"/>
      <c r="I496" s="448"/>
      <c r="J496" s="448"/>
      <c r="K496" s="448"/>
      <c r="L496" s="448"/>
      <c r="M496" s="448"/>
      <c r="N496" s="448"/>
      <c r="O496" s="448"/>
      <c r="P496" s="448"/>
      <c r="Q496" s="448"/>
      <c r="R496" s="448"/>
      <c r="S496" s="448"/>
      <c r="T496" s="448"/>
      <c r="U496" s="448"/>
      <c r="V496" s="448"/>
      <c r="W496" s="448"/>
      <c r="X496" s="448"/>
      <c r="Y496" s="448"/>
      <c r="Z496" s="448"/>
      <c r="AA496" s="448"/>
      <c r="AB496" s="448"/>
    </row>
    <row r="497">
      <c r="A497" s="448"/>
      <c r="B497" s="448"/>
      <c r="C497" s="448"/>
      <c r="D497" s="448"/>
      <c r="E497" s="448"/>
      <c r="F497" s="448"/>
      <c r="G497" s="448"/>
      <c r="H497" s="448"/>
      <c r="I497" s="448"/>
      <c r="J497" s="448"/>
      <c r="K497" s="448"/>
      <c r="L497" s="448"/>
      <c r="M497" s="448"/>
      <c r="N497" s="448"/>
      <c r="O497" s="448"/>
      <c r="P497" s="448"/>
      <c r="Q497" s="448"/>
      <c r="R497" s="448"/>
      <c r="S497" s="448"/>
      <c r="T497" s="448"/>
      <c r="U497" s="448"/>
      <c r="V497" s="448"/>
      <c r="W497" s="448"/>
      <c r="X497" s="448"/>
      <c r="Y497" s="448"/>
      <c r="Z497" s="448"/>
      <c r="AA497" s="448"/>
      <c r="AB497" s="448"/>
    </row>
    <row r="498">
      <c r="A498" s="448"/>
      <c r="B498" s="448"/>
      <c r="C498" s="448"/>
      <c r="D498" s="448"/>
      <c r="E498" s="448"/>
      <c r="F498" s="448"/>
      <c r="G498" s="448"/>
      <c r="H498" s="448"/>
      <c r="I498" s="448"/>
      <c r="J498" s="448"/>
      <c r="K498" s="448"/>
      <c r="L498" s="448"/>
      <c r="M498" s="448"/>
      <c r="N498" s="448"/>
      <c r="O498" s="448"/>
      <c r="P498" s="448"/>
      <c r="Q498" s="448"/>
      <c r="R498" s="448"/>
      <c r="S498" s="448"/>
      <c r="T498" s="448"/>
      <c r="U498" s="448"/>
      <c r="V498" s="448"/>
      <c r="W498" s="448"/>
      <c r="X498" s="448"/>
      <c r="Y498" s="448"/>
      <c r="Z498" s="448"/>
      <c r="AA498" s="448"/>
      <c r="AB498" s="448"/>
    </row>
    <row r="499">
      <c r="A499" s="448"/>
      <c r="B499" s="448"/>
      <c r="C499" s="448"/>
      <c r="D499" s="448"/>
      <c r="E499" s="448"/>
      <c r="F499" s="448"/>
      <c r="G499" s="448"/>
      <c r="H499" s="448"/>
      <c r="I499" s="448"/>
      <c r="J499" s="448"/>
      <c r="K499" s="448"/>
      <c r="L499" s="448"/>
      <c r="M499" s="448"/>
      <c r="N499" s="448"/>
      <c r="O499" s="448"/>
      <c r="P499" s="448"/>
      <c r="Q499" s="448"/>
      <c r="R499" s="448"/>
      <c r="S499" s="448"/>
      <c r="T499" s="448"/>
      <c r="U499" s="448"/>
      <c r="V499" s="448"/>
      <c r="W499" s="448"/>
      <c r="X499" s="448"/>
      <c r="Y499" s="448"/>
      <c r="Z499" s="448"/>
      <c r="AA499" s="448"/>
      <c r="AB499" s="448"/>
    </row>
    <row r="500">
      <c r="A500" s="448"/>
      <c r="B500" s="448"/>
      <c r="C500" s="448"/>
      <c r="D500" s="448"/>
      <c r="E500" s="448"/>
      <c r="F500" s="448"/>
      <c r="G500" s="448"/>
      <c r="H500" s="448"/>
      <c r="I500" s="448"/>
      <c r="J500" s="448"/>
      <c r="K500" s="448"/>
      <c r="L500" s="448"/>
      <c r="M500" s="448"/>
      <c r="N500" s="448"/>
      <c r="O500" s="448"/>
      <c r="P500" s="448"/>
      <c r="Q500" s="448"/>
      <c r="R500" s="448"/>
      <c r="S500" s="448"/>
      <c r="T500" s="448"/>
      <c r="U500" s="448"/>
      <c r="V500" s="448"/>
      <c r="W500" s="448"/>
      <c r="X500" s="448"/>
      <c r="Y500" s="448"/>
      <c r="Z500" s="448"/>
      <c r="AA500" s="448"/>
      <c r="AB500" s="448"/>
    </row>
    <row r="501">
      <c r="A501" s="448"/>
      <c r="B501" s="448"/>
      <c r="C501" s="448"/>
      <c r="D501" s="448"/>
      <c r="E501" s="448"/>
      <c r="F501" s="448"/>
      <c r="G501" s="448"/>
      <c r="H501" s="448"/>
      <c r="I501" s="448"/>
      <c r="J501" s="448"/>
      <c r="K501" s="448"/>
      <c r="L501" s="448"/>
      <c r="M501" s="448"/>
      <c r="N501" s="448"/>
      <c r="O501" s="448"/>
      <c r="P501" s="448"/>
      <c r="Q501" s="448"/>
      <c r="R501" s="448"/>
      <c r="S501" s="448"/>
      <c r="T501" s="448"/>
      <c r="U501" s="448"/>
      <c r="V501" s="448"/>
      <c r="W501" s="448"/>
      <c r="X501" s="448"/>
      <c r="Y501" s="448"/>
      <c r="Z501" s="448"/>
      <c r="AA501" s="448"/>
      <c r="AB501" s="448"/>
    </row>
    <row r="502">
      <c r="A502" s="448"/>
      <c r="B502" s="448"/>
      <c r="C502" s="448"/>
      <c r="D502" s="448"/>
      <c r="E502" s="448"/>
      <c r="F502" s="448"/>
      <c r="G502" s="448"/>
      <c r="H502" s="448"/>
      <c r="I502" s="448"/>
      <c r="J502" s="448"/>
      <c r="K502" s="448"/>
      <c r="L502" s="448"/>
      <c r="M502" s="448"/>
      <c r="N502" s="448"/>
      <c r="O502" s="448"/>
      <c r="P502" s="448"/>
      <c r="Q502" s="448"/>
      <c r="R502" s="448"/>
      <c r="S502" s="448"/>
      <c r="T502" s="448"/>
      <c r="U502" s="448"/>
      <c r="V502" s="448"/>
      <c r="W502" s="448"/>
      <c r="X502" s="448"/>
      <c r="Y502" s="448"/>
      <c r="Z502" s="448"/>
      <c r="AA502" s="448"/>
      <c r="AB502" s="448"/>
    </row>
    <row r="503">
      <c r="A503" s="448"/>
      <c r="B503" s="448"/>
      <c r="C503" s="448"/>
      <c r="D503" s="448"/>
      <c r="E503" s="448"/>
      <c r="F503" s="448"/>
      <c r="G503" s="448"/>
      <c r="H503" s="448"/>
      <c r="I503" s="448"/>
      <c r="J503" s="448"/>
      <c r="K503" s="448"/>
      <c r="L503" s="448"/>
      <c r="M503" s="448"/>
      <c r="N503" s="448"/>
      <c r="O503" s="448"/>
      <c r="P503" s="448"/>
      <c r="Q503" s="448"/>
      <c r="R503" s="448"/>
      <c r="S503" s="448"/>
      <c r="T503" s="448"/>
      <c r="U503" s="448"/>
      <c r="V503" s="448"/>
      <c r="W503" s="448"/>
      <c r="X503" s="448"/>
      <c r="Y503" s="448"/>
      <c r="Z503" s="448"/>
      <c r="AA503" s="448"/>
      <c r="AB503" s="448"/>
    </row>
    <row r="504">
      <c r="A504" s="448"/>
      <c r="B504" s="448"/>
      <c r="C504" s="448"/>
      <c r="D504" s="448"/>
      <c r="E504" s="448"/>
      <c r="F504" s="448"/>
      <c r="G504" s="448"/>
      <c r="H504" s="448"/>
      <c r="I504" s="448"/>
      <c r="J504" s="448"/>
      <c r="K504" s="448"/>
      <c r="L504" s="448"/>
      <c r="M504" s="448"/>
      <c r="N504" s="448"/>
      <c r="O504" s="448"/>
      <c r="P504" s="448"/>
      <c r="Q504" s="448"/>
      <c r="R504" s="448"/>
      <c r="S504" s="448"/>
      <c r="T504" s="448"/>
      <c r="U504" s="448"/>
      <c r="V504" s="448"/>
      <c r="W504" s="448"/>
      <c r="X504" s="448"/>
      <c r="Y504" s="448"/>
      <c r="Z504" s="448"/>
      <c r="AA504" s="448"/>
      <c r="AB504" s="448"/>
    </row>
    <row r="505">
      <c r="A505" s="448"/>
      <c r="B505" s="448"/>
      <c r="C505" s="448"/>
      <c r="D505" s="448"/>
      <c r="E505" s="448"/>
      <c r="F505" s="448"/>
      <c r="G505" s="448"/>
      <c r="H505" s="448"/>
      <c r="I505" s="448"/>
      <c r="J505" s="448"/>
      <c r="K505" s="448"/>
      <c r="L505" s="448"/>
      <c r="M505" s="448"/>
      <c r="N505" s="448"/>
      <c r="O505" s="448"/>
      <c r="P505" s="448"/>
      <c r="Q505" s="448"/>
      <c r="R505" s="448"/>
      <c r="S505" s="448"/>
      <c r="T505" s="448"/>
      <c r="U505" s="448"/>
      <c r="V505" s="448"/>
      <c r="W505" s="448"/>
      <c r="X505" s="448"/>
      <c r="Y505" s="448"/>
      <c r="Z505" s="448"/>
      <c r="AA505" s="448"/>
      <c r="AB505" s="448"/>
    </row>
    <row r="506">
      <c r="A506" s="448"/>
      <c r="B506" s="448"/>
      <c r="C506" s="448"/>
      <c r="D506" s="448"/>
      <c r="E506" s="448"/>
      <c r="F506" s="448"/>
      <c r="G506" s="448"/>
      <c r="H506" s="448"/>
      <c r="I506" s="448"/>
      <c r="J506" s="448"/>
      <c r="K506" s="448"/>
      <c r="L506" s="448"/>
      <c r="M506" s="448"/>
      <c r="N506" s="448"/>
      <c r="O506" s="448"/>
      <c r="P506" s="448"/>
      <c r="Q506" s="448"/>
      <c r="R506" s="448"/>
      <c r="S506" s="448"/>
      <c r="T506" s="448"/>
      <c r="U506" s="448"/>
      <c r="V506" s="448"/>
      <c r="W506" s="448"/>
      <c r="X506" s="448"/>
      <c r="Y506" s="448"/>
      <c r="Z506" s="448"/>
      <c r="AA506" s="448"/>
      <c r="AB506" s="448"/>
    </row>
    <row r="507">
      <c r="A507" s="448"/>
      <c r="B507" s="448"/>
      <c r="C507" s="448"/>
      <c r="D507" s="448"/>
      <c r="E507" s="448"/>
      <c r="F507" s="448"/>
      <c r="G507" s="448"/>
      <c r="H507" s="448"/>
      <c r="I507" s="448"/>
      <c r="J507" s="448"/>
      <c r="K507" s="448"/>
      <c r="L507" s="448"/>
      <c r="M507" s="448"/>
      <c r="N507" s="448"/>
      <c r="O507" s="448"/>
      <c r="P507" s="448"/>
      <c r="Q507" s="448"/>
      <c r="R507" s="448"/>
      <c r="S507" s="448"/>
      <c r="T507" s="448"/>
      <c r="U507" s="448"/>
      <c r="V507" s="448"/>
      <c r="W507" s="448"/>
      <c r="X507" s="448"/>
      <c r="Y507" s="448"/>
      <c r="Z507" s="448"/>
      <c r="AA507" s="448"/>
      <c r="AB507" s="448"/>
    </row>
    <row r="508">
      <c r="A508" s="448"/>
      <c r="B508" s="448"/>
      <c r="C508" s="448"/>
      <c r="D508" s="448"/>
      <c r="E508" s="448"/>
      <c r="F508" s="448"/>
      <c r="G508" s="448"/>
      <c r="H508" s="448"/>
      <c r="I508" s="448"/>
      <c r="J508" s="448"/>
      <c r="K508" s="448"/>
      <c r="L508" s="448"/>
      <c r="M508" s="448"/>
      <c r="N508" s="448"/>
      <c r="O508" s="448"/>
      <c r="P508" s="448"/>
      <c r="Q508" s="448"/>
      <c r="R508" s="448"/>
      <c r="S508" s="448"/>
      <c r="T508" s="448"/>
      <c r="U508" s="448"/>
      <c r="V508" s="448"/>
      <c r="W508" s="448"/>
      <c r="X508" s="448"/>
      <c r="Y508" s="448"/>
      <c r="Z508" s="448"/>
      <c r="AA508" s="448"/>
      <c r="AB508" s="448"/>
    </row>
    <row r="509">
      <c r="A509" s="448"/>
      <c r="B509" s="448"/>
      <c r="C509" s="448"/>
      <c r="D509" s="448"/>
      <c r="E509" s="448"/>
      <c r="F509" s="448"/>
      <c r="G509" s="448"/>
      <c r="H509" s="448"/>
      <c r="I509" s="448"/>
      <c r="J509" s="448"/>
      <c r="K509" s="448"/>
      <c r="L509" s="448"/>
      <c r="M509" s="448"/>
      <c r="N509" s="448"/>
      <c r="O509" s="448"/>
      <c r="P509" s="448"/>
      <c r="Q509" s="448"/>
      <c r="R509" s="448"/>
      <c r="S509" s="448"/>
      <c r="T509" s="448"/>
      <c r="U509" s="448"/>
      <c r="V509" s="448"/>
      <c r="W509" s="448"/>
      <c r="X509" s="448"/>
      <c r="Y509" s="448"/>
      <c r="Z509" s="448"/>
      <c r="AA509" s="448"/>
      <c r="AB509" s="448"/>
    </row>
    <row r="510">
      <c r="A510" s="448"/>
      <c r="B510" s="448"/>
      <c r="C510" s="448"/>
      <c r="D510" s="448"/>
      <c r="E510" s="448"/>
      <c r="F510" s="448"/>
      <c r="G510" s="448"/>
      <c r="H510" s="448"/>
      <c r="I510" s="448"/>
      <c r="J510" s="448"/>
      <c r="K510" s="448"/>
      <c r="L510" s="448"/>
      <c r="M510" s="448"/>
      <c r="N510" s="448"/>
      <c r="O510" s="448"/>
      <c r="P510" s="448"/>
      <c r="Q510" s="448"/>
      <c r="R510" s="448"/>
      <c r="S510" s="448"/>
      <c r="T510" s="448"/>
      <c r="U510" s="448"/>
      <c r="V510" s="448"/>
      <c r="W510" s="448"/>
      <c r="X510" s="448"/>
      <c r="Y510" s="448"/>
      <c r="Z510" s="448"/>
      <c r="AA510" s="448"/>
      <c r="AB510" s="448"/>
    </row>
    <row r="511">
      <c r="A511" s="448"/>
      <c r="B511" s="448"/>
      <c r="C511" s="448"/>
      <c r="D511" s="448"/>
      <c r="E511" s="448"/>
      <c r="F511" s="448"/>
      <c r="G511" s="448"/>
      <c r="H511" s="448"/>
      <c r="I511" s="448"/>
      <c r="J511" s="448"/>
      <c r="K511" s="448"/>
      <c r="L511" s="448"/>
      <c r="M511" s="448"/>
      <c r="N511" s="448"/>
      <c r="O511" s="448"/>
      <c r="P511" s="448"/>
      <c r="Q511" s="448"/>
      <c r="R511" s="448"/>
      <c r="S511" s="448"/>
      <c r="T511" s="448"/>
      <c r="U511" s="448"/>
      <c r="V511" s="448"/>
      <c r="W511" s="448"/>
      <c r="X511" s="448"/>
      <c r="Y511" s="448"/>
      <c r="Z511" s="448"/>
      <c r="AA511" s="448"/>
      <c r="AB511" s="448"/>
    </row>
    <row r="512">
      <c r="A512" s="448"/>
      <c r="B512" s="448"/>
      <c r="C512" s="448"/>
      <c r="D512" s="448"/>
      <c r="E512" s="448"/>
      <c r="F512" s="448"/>
      <c r="G512" s="448"/>
      <c r="H512" s="448"/>
      <c r="I512" s="448"/>
      <c r="J512" s="448"/>
      <c r="K512" s="448"/>
      <c r="L512" s="448"/>
      <c r="M512" s="448"/>
      <c r="N512" s="448"/>
      <c r="O512" s="448"/>
      <c r="P512" s="448"/>
      <c r="Q512" s="448"/>
      <c r="R512" s="448"/>
      <c r="S512" s="448"/>
      <c r="T512" s="448"/>
      <c r="U512" s="448"/>
      <c r="V512" s="448"/>
      <c r="W512" s="448"/>
      <c r="X512" s="448"/>
      <c r="Y512" s="448"/>
      <c r="Z512" s="448"/>
      <c r="AA512" s="448"/>
      <c r="AB512" s="448"/>
    </row>
    <row r="513">
      <c r="A513" s="448"/>
      <c r="B513" s="448"/>
      <c r="C513" s="448"/>
      <c r="D513" s="448"/>
      <c r="E513" s="448"/>
      <c r="F513" s="448"/>
      <c r="G513" s="448"/>
      <c r="H513" s="448"/>
      <c r="I513" s="448"/>
      <c r="J513" s="448"/>
      <c r="K513" s="448"/>
      <c r="L513" s="448"/>
      <c r="M513" s="448"/>
      <c r="N513" s="448"/>
      <c r="O513" s="448"/>
      <c r="P513" s="448"/>
      <c r="Q513" s="448"/>
      <c r="R513" s="448"/>
      <c r="S513" s="448"/>
      <c r="T513" s="448"/>
      <c r="U513" s="448"/>
      <c r="V513" s="448"/>
      <c r="W513" s="448"/>
      <c r="X513" s="448"/>
      <c r="Y513" s="448"/>
      <c r="Z513" s="448"/>
      <c r="AA513" s="448"/>
      <c r="AB513" s="448"/>
    </row>
    <row r="514">
      <c r="A514" s="448"/>
      <c r="B514" s="448"/>
      <c r="C514" s="448"/>
      <c r="D514" s="448"/>
      <c r="E514" s="448"/>
      <c r="F514" s="448"/>
      <c r="G514" s="448"/>
      <c r="H514" s="448"/>
      <c r="I514" s="448"/>
      <c r="J514" s="448"/>
      <c r="K514" s="448"/>
      <c r="L514" s="448"/>
      <c r="M514" s="448"/>
      <c r="N514" s="448"/>
      <c r="O514" s="448"/>
      <c r="P514" s="448"/>
      <c r="Q514" s="448"/>
      <c r="R514" s="448"/>
      <c r="S514" s="448"/>
      <c r="T514" s="448"/>
      <c r="U514" s="448"/>
      <c r="V514" s="448"/>
      <c r="W514" s="448"/>
      <c r="X514" s="448"/>
      <c r="Y514" s="448"/>
      <c r="Z514" s="448"/>
      <c r="AA514" s="448"/>
      <c r="AB514" s="448"/>
    </row>
    <row r="515">
      <c r="A515" s="448"/>
      <c r="B515" s="448"/>
      <c r="C515" s="448"/>
      <c r="D515" s="448"/>
      <c r="E515" s="448"/>
      <c r="F515" s="448"/>
      <c r="G515" s="448"/>
      <c r="H515" s="448"/>
      <c r="I515" s="448"/>
      <c r="J515" s="448"/>
      <c r="K515" s="448"/>
      <c r="L515" s="448"/>
      <c r="M515" s="448"/>
      <c r="N515" s="448"/>
      <c r="O515" s="448"/>
      <c r="P515" s="448"/>
      <c r="Q515" s="448"/>
      <c r="R515" s="448"/>
      <c r="S515" s="448"/>
      <c r="T515" s="448"/>
      <c r="U515" s="448"/>
      <c r="V515" s="448"/>
      <c r="W515" s="448"/>
      <c r="X515" s="448"/>
      <c r="Y515" s="448"/>
      <c r="Z515" s="448"/>
      <c r="AA515" s="448"/>
      <c r="AB515" s="448"/>
    </row>
    <row r="516">
      <c r="A516" s="448"/>
      <c r="B516" s="448"/>
      <c r="C516" s="448"/>
      <c r="D516" s="448"/>
      <c r="E516" s="448"/>
      <c r="F516" s="448"/>
      <c r="G516" s="448"/>
      <c r="H516" s="448"/>
      <c r="I516" s="448"/>
      <c r="J516" s="448"/>
      <c r="K516" s="448"/>
      <c r="L516" s="448"/>
      <c r="M516" s="448"/>
      <c r="N516" s="448"/>
      <c r="O516" s="448"/>
      <c r="P516" s="448"/>
      <c r="Q516" s="448"/>
      <c r="R516" s="448"/>
      <c r="S516" s="448"/>
      <c r="T516" s="448"/>
      <c r="U516" s="448"/>
      <c r="V516" s="448"/>
      <c r="W516" s="448"/>
      <c r="X516" s="448"/>
      <c r="Y516" s="448"/>
      <c r="Z516" s="448"/>
      <c r="AA516" s="448"/>
      <c r="AB516" s="448"/>
    </row>
    <row r="517">
      <c r="A517" s="448"/>
      <c r="B517" s="448"/>
      <c r="C517" s="448"/>
      <c r="D517" s="448"/>
      <c r="E517" s="448"/>
      <c r="F517" s="448"/>
      <c r="G517" s="448"/>
      <c r="H517" s="448"/>
      <c r="I517" s="448"/>
      <c r="J517" s="448"/>
      <c r="K517" s="448"/>
      <c r="L517" s="448"/>
      <c r="M517" s="448"/>
      <c r="N517" s="448"/>
      <c r="O517" s="448"/>
      <c r="P517" s="448"/>
      <c r="Q517" s="448"/>
      <c r="R517" s="448"/>
      <c r="S517" s="448"/>
      <c r="T517" s="448"/>
      <c r="U517" s="448"/>
      <c r="V517" s="448"/>
      <c r="W517" s="448"/>
      <c r="X517" s="448"/>
      <c r="Y517" s="448"/>
      <c r="Z517" s="448"/>
      <c r="AA517" s="448"/>
      <c r="AB517" s="448"/>
    </row>
    <row r="518">
      <c r="A518" s="448"/>
      <c r="B518" s="448"/>
      <c r="C518" s="448"/>
      <c r="D518" s="448"/>
      <c r="E518" s="448"/>
      <c r="F518" s="448"/>
      <c r="G518" s="448"/>
      <c r="H518" s="448"/>
      <c r="I518" s="448"/>
      <c r="J518" s="448"/>
      <c r="K518" s="448"/>
      <c r="L518" s="448"/>
      <c r="M518" s="448"/>
      <c r="N518" s="448"/>
      <c r="O518" s="448"/>
      <c r="P518" s="448"/>
      <c r="Q518" s="448"/>
      <c r="R518" s="448"/>
      <c r="S518" s="448"/>
      <c r="T518" s="448"/>
      <c r="U518" s="448"/>
      <c r="V518" s="448"/>
      <c r="W518" s="448"/>
      <c r="X518" s="448"/>
      <c r="Y518" s="448"/>
      <c r="Z518" s="448"/>
      <c r="AA518" s="448"/>
      <c r="AB518" s="448"/>
    </row>
    <row r="519">
      <c r="A519" s="448"/>
      <c r="B519" s="448"/>
      <c r="C519" s="448"/>
      <c r="D519" s="448"/>
      <c r="E519" s="448"/>
      <c r="F519" s="448"/>
      <c r="G519" s="448"/>
      <c r="H519" s="448"/>
      <c r="I519" s="448"/>
      <c r="J519" s="448"/>
      <c r="K519" s="448"/>
      <c r="L519" s="448"/>
      <c r="M519" s="448"/>
      <c r="N519" s="448"/>
      <c r="O519" s="448"/>
      <c r="P519" s="448"/>
      <c r="Q519" s="448"/>
      <c r="R519" s="448"/>
      <c r="S519" s="448"/>
      <c r="T519" s="448"/>
      <c r="U519" s="448"/>
      <c r="V519" s="448"/>
      <c r="W519" s="448"/>
      <c r="X519" s="448"/>
      <c r="Y519" s="448"/>
      <c r="Z519" s="448"/>
      <c r="AA519" s="448"/>
      <c r="AB519" s="448"/>
    </row>
    <row r="520">
      <c r="A520" s="448"/>
      <c r="B520" s="448"/>
      <c r="C520" s="448"/>
      <c r="D520" s="448"/>
      <c r="E520" s="448"/>
      <c r="F520" s="448"/>
      <c r="G520" s="448"/>
      <c r="H520" s="448"/>
      <c r="I520" s="448"/>
      <c r="J520" s="448"/>
      <c r="K520" s="448"/>
      <c r="L520" s="448"/>
      <c r="M520" s="448"/>
      <c r="N520" s="448"/>
      <c r="O520" s="448"/>
      <c r="P520" s="448"/>
      <c r="Q520" s="448"/>
      <c r="R520" s="448"/>
      <c r="S520" s="448"/>
      <c r="T520" s="448"/>
      <c r="U520" s="448"/>
      <c r="V520" s="448"/>
      <c r="W520" s="448"/>
      <c r="X520" s="448"/>
      <c r="Y520" s="448"/>
      <c r="Z520" s="448"/>
      <c r="AA520" s="448"/>
      <c r="AB520" s="448"/>
    </row>
    <row r="521">
      <c r="A521" s="448"/>
      <c r="B521" s="448"/>
      <c r="C521" s="448"/>
      <c r="D521" s="448"/>
      <c r="E521" s="448"/>
      <c r="F521" s="448"/>
      <c r="G521" s="448"/>
      <c r="H521" s="448"/>
      <c r="I521" s="448"/>
      <c r="J521" s="448"/>
      <c r="K521" s="448"/>
      <c r="L521" s="448"/>
      <c r="M521" s="448"/>
      <c r="N521" s="448"/>
      <c r="O521" s="448"/>
      <c r="P521" s="448"/>
      <c r="Q521" s="448"/>
      <c r="R521" s="448"/>
      <c r="S521" s="448"/>
      <c r="T521" s="448"/>
      <c r="U521" s="448"/>
      <c r="V521" s="448"/>
      <c r="W521" s="448"/>
      <c r="X521" s="448"/>
      <c r="Y521" s="448"/>
      <c r="Z521" s="448"/>
      <c r="AA521" s="448"/>
      <c r="AB521" s="448"/>
    </row>
    <row r="522">
      <c r="A522" s="448"/>
      <c r="B522" s="448"/>
      <c r="C522" s="448"/>
      <c r="D522" s="448"/>
      <c r="E522" s="448"/>
      <c r="F522" s="448"/>
      <c r="G522" s="448"/>
      <c r="H522" s="448"/>
      <c r="I522" s="448"/>
      <c r="J522" s="448"/>
      <c r="K522" s="448"/>
      <c r="L522" s="448"/>
      <c r="M522" s="448"/>
      <c r="N522" s="448"/>
      <c r="O522" s="448"/>
      <c r="P522" s="448"/>
      <c r="Q522" s="448"/>
      <c r="R522" s="448"/>
      <c r="S522" s="448"/>
      <c r="T522" s="448"/>
      <c r="U522" s="448"/>
      <c r="V522" s="448"/>
      <c r="W522" s="448"/>
      <c r="X522" s="448"/>
      <c r="Y522" s="448"/>
      <c r="Z522" s="448"/>
      <c r="AA522" s="448"/>
      <c r="AB522" s="448"/>
    </row>
    <row r="523">
      <c r="A523" s="448"/>
      <c r="B523" s="448"/>
      <c r="C523" s="448"/>
      <c r="D523" s="448"/>
      <c r="E523" s="448"/>
      <c r="F523" s="448"/>
      <c r="G523" s="448"/>
      <c r="H523" s="448"/>
      <c r="I523" s="448"/>
      <c r="J523" s="448"/>
      <c r="K523" s="448"/>
      <c r="L523" s="448"/>
      <c r="M523" s="448"/>
      <c r="N523" s="448"/>
      <c r="O523" s="448"/>
      <c r="P523" s="448"/>
      <c r="Q523" s="448"/>
      <c r="R523" s="448"/>
      <c r="S523" s="448"/>
      <c r="T523" s="448"/>
      <c r="U523" s="448"/>
      <c r="V523" s="448"/>
      <c r="W523" s="448"/>
      <c r="X523" s="448"/>
      <c r="Y523" s="448"/>
      <c r="Z523" s="448"/>
      <c r="AA523" s="448"/>
      <c r="AB523" s="448"/>
    </row>
    <row r="524">
      <c r="A524" s="448"/>
      <c r="B524" s="448"/>
      <c r="C524" s="448"/>
      <c r="D524" s="448"/>
      <c r="E524" s="448"/>
      <c r="F524" s="448"/>
      <c r="G524" s="448"/>
      <c r="H524" s="448"/>
      <c r="I524" s="448"/>
      <c r="J524" s="448"/>
      <c r="K524" s="448"/>
      <c r="L524" s="448"/>
      <c r="M524" s="448"/>
      <c r="N524" s="448"/>
      <c r="O524" s="448"/>
      <c r="P524" s="448"/>
      <c r="Q524" s="448"/>
      <c r="R524" s="448"/>
      <c r="S524" s="448"/>
      <c r="T524" s="448"/>
      <c r="U524" s="448"/>
      <c r="V524" s="448"/>
      <c r="W524" s="448"/>
      <c r="X524" s="448"/>
      <c r="Y524" s="448"/>
      <c r="Z524" s="448"/>
      <c r="AA524" s="448"/>
      <c r="AB524" s="448"/>
    </row>
    <row r="525">
      <c r="A525" s="448"/>
      <c r="B525" s="448"/>
      <c r="C525" s="448"/>
      <c r="D525" s="448"/>
      <c r="E525" s="448"/>
      <c r="F525" s="448"/>
      <c r="G525" s="448"/>
      <c r="H525" s="448"/>
      <c r="I525" s="448"/>
      <c r="J525" s="448"/>
      <c r="K525" s="448"/>
      <c r="L525" s="448"/>
      <c r="M525" s="448"/>
      <c r="N525" s="448"/>
      <c r="O525" s="448"/>
      <c r="P525" s="448"/>
      <c r="Q525" s="448"/>
      <c r="R525" s="448"/>
      <c r="S525" s="448"/>
      <c r="T525" s="448"/>
      <c r="U525" s="448"/>
      <c r="V525" s="448"/>
      <c r="W525" s="448"/>
      <c r="X525" s="448"/>
      <c r="Y525" s="448"/>
      <c r="Z525" s="448"/>
      <c r="AA525" s="448"/>
      <c r="AB525" s="448"/>
    </row>
    <row r="526">
      <c r="A526" s="448"/>
      <c r="B526" s="448"/>
      <c r="C526" s="448"/>
      <c r="D526" s="448"/>
      <c r="E526" s="448"/>
      <c r="F526" s="448"/>
      <c r="G526" s="448"/>
      <c r="H526" s="448"/>
      <c r="I526" s="448"/>
      <c r="J526" s="448"/>
      <c r="K526" s="448"/>
      <c r="L526" s="448"/>
      <c r="M526" s="448"/>
      <c r="N526" s="448"/>
      <c r="O526" s="448"/>
      <c r="P526" s="448"/>
      <c r="Q526" s="448"/>
      <c r="R526" s="448"/>
      <c r="S526" s="448"/>
      <c r="T526" s="448"/>
      <c r="U526" s="448"/>
      <c r="V526" s="448"/>
      <c r="W526" s="448"/>
      <c r="X526" s="448"/>
      <c r="Y526" s="448"/>
      <c r="Z526" s="448"/>
      <c r="AA526" s="448"/>
      <c r="AB526" s="448"/>
    </row>
    <row r="527">
      <c r="A527" s="448"/>
      <c r="B527" s="448"/>
      <c r="C527" s="448"/>
      <c r="D527" s="448"/>
      <c r="E527" s="448"/>
      <c r="F527" s="448"/>
      <c r="G527" s="448"/>
      <c r="H527" s="448"/>
      <c r="I527" s="448"/>
      <c r="J527" s="448"/>
      <c r="K527" s="448"/>
      <c r="L527" s="448"/>
      <c r="M527" s="448"/>
      <c r="N527" s="448"/>
      <c r="O527" s="448"/>
      <c r="P527" s="448"/>
      <c r="Q527" s="448"/>
      <c r="R527" s="448"/>
      <c r="S527" s="448"/>
      <c r="T527" s="448"/>
      <c r="U527" s="448"/>
      <c r="V527" s="448"/>
      <c r="W527" s="448"/>
      <c r="X527" s="448"/>
      <c r="Y527" s="448"/>
      <c r="Z527" s="448"/>
      <c r="AA527" s="448"/>
      <c r="AB527" s="448"/>
    </row>
    <row r="528">
      <c r="A528" s="448"/>
      <c r="B528" s="448"/>
      <c r="C528" s="448"/>
      <c r="D528" s="448"/>
      <c r="E528" s="448"/>
      <c r="F528" s="448"/>
      <c r="G528" s="448"/>
      <c r="H528" s="448"/>
      <c r="I528" s="448"/>
      <c r="J528" s="448"/>
      <c r="K528" s="448"/>
      <c r="L528" s="448"/>
      <c r="M528" s="448"/>
      <c r="N528" s="448"/>
      <c r="O528" s="448"/>
      <c r="P528" s="448"/>
      <c r="Q528" s="448"/>
      <c r="R528" s="448"/>
      <c r="S528" s="448"/>
      <c r="T528" s="448"/>
      <c r="U528" s="448"/>
      <c r="V528" s="448"/>
      <c r="W528" s="448"/>
      <c r="X528" s="448"/>
      <c r="Y528" s="448"/>
      <c r="Z528" s="448"/>
      <c r="AA528" s="448"/>
      <c r="AB528" s="448"/>
    </row>
    <row r="529">
      <c r="A529" s="448"/>
      <c r="B529" s="448"/>
      <c r="C529" s="448"/>
      <c r="D529" s="448"/>
      <c r="E529" s="448"/>
      <c r="F529" s="448"/>
      <c r="G529" s="448"/>
      <c r="H529" s="448"/>
      <c r="I529" s="448"/>
      <c r="J529" s="448"/>
      <c r="K529" s="448"/>
      <c r="L529" s="448"/>
      <c r="M529" s="448"/>
      <c r="N529" s="448"/>
      <c r="O529" s="448"/>
      <c r="P529" s="448"/>
      <c r="Q529" s="448"/>
      <c r="R529" s="448"/>
      <c r="S529" s="448"/>
      <c r="T529" s="448"/>
      <c r="U529" s="448"/>
      <c r="V529" s="448"/>
      <c r="W529" s="448"/>
      <c r="X529" s="448"/>
      <c r="Y529" s="448"/>
      <c r="Z529" s="448"/>
      <c r="AA529" s="448"/>
      <c r="AB529" s="448"/>
    </row>
    <row r="530">
      <c r="A530" s="448"/>
      <c r="B530" s="448"/>
      <c r="C530" s="448"/>
      <c r="D530" s="448"/>
      <c r="E530" s="448"/>
      <c r="F530" s="448"/>
      <c r="G530" s="448"/>
      <c r="H530" s="448"/>
      <c r="I530" s="448"/>
      <c r="J530" s="448"/>
      <c r="K530" s="448"/>
      <c r="L530" s="448"/>
      <c r="M530" s="448"/>
      <c r="N530" s="448"/>
      <c r="O530" s="448"/>
      <c r="P530" s="448"/>
      <c r="Q530" s="448"/>
      <c r="R530" s="448"/>
      <c r="S530" s="448"/>
      <c r="T530" s="448"/>
      <c r="U530" s="448"/>
      <c r="V530" s="448"/>
      <c r="W530" s="448"/>
      <c r="X530" s="448"/>
      <c r="Y530" s="448"/>
      <c r="Z530" s="448"/>
      <c r="AA530" s="448"/>
      <c r="AB530" s="448"/>
    </row>
    <row r="531">
      <c r="A531" s="448"/>
      <c r="B531" s="448"/>
      <c r="C531" s="448"/>
      <c r="D531" s="448"/>
      <c r="E531" s="448"/>
      <c r="F531" s="448"/>
      <c r="G531" s="448"/>
      <c r="H531" s="448"/>
      <c r="I531" s="448"/>
      <c r="J531" s="448"/>
      <c r="K531" s="448"/>
      <c r="L531" s="448"/>
      <c r="M531" s="448"/>
      <c r="N531" s="448"/>
      <c r="O531" s="448"/>
      <c r="P531" s="448"/>
      <c r="Q531" s="448"/>
      <c r="R531" s="448"/>
      <c r="S531" s="448"/>
      <c r="T531" s="448"/>
      <c r="U531" s="448"/>
      <c r="V531" s="448"/>
      <c r="W531" s="448"/>
      <c r="X531" s="448"/>
      <c r="Y531" s="448"/>
      <c r="Z531" s="448"/>
      <c r="AA531" s="448"/>
      <c r="AB531" s="448"/>
    </row>
    <row r="532">
      <c r="A532" s="448"/>
      <c r="B532" s="448"/>
      <c r="C532" s="448"/>
      <c r="D532" s="448"/>
      <c r="E532" s="448"/>
      <c r="F532" s="448"/>
      <c r="G532" s="448"/>
      <c r="H532" s="448"/>
      <c r="I532" s="448"/>
      <c r="J532" s="448"/>
      <c r="K532" s="448"/>
      <c r="L532" s="448"/>
      <c r="M532" s="448"/>
      <c r="N532" s="448"/>
      <c r="O532" s="448"/>
      <c r="P532" s="448"/>
      <c r="Q532" s="448"/>
      <c r="R532" s="448"/>
      <c r="S532" s="448"/>
      <c r="T532" s="448"/>
      <c r="U532" s="448"/>
      <c r="V532" s="448"/>
      <c r="W532" s="448"/>
      <c r="X532" s="448"/>
      <c r="Y532" s="448"/>
      <c r="Z532" s="448"/>
      <c r="AA532" s="448"/>
      <c r="AB532" s="448"/>
    </row>
    <row r="533">
      <c r="A533" s="448"/>
      <c r="B533" s="448"/>
      <c r="C533" s="448"/>
      <c r="D533" s="448"/>
      <c r="E533" s="448"/>
      <c r="F533" s="448"/>
      <c r="G533" s="448"/>
      <c r="H533" s="448"/>
      <c r="I533" s="448"/>
      <c r="J533" s="448"/>
      <c r="K533" s="448"/>
      <c r="L533" s="448"/>
      <c r="M533" s="448"/>
      <c r="N533" s="448"/>
      <c r="O533" s="448"/>
      <c r="P533" s="448"/>
      <c r="Q533" s="448"/>
      <c r="R533" s="448"/>
      <c r="S533" s="448"/>
      <c r="T533" s="448"/>
      <c r="U533" s="448"/>
      <c r="V533" s="448"/>
      <c r="W533" s="448"/>
      <c r="X533" s="448"/>
      <c r="Y533" s="448"/>
      <c r="Z533" s="448"/>
      <c r="AA533" s="448"/>
      <c r="AB533" s="448"/>
    </row>
    <row r="534">
      <c r="A534" s="448"/>
      <c r="B534" s="448"/>
      <c r="C534" s="448"/>
      <c r="D534" s="448"/>
      <c r="E534" s="448"/>
      <c r="F534" s="448"/>
      <c r="G534" s="448"/>
      <c r="H534" s="448"/>
      <c r="I534" s="448"/>
      <c r="J534" s="448"/>
      <c r="K534" s="448"/>
      <c r="L534" s="448"/>
      <c r="M534" s="448"/>
      <c r="N534" s="448"/>
      <c r="O534" s="448"/>
      <c r="P534" s="448"/>
      <c r="Q534" s="448"/>
      <c r="R534" s="448"/>
      <c r="S534" s="448"/>
      <c r="T534" s="448"/>
      <c r="U534" s="448"/>
      <c r="V534" s="448"/>
      <c r="W534" s="448"/>
      <c r="X534" s="448"/>
      <c r="Y534" s="448"/>
      <c r="Z534" s="448"/>
      <c r="AA534" s="448"/>
      <c r="AB534" s="448"/>
    </row>
    <row r="535">
      <c r="A535" s="448"/>
      <c r="B535" s="448"/>
      <c r="C535" s="448"/>
      <c r="D535" s="448"/>
      <c r="E535" s="448"/>
      <c r="F535" s="448"/>
      <c r="G535" s="448"/>
      <c r="H535" s="448"/>
      <c r="I535" s="448"/>
      <c r="J535" s="448"/>
      <c r="K535" s="448"/>
      <c r="L535" s="448"/>
      <c r="M535" s="448"/>
      <c r="N535" s="448"/>
      <c r="O535" s="448"/>
      <c r="P535" s="448"/>
      <c r="Q535" s="448"/>
      <c r="R535" s="448"/>
      <c r="S535" s="448"/>
      <c r="T535" s="448"/>
      <c r="U535" s="448"/>
      <c r="V535" s="448"/>
      <c r="W535" s="448"/>
      <c r="X535" s="448"/>
      <c r="Y535" s="448"/>
      <c r="Z535" s="448"/>
      <c r="AA535" s="448"/>
      <c r="AB535" s="448"/>
    </row>
    <row r="536">
      <c r="A536" s="448"/>
      <c r="B536" s="448"/>
      <c r="C536" s="448"/>
      <c r="D536" s="448"/>
      <c r="E536" s="448"/>
      <c r="F536" s="448"/>
      <c r="G536" s="448"/>
      <c r="H536" s="448"/>
      <c r="I536" s="448"/>
      <c r="J536" s="448"/>
      <c r="K536" s="448"/>
      <c r="L536" s="448"/>
      <c r="M536" s="448"/>
      <c r="N536" s="448"/>
      <c r="O536" s="448"/>
      <c r="P536" s="448"/>
      <c r="Q536" s="448"/>
      <c r="R536" s="448"/>
      <c r="S536" s="448"/>
      <c r="T536" s="448"/>
      <c r="U536" s="448"/>
      <c r="V536" s="448"/>
      <c r="W536" s="448"/>
      <c r="X536" s="448"/>
      <c r="Y536" s="448"/>
      <c r="Z536" s="448"/>
      <c r="AA536" s="448"/>
      <c r="AB536" s="448"/>
    </row>
    <row r="537">
      <c r="A537" s="448"/>
      <c r="B537" s="448"/>
      <c r="C537" s="448"/>
      <c r="D537" s="448"/>
      <c r="E537" s="448"/>
      <c r="F537" s="448"/>
      <c r="G537" s="448"/>
      <c r="H537" s="448"/>
      <c r="I537" s="448"/>
      <c r="J537" s="448"/>
      <c r="K537" s="448"/>
      <c r="L537" s="448"/>
      <c r="M537" s="448"/>
      <c r="N537" s="448"/>
      <c r="O537" s="448"/>
      <c r="P537" s="448"/>
      <c r="Q537" s="448"/>
      <c r="R537" s="448"/>
      <c r="S537" s="448"/>
      <c r="T537" s="448"/>
      <c r="U537" s="448"/>
      <c r="V537" s="448"/>
      <c r="W537" s="448"/>
      <c r="X537" s="448"/>
      <c r="Y537" s="448"/>
      <c r="Z537" s="448"/>
      <c r="AA537" s="448"/>
      <c r="AB537" s="448"/>
    </row>
    <row r="538">
      <c r="A538" s="448"/>
      <c r="B538" s="448"/>
      <c r="C538" s="448"/>
      <c r="D538" s="448"/>
      <c r="E538" s="448"/>
      <c r="F538" s="448"/>
      <c r="G538" s="448"/>
      <c r="H538" s="448"/>
      <c r="I538" s="448"/>
      <c r="J538" s="448"/>
      <c r="K538" s="448"/>
      <c r="L538" s="448"/>
      <c r="M538" s="448"/>
      <c r="N538" s="448"/>
      <c r="O538" s="448"/>
      <c r="P538" s="448"/>
      <c r="Q538" s="448"/>
      <c r="R538" s="448"/>
      <c r="S538" s="448"/>
      <c r="T538" s="448"/>
      <c r="U538" s="448"/>
      <c r="V538" s="448"/>
      <c r="W538" s="448"/>
      <c r="X538" s="448"/>
      <c r="Y538" s="448"/>
      <c r="Z538" s="448"/>
      <c r="AA538" s="448"/>
      <c r="AB538" s="448"/>
    </row>
    <row r="539">
      <c r="A539" s="448"/>
      <c r="B539" s="448"/>
      <c r="C539" s="448"/>
      <c r="D539" s="448"/>
      <c r="E539" s="448"/>
      <c r="F539" s="448"/>
      <c r="G539" s="448"/>
      <c r="H539" s="448"/>
      <c r="I539" s="448"/>
      <c r="J539" s="448"/>
      <c r="K539" s="448"/>
      <c r="L539" s="448"/>
      <c r="M539" s="448"/>
      <c r="N539" s="448"/>
      <c r="O539" s="448"/>
      <c r="P539" s="448"/>
      <c r="Q539" s="448"/>
      <c r="R539" s="448"/>
      <c r="S539" s="448"/>
      <c r="T539" s="448"/>
      <c r="U539" s="448"/>
      <c r="V539" s="448"/>
      <c r="W539" s="448"/>
      <c r="X539" s="448"/>
      <c r="Y539" s="448"/>
      <c r="Z539" s="448"/>
      <c r="AA539" s="448"/>
      <c r="AB539" s="448"/>
    </row>
    <row r="540">
      <c r="A540" s="448"/>
      <c r="B540" s="448"/>
      <c r="C540" s="448"/>
      <c r="D540" s="448"/>
      <c r="E540" s="448"/>
      <c r="F540" s="448"/>
      <c r="G540" s="448"/>
      <c r="H540" s="448"/>
      <c r="I540" s="448"/>
      <c r="J540" s="448"/>
      <c r="K540" s="448"/>
      <c r="L540" s="448"/>
      <c r="M540" s="448"/>
      <c r="N540" s="448"/>
      <c r="O540" s="448"/>
      <c r="P540" s="448"/>
      <c r="Q540" s="448"/>
      <c r="R540" s="448"/>
      <c r="S540" s="448"/>
      <c r="T540" s="448"/>
      <c r="U540" s="448"/>
      <c r="V540" s="448"/>
      <c r="W540" s="448"/>
      <c r="X540" s="448"/>
      <c r="Y540" s="448"/>
      <c r="Z540" s="448"/>
      <c r="AA540" s="448"/>
      <c r="AB540" s="448"/>
    </row>
    <row r="541">
      <c r="A541" s="448"/>
      <c r="B541" s="448"/>
      <c r="C541" s="448"/>
      <c r="D541" s="448"/>
      <c r="E541" s="448"/>
      <c r="F541" s="448"/>
      <c r="G541" s="448"/>
      <c r="H541" s="448"/>
      <c r="I541" s="448"/>
      <c r="J541" s="448"/>
      <c r="K541" s="448"/>
      <c r="L541" s="448"/>
      <c r="M541" s="448"/>
      <c r="N541" s="448"/>
      <c r="O541" s="448"/>
      <c r="P541" s="448"/>
      <c r="Q541" s="448"/>
      <c r="R541" s="448"/>
      <c r="S541" s="448"/>
      <c r="T541" s="448"/>
      <c r="U541" s="448"/>
      <c r="V541" s="448"/>
      <c r="W541" s="448"/>
      <c r="X541" s="448"/>
      <c r="Y541" s="448"/>
      <c r="Z541" s="448"/>
      <c r="AA541" s="448"/>
      <c r="AB541" s="448"/>
    </row>
    <row r="542">
      <c r="A542" s="448"/>
      <c r="B542" s="448"/>
      <c r="C542" s="448"/>
      <c r="D542" s="448"/>
      <c r="E542" s="448"/>
      <c r="F542" s="448"/>
      <c r="G542" s="448"/>
      <c r="H542" s="448"/>
      <c r="I542" s="448"/>
      <c r="J542" s="448"/>
      <c r="K542" s="448"/>
      <c r="L542" s="448"/>
      <c r="M542" s="448"/>
      <c r="N542" s="448"/>
      <c r="O542" s="448"/>
      <c r="P542" s="448"/>
      <c r="Q542" s="448"/>
      <c r="R542" s="448"/>
      <c r="S542" s="448"/>
      <c r="T542" s="448"/>
      <c r="U542" s="448"/>
      <c r="V542" s="448"/>
      <c r="W542" s="448"/>
      <c r="X542" s="448"/>
      <c r="Y542" s="448"/>
      <c r="Z542" s="448"/>
      <c r="AA542" s="448"/>
      <c r="AB542" s="448"/>
    </row>
    <row r="543">
      <c r="A543" s="448"/>
      <c r="B543" s="448"/>
      <c r="C543" s="448"/>
      <c r="D543" s="448"/>
      <c r="E543" s="448"/>
      <c r="F543" s="448"/>
      <c r="G543" s="448"/>
      <c r="H543" s="448"/>
      <c r="I543" s="448"/>
      <c r="J543" s="448"/>
      <c r="K543" s="448"/>
      <c r="L543" s="448"/>
      <c r="M543" s="448"/>
      <c r="N543" s="448"/>
      <c r="O543" s="448"/>
      <c r="P543" s="448"/>
      <c r="Q543" s="448"/>
      <c r="R543" s="448"/>
      <c r="S543" s="448"/>
      <c r="T543" s="448"/>
      <c r="U543" s="448"/>
      <c r="V543" s="448"/>
      <c r="W543" s="448"/>
      <c r="X543" s="448"/>
      <c r="Y543" s="448"/>
      <c r="Z543" s="448"/>
      <c r="AA543" s="448"/>
      <c r="AB543" s="448"/>
    </row>
    <row r="544">
      <c r="A544" s="448"/>
      <c r="B544" s="448"/>
      <c r="C544" s="448"/>
      <c r="D544" s="448"/>
      <c r="E544" s="448"/>
      <c r="F544" s="448"/>
      <c r="G544" s="448"/>
      <c r="H544" s="448"/>
      <c r="I544" s="448"/>
      <c r="J544" s="448"/>
      <c r="K544" s="448"/>
      <c r="L544" s="448"/>
      <c r="M544" s="448"/>
      <c r="N544" s="448"/>
      <c r="O544" s="448"/>
      <c r="P544" s="448"/>
      <c r="Q544" s="448"/>
      <c r="R544" s="448"/>
      <c r="S544" s="448"/>
      <c r="T544" s="448"/>
      <c r="U544" s="448"/>
      <c r="V544" s="448"/>
      <c r="W544" s="448"/>
      <c r="X544" s="448"/>
      <c r="Y544" s="448"/>
      <c r="Z544" s="448"/>
      <c r="AA544" s="448"/>
      <c r="AB544" s="448"/>
    </row>
    <row r="545">
      <c r="A545" s="448"/>
      <c r="B545" s="448"/>
      <c r="C545" s="448"/>
      <c r="D545" s="448"/>
      <c r="E545" s="448"/>
      <c r="F545" s="448"/>
      <c r="G545" s="448"/>
      <c r="H545" s="448"/>
      <c r="I545" s="448"/>
      <c r="J545" s="448"/>
      <c r="K545" s="448"/>
      <c r="L545" s="448"/>
      <c r="M545" s="448"/>
      <c r="N545" s="448"/>
      <c r="O545" s="448"/>
      <c r="P545" s="448"/>
      <c r="Q545" s="448"/>
      <c r="R545" s="448"/>
      <c r="S545" s="448"/>
      <c r="T545" s="448"/>
      <c r="U545" s="448"/>
      <c r="V545" s="448"/>
      <c r="W545" s="448"/>
      <c r="X545" s="448"/>
      <c r="Y545" s="448"/>
      <c r="Z545" s="448"/>
      <c r="AA545" s="448"/>
      <c r="AB545" s="448"/>
    </row>
    <row r="546">
      <c r="A546" s="448"/>
      <c r="B546" s="448"/>
      <c r="C546" s="448"/>
      <c r="D546" s="448"/>
      <c r="E546" s="448"/>
      <c r="F546" s="448"/>
      <c r="G546" s="448"/>
      <c r="H546" s="448"/>
      <c r="I546" s="448"/>
      <c r="J546" s="448"/>
      <c r="K546" s="448"/>
      <c r="L546" s="448"/>
      <c r="M546" s="448"/>
      <c r="N546" s="448"/>
      <c r="O546" s="448"/>
      <c r="P546" s="448"/>
      <c r="Q546" s="448"/>
      <c r="R546" s="448"/>
      <c r="S546" s="448"/>
      <c r="T546" s="448"/>
      <c r="U546" s="448"/>
      <c r="V546" s="448"/>
      <c r="W546" s="448"/>
      <c r="X546" s="448"/>
      <c r="Y546" s="448"/>
      <c r="Z546" s="448"/>
      <c r="AA546" s="448"/>
      <c r="AB546" s="448"/>
    </row>
    <row r="547">
      <c r="A547" s="448"/>
      <c r="B547" s="448"/>
      <c r="C547" s="448"/>
      <c r="D547" s="448"/>
      <c r="E547" s="448"/>
      <c r="F547" s="448"/>
      <c r="G547" s="448"/>
      <c r="H547" s="448"/>
      <c r="I547" s="448"/>
      <c r="J547" s="448"/>
      <c r="K547" s="448"/>
      <c r="L547" s="448"/>
      <c r="M547" s="448"/>
      <c r="N547" s="448"/>
      <c r="O547" s="448"/>
      <c r="P547" s="448"/>
      <c r="Q547" s="448"/>
      <c r="R547" s="448"/>
      <c r="S547" s="448"/>
      <c r="T547" s="448"/>
      <c r="U547" s="448"/>
      <c r="V547" s="448"/>
      <c r="W547" s="448"/>
      <c r="X547" s="448"/>
      <c r="Y547" s="448"/>
      <c r="Z547" s="448"/>
      <c r="AA547" s="448"/>
      <c r="AB547" s="448"/>
    </row>
    <row r="548">
      <c r="A548" s="448"/>
      <c r="B548" s="448"/>
      <c r="C548" s="448"/>
      <c r="D548" s="448"/>
      <c r="E548" s="448"/>
      <c r="F548" s="448"/>
      <c r="G548" s="448"/>
      <c r="H548" s="448"/>
      <c r="I548" s="448"/>
      <c r="J548" s="448"/>
      <c r="K548" s="448"/>
      <c r="L548" s="448"/>
      <c r="M548" s="448"/>
      <c r="N548" s="448"/>
      <c r="O548" s="448"/>
      <c r="P548" s="448"/>
      <c r="Q548" s="448"/>
      <c r="R548" s="448"/>
      <c r="S548" s="448"/>
      <c r="T548" s="448"/>
      <c r="U548" s="448"/>
      <c r="V548" s="448"/>
      <c r="W548" s="448"/>
      <c r="X548" s="448"/>
      <c r="Y548" s="448"/>
      <c r="Z548" s="448"/>
      <c r="AA548" s="448"/>
      <c r="AB548" s="448"/>
    </row>
    <row r="549">
      <c r="A549" s="448"/>
      <c r="B549" s="448"/>
      <c r="C549" s="448"/>
      <c r="D549" s="448"/>
      <c r="E549" s="448"/>
      <c r="F549" s="448"/>
      <c r="G549" s="448"/>
      <c r="H549" s="448"/>
      <c r="I549" s="448"/>
      <c r="J549" s="448"/>
      <c r="K549" s="448"/>
      <c r="L549" s="448"/>
      <c r="M549" s="448"/>
      <c r="N549" s="448"/>
      <c r="O549" s="448"/>
      <c r="P549" s="448"/>
      <c r="Q549" s="448"/>
      <c r="R549" s="448"/>
      <c r="S549" s="448"/>
      <c r="T549" s="448"/>
      <c r="U549" s="448"/>
      <c r="V549" s="448"/>
      <c r="W549" s="448"/>
      <c r="X549" s="448"/>
      <c r="Y549" s="448"/>
      <c r="Z549" s="448"/>
      <c r="AA549" s="448"/>
      <c r="AB549" s="448"/>
    </row>
    <row r="550">
      <c r="A550" s="448"/>
      <c r="B550" s="448"/>
      <c r="C550" s="448"/>
      <c r="D550" s="448"/>
      <c r="E550" s="448"/>
      <c r="F550" s="448"/>
      <c r="G550" s="448"/>
      <c r="H550" s="448"/>
      <c r="I550" s="448"/>
      <c r="J550" s="448"/>
      <c r="K550" s="448"/>
      <c r="L550" s="448"/>
      <c r="M550" s="448"/>
      <c r="N550" s="448"/>
      <c r="O550" s="448"/>
      <c r="P550" s="448"/>
      <c r="Q550" s="448"/>
      <c r="R550" s="448"/>
      <c r="S550" s="448"/>
      <c r="T550" s="448"/>
      <c r="U550" s="448"/>
      <c r="V550" s="448"/>
      <c r="W550" s="448"/>
      <c r="X550" s="448"/>
      <c r="Y550" s="448"/>
      <c r="Z550" s="448"/>
      <c r="AA550" s="448"/>
      <c r="AB550" s="448"/>
    </row>
    <row r="551">
      <c r="A551" s="448"/>
      <c r="B551" s="448"/>
      <c r="C551" s="448"/>
      <c r="D551" s="448"/>
      <c r="E551" s="448"/>
      <c r="F551" s="448"/>
      <c r="G551" s="448"/>
      <c r="H551" s="448"/>
      <c r="I551" s="448"/>
      <c r="J551" s="448"/>
      <c r="K551" s="448"/>
      <c r="L551" s="448"/>
      <c r="M551" s="448"/>
      <c r="N551" s="448"/>
      <c r="O551" s="448"/>
      <c r="P551" s="448"/>
      <c r="Q551" s="448"/>
      <c r="R551" s="448"/>
      <c r="S551" s="448"/>
      <c r="T551" s="448"/>
      <c r="U551" s="448"/>
      <c r="V551" s="448"/>
      <c r="W551" s="448"/>
      <c r="X551" s="448"/>
      <c r="Y551" s="448"/>
      <c r="Z551" s="448"/>
      <c r="AA551" s="448"/>
      <c r="AB551" s="448"/>
    </row>
    <row r="552">
      <c r="A552" s="448"/>
      <c r="B552" s="448"/>
      <c r="C552" s="448"/>
      <c r="D552" s="448"/>
      <c r="E552" s="448"/>
      <c r="F552" s="448"/>
      <c r="G552" s="448"/>
      <c r="H552" s="448"/>
      <c r="I552" s="448"/>
      <c r="J552" s="448"/>
      <c r="K552" s="448"/>
      <c r="L552" s="448"/>
      <c r="M552" s="448"/>
      <c r="N552" s="448"/>
      <c r="O552" s="448"/>
      <c r="P552" s="448"/>
      <c r="Q552" s="448"/>
      <c r="R552" s="448"/>
      <c r="S552" s="448"/>
      <c r="T552" s="448"/>
      <c r="U552" s="448"/>
      <c r="V552" s="448"/>
      <c r="W552" s="448"/>
      <c r="X552" s="448"/>
      <c r="Y552" s="448"/>
      <c r="Z552" s="448"/>
      <c r="AA552" s="448"/>
      <c r="AB552" s="448"/>
    </row>
    <row r="553">
      <c r="A553" s="448"/>
      <c r="B553" s="448"/>
      <c r="C553" s="448"/>
      <c r="D553" s="448"/>
      <c r="E553" s="448"/>
      <c r="F553" s="448"/>
      <c r="G553" s="448"/>
      <c r="H553" s="448"/>
      <c r="I553" s="448"/>
      <c r="J553" s="448"/>
      <c r="K553" s="448"/>
      <c r="L553" s="448"/>
      <c r="M553" s="448"/>
      <c r="N553" s="448"/>
      <c r="O553" s="448"/>
      <c r="P553" s="448"/>
      <c r="Q553" s="448"/>
      <c r="R553" s="448"/>
      <c r="S553" s="448"/>
      <c r="T553" s="448"/>
      <c r="U553" s="448"/>
      <c r="V553" s="448"/>
      <c r="W553" s="448"/>
      <c r="X553" s="448"/>
      <c r="Y553" s="448"/>
      <c r="Z553" s="448"/>
      <c r="AA553" s="448"/>
      <c r="AB553" s="448"/>
    </row>
    <row r="554">
      <c r="A554" s="448"/>
      <c r="B554" s="448"/>
      <c r="C554" s="448"/>
      <c r="D554" s="448"/>
      <c r="E554" s="448"/>
      <c r="F554" s="448"/>
      <c r="G554" s="448"/>
      <c r="H554" s="448"/>
      <c r="I554" s="448"/>
      <c r="J554" s="448"/>
      <c r="K554" s="448"/>
      <c r="L554" s="448"/>
      <c r="M554" s="448"/>
      <c r="N554" s="448"/>
      <c r="O554" s="448"/>
      <c r="P554" s="448"/>
      <c r="Q554" s="448"/>
      <c r="R554" s="448"/>
      <c r="S554" s="448"/>
      <c r="T554" s="448"/>
      <c r="U554" s="448"/>
      <c r="V554" s="448"/>
      <c r="W554" s="448"/>
      <c r="X554" s="448"/>
      <c r="Y554" s="448"/>
      <c r="Z554" s="448"/>
      <c r="AA554" s="448"/>
      <c r="AB554" s="448"/>
    </row>
    <row r="555">
      <c r="A555" s="448"/>
      <c r="B555" s="448"/>
      <c r="C555" s="448"/>
      <c r="D555" s="448"/>
      <c r="E555" s="448"/>
      <c r="F555" s="448"/>
      <c r="G555" s="448"/>
      <c r="H555" s="448"/>
      <c r="I555" s="448"/>
      <c r="J555" s="448"/>
      <c r="K555" s="448"/>
      <c r="L555" s="448"/>
      <c r="M555" s="448"/>
      <c r="N555" s="448"/>
      <c r="O555" s="448"/>
      <c r="P555" s="448"/>
      <c r="Q555" s="448"/>
      <c r="R555" s="448"/>
      <c r="S555" s="448"/>
      <c r="T555" s="448"/>
      <c r="U555" s="448"/>
      <c r="V555" s="448"/>
      <c r="W555" s="448"/>
      <c r="X555" s="448"/>
      <c r="Y555" s="448"/>
      <c r="Z555" s="448"/>
      <c r="AA555" s="448"/>
      <c r="AB555" s="448"/>
    </row>
    <row r="556">
      <c r="A556" s="448"/>
      <c r="B556" s="448"/>
      <c r="C556" s="448"/>
      <c r="D556" s="448"/>
      <c r="E556" s="448"/>
      <c r="F556" s="448"/>
      <c r="G556" s="448"/>
      <c r="H556" s="448"/>
      <c r="I556" s="448"/>
      <c r="J556" s="448"/>
      <c r="K556" s="448"/>
      <c r="L556" s="448"/>
      <c r="M556" s="448"/>
      <c r="N556" s="448"/>
      <c r="O556" s="448"/>
      <c r="P556" s="448"/>
      <c r="Q556" s="448"/>
      <c r="R556" s="448"/>
      <c r="S556" s="448"/>
      <c r="T556" s="448"/>
      <c r="U556" s="448"/>
      <c r="V556" s="448"/>
      <c r="W556" s="448"/>
      <c r="X556" s="448"/>
      <c r="Y556" s="448"/>
      <c r="Z556" s="448"/>
      <c r="AA556" s="448"/>
      <c r="AB556" s="448"/>
    </row>
    <row r="557">
      <c r="A557" s="448"/>
      <c r="B557" s="448"/>
      <c r="C557" s="448"/>
      <c r="D557" s="448"/>
      <c r="E557" s="448"/>
      <c r="F557" s="448"/>
      <c r="G557" s="448"/>
      <c r="H557" s="448"/>
      <c r="I557" s="448"/>
      <c r="J557" s="448"/>
      <c r="K557" s="448"/>
      <c r="L557" s="448"/>
      <c r="M557" s="448"/>
      <c r="N557" s="448"/>
      <c r="O557" s="448"/>
      <c r="P557" s="448"/>
      <c r="Q557" s="448"/>
      <c r="R557" s="448"/>
      <c r="S557" s="448"/>
      <c r="T557" s="448"/>
      <c r="U557" s="448"/>
      <c r="V557" s="448"/>
      <c r="W557" s="448"/>
      <c r="X557" s="448"/>
      <c r="Y557" s="448"/>
      <c r="Z557" s="448"/>
      <c r="AA557" s="448"/>
      <c r="AB557" s="448"/>
    </row>
    <row r="558">
      <c r="A558" s="448"/>
      <c r="B558" s="448"/>
      <c r="C558" s="448"/>
      <c r="D558" s="448"/>
      <c r="E558" s="448"/>
      <c r="F558" s="448"/>
      <c r="G558" s="448"/>
      <c r="H558" s="448"/>
      <c r="I558" s="448"/>
      <c r="J558" s="448"/>
      <c r="K558" s="448"/>
      <c r="L558" s="448"/>
      <c r="M558" s="448"/>
      <c r="N558" s="448"/>
      <c r="O558" s="448"/>
      <c r="P558" s="448"/>
      <c r="Q558" s="448"/>
      <c r="R558" s="448"/>
      <c r="S558" s="448"/>
      <c r="T558" s="448"/>
      <c r="U558" s="448"/>
      <c r="V558" s="448"/>
      <c r="W558" s="448"/>
      <c r="X558" s="448"/>
      <c r="Y558" s="448"/>
      <c r="Z558" s="448"/>
      <c r="AA558" s="448"/>
      <c r="AB558" s="448"/>
    </row>
    <row r="559">
      <c r="A559" s="448"/>
      <c r="B559" s="448"/>
      <c r="C559" s="448"/>
      <c r="D559" s="448"/>
      <c r="E559" s="448"/>
      <c r="F559" s="448"/>
      <c r="G559" s="448"/>
      <c r="H559" s="448"/>
      <c r="I559" s="448"/>
      <c r="J559" s="448"/>
      <c r="K559" s="448"/>
      <c r="L559" s="448"/>
      <c r="M559" s="448"/>
      <c r="N559" s="448"/>
      <c r="O559" s="448"/>
      <c r="P559" s="448"/>
      <c r="Q559" s="448"/>
      <c r="R559" s="448"/>
      <c r="S559" s="448"/>
      <c r="T559" s="448"/>
      <c r="U559" s="448"/>
      <c r="V559" s="448"/>
      <c r="W559" s="448"/>
      <c r="X559" s="448"/>
      <c r="Y559" s="448"/>
      <c r="Z559" s="448"/>
      <c r="AA559" s="448"/>
      <c r="AB559" s="448"/>
    </row>
    <row r="560">
      <c r="A560" s="448"/>
      <c r="B560" s="448"/>
      <c r="C560" s="448"/>
      <c r="D560" s="448"/>
      <c r="E560" s="448"/>
      <c r="F560" s="448"/>
      <c r="G560" s="448"/>
      <c r="H560" s="448"/>
      <c r="I560" s="448"/>
      <c r="J560" s="448"/>
      <c r="K560" s="448"/>
      <c r="L560" s="448"/>
      <c r="M560" s="448"/>
      <c r="N560" s="448"/>
      <c r="O560" s="448"/>
      <c r="P560" s="448"/>
      <c r="Q560" s="448"/>
      <c r="R560" s="448"/>
      <c r="S560" s="448"/>
      <c r="T560" s="448"/>
      <c r="U560" s="448"/>
      <c r="V560" s="448"/>
      <c r="W560" s="448"/>
      <c r="X560" s="448"/>
      <c r="Y560" s="448"/>
      <c r="Z560" s="448"/>
      <c r="AA560" s="448"/>
      <c r="AB560" s="448"/>
    </row>
    <row r="561">
      <c r="A561" s="448"/>
      <c r="B561" s="448"/>
      <c r="C561" s="448"/>
      <c r="D561" s="448"/>
      <c r="E561" s="448"/>
      <c r="F561" s="448"/>
      <c r="G561" s="448"/>
      <c r="H561" s="448"/>
      <c r="I561" s="448"/>
      <c r="J561" s="448"/>
      <c r="K561" s="448"/>
      <c r="L561" s="448"/>
      <c r="M561" s="448"/>
      <c r="N561" s="448"/>
      <c r="O561" s="448"/>
      <c r="P561" s="448"/>
      <c r="Q561" s="448"/>
      <c r="R561" s="448"/>
      <c r="S561" s="448"/>
      <c r="T561" s="448"/>
      <c r="U561" s="448"/>
      <c r="V561" s="448"/>
      <c r="W561" s="448"/>
      <c r="X561" s="448"/>
      <c r="Y561" s="448"/>
      <c r="Z561" s="448"/>
      <c r="AA561" s="448"/>
      <c r="AB561" s="448"/>
    </row>
    <row r="562">
      <c r="A562" s="448"/>
      <c r="B562" s="448"/>
      <c r="C562" s="448"/>
      <c r="D562" s="448"/>
      <c r="E562" s="448"/>
      <c r="F562" s="448"/>
      <c r="G562" s="448"/>
      <c r="H562" s="448"/>
      <c r="I562" s="448"/>
      <c r="J562" s="448"/>
      <c r="K562" s="448"/>
      <c r="L562" s="448"/>
      <c r="M562" s="448"/>
      <c r="N562" s="448"/>
      <c r="O562" s="448"/>
      <c r="P562" s="448"/>
      <c r="Q562" s="448"/>
      <c r="R562" s="448"/>
      <c r="S562" s="448"/>
      <c r="T562" s="448"/>
      <c r="U562" s="448"/>
      <c r="V562" s="448"/>
      <c r="W562" s="448"/>
      <c r="X562" s="448"/>
      <c r="Y562" s="448"/>
      <c r="Z562" s="448"/>
      <c r="AA562" s="448"/>
      <c r="AB562" s="448"/>
    </row>
    <row r="563">
      <c r="A563" s="448"/>
      <c r="B563" s="448"/>
      <c r="C563" s="448"/>
      <c r="D563" s="448"/>
      <c r="E563" s="448"/>
      <c r="F563" s="448"/>
      <c r="G563" s="448"/>
      <c r="H563" s="448"/>
      <c r="I563" s="448"/>
      <c r="J563" s="448"/>
      <c r="K563" s="448"/>
      <c r="L563" s="448"/>
      <c r="M563" s="448"/>
      <c r="N563" s="448"/>
      <c r="O563" s="448"/>
      <c r="P563" s="448"/>
      <c r="Q563" s="448"/>
      <c r="R563" s="448"/>
      <c r="S563" s="448"/>
      <c r="T563" s="448"/>
      <c r="U563" s="448"/>
      <c r="V563" s="448"/>
      <c r="W563" s="448"/>
      <c r="X563" s="448"/>
      <c r="Y563" s="448"/>
      <c r="Z563" s="448"/>
      <c r="AA563" s="448"/>
      <c r="AB563" s="448"/>
    </row>
    <row r="564">
      <c r="A564" s="448"/>
      <c r="B564" s="448"/>
      <c r="C564" s="448"/>
      <c r="D564" s="448"/>
      <c r="E564" s="448"/>
      <c r="F564" s="448"/>
      <c r="G564" s="448"/>
      <c r="H564" s="448"/>
      <c r="I564" s="448"/>
      <c r="J564" s="448"/>
      <c r="K564" s="448"/>
      <c r="L564" s="448"/>
      <c r="M564" s="448"/>
      <c r="N564" s="448"/>
      <c r="O564" s="448"/>
      <c r="P564" s="448"/>
      <c r="Q564" s="448"/>
      <c r="R564" s="448"/>
      <c r="S564" s="448"/>
      <c r="T564" s="448"/>
      <c r="U564" s="448"/>
      <c r="V564" s="448"/>
      <c r="W564" s="448"/>
      <c r="X564" s="448"/>
      <c r="Y564" s="448"/>
      <c r="Z564" s="448"/>
      <c r="AA564" s="448"/>
      <c r="AB564" s="448"/>
    </row>
    <row r="565">
      <c r="A565" s="448"/>
      <c r="B565" s="448"/>
      <c r="C565" s="448"/>
      <c r="D565" s="448"/>
      <c r="E565" s="448"/>
      <c r="F565" s="448"/>
      <c r="G565" s="448"/>
      <c r="H565" s="448"/>
      <c r="I565" s="448"/>
      <c r="J565" s="448"/>
      <c r="K565" s="448"/>
      <c r="L565" s="448"/>
      <c r="M565" s="448"/>
      <c r="N565" s="448"/>
      <c r="O565" s="448"/>
      <c r="P565" s="448"/>
      <c r="Q565" s="448"/>
      <c r="R565" s="448"/>
      <c r="S565" s="448"/>
      <c r="T565" s="448"/>
      <c r="U565" s="448"/>
      <c r="V565" s="448"/>
      <c r="W565" s="448"/>
      <c r="X565" s="448"/>
      <c r="Y565" s="448"/>
      <c r="Z565" s="448"/>
      <c r="AA565" s="448"/>
      <c r="AB565" s="448"/>
    </row>
    <row r="566">
      <c r="A566" s="448"/>
      <c r="B566" s="448"/>
      <c r="C566" s="448"/>
      <c r="D566" s="448"/>
      <c r="E566" s="448"/>
      <c r="F566" s="448"/>
      <c r="G566" s="448"/>
      <c r="H566" s="448"/>
      <c r="I566" s="448"/>
      <c r="J566" s="448"/>
      <c r="K566" s="448"/>
      <c r="L566" s="448"/>
      <c r="M566" s="448"/>
      <c r="N566" s="448"/>
      <c r="O566" s="448"/>
      <c r="P566" s="448"/>
      <c r="Q566" s="448"/>
      <c r="R566" s="448"/>
      <c r="S566" s="448"/>
      <c r="T566" s="448"/>
      <c r="U566" s="448"/>
      <c r="V566" s="448"/>
      <c r="W566" s="448"/>
      <c r="X566" s="448"/>
      <c r="Y566" s="448"/>
      <c r="Z566" s="448"/>
      <c r="AA566" s="448"/>
      <c r="AB566" s="448"/>
    </row>
    <row r="567">
      <c r="A567" s="448"/>
      <c r="B567" s="448"/>
      <c r="C567" s="448"/>
      <c r="D567" s="448"/>
      <c r="E567" s="448"/>
      <c r="F567" s="448"/>
      <c r="G567" s="448"/>
      <c r="H567" s="448"/>
      <c r="I567" s="448"/>
      <c r="J567" s="448"/>
      <c r="K567" s="448"/>
      <c r="L567" s="448"/>
      <c r="M567" s="448"/>
      <c r="N567" s="448"/>
      <c r="O567" s="448"/>
      <c r="P567" s="448"/>
      <c r="Q567" s="448"/>
      <c r="R567" s="448"/>
      <c r="S567" s="448"/>
      <c r="T567" s="448"/>
      <c r="U567" s="448"/>
      <c r="V567" s="448"/>
      <c r="W567" s="448"/>
      <c r="X567" s="448"/>
      <c r="Y567" s="448"/>
      <c r="Z567" s="448"/>
      <c r="AA567" s="448"/>
      <c r="AB567" s="448"/>
    </row>
    <row r="568">
      <c r="A568" s="448"/>
      <c r="B568" s="448"/>
      <c r="C568" s="448"/>
      <c r="D568" s="448"/>
      <c r="E568" s="448"/>
      <c r="F568" s="448"/>
      <c r="G568" s="448"/>
      <c r="H568" s="448"/>
      <c r="I568" s="448"/>
      <c r="J568" s="448"/>
      <c r="K568" s="448"/>
      <c r="L568" s="448"/>
      <c r="M568" s="448"/>
      <c r="N568" s="448"/>
      <c r="O568" s="448"/>
      <c r="P568" s="448"/>
      <c r="Q568" s="448"/>
      <c r="R568" s="448"/>
      <c r="S568" s="448"/>
      <c r="T568" s="448"/>
      <c r="U568" s="448"/>
      <c r="V568" s="448"/>
      <c r="W568" s="448"/>
      <c r="X568" s="448"/>
      <c r="Y568" s="448"/>
      <c r="Z568" s="448"/>
      <c r="AA568" s="448"/>
      <c r="AB568" s="448"/>
    </row>
    <row r="569">
      <c r="A569" s="448"/>
      <c r="B569" s="448"/>
      <c r="C569" s="448"/>
      <c r="D569" s="448"/>
      <c r="E569" s="448"/>
      <c r="F569" s="448"/>
      <c r="G569" s="448"/>
      <c r="H569" s="448"/>
      <c r="I569" s="448"/>
      <c r="J569" s="448"/>
      <c r="K569" s="448"/>
      <c r="L569" s="448"/>
      <c r="M569" s="448"/>
      <c r="N569" s="448"/>
      <c r="O569" s="448"/>
      <c r="P569" s="448"/>
      <c r="Q569" s="448"/>
      <c r="R569" s="448"/>
      <c r="S569" s="448"/>
      <c r="T569" s="448"/>
      <c r="U569" s="448"/>
      <c r="V569" s="448"/>
      <c r="W569" s="448"/>
      <c r="X569" s="448"/>
      <c r="Y569" s="448"/>
      <c r="Z569" s="448"/>
      <c r="AA569" s="448"/>
      <c r="AB569" s="448"/>
    </row>
    <row r="570">
      <c r="A570" s="448"/>
      <c r="B570" s="448"/>
      <c r="C570" s="448"/>
      <c r="D570" s="448"/>
      <c r="E570" s="448"/>
      <c r="F570" s="448"/>
      <c r="G570" s="448"/>
      <c r="H570" s="448"/>
      <c r="I570" s="448"/>
      <c r="J570" s="448"/>
      <c r="K570" s="448"/>
      <c r="L570" s="448"/>
      <c r="M570" s="448"/>
      <c r="N570" s="448"/>
      <c r="O570" s="448"/>
      <c r="P570" s="448"/>
      <c r="Q570" s="448"/>
      <c r="R570" s="448"/>
      <c r="S570" s="448"/>
      <c r="T570" s="448"/>
      <c r="U570" s="448"/>
      <c r="V570" s="448"/>
      <c r="W570" s="448"/>
      <c r="X570" s="448"/>
      <c r="Y570" s="448"/>
      <c r="Z570" s="448"/>
      <c r="AA570" s="448"/>
      <c r="AB570" s="448"/>
    </row>
    <row r="571">
      <c r="A571" s="448"/>
      <c r="B571" s="448"/>
      <c r="C571" s="448"/>
      <c r="D571" s="448"/>
      <c r="E571" s="448"/>
      <c r="F571" s="448"/>
      <c r="G571" s="448"/>
      <c r="H571" s="448"/>
      <c r="I571" s="448"/>
      <c r="J571" s="448"/>
      <c r="K571" s="448"/>
      <c r="L571" s="448"/>
      <c r="M571" s="448"/>
      <c r="N571" s="448"/>
      <c r="O571" s="448"/>
      <c r="P571" s="448"/>
      <c r="Q571" s="448"/>
      <c r="R571" s="448"/>
      <c r="S571" s="448"/>
      <c r="T571" s="448"/>
      <c r="U571" s="448"/>
      <c r="V571" s="448"/>
      <c r="W571" s="448"/>
      <c r="X571" s="448"/>
      <c r="Y571" s="448"/>
      <c r="Z571" s="448"/>
      <c r="AA571" s="448"/>
      <c r="AB571" s="448"/>
    </row>
    <row r="572">
      <c r="A572" s="448"/>
      <c r="B572" s="448"/>
      <c r="C572" s="448"/>
      <c r="D572" s="448"/>
      <c r="E572" s="448"/>
      <c r="F572" s="448"/>
      <c r="G572" s="448"/>
      <c r="H572" s="448"/>
      <c r="I572" s="448"/>
      <c r="J572" s="448"/>
      <c r="K572" s="448"/>
      <c r="L572" s="448"/>
      <c r="M572" s="448"/>
      <c r="N572" s="448"/>
      <c r="O572" s="448"/>
      <c r="P572" s="448"/>
      <c r="Q572" s="448"/>
      <c r="R572" s="448"/>
      <c r="S572" s="448"/>
      <c r="T572" s="448"/>
      <c r="U572" s="448"/>
      <c r="V572" s="448"/>
      <c r="W572" s="448"/>
      <c r="X572" s="448"/>
      <c r="Y572" s="448"/>
      <c r="Z572" s="448"/>
      <c r="AA572" s="448"/>
      <c r="AB572" s="448"/>
    </row>
    <row r="573">
      <c r="A573" s="448"/>
      <c r="B573" s="448"/>
      <c r="C573" s="448"/>
      <c r="D573" s="448"/>
      <c r="E573" s="448"/>
      <c r="F573" s="448"/>
      <c r="G573" s="448"/>
      <c r="H573" s="448"/>
      <c r="I573" s="448"/>
      <c r="J573" s="448"/>
      <c r="K573" s="448"/>
      <c r="L573" s="448"/>
      <c r="M573" s="448"/>
      <c r="N573" s="448"/>
      <c r="O573" s="448"/>
      <c r="P573" s="448"/>
      <c r="Q573" s="448"/>
      <c r="R573" s="448"/>
      <c r="S573" s="448"/>
      <c r="T573" s="448"/>
      <c r="U573" s="448"/>
      <c r="V573" s="448"/>
      <c r="W573" s="448"/>
      <c r="X573" s="448"/>
      <c r="Y573" s="448"/>
      <c r="Z573" s="448"/>
      <c r="AA573" s="448"/>
      <c r="AB573" s="448"/>
    </row>
    <row r="574">
      <c r="A574" s="448"/>
      <c r="B574" s="448"/>
      <c r="C574" s="448"/>
      <c r="D574" s="448"/>
      <c r="E574" s="448"/>
      <c r="F574" s="448"/>
      <c r="G574" s="448"/>
      <c r="H574" s="448"/>
      <c r="I574" s="448"/>
      <c r="J574" s="448"/>
      <c r="K574" s="448"/>
      <c r="L574" s="448"/>
      <c r="M574" s="448"/>
      <c r="N574" s="448"/>
      <c r="O574" s="448"/>
      <c r="P574" s="448"/>
      <c r="Q574" s="448"/>
      <c r="R574" s="448"/>
      <c r="S574" s="448"/>
      <c r="T574" s="448"/>
      <c r="U574" s="448"/>
      <c r="V574" s="448"/>
      <c r="W574" s="448"/>
      <c r="X574" s="448"/>
      <c r="Y574" s="448"/>
      <c r="Z574" s="448"/>
      <c r="AA574" s="448"/>
      <c r="AB574" s="448"/>
    </row>
    <row r="575">
      <c r="A575" s="448"/>
      <c r="B575" s="448"/>
      <c r="C575" s="448"/>
      <c r="D575" s="448"/>
      <c r="E575" s="448"/>
      <c r="F575" s="448"/>
      <c r="G575" s="448"/>
      <c r="H575" s="448"/>
      <c r="I575" s="448"/>
      <c r="J575" s="448"/>
      <c r="K575" s="448"/>
      <c r="L575" s="448"/>
      <c r="M575" s="448"/>
      <c r="N575" s="448"/>
      <c r="O575" s="448"/>
      <c r="P575" s="448"/>
      <c r="Q575" s="448"/>
      <c r="R575" s="448"/>
      <c r="S575" s="448"/>
      <c r="T575" s="448"/>
      <c r="U575" s="448"/>
      <c r="V575" s="448"/>
      <c r="W575" s="448"/>
      <c r="X575" s="448"/>
      <c r="Y575" s="448"/>
      <c r="Z575" s="448"/>
      <c r="AA575" s="448"/>
      <c r="AB575" s="448"/>
    </row>
    <row r="576">
      <c r="A576" s="448"/>
      <c r="B576" s="448"/>
      <c r="C576" s="448"/>
      <c r="D576" s="448"/>
      <c r="E576" s="448"/>
      <c r="F576" s="448"/>
      <c r="G576" s="448"/>
      <c r="H576" s="448"/>
      <c r="I576" s="448"/>
      <c r="J576" s="448"/>
      <c r="K576" s="448"/>
      <c r="L576" s="448"/>
      <c r="M576" s="448"/>
      <c r="N576" s="448"/>
      <c r="O576" s="448"/>
      <c r="P576" s="448"/>
      <c r="Q576" s="448"/>
      <c r="R576" s="448"/>
      <c r="S576" s="448"/>
      <c r="T576" s="448"/>
      <c r="U576" s="448"/>
      <c r="V576" s="448"/>
      <c r="W576" s="448"/>
      <c r="X576" s="448"/>
      <c r="Y576" s="448"/>
      <c r="Z576" s="448"/>
      <c r="AA576" s="448"/>
      <c r="AB576" s="448"/>
    </row>
    <row r="577">
      <c r="A577" s="448"/>
      <c r="B577" s="448"/>
      <c r="C577" s="448"/>
      <c r="D577" s="448"/>
      <c r="E577" s="448"/>
      <c r="F577" s="448"/>
      <c r="G577" s="448"/>
      <c r="H577" s="448"/>
      <c r="I577" s="448"/>
      <c r="J577" s="448"/>
      <c r="K577" s="448"/>
      <c r="L577" s="448"/>
      <c r="M577" s="448"/>
      <c r="N577" s="448"/>
      <c r="O577" s="448"/>
      <c r="P577" s="448"/>
      <c r="Q577" s="448"/>
      <c r="R577" s="448"/>
      <c r="S577" s="448"/>
      <c r="T577" s="448"/>
      <c r="U577" s="448"/>
      <c r="V577" s="448"/>
      <c r="W577" s="448"/>
      <c r="X577" s="448"/>
      <c r="Y577" s="448"/>
      <c r="Z577" s="448"/>
      <c r="AA577" s="448"/>
      <c r="AB577" s="448"/>
    </row>
    <row r="578">
      <c r="A578" s="448"/>
      <c r="B578" s="448"/>
      <c r="C578" s="448"/>
      <c r="D578" s="448"/>
      <c r="E578" s="448"/>
      <c r="F578" s="448"/>
      <c r="G578" s="448"/>
      <c r="H578" s="448"/>
      <c r="I578" s="448"/>
      <c r="J578" s="448"/>
      <c r="K578" s="448"/>
      <c r="L578" s="448"/>
      <c r="M578" s="448"/>
      <c r="N578" s="448"/>
      <c r="O578" s="448"/>
      <c r="P578" s="448"/>
      <c r="Q578" s="448"/>
      <c r="R578" s="448"/>
      <c r="S578" s="448"/>
      <c r="T578" s="448"/>
      <c r="U578" s="448"/>
      <c r="V578" s="448"/>
      <c r="W578" s="448"/>
      <c r="X578" s="448"/>
      <c r="Y578" s="448"/>
      <c r="Z578" s="448"/>
      <c r="AA578" s="448"/>
      <c r="AB578" s="448"/>
    </row>
    <row r="579">
      <c r="A579" s="448"/>
      <c r="B579" s="448"/>
      <c r="C579" s="448"/>
      <c r="D579" s="448"/>
      <c r="E579" s="448"/>
      <c r="F579" s="448"/>
      <c r="G579" s="448"/>
      <c r="H579" s="448"/>
      <c r="I579" s="448"/>
      <c r="J579" s="448"/>
      <c r="K579" s="448"/>
      <c r="L579" s="448"/>
      <c r="M579" s="448"/>
      <c r="N579" s="448"/>
      <c r="O579" s="448"/>
      <c r="P579" s="448"/>
      <c r="Q579" s="448"/>
      <c r="R579" s="448"/>
      <c r="S579" s="448"/>
      <c r="T579" s="448"/>
      <c r="U579" s="448"/>
      <c r="V579" s="448"/>
      <c r="W579" s="448"/>
      <c r="X579" s="448"/>
      <c r="Y579" s="448"/>
      <c r="Z579" s="448"/>
      <c r="AA579" s="448"/>
      <c r="AB579" s="448"/>
    </row>
    <row r="580">
      <c r="A580" s="448"/>
      <c r="B580" s="448"/>
      <c r="C580" s="448"/>
      <c r="D580" s="448"/>
      <c r="E580" s="448"/>
      <c r="F580" s="448"/>
      <c r="G580" s="448"/>
      <c r="H580" s="448"/>
      <c r="I580" s="448"/>
      <c r="J580" s="448"/>
      <c r="K580" s="448"/>
      <c r="L580" s="448"/>
      <c r="M580" s="448"/>
      <c r="N580" s="448"/>
      <c r="O580" s="448"/>
      <c r="P580" s="448"/>
      <c r="Q580" s="448"/>
      <c r="R580" s="448"/>
      <c r="S580" s="448"/>
      <c r="T580" s="448"/>
      <c r="U580" s="448"/>
      <c r="V580" s="448"/>
      <c r="W580" s="448"/>
      <c r="X580" s="448"/>
      <c r="Y580" s="448"/>
      <c r="Z580" s="448"/>
      <c r="AA580" s="448"/>
      <c r="AB580" s="448"/>
    </row>
    <row r="581">
      <c r="A581" s="448"/>
      <c r="B581" s="448"/>
      <c r="C581" s="448"/>
      <c r="D581" s="448"/>
      <c r="E581" s="448"/>
      <c r="F581" s="448"/>
      <c r="G581" s="448"/>
      <c r="H581" s="448"/>
      <c r="I581" s="448"/>
      <c r="J581" s="448"/>
      <c r="K581" s="448"/>
      <c r="L581" s="448"/>
      <c r="M581" s="448"/>
      <c r="N581" s="448"/>
      <c r="O581" s="448"/>
      <c r="P581" s="448"/>
      <c r="Q581" s="448"/>
      <c r="R581" s="448"/>
      <c r="S581" s="448"/>
      <c r="T581" s="448"/>
      <c r="U581" s="448"/>
      <c r="V581" s="448"/>
      <c r="W581" s="448"/>
      <c r="X581" s="448"/>
      <c r="Y581" s="448"/>
      <c r="Z581" s="448"/>
      <c r="AA581" s="448"/>
      <c r="AB581" s="448"/>
    </row>
    <row r="582">
      <c r="A582" s="448"/>
      <c r="B582" s="448"/>
      <c r="C582" s="448"/>
      <c r="D582" s="448"/>
      <c r="E582" s="448"/>
      <c r="F582" s="448"/>
      <c r="G582" s="448"/>
      <c r="H582" s="448"/>
      <c r="I582" s="448"/>
      <c r="J582" s="448"/>
      <c r="K582" s="448"/>
      <c r="L582" s="448"/>
      <c r="M582" s="448"/>
      <c r="N582" s="448"/>
      <c r="O582" s="448"/>
      <c r="P582" s="448"/>
      <c r="Q582" s="448"/>
      <c r="R582" s="448"/>
      <c r="S582" s="448"/>
      <c r="T582" s="448"/>
      <c r="U582" s="448"/>
      <c r="V582" s="448"/>
      <c r="W582" s="448"/>
      <c r="X582" s="448"/>
      <c r="Y582" s="448"/>
      <c r="Z582" s="448"/>
      <c r="AA582" s="448"/>
      <c r="AB582" s="448"/>
    </row>
    <row r="583">
      <c r="A583" s="448"/>
      <c r="B583" s="448"/>
      <c r="C583" s="448"/>
      <c r="D583" s="448"/>
      <c r="E583" s="448"/>
      <c r="F583" s="448"/>
      <c r="G583" s="448"/>
      <c r="H583" s="448"/>
      <c r="I583" s="448"/>
      <c r="J583" s="448"/>
      <c r="K583" s="448"/>
      <c r="L583" s="448"/>
      <c r="M583" s="448"/>
      <c r="N583" s="448"/>
      <c r="O583" s="448"/>
      <c r="P583" s="448"/>
      <c r="Q583" s="448"/>
      <c r="R583" s="448"/>
      <c r="S583" s="448"/>
      <c r="T583" s="448"/>
      <c r="U583" s="448"/>
      <c r="V583" s="448"/>
      <c r="W583" s="448"/>
      <c r="X583" s="448"/>
      <c r="Y583" s="448"/>
      <c r="Z583" s="448"/>
      <c r="AA583" s="448"/>
      <c r="AB583" s="448"/>
    </row>
    <row r="584">
      <c r="A584" s="448"/>
      <c r="B584" s="448"/>
      <c r="C584" s="448"/>
      <c r="D584" s="448"/>
      <c r="E584" s="448"/>
      <c r="F584" s="448"/>
      <c r="G584" s="448"/>
      <c r="H584" s="448"/>
      <c r="I584" s="448"/>
      <c r="J584" s="448"/>
      <c r="K584" s="448"/>
      <c r="L584" s="448"/>
      <c r="M584" s="448"/>
      <c r="N584" s="448"/>
      <c r="O584" s="448"/>
      <c r="P584" s="448"/>
      <c r="Q584" s="448"/>
      <c r="R584" s="448"/>
      <c r="S584" s="448"/>
      <c r="T584" s="448"/>
      <c r="U584" s="448"/>
      <c r="V584" s="448"/>
      <c r="W584" s="448"/>
      <c r="X584" s="448"/>
      <c r="Y584" s="448"/>
      <c r="Z584" s="448"/>
      <c r="AA584" s="448"/>
      <c r="AB584" s="448"/>
    </row>
    <row r="585">
      <c r="A585" s="448"/>
      <c r="B585" s="448"/>
      <c r="C585" s="448"/>
      <c r="D585" s="448"/>
      <c r="E585" s="448"/>
      <c r="F585" s="448"/>
      <c r="G585" s="448"/>
      <c r="H585" s="448"/>
      <c r="I585" s="448"/>
      <c r="J585" s="448"/>
      <c r="K585" s="448"/>
      <c r="L585" s="448"/>
      <c r="M585" s="448"/>
      <c r="N585" s="448"/>
      <c r="O585" s="448"/>
      <c r="P585" s="448"/>
      <c r="Q585" s="448"/>
      <c r="R585" s="448"/>
      <c r="S585" s="448"/>
      <c r="T585" s="448"/>
      <c r="U585" s="448"/>
      <c r="V585" s="448"/>
      <c r="W585" s="448"/>
      <c r="X585" s="448"/>
      <c r="Y585" s="448"/>
      <c r="Z585" s="448"/>
      <c r="AA585" s="448"/>
      <c r="AB585" s="448"/>
    </row>
    <row r="586">
      <c r="A586" s="448"/>
      <c r="B586" s="448"/>
      <c r="C586" s="448"/>
      <c r="D586" s="448"/>
      <c r="E586" s="448"/>
      <c r="F586" s="448"/>
      <c r="G586" s="448"/>
      <c r="H586" s="448"/>
      <c r="I586" s="448"/>
      <c r="J586" s="448"/>
      <c r="K586" s="448"/>
      <c r="L586" s="448"/>
      <c r="M586" s="448"/>
      <c r="N586" s="448"/>
      <c r="O586" s="448"/>
      <c r="P586" s="448"/>
      <c r="Q586" s="448"/>
      <c r="R586" s="448"/>
      <c r="S586" s="448"/>
      <c r="T586" s="448"/>
      <c r="U586" s="448"/>
      <c r="V586" s="448"/>
      <c r="W586" s="448"/>
      <c r="X586" s="448"/>
      <c r="Y586" s="448"/>
      <c r="Z586" s="448"/>
      <c r="AA586" s="448"/>
      <c r="AB586" s="448"/>
    </row>
    <row r="587">
      <c r="A587" s="448"/>
      <c r="B587" s="448"/>
      <c r="C587" s="448"/>
      <c r="D587" s="448"/>
      <c r="E587" s="448"/>
      <c r="F587" s="448"/>
      <c r="G587" s="448"/>
      <c r="H587" s="448"/>
      <c r="I587" s="448"/>
      <c r="J587" s="448"/>
      <c r="K587" s="448"/>
      <c r="L587" s="448"/>
      <c r="M587" s="448"/>
      <c r="N587" s="448"/>
      <c r="O587" s="448"/>
      <c r="P587" s="448"/>
      <c r="Q587" s="448"/>
      <c r="R587" s="448"/>
      <c r="S587" s="448"/>
      <c r="T587" s="448"/>
      <c r="U587" s="448"/>
      <c r="V587" s="448"/>
      <c r="W587" s="448"/>
      <c r="X587" s="448"/>
      <c r="Y587" s="448"/>
      <c r="Z587" s="448"/>
      <c r="AA587" s="448"/>
      <c r="AB587" s="448"/>
    </row>
    <row r="588">
      <c r="A588" s="448"/>
      <c r="B588" s="448"/>
      <c r="C588" s="448"/>
      <c r="D588" s="448"/>
      <c r="E588" s="448"/>
      <c r="F588" s="448"/>
      <c r="G588" s="448"/>
      <c r="H588" s="448"/>
      <c r="I588" s="448"/>
      <c r="J588" s="448"/>
      <c r="K588" s="448"/>
      <c r="L588" s="448"/>
      <c r="M588" s="448"/>
      <c r="N588" s="448"/>
      <c r="O588" s="448"/>
      <c r="P588" s="448"/>
      <c r="Q588" s="448"/>
      <c r="R588" s="448"/>
      <c r="S588" s="448"/>
      <c r="T588" s="448"/>
      <c r="U588" s="448"/>
      <c r="V588" s="448"/>
      <c r="W588" s="448"/>
      <c r="X588" s="448"/>
      <c r="Y588" s="448"/>
      <c r="Z588" s="448"/>
      <c r="AA588" s="448"/>
      <c r="AB588" s="448"/>
    </row>
    <row r="589">
      <c r="A589" s="448"/>
      <c r="B589" s="448"/>
      <c r="C589" s="448"/>
      <c r="D589" s="448"/>
      <c r="E589" s="448"/>
      <c r="F589" s="448"/>
      <c r="G589" s="448"/>
      <c r="H589" s="448"/>
      <c r="I589" s="448"/>
      <c r="J589" s="448"/>
      <c r="K589" s="448"/>
      <c r="L589" s="448"/>
      <c r="M589" s="448"/>
      <c r="N589" s="448"/>
      <c r="O589" s="448"/>
      <c r="P589" s="448"/>
      <c r="Q589" s="448"/>
      <c r="R589" s="448"/>
      <c r="S589" s="448"/>
      <c r="T589" s="448"/>
      <c r="U589" s="448"/>
      <c r="V589" s="448"/>
      <c r="W589" s="448"/>
      <c r="X589" s="448"/>
      <c r="Y589" s="448"/>
      <c r="Z589" s="448"/>
      <c r="AA589" s="448"/>
      <c r="AB589" s="448"/>
    </row>
    <row r="590">
      <c r="A590" s="448"/>
      <c r="B590" s="448"/>
      <c r="C590" s="448"/>
      <c r="D590" s="448"/>
      <c r="E590" s="448"/>
      <c r="F590" s="448"/>
      <c r="G590" s="448"/>
      <c r="H590" s="448"/>
      <c r="I590" s="448"/>
      <c r="J590" s="448"/>
      <c r="K590" s="448"/>
      <c r="L590" s="448"/>
      <c r="M590" s="448"/>
      <c r="N590" s="448"/>
      <c r="O590" s="448"/>
      <c r="P590" s="448"/>
      <c r="Q590" s="448"/>
      <c r="R590" s="448"/>
      <c r="S590" s="448"/>
      <c r="T590" s="448"/>
      <c r="U590" s="448"/>
      <c r="V590" s="448"/>
      <c r="W590" s="448"/>
      <c r="X590" s="448"/>
      <c r="Y590" s="448"/>
      <c r="Z590" s="448"/>
      <c r="AA590" s="448"/>
      <c r="AB590" s="448"/>
    </row>
    <row r="591">
      <c r="A591" s="448"/>
      <c r="B591" s="448"/>
      <c r="C591" s="448"/>
      <c r="D591" s="448"/>
      <c r="E591" s="448"/>
      <c r="F591" s="448"/>
      <c r="G591" s="448"/>
      <c r="H591" s="448"/>
      <c r="I591" s="448"/>
      <c r="J591" s="448"/>
      <c r="K591" s="448"/>
      <c r="L591" s="448"/>
      <c r="M591" s="448"/>
      <c r="N591" s="448"/>
      <c r="O591" s="448"/>
      <c r="P591" s="448"/>
      <c r="Q591" s="448"/>
      <c r="R591" s="448"/>
      <c r="S591" s="448"/>
      <c r="T591" s="448"/>
      <c r="U591" s="448"/>
      <c r="V591" s="448"/>
      <c r="W591" s="448"/>
      <c r="X591" s="448"/>
      <c r="Y591" s="448"/>
      <c r="Z591" s="448"/>
      <c r="AA591" s="448"/>
      <c r="AB591" s="448"/>
    </row>
    <row r="592">
      <c r="A592" s="448"/>
      <c r="B592" s="448"/>
      <c r="C592" s="448"/>
      <c r="D592" s="448"/>
      <c r="E592" s="448"/>
      <c r="F592" s="448"/>
      <c r="G592" s="448"/>
      <c r="H592" s="448"/>
      <c r="I592" s="448"/>
      <c r="J592" s="448"/>
      <c r="K592" s="448"/>
      <c r="L592" s="448"/>
      <c r="M592" s="448"/>
      <c r="N592" s="448"/>
      <c r="O592" s="448"/>
      <c r="P592" s="448"/>
      <c r="Q592" s="448"/>
      <c r="R592" s="448"/>
      <c r="S592" s="448"/>
      <c r="T592" s="448"/>
      <c r="U592" s="448"/>
      <c r="V592" s="448"/>
      <c r="W592" s="448"/>
      <c r="X592" s="448"/>
      <c r="Y592" s="448"/>
      <c r="Z592" s="448"/>
      <c r="AA592" s="448"/>
      <c r="AB592" s="448"/>
    </row>
    <row r="593">
      <c r="A593" s="448"/>
      <c r="B593" s="448"/>
      <c r="C593" s="448"/>
      <c r="D593" s="448"/>
      <c r="E593" s="448"/>
      <c r="F593" s="448"/>
      <c r="G593" s="448"/>
      <c r="H593" s="448"/>
      <c r="I593" s="448"/>
      <c r="J593" s="448"/>
      <c r="K593" s="448"/>
      <c r="L593" s="448"/>
      <c r="M593" s="448"/>
      <c r="N593" s="448"/>
      <c r="O593" s="448"/>
      <c r="P593" s="448"/>
      <c r="Q593" s="448"/>
      <c r="R593" s="448"/>
      <c r="S593" s="448"/>
      <c r="T593" s="448"/>
      <c r="U593" s="448"/>
      <c r="V593" s="448"/>
      <c r="W593" s="448"/>
      <c r="X593" s="448"/>
      <c r="Y593" s="448"/>
      <c r="Z593" s="448"/>
      <c r="AA593" s="448"/>
      <c r="AB593" s="448"/>
    </row>
    <row r="594">
      <c r="A594" s="448"/>
      <c r="B594" s="448"/>
      <c r="C594" s="448"/>
      <c r="D594" s="448"/>
      <c r="E594" s="448"/>
      <c r="F594" s="448"/>
      <c r="G594" s="448"/>
      <c r="H594" s="448"/>
      <c r="I594" s="448"/>
      <c r="J594" s="448"/>
      <c r="K594" s="448"/>
      <c r="L594" s="448"/>
      <c r="M594" s="448"/>
      <c r="N594" s="448"/>
      <c r="O594" s="448"/>
      <c r="P594" s="448"/>
      <c r="Q594" s="448"/>
      <c r="R594" s="448"/>
      <c r="S594" s="448"/>
      <c r="T594" s="448"/>
      <c r="U594" s="448"/>
      <c r="V594" s="448"/>
      <c r="W594" s="448"/>
      <c r="X594" s="448"/>
      <c r="Y594" s="448"/>
      <c r="Z594" s="448"/>
      <c r="AA594" s="448"/>
      <c r="AB594" s="448"/>
    </row>
    <row r="595">
      <c r="A595" s="448"/>
      <c r="B595" s="448"/>
      <c r="C595" s="448"/>
      <c r="D595" s="448"/>
      <c r="E595" s="448"/>
      <c r="F595" s="448"/>
      <c r="G595" s="448"/>
      <c r="H595" s="448"/>
      <c r="I595" s="448"/>
      <c r="J595" s="448"/>
      <c r="K595" s="448"/>
      <c r="L595" s="448"/>
      <c r="M595" s="448"/>
      <c r="N595" s="448"/>
      <c r="O595" s="448"/>
      <c r="P595" s="448"/>
      <c r="Q595" s="448"/>
      <c r="R595" s="448"/>
      <c r="S595" s="448"/>
      <c r="T595" s="448"/>
      <c r="U595" s="448"/>
      <c r="V595" s="448"/>
      <c r="W595" s="448"/>
      <c r="X595" s="448"/>
      <c r="Y595" s="448"/>
      <c r="Z595" s="448"/>
      <c r="AA595" s="448"/>
      <c r="AB595" s="448"/>
    </row>
    <row r="596">
      <c r="A596" s="448"/>
      <c r="B596" s="448"/>
      <c r="C596" s="448"/>
      <c r="D596" s="448"/>
      <c r="E596" s="448"/>
      <c r="F596" s="448"/>
      <c r="G596" s="448"/>
      <c r="H596" s="448"/>
      <c r="I596" s="448"/>
      <c r="J596" s="448"/>
      <c r="K596" s="448"/>
      <c r="L596" s="448"/>
      <c r="M596" s="448"/>
      <c r="N596" s="448"/>
      <c r="O596" s="448"/>
      <c r="P596" s="448"/>
      <c r="Q596" s="448"/>
      <c r="R596" s="448"/>
      <c r="S596" s="448"/>
      <c r="T596" s="448"/>
      <c r="U596" s="448"/>
      <c r="V596" s="448"/>
      <c r="W596" s="448"/>
      <c r="X596" s="448"/>
      <c r="Y596" s="448"/>
      <c r="Z596" s="448"/>
      <c r="AA596" s="448"/>
      <c r="AB596" s="448"/>
    </row>
    <row r="597">
      <c r="A597" s="448"/>
      <c r="B597" s="448"/>
      <c r="C597" s="448"/>
      <c r="D597" s="448"/>
      <c r="E597" s="448"/>
      <c r="F597" s="448"/>
      <c r="G597" s="448"/>
      <c r="H597" s="448"/>
      <c r="I597" s="448"/>
      <c r="J597" s="448"/>
      <c r="K597" s="448"/>
      <c r="L597" s="448"/>
      <c r="M597" s="448"/>
      <c r="N597" s="448"/>
      <c r="O597" s="448"/>
      <c r="P597" s="448"/>
      <c r="Q597" s="448"/>
      <c r="R597" s="448"/>
      <c r="S597" s="448"/>
      <c r="T597" s="448"/>
      <c r="U597" s="448"/>
      <c r="V597" s="448"/>
      <c r="W597" s="448"/>
      <c r="X597" s="448"/>
      <c r="Y597" s="448"/>
      <c r="Z597" s="448"/>
      <c r="AA597" s="448"/>
      <c r="AB597" s="448"/>
    </row>
    <row r="598">
      <c r="A598" s="448"/>
      <c r="B598" s="448"/>
      <c r="C598" s="448"/>
      <c r="D598" s="448"/>
      <c r="E598" s="448"/>
      <c r="F598" s="448"/>
      <c r="G598" s="448"/>
      <c r="H598" s="448"/>
      <c r="I598" s="448"/>
      <c r="J598" s="448"/>
      <c r="K598" s="448"/>
      <c r="L598" s="448"/>
      <c r="M598" s="448"/>
      <c r="N598" s="448"/>
      <c r="O598" s="448"/>
      <c r="P598" s="448"/>
      <c r="Q598" s="448"/>
      <c r="R598" s="448"/>
      <c r="S598" s="448"/>
      <c r="T598" s="448"/>
      <c r="U598" s="448"/>
      <c r="V598" s="448"/>
      <c r="W598" s="448"/>
      <c r="X598" s="448"/>
      <c r="Y598" s="448"/>
      <c r="Z598" s="448"/>
      <c r="AA598" s="448"/>
      <c r="AB598" s="448"/>
    </row>
    <row r="599">
      <c r="A599" s="448"/>
      <c r="B599" s="448"/>
      <c r="C599" s="448"/>
      <c r="D599" s="448"/>
      <c r="E599" s="448"/>
      <c r="F599" s="448"/>
      <c r="G599" s="448"/>
      <c r="H599" s="448"/>
      <c r="I599" s="448"/>
      <c r="J599" s="448"/>
      <c r="K599" s="448"/>
      <c r="L599" s="448"/>
      <c r="M599" s="448"/>
      <c r="N599" s="448"/>
      <c r="O599" s="448"/>
      <c r="P599" s="448"/>
      <c r="Q599" s="448"/>
      <c r="R599" s="448"/>
      <c r="S599" s="448"/>
      <c r="T599" s="448"/>
      <c r="U599" s="448"/>
      <c r="V599" s="448"/>
      <c r="W599" s="448"/>
      <c r="X599" s="448"/>
      <c r="Y599" s="448"/>
      <c r="Z599" s="448"/>
      <c r="AA599" s="448"/>
      <c r="AB599" s="448"/>
    </row>
    <row r="600">
      <c r="A600" s="448"/>
      <c r="B600" s="448"/>
      <c r="C600" s="448"/>
      <c r="D600" s="448"/>
      <c r="E600" s="448"/>
      <c r="F600" s="448"/>
      <c r="G600" s="448"/>
      <c r="H600" s="448"/>
      <c r="I600" s="448"/>
      <c r="J600" s="448"/>
      <c r="K600" s="448"/>
      <c r="L600" s="448"/>
      <c r="M600" s="448"/>
      <c r="N600" s="448"/>
      <c r="O600" s="448"/>
      <c r="P600" s="448"/>
      <c r="Q600" s="448"/>
      <c r="R600" s="448"/>
      <c r="S600" s="448"/>
      <c r="T600" s="448"/>
      <c r="U600" s="448"/>
      <c r="V600" s="448"/>
      <c r="W600" s="448"/>
      <c r="X600" s="448"/>
      <c r="Y600" s="448"/>
      <c r="Z600" s="448"/>
      <c r="AA600" s="448"/>
      <c r="AB600" s="448"/>
    </row>
    <row r="601">
      <c r="A601" s="448"/>
      <c r="B601" s="448"/>
      <c r="C601" s="448"/>
      <c r="D601" s="448"/>
      <c r="E601" s="448"/>
      <c r="F601" s="448"/>
      <c r="G601" s="448"/>
      <c r="H601" s="448"/>
      <c r="I601" s="448"/>
      <c r="J601" s="448"/>
      <c r="K601" s="448"/>
      <c r="L601" s="448"/>
      <c r="M601" s="448"/>
      <c r="N601" s="448"/>
      <c r="O601" s="448"/>
      <c r="P601" s="448"/>
      <c r="Q601" s="448"/>
      <c r="R601" s="448"/>
      <c r="S601" s="448"/>
      <c r="T601" s="448"/>
      <c r="U601" s="448"/>
      <c r="V601" s="448"/>
      <c r="W601" s="448"/>
      <c r="X601" s="448"/>
      <c r="Y601" s="448"/>
      <c r="Z601" s="448"/>
      <c r="AA601" s="448"/>
      <c r="AB601" s="448"/>
    </row>
    <row r="602">
      <c r="A602" s="448"/>
      <c r="B602" s="448"/>
      <c r="C602" s="448"/>
      <c r="D602" s="448"/>
      <c r="E602" s="448"/>
      <c r="F602" s="448"/>
      <c r="G602" s="448"/>
      <c r="H602" s="448"/>
      <c r="I602" s="448"/>
      <c r="J602" s="448"/>
      <c r="K602" s="448"/>
      <c r="L602" s="448"/>
      <c r="M602" s="448"/>
      <c r="N602" s="448"/>
      <c r="O602" s="448"/>
      <c r="P602" s="448"/>
      <c r="Q602" s="448"/>
      <c r="R602" s="448"/>
      <c r="S602" s="448"/>
      <c r="T602" s="448"/>
      <c r="U602" s="448"/>
      <c r="V602" s="448"/>
      <c r="W602" s="448"/>
      <c r="X602" s="448"/>
      <c r="Y602" s="448"/>
      <c r="Z602" s="448"/>
      <c r="AA602" s="448"/>
      <c r="AB602" s="448"/>
    </row>
    <row r="603">
      <c r="A603" s="448"/>
      <c r="B603" s="448"/>
      <c r="C603" s="448"/>
      <c r="D603" s="448"/>
      <c r="E603" s="448"/>
      <c r="F603" s="448"/>
      <c r="G603" s="448"/>
      <c r="H603" s="448"/>
      <c r="I603" s="448"/>
      <c r="J603" s="448"/>
      <c r="K603" s="448"/>
      <c r="L603" s="448"/>
      <c r="M603" s="448"/>
      <c r="N603" s="448"/>
      <c r="O603" s="448"/>
      <c r="P603" s="448"/>
      <c r="Q603" s="448"/>
      <c r="R603" s="448"/>
      <c r="S603" s="448"/>
      <c r="T603" s="448"/>
      <c r="U603" s="448"/>
      <c r="V603" s="448"/>
      <c r="W603" s="448"/>
      <c r="X603" s="448"/>
      <c r="Y603" s="448"/>
      <c r="Z603" s="448"/>
      <c r="AA603" s="448"/>
      <c r="AB603" s="448"/>
    </row>
    <row r="604">
      <c r="A604" s="448"/>
      <c r="B604" s="448"/>
      <c r="C604" s="448"/>
      <c r="D604" s="448"/>
      <c r="E604" s="448"/>
      <c r="F604" s="448"/>
      <c r="G604" s="448"/>
      <c r="H604" s="448"/>
      <c r="I604" s="448"/>
      <c r="J604" s="448"/>
      <c r="K604" s="448"/>
      <c r="L604" s="448"/>
      <c r="M604" s="448"/>
      <c r="N604" s="448"/>
      <c r="O604" s="448"/>
      <c r="P604" s="448"/>
      <c r="Q604" s="448"/>
      <c r="R604" s="448"/>
      <c r="S604" s="448"/>
      <c r="T604" s="448"/>
      <c r="U604" s="448"/>
      <c r="V604" s="448"/>
      <c r="W604" s="448"/>
      <c r="X604" s="448"/>
      <c r="Y604" s="448"/>
      <c r="Z604" s="448"/>
      <c r="AA604" s="448"/>
      <c r="AB604" s="448"/>
    </row>
    <row r="605">
      <c r="A605" s="448"/>
      <c r="B605" s="448"/>
      <c r="C605" s="448"/>
      <c r="D605" s="448"/>
      <c r="E605" s="448"/>
      <c r="F605" s="448"/>
      <c r="G605" s="448"/>
      <c r="H605" s="448"/>
      <c r="I605" s="448"/>
      <c r="J605" s="448"/>
      <c r="K605" s="448"/>
      <c r="L605" s="448"/>
      <c r="M605" s="448"/>
      <c r="N605" s="448"/>
      <c r="O605" s="448"/>
      <c r="P605" s="448"/>
      <c r="Q605" s="448"/>
      <c r="R605" s="448"/>
      <c r="S605" s="448"/>
      <c r="T605" s="448"/>
      <c r="U605" s="448"/>
      <c r="V605" s="448"/>
      <c r="W605" s="448"/>
      <c r="X605" s="448"/>
      <c r="Y605" s="448"/>
      <c r="Z605" s="448"/>
      <c r="AA605" s="448"/>
      <c r="AB605" s="448"/>
    </row>
    <row r="606">
      <c r="A606" s="448"/>
      <c r="B606" s="448"/>
      <c r="C606" s="448"/>
      <c r="D606" s="448"/>
      <c r="E606" s="448"/>
      <c r="F606" s="448"/>
      <c r="G606" s="448"/>
      <c r="H606" s="448"/>
      <c r="I606" s="448"/>
      <c r="J606" s="448"/>
      <c r="K606" s="448"/>
      <c r="L606" s="448"/>
      <c r="M606" s="448"/>
      <c r="N606" s="448"/>
      <c r="O606" s="448"/>
      <c r="P606" s="448"/>
      <c r="Q606" s="448"/>
      <c r="R606" s="448"/>
      <c r="S606" s="448"/>
      <c r="T606" s="448"/>
      <c r="U606" s="448"/>
      <c r="V606" s="448"/>
      <c r="W606" s="448"/>
      <c r="X606" s="448"/>
      <c r="Y606" s="448"/>
      <c r="Z606" s="448"/>
      <c r="AA606" s="448"/>
      <c r="AB606" s="448"/>
    </row>
    <row r="607">
      <c r="A607" s="448"/>
      <c r="B607" s="448"/>
      <c r="C607" s="448"/>
      <c r="D607" s="448"/>
      <c r="E607" s="448"/>
      <c r="F607" s="448"/>
      <c r="G607" s="448"/>
      <c r="H607" s="448"/>
      <c r="I607" s="448"/>
      <c r="J607" s="448"/>
      <c r="K607" s="448"/>
      <c r="L607" s="448"/>
      <c r="M607" s="448"/>
      <c r="N607" s="448"/>
      <c r="O607" s="448"/>
      <c r="P607" s="448"/>
      <c r="Q607" s="448"/>
      <c r="R607" s="448"/>
      <c r="S607" s="448"/>
      <c r="T607" s="448"/>
      <c r="U607" s="448"/>
      <c r="V607" s="448"/>
      <c r="W607" s="448"/>
      <c r="X607" s="448"/>
      <c r="Y607" s="448"/>
      <c r="Z607" s="448"/>
      <c r="AA607" s="448"/>
      <c r="AB607" s="448"/>
    </row>
    <row r="608">
      <c r="A608" s="448"/>
      <c r="B608" s="448"/>
      <c r="C608" s="448"/>
      <c r="D608" s="448"/>
      <c r="E608" s="448"/>
      <c r="F608" s="448"/>
      <c r="G608" s="448"/>
      <c r="H608" s="448"/>
      <c r="I608" s="448"/>
      <c r="J608" s="448"/>
      <c r="K608" s="448"/>
      <c r="L608" s="448"/>
      <c r="M608" s="448"/>
      <c r="N608" s="448"/>
      <c r="O608" s="448"/>
      <c r="P608" s="448"/>
      <c r="Q608" s="448"/>
      <c r="R608" s="448"/>
      <c r="S608" s="448"/>
      <c r="T608" s="448"/>
      <c r="U608" s="448"/>
      <c r="V608" s="448"/>
      <c r="W608" s="448"/>
      <c r="X608" s="448"/>
      <c r="Y608" s="448"/>
      <c r="Z608" s="448"/>
      <c r="AA608" s="448"/>
      <c r="AB608" s="448"/>
    </row>
    <row r="609">
      <c r="A609" s="448"/>
      <c r="B609" s="448"/>
      <c r="C609" s="448"/>
      <c r="D609" s="448"/>
      <c r="E609" s="448"/>
      <c r="F609" s="448"/>
      <c r="G609" s="448"/>
      <c r="H609" s="448"/>
      <c r="I609" s="448"/>
      <c r="J609" s="448"/>
      <c r="K609" s="448"/>
      <c r="L609" s="448"/>
      <c r="M609" s="448"/>
      <c r="N609" s="448"/>
      <c r="O609" s="448"/>
      <c r="P609" s="448"/>
      <c r="Q609" s="448"/>
      <c r="R609" s="448"/>
      <c r="S609" s="448"/>
      <c r="T609" s="448"/>
      <c r="U609" s="448"/>
      <c r="V609" s="448"/>
      <c r="W609" s="448"/>
      <c r="X609" s="448"/>
      <c r="Y609" s="448"/>
      <c r="Z609" s="448"/>
      <c r="AA609" s="448"/>
      <c r="AB609" s="448"/>
    </row>
    <row r="610">
      <c r="A610" s="448"/>
      <c r="B610" s="448"/>
      <c r="C610" s="448"/>
      <c r="D610" s="448"/>
      <c r="E610" s="448"/>
      <c r="F610" s="448"/>
      <c r="G610" s="448"/>
      <c r="H610" s="448"/>
      <c r="I610" s="448"/>
      <c r="J610" s="448"/>
      <c r="K610" s="448"/>
      <c r="L610" s="448"/>
      <c r="M610" s="448"/>
      <c r="N610" s="448"/>
      <c r="O610" s="448"/>
      <c r="P610" s="448"/>
      <c r="Q610" s="448"/>
      <c r="R610" s="448"/>
      <c r="S610" s="448"/>
      <c r="T610" s="448"/>
      <c r="U610" s="448"/>
      <c r="V610" s="448"/>
      <c r="W610" s="448"/>
      <c r="X610" s="448"/>
      <c r="Y610" s="448"/>
      <c r="Z610" s="448"/>
      <c r="AA610" s="448"/>
      <c r="AB610" s="448"/>
    </row>
    <row r="611">
      <c r="A611" s="448"/>
      <c r="B611" s="448"/>
      <c r="C611" s="448"/>
      <c r="D611" s="448"/>
      <c r="E611" s="448"/>
      <c r="F611" s="448"/>
      <c r="G611" s="448"/>
      <c r="H611" s="448"/>
      <c r="I611" s="448"/>
      <c r="J611" s="448"/>
      <c r="K611" s="448"/>
      <c r="L611" s="448"/>
      <c r="M611" s="448"/>
      <c r="N611" s="448"/>
      <c r="O611" s="448"/>
      <c r="P611" s="448"/>
      <c r="Q611" s="448"/>
      <c r="R611" s="448"/>
      <c r="S611" s="448"/>
      <c r="T611" s="448"/>
      <c r="U611" s="448"/>
      <c r="V611" s="448"/>
      <c r="W611" s="448"/>
      <c r="X611" s="448"/>
      <c r="Y611" s="448"/>
      <c r="Z611" s="448"/>
      <c r="AA611" s="448"/>
      <c r="AB611" s="448"/>
    </row>
    <row r="612">
      <c r="A612" s="448"/>
      <c r="B612" s="448"/>
      <c r="C612" s="448"/>
      <c r="D612" s="448"/>
      <c r="E612" s="448"/>
      <c r="F612" s="448"/>
      <c r="G612" s="448"/>
      <c r="H612" s="448"/>
      <c r="I612" s="448"/>
      <c r="J612" s="448"/>
      <c r="K612" s="448"/>
      <c r="L612" s="448"/>
      <c r="M612" s="448"/>
      <c r="N612" s="448"/>
      <c r="O612" s="448"/>
      <c r="P612" s="448"/>
      <c r="Q612" s="448"/>
      <c r="R612" s="448"/>
      <c r="S612" s="448"/>
      <c r="T612" s="448"/>
      <c r="U612" s="448"/>
      <c r="V612" s="448"/>
      <c r="W612" s="448"/>
      <c r="X612" s="448"/>
      <c r="Y612" s="448"/>
      <c r="Z612" s="448"/>
      <c r="AA612" s="448"/>
      <c r="AB612" s="448"/>
    </row>
    <row r="613">
      <c r="A613" s="448"/>
      <c r="B613" s="448"/>
      <c r="C613" s="448"/>
      <c r="D613" s="448"/>
      <c r="E613" s="448"/>
      <c r="F613" s="448"/>
      <c r="G613" s="448"/>
      <c r="H613" s="448"/>
      <c r="I613" s="448"/>
      <c r="J613" s="448"/>
      <c r="K613" s="448"/>
      <c r="L613" s="448"/>
      <c r="M613" s="448"/>
      <c r="N613" s="448"/>
      <c r="O613" s="448"/>
      <c r="P613" s="448"/>
      <c r="Q613" s="448"/>
      <c r="R613" s="448"/>
      <c r="S613" s="448"/>
      <c r="T613" s="448"/>
      <c r="U613" s="448"/>
      <c r="V613" s="448"/>
      <c r="W613" s="448"/>
      <c r="X613" s="448"/>
      <c r="Y613" s="448"/>
      <c r="Z613" s="448"/>
      <c r="AA613" s="448"/>
      <c r="AB613" s="448"/>
    </row>
    <row r="614">
      <c r="A614" s="448"/>
      <c r="B614" s="448"/>
      <c r="C614" s="448"/>
      <c r="D614" s="448"/>
      <c r="E614" s="448"/>
      <c r="F614" s="448"/>
      <c r="G614" s="448"/>
      <c r="H614" s="448"/>
      <c r="I614" s="448"/>
      <c r="J614" s="448"/>
      <c r="K614" s="448"/>
      <c r="L614" s="448"/>
      <c r="M614" s="448"/>
      <c r="N614" s="448"/>
      <c r="O614" s="448"/>
      <c r="P614" s="448"/>
      <c r="Q614" s="448"/>
      <c r="R614" s="448"/>
      <c r="S614" s="448"/>
      <c r="T614" s="448"/>
      <c r="U614" s="448"/>
      <c r="V614" s="448"/>
      <c r="W614" s="448"/>
      <c r="X614" s="448"/>
      <c r="Y614" s="448"/>
      <c r="Z614" s="448"/>
      <c r="AA614" s="448"/>
      <c r="AB614" s="448"/>
    </row>
    <row r="615">
      <c r="A615" s="448"/>
      <c r="B615" s="448"/>
      <c r="C615" s="448"/>
      <c r="D615" s="448"/>
      <c r="E615" s="448"/>
      <c r="F615" s="448"/>
      <c r="G615" s="448"/>
      <c r="H615" s="448"/>
      <c r="I615" s="448"/>
      <c r="J615" s="448"/>
      <c r="K615" s="448"/>
      <c r="L615" s="448"/>
      <c r="M615" s="448"/>
      <c r="N615" s="448"/>
      <c r="O615" s="448"/>
      <c r="P615" s="448"/>
      <c r="Q615" s="448"/>
      <c r="R615" s="448"/>
      <c r="S615" s="448"/>
      <c r="T615" s="448"/>
      <c r="U615" s="448"/>
      <c r="V615" s="448"/>
      <c r="W615" s="448"/>
      <c r="X615" s="448"/>
      <c r="Y615" s="448"/>
      <c r="Z615" s="448"/>
      <c r="AA615" s="448"/>
      <c r="AB615" s="448"/>
    </row>
    <row r="616">
      <c r="A616" s="448"/>
      <c r="B616" s="448"/>
      <c r="C616" s="448"/>
      <c r="D616" s="448"/>
      <c r="E616" s="448"/>
      <c r="F616" s="448"/>
      <c r="G616" s="448"/>
      <c r="H616" s="448"/>
      <c r="I616" s="448"/>
      <c r="J616" s="448"/>
      <c r="K616" s="448"/>
      <c r="L616" s="448"/>
      <c r="M616" s="448"/>
      <c r="N616" s="448"/>
      <c r="O616" s="448"/>
      <c r="P616" s="448"/>
      <c r="Q616" s="448"/>
      <c r="R616" s="448"/>
      <c r="S616" s="448"/>
      <c r="T616" s="448"/>
      <c r="U616" s="448"/>
      <c r="V616" s="448"/>
      <c r="W616" s="448"/>
      <c r="X616" s="448"/>
      <c r="Y616" s="448"/>
      <c r="Z616" s="448"/>
      <c r="AA616" s="448"/>
      <c r="AB616" s="448"/>
    </row>
    <row r="617">
      <c r="A617" s="448"/>
      <c r="B617" s="448"/>
      <c r="C617" s="448"/>
      <c r="D617" s="448"/>
      <c r="E617" s="448"/>
      <c r="F617" s="448"/>
      <c r="G617" s="448"/>
      <c r="H617" s="448"/>
      <c r="I617" s="448"/>
      <c r="J617" s="448"/>
      <c r="K617" s="448"/>
      <c r="L617" s="448"/>
      <c r="M617" s="448"/>
      <c r="N617" s="448"/>
      <c r="O617" s="448"/>
      <c r="P617" s="448"/>
      <c r="Q617" s="448"/>
      <c r="R617" s="448"/>
      <c r="S617" s="448"/>
      <c r="T617" s="448"/>
      <c r="U617" s="448"/>
      <c r="V617" s="448"/>
      <c r="W617" s="448"/>
      <c r="X617" s="448"/>
      <c r="Y617" s="448"/>
      <c r="Z617" s="448"/>
      <c r="AA617" s="448"/>
      <c r="AB617" s="448"/>
    </row>
    <row r="618">
      <c r="A618" s="448"/>
      <c r="B618" s="448"/>
      <c r="C618" s="448"/>
      <c r="D618" s="448"/>
      <c r="E618" s="448"/>
      <c r="F618" s="448"/>
      <c r="G618" s="448"/>
      <c r="H618" s="448"/>
      <c r="I618" s="448"/>
      <c r="J618" s="448"/>
      <c r="K618" s="448"/>
      <c r="L618" s="448"/>
      <c r="M618" s="448"/>
      <c r="N618" s="448"/>
      <c r="O618" s="448"/>
      <c r="P618" s="448"/>
      <c r="Q618" s="448"/>
      <c r="R618" s="448"/>
      <c r="S618" s="448"/>
      <c r="T618" s="448"/>
      <c r="U618" s="448"/>
      <c r="V618" s="448"/>
      <c r="W618" s="448"/>
      <c r="X618" s="448"/>
      <c r="Y618" s="448"/>
      <c r="Z618" s="448"/>
      <c r="AA618" s="448"/>
      <c r="AB618" s="448"/>
    </row>
    <row r="619">
      <c r="A619" s="448"/>
      <c r="B619" s="448"/>
      <c r="C619" s="448"/>
      <c r="D619" s="448"/>
      <c r="E619" s="448"/>
      <c r="F619" s="448"/>
      <c r="G619" s="448"/>
      <c r="H619" s="448"/>
      <c r="I619" s="448"/>
      <c r="J619" s="448"/>
      <c r="K619" s="448"/>
      <c r="L619" s="448"/>
      <c r="M619" s="448"/>
      <c r="N619" s="448"/>
      <c r="O619" s="448"/>
      <c r="P619" s="448"/>
      <c r="Q619" s="448"/>
      <c r="R619" s="448"/>
      <c r="S619" s="448"/>
      <c r="T619" s="448"/>
      <c r="U619" s="448"/>
      <c r="V619" s="448"/>
      <c r="W619" s="448"/>
      <c r="X619" s="448"/>
      <c r="Y619" s="448"/>
      <c r="Z619" s="448"/>
      <c r="AA619" s="448"/>
      <c r="AB619" s="448"/>
    </row>
    <row r="620">
      <c r="A620" s="448"/>
      <c r="B620" s="448"/>
      <c r="C620" s="448"/>
      <c r="D620" s="448"/>
      <c r="E620" s="448"/>
      <c r="F620" s="448"/>
      <c r="G620" s="448"/>
      <c r="H620" s="448"/>
      <c r="I620" s="448"/>
      <c r="J620" s="448"/>
      <c r="K620" s="448"/>
      <c r="L620" s="448"/>
      <c r="M620" s="448"/>
      <c r="N620" s="448"/>
      <c r="O620" s="448"/>
      <c r="P620" s="448"/>
      <c r="Q620" s="448"/>
      <c r="R620" s="448"/>
      <c r="S620" s="448"/>
      <c r="T620" s="448"/>
      <c r="U620" s="448"/>
      <c r="V620" s="448"/>
      <c r="W620" s="448"/>
      <c r="X620" s="448"/>
      <c r="Y620" s="448"/>
      <c r="Z620" s="448"/>
      <c r="AA620" s="448"/>
      <c r="AB620" s="448"/>
    </row>
    <row r="621">
      <c r="A621" s="448"/>
      <c r="B621" s="448"/>
      <c r="C621" s="448"/>
      <c r="D621" s="448"/>
      <c r="E621" s="448"/>
      <c r="F621" s="448"/>
      <c r="G621" s="448"/>
      <c r="H621" s="448"/>
      <c r="I621" s="448"/>
      <c r="J621" s="448"/>
      <c r="K621" s="448"/>
      <c r="L621" s="448"/>
      <c r="M621" s="448"/>
      <c r="N621" s="448"/>
      <c r="O621" s="448"/>
      <c r="P621" s="448"/>
      <c r="Q621" s="448"/>
      <c r="R621" s="448"/>
      <c r="S621" s="448"/>
      <c r="T621" s="448"/>
      <c r="U621" s="448"/>
      <c r="V621" s="448"/>
      <c r="W621" s="448"/>
      <c r="X621" s="448"/>
      <c r="Y621" s="448"/>
      <c r="Z621" s="448"/>
      <c r="AA621" s="448"/>
      <c r="AB621" s="448"/>
    </row>
    <row r="622">
      <c r="A622" s="448"/>
      <c r="B622" s="448"/>
      <c r="C622" s="448"/>
      <c r="D622" s="448"/>
      <c r="E622" s="448"/>
      <c r="F622" s="448"/>
      <c r="G622" s="448"/>
      <c r="H622" s="448"/>
      <c r="I622" s="448"/>
      <c r="J622" s="448"/>
      <c r="K622" s="448"/>
      <c r="L622" s="448"/>
      <c r="M622" s="448"/>
      <c r="N622" s="448"/>
      <c r="O622" s="448"/>
      <c r="P622" s="448"/>
      <c r="Q622" s="448"/>
      <c r="R622" s="448"/>
      <c r="S622" s="448"/>
      <c r="T622" s="448"/>
      <c r="U622" s="448"/>
      <c r="V622" s="448"/>
      <c r="W622" s="448"/>
      <c r="X622" s="448"/>
      <c r="Y622" s="448"/>
      <c r="Z622" s="448"/>
      <c r="AA622" s="448"/>
      <c r="AB622" s="448"/>
    </row>
    <row r="623">
      <c r="A623" s="448"/>
      <c r="B623" s="448"/>
      <c r="C623" s="448"/>
      <c r="D623" s="448"/>
      <c r="E623" s="448"/>
      <c r="F623" s="448"/>
      <c r="G623" s="448"/>
      <c r="H623" s="448"/>
      <c r="I623" s="448"/>
      <c r="J623" s="448"/>
      <c r="K623" s="448"/>
      <c r="L623" s="448"/>
      <c r="M623" s="448"/>
      <c r="N623" s="448"/>
      <c r="O623" s="448"/>
      <c r="P623" s="448"/>
      <c r="Q623" s="448"/>
      <c r="R623" s="448"/>
      <c r="S623" s="448"/>
      <c r="T623" s="448"/>
      <c r="U623" s="448"/>
      <c r="V623" s="448"/>
      <c r="W623" s="448"/>
      <c r="X623" s="448"/>
      <c r="Y623" s="448"/>
      <c r="Z623" s="448"/>
      <c r="AA623" s="448"/>
      <c r="AB623" s="448"/>
    </row>
    <row r="624">
      <c r="A624" s="448"/>
      <c r="B624" s="448"/>
      <c r="C624" s="448"/>
      <c r="D624" s="448"/>
      <c r="E624" s="448"/>
      <c r="F624" s="448"/>
      <c r="G624" s="448"/>
      <c r="H624" s="448"/>
      <c r="I624" s="448"/>
      <c r="J624" s="448"/>
      <c r="K624" s="448"/>
      <c r="L624" s="448"/>
      <c r="M624" s="448"/>
      <c r="N624" s="448"/>
      <c r="O624" s="448"/>
      <c r="P624" s="448"/>
      <c r="Q624" s="448"/>
      <c r="R624" s="448"/>
      <c r="S624" s="448"/>
      <c r="T624" s="448"/>
      <c r="U624" s="448"/>
      <c r="V624" s="448"/>
      <c r="W624" s="448"/>
      <c r="X624" s="448"/>
      <c r="Y624" s="448"/>
      <c r="Z624" s="448"/>
      <c r="AA624" s="448"/>
      <c r="AB624" s="448"/>
    </row>
    <row r="625">
      <c r="A625" s="448"/>
      <c r="B625" s="448"/>
      <c r="C625" s="448"/>
      <c r="D625" s="448"/>
      <c r="E625" s="448"/>
      <c r="F625" s="448"/>
      <c r="G625" s="448"/>
      <c r="H625" s="448"/>
      <c r="I625" s="448"/>
      <c r="J625" s="448"/>
      <c r="K625" s="448"/>
      <c r="L625" s="448"/>
      <c r="M625" s="448"/>
      <c r="N625" s="448"/>
      <c r="O625" s="448"/>
      <c r="P625" s="448"/>
      <c r="Q625" s="448"/>
      <c r="R625" s="448"/>
      <c r="S625" s="448"/>
      <c r="T625" s="448"/>
      <c r="U625" s="448"/>
      <c r="V625" s="448"/>
      <c r="W625" s="448"/>
      <c r="X625" s="448"/>
      <c r="Y625" s="448"/>
      <c r="Z625" s="448"/>
      <c r="AA625" s="448"/>
      <c r="AB625" s="448"/>
    </row>
    <row r="626">
      <c r="A626" s="448"/>
      <c r="B626" s="448"/>
      <c r="C626" s="448"/>
      <c r="D626" s="448"/>
      <c r="E626" s="448"/>
      <c r="F626" s="448"/>
      <c r="G626" s="448"/>
      <c r="H626" s="448"/>
      <c r="I626" s="448"/>
      <c r="J626" s="448"/>
      <c r="K626" s="448"/>
      <c r="L626" s="448"/>
      <c r="M626" s="448"/>
      <c r="N626" s="448"/>
      <c r="O626" s="448"/>
      <c r="P626" s="448"/>
      <c r="Q626" s="448"/>
      <c r="R626" s="448"/>
      <c r="S626" s="448"/>
      <c r="T626" s="448"/>
      <c r="U626" s="448"/>
      <c r="V626" s="448"/>
      <c r="W626" s="448"/>
      <c r="X626" s="448"/>
      <c r="Y626" s="448"/>
      <c r="Z626" s="448"/>
      <c r="AA626" s="448"/>
      <c r="AB626" s="448"/>
    </row>
    <row r="627">
      <c r="A627" s="448"/>
      <c r="B627" s="448"/>
      <c r="C627" s="448"/>
      <c r="D627" s="448"/>
      <c r="E627" s="448"/>
      <c r="F627" s="448"/>
      <c r="G627" s="448"/>
      <c r="H627" s="448"/>
      <c r="I627" s="448"/>
      <c r="J627" s="448"/>
      <c r="K627" s="448"/>
      <c r="L627" s="448"/>
      <c r="M627" s="448"/>
      <c r="N627" s="448"/>
      <c r="O627" s="448"/>
      <c r="P627" s="448"/>
      <c r="Q627" s="448"/>
      <c r="R627" s="448"/>
      <c r="S627" s="448"/>
      <c r="T627" s="448"/>
      <c r="U627" s="448"/>
      <c r="V627" s="448"/>
      <c r="W627" s="448"/>
      <c r="X627" s="448"/>
      <c r="Y627" s="448"/>
      <c r="Z627" s="448"/>
      <c r="AA627" s="448"/>
      <c r="AB627" s="448"/>
    </row>
    <row r="628">
      <c r="A628" s="448"/>
      <c r="B628" s="448"/>
      <c r="C628" s="448"/>
      <c r="D628" s="448"/>
      <c r="E628" s="448"/>
      <c r="F628" s="448"/>
      <c r="G628" s="448"/>
      <c r="H628" s="448"/>
      <c r="I628" s="448"/>
      <c r="J628" s="448"/>
      <c r="K628" s="448"/>
      <c r="L628" s="448"/>
      <c r="M628" s="448"/>
      <c r="N628" s="448"/>
      <c r="O628" s="448"/>
      <c r="P628" s="448"/>
      <c r="Q628" s="448"/>
      <c r="R628" s="448"/>
      <c r="S628" s="448"/>
      <c r="T628" s="448"/>
      <c r="U628" s="448"/>
      <c r="V628" s="448"/>
      <c r="W628" s="448"/>
      <c r="X628" s="448"/>
      <c r="Y628" s="448"/>
      <c r="Z628" s="448"/>
      <c r="AA628" s="448"/>
      <c r="AB628" s="448"/>
    </row>
    <row r="629">
      <c r="A629" s="448"/>
      <c r="B629" s="448"/>
      <c r="C629" s="448"/>
      <c r="D629" s="448"/>
      <c r="E629" s="448"/>
      <c r="F629" s="448"/>
      <c r="G629" s="448"/>
      <c r="H629" s="448"/>
      <c r="I629" s="448"/>
      <c r="J629" s="448"/>
      <c r="K629" s="448"/>
      <c r="L629" s="448"/>
      <c r="M629" s="448"/>
      <c r="N629" s="448"/>
      <c r="O629" s="448"/>
      <c r="P629" s="448"/>
      <c r="Q629" s="448"/>
      <c r="R629" s="448"/>
      <c r="S629" s="448"/>
      <c r="T629" s="448"/>
      <c r="U629" s="448"/>
      <c r="V629" s="448"/>
      <c r="W629" s="448"/>
      <c r="X629" s="448"/>
      <c r="Y629" s="448"/>
      <c r="Z629" s="448"/>
      <c r="AA629" s="448"/>
      <c r="AB629" s="448"/>
    </row>
    <row r="630">
      <c r="A630" s="448"/>
      <c r="B630" s="448"/>
      <c r="C630" s="448"/>
      <c r="D630" s="448"/>
      <c r="E630" s="448"/>
      <c r="F630" s="448"/>
      <c r="G630" s="448"/>
      <c r="H630" s="448"/>
      <c r="I630" s="448"/>
      <c r="J630" s="448"/>
      <c r="K630" s="448"/>
      <c r="L630" s="448"/>
      <c r="M630" s="448"/>
      <c r="N630" s="448"/>
      <c r="O630" s="448"/>
      <c r="P630" s="448"/>
      <c r="Q630" s="448"/>
      <c r="R630" s="448"/>
      <c r="S630" s="448"/>
      <c r="T630" s="448"/>
      <c r="U630" s="448"/>
      <c r="V630" s="448"/>
      <c r="W630" s="448"/>
      <c r="X630" s="448"/>
      <c r="Y630" s="448"/>
      <c r="Z630" s="448"/>
      <c r="AA630" s="448"/>
      <c r="AB630" s="448"/>
    </row>
    <row r="631">
      <c r="A631" s="448"/>
      <c r="B631" s="448"/>
      <c r="C631" s="448"/>
      <c r="D631" s="448"/>
      <c r="E631" s="448"/>
      <c r="F631" s="448"/>
      <c r="G631" s="448"/>
      <c r="H631" s="448"/>
      <c r="I631" s="448"/>
      <c r="J631" s="448"/>
      <c r="K631" s="448"/>
      <c r="L631" s="448"/>
      <c r="M631" s="448"/>
      <c r="N631" s="448"/>
      <c r="O631" s="448"/>
      <c r="P631" s="448"/>
      <c r="Q631" s="448"/>
      <c r="R631" s="448"/>
      <c r="S631" s="448"/>
      <c r="T631" s="448"/>
      <c r="U631" s="448"/>
      <c r="V631" s="448"/>
      <c r="W631" s="448"/>
      <c r="X631" s="448"/>
      <c r="Y631" s="448"/>
      <c r="Z631" s="448"/>
      <c r="AA631" s="448"/>
      <c r="AB631" s="448"/>
    </row>
    <row r="632">
      <c r="A632" s="448"/>
      <c r="B632" s="448"/>
      <c r="C632" s="448"/>
      <c r="D632" s="448"/>
      <c r="E632" s="448"/>
      <c r="F632" s="448"/>
      <c r="G632" s="448"/>
      <c r="H632" s="448"/>
      <c r="I632" s="448"/>
      <c r="J632" s="448"/>
      <c r="K632" s="448"/>
      <c r="L632" s="448"/>
      <c r="M632" s="448"/>
      <c r="N632" s="448"/>
      <c r="O632" s="448"/>
      <c r="P632" s="448"/>
      <c r="Q632" s="448"/>
      <c r="R632" s="448"/>
      <c r="S632" s="448"/>
      <c r="T632" s="448"/>
      <c r="U632" s="448"/>
      <c r="V632" s="448"/>
      <c r="W632" s="448"/>
      <c r="X632" s="448"/>
      <c r="Y632" s="448"/>
      <c r="Z632" s="448"/>
      <c r="AA632" s="448"/>
      <c r="AB632" s="448"/>
    </row>
    <row r="633">
      <c r="A633" s="448"/>
      <c r="B633" s="448"/>
      <c r="C633" s="448"/>
      <c r="D633" s="448"/>
      <c r="E633" s="448"/>
      <c r="F633" s="448"/>
      <c r="G633" s="448"/>
      <c r="H633" s="448"/>
      <c r="I633" s="448"/>
      <c r="J633" s="448"/>
      <c r="K633" s="448"/>
      <c r="L633" s="448"/>
      <c r="M633" s="448"/>
      <c r="N633" s="448"/>
      <c r="O633" s="448"/>
      <c r="P633" s="448"/>
      <c r="Q633" s="448"/>
      <c r="R633" s="448"/>
      <c r="S633" s="448"/>
      <c r="T633" s="448"/>
      <c r="U633" s="448"/>
      <c r="V633" s="448"/>
      <c r="W633" s="448"/>
      <c r="X633" s="448"/>
      <c r="Y633" s="448"/>
      <c r="Z633" s="448"/>
      <c r="AA633" s="448"/>
      <c r="AB633" s="448"/>
    </row>
    <row r="634">
      <c r="A634" s="448"/>
      <c r="B634" s="448"/>
      <c r="C634" s="448"/>
      <c r="D634" s="448"/>
      <c r="E634" s="448"/>
      <c r="F634" s="448"/>
      <c r="G634" s="448"/>
      <c r="H634" s="448"/>
      <c r="I634" s="448"/>
      <c r="J634" s="448"/>
      <c r="K634" s="448"/>
      <c r="L634" s="448"/>
      <c r="M634" s="448"/>
      <c r="N634" s="448"/>
      <c r="O634" s="448"/>
      <c r="P634" s="448"/>
      <c r="Q634" s="448"/>
      <c r="R634" s="448"/>
      <c r="S634" s="448"/>
      <c r="T634" s="448"/>
      <c r="U634" s="448"/>
      <c r="V634" s="448"/>
      <c r="W634" s="448"/>
      <c r="X634" s="448"/>
      <c r="Y634" s="448"/>
      <c r="Z634" s="448"/>
      <c r="AA634" s="448"/>
      <c r="AB634" s="448"/>
    </row>
    <row r="635">
      <c r="A635" s="448"/>
      <c r="B635" s="448"/>
      <c r="C635" s="448"/>
      <c r="D635" s="448"/>
      <c r="E635" s="448"/>
      <c r="F635" s="448"/>
      <c r="G635" s="448"/>
      <c r="H635" s="448"/>
      <c r="I635" s="448"/>
      <c r="J635" s="448"/>
      <c r="K635" s="448"/>
      <c r="L635" s="448"/>
      <c r="M635" s="448"/>
      <c r="N635" s="448"/>
      <c r="O635" s="448"/>
      <c r="P635" s="448"/>
      <c r="Q635" s="448"/>
      <c r="R635" s="448"/>
      <c r="S635" s="448"/>
      <c r="T635" s="448"/>
      <c r="U635" s="448"/>
      <c r="V635" s="448"/>
      <c r="W635" s="448"/>
      <c r="X635" s="448"/>
      <c r="Y635" s="448"/>
      <c r="Z635" s="448"/>
      <c r="AA635" s="448"/>
      <c r="AB635" s="448"/>
    </row>
    <row r="636">
      <c r="A636" s="448"/>
      <c r="B636" s="448"/>
      <c r="C636" s="448"/>
      <c r="D636" s="448"/>
      <c r="E636" s="448"/>
      <c r="F636" s="448"/>
      <c r="G636" s="448"/>
      <c r="H636" s="448"/>
      <c r="I636" s="448"/>
      <c r="J636" s="448"/>
      <c r="K636" s="448"/>
      <c r="L636" s="448"/>
      <c r="M636" s="448"/>
      <c r="N636" s="448"/>
      <c r="O636" s="448"/>
      <c r="P636" s="448"/>
      <c r="Q636" s="448"/>
      <c r="R636" s="448"/>
      <c r="S636" s="448"/>
      <c r="T636" s="448"/>
      <c r="U636" s="448"/>
      <c r="V636" s="448"/>
      <c r="W636" s="448"/>
      <c r="X636" s="448"/>
      <c r="Y636" s="448"/>
      <c r="Z636" s="448"/>
      <c r="AA636" s="448"/>
      <c r="AB636" s="448"/>
    </row>
    <row r="637">
      <c r="A637" s="448"/>
      <c r="B637" s="448"/>
      <c r="C637" s="448"/>
      <c r="D637" s="448"/>
      <c r="E637" s="448"/>
      <c r="F637" s="448"/>
      <c r="G637" s="448"/>
      <c r="H637" s="448"/>
      <c r="I637" s="448"/>
      <c r="J637" s="448"/>
      <c r="K637" s="448"/>
      <c r="L637" s="448"/>
      <c r="M637" s="448"/>
      <c r="N637" s="448"/>
      <c r="O637" s="448"/>
      <c r="P637" s="448"/>
      <c r="Q637" s="448"/>
      <c r="R637" s="448"/>
      <c r="S637" s="448"/>
      <c r="T637" s="448"/>
      <c r="U637" s="448"/>
      <c r="V637" s="448"/>
      <c r="W637" s="448"/>
      <c r="X637" s="448"/>
      <c r="Y637" s="448"/>
      <c r="Z637" s="448"/>
      <c r="AA637" s="448"/>
      <c r="AB637" s="448"/>
    </row>
    <row r="638">
      <c r="A638" s="448"/>
      <c r="B638" s="448"/>
      <c r="C638" s="448"/>
      <c r="D638" s="448"/>
      <c r="E638" s="448"/>
      <c r="F638" s="448"/>
      <c r="G638" s="448"/>
      <c r="H638" s="448"/>
      <c r="I638" s="448"/>
      <c r="J638" s="448"/>
      <c r="K638" s="448"/>
      <c r="L638" s="448"/>
      <c r="M638" s="448"/>
      <c r="N638" s="448"/>
      <c r="O638" s="448"/>
      <c r="P638" s="448"/>
      <c r="Q638" s="448"/>
      <c r="R638" s="448"/>
      <c r="S638" s="448"/>
      <c r="T638" s="448"/>
      <c r="U638" s="448"/>
      <c r="V638" s="448"/>
      <c r="W638" s="448"/>
      <c r="X638" s="448"/>
      <c r="Y638" s="448"/>
      <c r="Z638" s="448"/>
      <c r="AA638" s="448"/>
      <c r="AB638" s="448"/>
    </row>
    <row r="639">
      <c r="A639" s="448"/>
      <c r="B639" s="448"/>
      <c r="C639" s="448"/>
      <c r="D639" s="448"/>
      <c r="E639" s="448"/>
      <c r="F639" s="448"/>
      <c r="G639" s="448"/>
      <c r="H639" s="448"/>
      <c r="I639" s="448"/>
      <c r="J639" s="448"/>
      <c r="K639" s="448"/>
      <c r="L639" s="448"/>
      <c r="M639" s="448"/>
      <c r="N639" s="448"/>
      <c r="O639" s="448"/>
      <c r="P639" s="448"/>
      <c r="Q639" s="448"/>
      <c r="R639" s="448"/>
      <c r="S639" s="448"/>
      <c r="T639" s="448"/>
      <c r="U639" s="448"/>
      <c r="V639" s="448"/>
      <c r="W639" s="448"/>
      <c r="X639" s="448"/>
      <c r="Y639" s="448"/>
      <c r="Z639" s="448"/>
      <c r="AA639" s="448"/>
      <c r="AB639" s="448"/>
    </row>
    <row r="640">
      <c r="A640" s="448"/>
      <c r="B640" s="448"/>
      <c r="C640" s="448"/>
      <c r="D640" s="448"/>
      <c r="E640" s="448"/>
      <c r="F640" s="448"/>
      <c r="G640" s="448"/>
      <c r="H640" s="448"/>
      <c r="I640" s="448"/>
      <c r="J640" s="448"/>
      <c r="K640" s="448"/>
      <c r="L640" s="448"/>
      <c r="M640" s="448"/>
      <c r="N640" s="448"/>
      <c r="O640" s="448"/>
      <c r="P640" s="448"/>
      <c r="Q640" s="448"/>
      <c r="R640" s="448"/>
      <c r="S640" s="448"/>
      <c r="T640" s="448"/>
      <c r="U640" s="448"/>
      <c r="V640" s="448"/>
      <c r="W640" s="448"/>
      <c r="X640" s="448"/>
      <c r="Y640" s="448"/>
      <c r="Z640" s="448"/>
      <c r="AA640" s="448"/>
      <c r="AB640" s="448"/>
    </row>
    <row r="641">
      <c r="A641" s="448"/>
      <c r="B641" s="448"/>
      <c r="C641" s="448"/>
      <c r="D641" s="448"/>
      <c r="E641" s="448"/>
      <c r="F641" s="448"/>
      <c r="G641" s="448"/>
      <c r="H641" s="448"/>
      <c r="I641" s="448"/>
      <c r="J641" s="448"/>
      <c r="K641" s="448"/>
      <c r="L641" s="448"/>
      <c r="M641" s="448"/>
      <c r="N641" s="448"/>
      <c r="O641" s="448"/>
      <c r="P641" s="448"/>
      <c r="Q641" s="448"/>
      <c r="R641" s="448"/>
      <c r="S641" s="448"/>
      <c r="T641" s="448"/>
      <c r="U641" s="448"/>
      <c r="V641" s="448"/>
      <c r="W641" s="448"/>
      <c r="X641" s="448"/>
      <c r="Y641" s="448"/>
      <c r="Z641" s="448"/>
      <c r="AA641" s="448"/>
      <c r="AB641" s="448"/>
    </row>
    <row r="642">
      <c r="A642" s="448"/>
      <c r="B642" s="448"/>
      <c r="C642" s="448"/>
      <c r="D642" s="448"/>
      <c r="E642" s="448"/>
      <c r="F642" s="448"/>
      <c r="G642" s="448"/>
      <c r="H642" s="448"/>
      <c r="I642" s="448"/>
      <c r="J642" s="448"/>
      <c r="K642" s="448"/>
      <c r="L642" s="448"/>
      <c r="M642" s="448"/>
      <c r="N642" s="448"/>
      <c r="O642" s="448"/>
      <c r="P642" s="448"/>
      <c r="Q642" s="448"/>
      <c r="R642" s="448"/>
      <c r="S642" s="448"/>
      <c r="T642" s="448"/>
      <c r="U642" s="448"/>
      <c r="V642" s="448"/>
      <c r="W642" s="448"/>
      <c r="X642" s="448"/>
      <c r="Y642" s="448"/>
      <c r="Z642" s="448"/>
      <c r="AA642" s="448"/>
      <c r="AB642" s="448"/>
    </row>
    <row r="643">
      <c r="A643" s="448"/>
      <c r="B643" s="448"/>
      <c r="C643" s="448"/>
      <c r="D643" s="448"/>
      <c r="E643" s="448"/>
      <c r="F643" s="448"/>
      <c r="G643" s="448"/>
      <c r="H643" s="448"/>
      <c r="I643" s="448"/>
      <c r="J643" s="448"/>
      <c r="K643" s="448"/>
      <c r="L643" s="448"/>
      <c r="M643" s="448"/>
      <c r="N643" s="448"/>
      <c r="O643" s="448"/>
      <c r="P643" s="448"/>
      <c r="Q643" s="448"/>
      <c r="R643" s="448"/>
      <c r="S643" s="448"/>
      <c r="T643" s="448"/>
      <c r="U643" s="448"/>
      <c r="V643" s="448"/>
      <c r="W643" s="448"/>
      <c r="X643" s="448"/>
      <c r="Y643" s="448"/>
      <c r="Z643" s="448"/>
      <c r="AA643" s="448"/>
      <c r="AB643" s="448"/>
    </row>
    <row r="644">
      <c r="A644" s="448"/>
      <c r="B644" s="448"/>
      <c r="C644" s="448"/>
      <c r="D644" s="448"/>
      <c r="E644" s="448"/>
      <c r="F644" s="448"/>
      <c r="G644" s="448"/>
      <c r="H644" s="448"/>
      <c r="I644" s="448"/>
      <c r="J644" s="448"/>
      <c r="K644" s="448"/>
      <c r="L644" s="448"/>
      <c r="M644" s="448"/>
      <c r="N644" s="448"/>
      <c r="O644" s="448"/>
      <c r="P644" s="448"/>
      <c r="Q644" s="448"/>
      <c r="R644" s="448"/>
      <c r="S644" s="448"/>
      <c r="T644" s="448"/>
      <c r="U644" s="448"/>
      <c r="V644" s="448"/>
      <c r="W644" s="448"/>
      <c r="X644" s="448"/>
      <c r="Y644" s="448"/>
      <c r="Z644" s="448"/>
      <c r="AA644" s="448"/>
      <c r="AB644" s="448"/>
    </row>
    <row r="645">
      <c r="A645" s="448"/>
      <c r="B645" s="448"/>
      <c r="C645" s="448"/>
      <c r="D645" s="448"/>
      <c r="E645" s="448"/>
      <c r="F645" s="448"/>
      <c r="G645" s="448"/>
      <c r="H645" s="448"/>
      <c r="I645" s="448"/>
      <c r="J645" s="448"/>
      <c r="K645" s="448"/>
      <c r="L645" s="448"/>
      <c r="M645" s="448"/>
      <c r="N645" s="448"/>
      <c r="O645" s="448"/>
      <c r="P645" s="448"/>
      <c r="Q645" s="448"/>
      <c r="R645" s="448"/>
      <c r="S645" s="448"/>
      <c r="T645" s="448"/>
      <c r="U645" s="448"/>
      <c r="V645" s="448"/>
      <c r="W645" s="448"/>
      <c r="X645" s="448"/>
      <c r="Y645" s="448"/>
      <c r="Z645" s="448"/>
      <c r="AA645" s="448"/>
      <c r="AB645" s="448"/>
    </row>
    <row r="646">
      <c r="A646" s="448"/>
      <c r="B646" s="448"/>
      <c r="C646" s="448"/>
      <c r="D646" s="448"/>
      <c r="E646" s="448"/>
      <c r="F646" s="448"/>
      <c r="G646" s="448"/>
      <c r="H646" s="448"/>
      <c r="I646" s="448"/>
      <c r="J646" s="448"/>
      <c r="K646" s="448"/>
      <c r="L646" s="448"/>
      <c r="M646" s="448"/>
      <c r="N646" s="448"/>
      <c r="O646" s="448"/>
      <c r="P646" s="448"/>
      <c r="Q646" s="448"/>
      <c r="R646" s="448"/>
      <c r="S646" s="448"/>
      <c r="T646" s="448"/>
      <c r="U646" s="448"/>
      <c r="V646" s="448"/>
      <c r="W646" s="448"/>
      <c r="X646" s="448"/>
      <c r="Y646" s="448"/>
      <c r="Z646" s="448"/>
      <c r="AA646" s="448"/>
      <c r="AB646" s="448"/>
    </row>
    <row r="647">
      <c r="A647" s="448"/>
      <c r="B647" s="448"/>
      <c r="C647" s="448"/>
      <c r="D647" s="448"/>
      <c r="E647" s="448"/>
      <c r="F647" s="448"/>
      <c r="G647" s="448"/>
      <c r="H647" s="448"/>
      <c r="I647" s="448"/>
      <c r="J647" s="448"/>
      <c r="K647" s="448"/>
      <c r="L647" s="448"/>
      <c r="M647" s="448"/>
      <c r="N647" s="448"/>
      <c r="O647" s="448"/>
      <c r="P647" s="448"/>
      <c r="Q647" s="448"/>
      <c r="R647" s="448"/>
      <c r="S647" s="448"/>
      <c r="T647" s="448"/>
      <c r="U647" s="448"/>
      <c r="V647" s="448"/>
      <c r="W647" s="448"/>
      <c r="X647" s="448"/>
      <c r="Y647" s="448"/>
      <c r="Z647" s="448"/>
      <c r="AA647" s="448"/>
      <c r="AB647" s="448"/>
    </row>
    <row r="648">
      <c r="A648" s="448"/>
      <c r="B648" s="448"/>
      <c r="C648" s="448"/>
      <c r="D648" s="448"/>
      <c r="E648" s="448"/>
      <c r="F648" s="448"/>
      <c r="G648" s="448"/>
      <c r="H648" s="448"/>
      <c r="I648" s="448"/>
      <c r="J648" s="448"/>
      <c r="K648" s="448"/>
      <c r="L648" s="448"/>
      <c r="M648" s="448"/>
      <c r="N648" s="448"/>
      <c r="O648" s="448"/>
      <c r="P648" s="448"/>
      <c r="Q648" s="448"/>
      <c r="R648" s="448"/>
      <c r="S648" s="448"/>
      <c r="T648" s="448"/>
      <c r="U648" s="448"/>
      <c r="V648" s="448"/>
      <c r="W648" s="448"/>
      <c r="X648" s="448"/>
      <c r="Y648" s="448"/>
      <c r="Z648" s="448"/>
      <c r="AA648" s="448"/>
      <c r="AB648" s="448"/>
    </row>
    <row r="649">
      <c r="A649" s="448"/>
      <c r="B649" s="448"/>
      <c r="C649" s="448"/>
      <c r="D649" s="448"/>
      <c r="E649" s="448"/>
      <c r="F649" s="448"/>
      <c r="G649" s="448"/>
      <c r="H649" s="448"/>
      <c r="I649" s="448"/>
      <c r="J649" s="448"/>
      <c r="K649" s="448"/>
      <c r="L649" s="448"/>
      <c r="M649" s="448"/>
      <c r="N649" s="448"/>
      <c r="O649" s="448"/>
      <c r="P649" s="448"/>
      <c r="Q649" s="448"/>
      <c r="R649" s="448"/>
      <c r="S649" s="448"/>
      <c r="T649" s="448"/>
      <c r="U649" s="448"/>
      <c r="V649" s="448"/>
      <c r="W649" s="448"/>
      <c r="X649" s="448"/>
      <c r="Y649" s="448"/>
      <c r="Z649" s="448"/>
      <c r="AA649" s="448"/>
      <c r="AB649" s="448"/>
    </row>
    <row r="650">
      <c r="A650" s="448"/>
      <c r="B650" s="448"/>
      <c r="C650" s="448"/>
      <c r="D650" s="448"/>
      <c r="E650" s="448"/>
      <c r="F650" s="448"/>
      <c r="G650" s="448"/>
      <c r="H650" s="448"/>
      <c r="I650" s="448"/>
      <c r="J650" s="448"/>
      <c r="K650" s="448"/>
      <c r="L650" s="448"/>
      <c r="M650" s="448"/>
      <c r="N650" s="448"/>
      <c r="O650" s="448"/>
      <c r="P650" s="448"/>
      <c r="Q650" s="448"/>
      <c r="R650" s="448"/>
      <c r="S650" s="448"/>
      <c r="T650" s="448"/>
      <c r="U650" s="448"/>
      <c r="V650" s="448"/>
      <c r="W650" s="448"/>
      <c r="X650" s="448"/>
      <c r="Y650" s="448"/>
      <c r="Z650" s="448"/>
      <c r="AA650" s="448"/>
      <c r="AB650" s="448"/>
    </row>
    <row r="651">
      <c r="A651" s="448"/>
      <c r="B651" s="448"/>
      <c r="C651" s="448"/>
      <c r="D651" s="448"/>
      <c r="E651" s="448"/>
      <c r="F651" s="448"/>
      <c r="G651" s="448"/>
      <c r="H651" s="448"/>
      <c r="I651" s="448"/>
      <c r="J651" s="448"/>
      <c r="K651" s="448"/>
      <c r="L651" s="448"/>
      <c r="M651" s="448"/>
      <c r="N651" s="448"/>
      <c r="O651" s="448"/>
      <c r="P651" s="448"/>
      <c r="Q651" s="448"/>
      <c r="R651" s="448"/>
      <c r="S651" s="448"/>
      <c r="T651" s="448"/>
      <c r="U651" s="448"/>
      <c r="V651" s="448"/>
      <c r="W651" s="448"/>
      <c r="X651" s="448"/>
      <c r="Y651" s="448"/>
      <c r="Z651" s="448"/>
      <c r="AA651" s="448"/>
      <c r="AB651" s="448"/>
    </row>
    <row r="652">
      <c r="A652" s="448"/>
      <c r="B652" s="448"/>
      <c r="C652" s="448"/>
      <c r="D652" s="448"/>
      <c r="E652" s="448"/>
      <c r="F652" s="448"/>
      <c r="G652" s="448"/>
      <c r="H652" s="448"/>
      <c r="I652" s="448"/>
      <c r="J652" s="448"/>
      <c r="K652" s="448"/>
      <c r="L652" s="448"/>
      <c r="M652" s="448"/>
      <c r="N652" s="448"/>
      <c r="O652" s="448"/>
      <c r="P652" s="448"/>
      <c r="Q652" s="448"/>
      <c r="R652" s="448"/>
      <c r="S652" s="448"/>
      <c r="T652" s="448"/>
      <c r="U652" s="448"/>
      <c r="V652" s="448"/>
      <c r="W652" s="448"/>
      <c r="X652" s="448"/>
      <c r="Y652" s="448"/>
      <c r="Z652" s="448"/>
      <c r="AA652" s="448"/>
      <c r="AB652" s="448"/>
    </row>
    <row r="653">
      <c r="A653" s="448"/>
      <c r="B653" s="448"/>
      <c r="C653" s="448"/>
      <c r="D653" s="448"/>
      <c r="E653" s="448"/>
      <c r="F653" s="448"/>
      <c r="G653" s="448"/>
      <c r="H653" s="448"/>
      <c r="I653" s="448"/>
      <c r="J653" s="448"/>
      <c r="K653" s="448"/>
      <c r="L653" s="448"/>
      <c r="M653" s="448"/>
      <c r="N653" s="448"/>
      <c r="O653" s="448"/>
      <c r="P653" s="448"/>
      <c r="Q653" s="448"/>
      <c r="R653" s="448"/>
      <c r="S653" s="448"/>
      <c r="T653" s="448"/>
      <c r="U653" s="448"/>
      <c r="V653" s="448"/>
      <c r="W653" s="448"/>
      <c r="X653" s="448"/>
      <c r="Y653" s="448"/>
      <c r="Z653" s="448"/>
      <c r="AA653" s="448"/>
      <c r="AB653" s="448"/>
    </row>
    <row r="654">
      <c r="A654" s="448"/>
      <c r="B654" s="448"/>
      <c r="C654" s="448"/>
      <c r="D654" s="448"/>
      <c r="E654" s="448"/>
      <c r="F654" s="448"/>
      <c r="G654" s="448"/>
      <c r="H654" s="448"/>
      <c r="I654" s="448"/>
      <c r="J654" s="448"/>
      <c r="K654" s="448"/>
      <c r="L654" s="448"/>
      <c r="M654" s="448"/>
      <c r="N654" s="448"/>
      <c r="O654" s="448"/>
      <c r="P654" s="448"/>
      <c r="Q654" s="448"/>
      <c r="R654" s="448"/>
      <c r="S654" s="448"/>
      <c r="T654" s="448"/>
      <c r="U654" s="448"/>
      <c r="V654" s="448"/>
      <c r="W654" s="448"/>
      <c r="X654" s="448"/>
      <c r="Y654" s="448"/>
      <c r="Z654" s="448"/>
      <c r="AA654" s="448"/>
      <c r="AB654" s="448"/>
    </row>
    <row r="655">
      <c r="A655" s="448"/>
      <c r="B655" s="448"/>
      <c r="C655" s="448"/>
      <c r="D655" s="448"/>
      <c r="E655" s="448"/>
      <c r="F655" s="448"/>
      <c r="G655" s="448"/>
      <c r="H655" s="448"/>
      <c r="I655" s="448"/>
      <c r="J655" s="448"/>
      <c r="K655" s="448"/>
      <c r="L655" s="448"/>
      <c r="M655" s="448"/>
      <c r="N655" s="448"/>
      <c r="O655" s="448"/>
      <c r="P655" s="448"/>
      <c r="Q655" s="448"/>
      <c r="R655" s="448"/>
      <c r="S655" s="448"/>
      <c r="T655" s="448"/>
      <c r="U655" s="448"/>
      <c r="V655" s="448"/>
      <c r="W655" s="448"/>
      <c r="X655" s="448"/>
      <c r="Y655" s="448"/>
      <c r="Z655" s="448"/>
      <c r="AA655" s="448"/>
      <c r="AB655" s="448"/>
    </row>
    <row r="656">
      <c r="A656" s="448"/>
      <c r="B656" s="448"/>
      <c r="C656" s="448"/>
      <c r="D656" s="448"/>
      <c r="E656" s="448"/>
      <c r="F656" s="448"/>
      <c r="G656" s="448"/>
      <c r="H656" s="448"/>
      <c r="I656" s="448"/>
      <c r="J656" s="448"/>
      <c r="K656" s="448"/>
      <c r="L656" s="448"/>
      <c r="M656" s="448"/>
      <c r="N656" s="448"/>
      <c r="O656" s="448"/>
      <c r="P656" s="448"/>
      <c r="Q656" s="448"/>
      <c r="R656" s="448"/>
      <c r="S656" s="448"/>
      <c r="T656" s="448"/>
      <c r="U656" s="448"/>
      <c r="V656" s="448"/>
      <c r="W656" s="448"/>
      <c r="X656" s="448"/>
      <c r="Y656" s="448"/>
      <c r="Z656" s="448"/>
      <c r="AA656" s="448"/>
      <c r="AB656" s="448"/>
    </row>
    <row r="657">
      <c r="A657" s="448"/>
      <c r="B657" s="448"/>
      <c r="C657" s="448"/>
      <c r="D657" s="448"/>
      <c r="E657" s="448"/>
      <c r="F657" s="448"/>
      <c r="G657" s="448"/>
      <c r="H657" s="448"/>
      <c r="I657" s="448"/>
      <c r="J657" s="448"/>
      <c r="K657" s="448"/>
      <c r="L657" s="448"/>
      <c r="M657" s="448"/>
      <c r="N657" s="448"/>
      <c r="O657" s="448"/>
      <c r="P657" s="448"/>
      <c r="Q657" s="448"/>
      <c r="R657" s="448"/>
      <c r="S657" s="448"/>
      <c r="T657" s="448"/>
      <c r="U657" s="448"/>
      <c r="V657" s="448"/>
      <c r="W657" s="448"/>
      <c r="X657" s="448"/>
      <c r="Y657" s="448"/>
      <c r="Z657" s="448"/>
      <c r="AA657" s="448"/>
      <c r="AB657" s="448"/>
    </row>
    <row r="658">
      <c r="A658" s="448"/>
      <c r="B658" s="448"/>
      <c r="C658" s="448"/>
      <c r="D658" s="448"/>
      <c r="E658" s="448"/>
      <c r="F658" s="448"/>
      <c r="G658" s="448"/>
      <c r="H658" s="448"/>
      <c r="I658" s="448"/>
      <c r="J658" s="448"/>
      <c r="K658" s="448"/>
      <c r="L658" s="448"/>
      <c r="M658" s="448"/>
      <c r="N658" s="448"/>
      <c r="O658" s="448"/>
      <c r="P658" s="448"/>
      <c r="Q658" s="448"/>
      <c r="R658" s="448"/>
      <c r="S658" s="448"/>
      <c r="T658" s="448"/>
      <c r="U658" s="448"/>
      <c r="V658" s="448"/>
      <c r="W658" s="448"/>
      <c r="X658" s="448"/>
      <c r="Y658" s="448"/>
      <c r="Z658" s="448"/>
      <c r="AA658" s="448"/>
      <c r="AB658" s="448"/>
    </row>
    <row r="659">
      <c r="A659" s="448"/>
      <c r="B659" s="448"/>
      <c r="C659" s="448"/>
      <c r="D659" s="448"/>
      <c r="E659" s="448"/>
      <c r="F659" s="448"/>
      <c r="G659" s="448"/>
      <c r="H659" s="448"/>
      <c r="I659" s="448"/>
      <c r="J659" s="448"/>
      <c r="K659" s="448"/>
      <c r="L659" s="448"/>
      <c r="M659" s="448"/>
      <c r="N659" s="448"/>
      <c r="O659" s="448"/>
      <c r="P659" s="448"/>
      <c r="Q659" s="448"/>
      <c r="R659" s="448"/>
      <c r="S659" s="448"/>
      <c r="T659" s="448"/>
      <c r="U659" s="448"/>
      <c r="V659" s="448"/>
      <c r="W659" s="448"/>
      <c r="X659" s="448"/>
      <c r="Y659" s="448"/>
      <c r="Z659" s="448"/>
      <c r="AA659" s="448"/>
      <c r="AB659" s="448"/>
    </row>
    <row r="660">
      <c r="A660" s="448"/>
      <c r="B660" s="448"/>
      <c r="C660" s="448"/>
      <c r="D660" s="448"/>
      <c r="E660" s="448"/>
      <c r="F660" s="448"/>
      <c r="G660" s="448"/>
      <c r="H660" s="448"/>
      <c r="I660" s="448"/>
      <c r="J660" s="448"/>
      <c r="K660" s="448"/>
      <c r="L660" s="448"/>
      <c r="M660" s="448"/>
      <c r="N660" s="448"/>
      <c r="O660" s="448"/>
      <c r="P660" s="448"/>
      <c r="Q660" s="448"/>
      <c r="R660" s="448"/>
      <c r="S660" s="448"/>
      <c r="T660" s="448"/>
      <c r="U660" s="448"/>
      <c r="V660" s="448"/>
      <c r="W660" s="448"/>
      <c r="X660" s="448"/>
      <c r="Y660" s="448"/>
      <c r="Z660" s="448"/>
      <c r="AA660" s="448"/>
      <c r="AB660" s="448"/>
    </row>
    <row r="661">
      <c r="A661" s="448"/>
      <c r="B661" s="448"/>
      <c r="C661" s="448"/>
      <c r="D661" s="448"/>
      <c r="E661" s="448"/>
      <c r="F661" s="448"/>
      <c r="G661" s="448"/>
      <c r="H661" s="448"/>
      <c r="I661" s="448"/>
      <c r="J661" s="448"/>
      <c r="K661" s="448"/>
      <c r="L661" s="448"/>
      <c r="M661" s="448"/>
      <c r="N661" s="448"/>
      <c r="O661" s="448"/>
      <c r="P661" s="448"/>
      <c r="Q661" s="448"/>
      <c r="R661" s="448"/>
      <c r="S661" s="448"/>
      <c r="T661" s="448"/>
      <c r="U661" s="448"/>
      <c r="V661" s="448"/>
      <c r="W661" s="448"/>
      <c r="X661" s="448"/>
      <c r="Y661" s="448"/>
      <c r="Z661" s="448"/>
      <c r="AA661" s="448"/>
      <c r="AB661" s="448"/>
    </row>
    <row r="662">
      <c r="A662" s="448"/>
      <c r="B662" s="448"/>
      <c r="C662" s="448"/>
      <c r="D662" s="448"/>
      <c r="E662" s="448"/>
      <c r="F662" s="448"/>
      <c r="G662" s="448"/>
      <c r="H662" s="448"/>
      <c r="I662" s="448"/>
      <c r="J662" s="448"/>
      <c r="K662" s="448"/>
      <c r="L662" s="448"/>
      <c r="M662" s="448"/>
      <c r="N662" s="448"/>
      <c r="O662" s="448"/>
      <c r="P662" s="448"/>
      <c r="Q662" s="448"/>
      <c r="R662" s="448"/>
      <c r="S662" s="448"/>
      <c r="T662" s="448"/>
      <c r="U662" s="448"/>
      <c r="V662" s="448"/>
      <c r="W662" s="448"/>
      <c r="X662" s="448"/>
      <c r="Y662" s="448"/>
      <c r="Z662" s="448"/>
      <c r="AA662" s="448"/>
      <c r="AB662" s="448"/>
    </row>
    <row r="663">
      <c r="A663" s="448"/>
      <c r="B663" s="448"/>
      <c r="C663" s="448"/>
      <c r="D663" s="448"/>
      <c r="E663" s="448"/>
      <c r="F663" s="448"/>
      <c r="G663" s="448"/>
      <c r="H663" s="448"/>
      <c r="I663" s="448"/>
      <c r="J663" s="448"/>
      <c r="K663" s="448"/>
      <c r="L663" s="448"/>
      <c r="M663" s="448"/>
      <c r="N663" s="448"/>
      <c r="O663" s="448"/>
      <c r="P663" s="448"/>
      <c r="Q663" s="448"/>
      <c r="R663" s="448"/>
      <c r="S663" s="448"/>
      <c r="T663" s="448"/>
      <c r="U663" s="448"/>
      <c r="V663" s="448"/>
      <c r="W663" s="448"/>
      <c r="X663" s="448"/>
      <c r="Y663" s="448"/>
      <c r="Z663" s="448"/>
      <c r="AA663" s="448"/>
      <c r="AB663" s="448"/>
    </row>
    <row r="664">
      <c r="A664" s="448"/>
      <c r="B664" s="448"/>
      <c r="C664" s="448"/>
      <c r="D664" s="448"/>
      <c r="E664" s="448"/>
      <c r="F664" s="448"/>
      <c r="G664" s="448"/>
      <c r="H664" s="448"/>
      <c r="I664" s="448"/>
      <c r="J664" s="448"/>
      <c r="K664" s="448"/>
      <c r="L664" s="448"/>
      <c r="M664" s="448"/>
      <c r="N664" s="448"/>
      <c r="O664" s="448"/>
      <c r="P664" s="448"/>
      <c r="Q664" s="448"/>
      <c r="R664" s="448"/>
      <c r="S664" s="448"/>
      <c r="T664" s="448"/>
      <c r="U664" s="448"/>
      <c r="V664" s="448"/>
      <c r="W664" s="448"/>
      <c r="X664" s="448"/>
      <c r="Y664" s="448"/>
      <c r="Z664" s="448"/>
      <c r="AA664" s="448"/>
      <c r="AB664" s="448"/>
    </row>
    <row r="665">
      <c r="A665" s="448"/>
      <c r="B665" s="448"/>
      <c r="C665" s="448"/>
      <c r="D665" s="448"/>
      <c r="E665" s="448"/>
      <c r="F665" s="448"/>
      <c r="G665" s="448"/>
      <c r="H665" s="448"/>
      <c r="I665" s="448"/>
      <c r="J665" s="448"/>
      <c r="K665" s="448"/>
      <c r="L665" s="448"/>
      <c r="M665" s="448"/>
      <c r="N665" s="448"/>
      <c r="O665" s="448"/>
      <c r="P665" s="448"/>
      <c r="Q665" s="448"/>
      <c r="R665" s="448"/>
      <c r="S665" s="448"/>
      <c r="T665" s="448"/>
      <c r="U665" s="448"/>
      <c r="V665" s="448"/>
      <c r="W665" s="448"/>
      <c r="X665" s="448"/>
      <c r="Y665" s="448"/>
      <c r="Z665" s="448"/>
      <c r="AA665" s="448"/>
      <c r="AB665" s="448"/>
    </row>
    <row r="666">
      <c r="A666" s="448"/>
      <c r="B666" s="448"/>
      <c r="C666" s="448"/>
      <c r="D666" s="448"/>
      <c r="E666" s="448"/>
      <c r="F666" s="448"/>
      <c r="G666" s="448"/>
      <c r="H666" s="448"/>
      <c r="I666" s="448"/>
      <c r="J666" s="448"/>
      <c r="K666" s="448"/>
      <c r="L666" s="448"/>
      <c r="M666" s="448"/>
      <c r="N666" s="448"/>
      <c r="O666" s="448"/>
      <c r="P666" s="448"/>
      <c r="Q666" s="448"/>
      <c r="R666" s="448"/>
      <c r="S666" s="448"/>
      <c r="T666" s="448"/>
      <c r="U666" s="448"/>
      <c r="V666" s="448"/>
      <c r="W666" s="448"/>
      <c r="X666" s="448"/>
      <c r="Y666" s="448"/>
      <c r="Z666" s="448"/>
      <c r="AA666" s="448"/>
      <c r="AB666" s="448"/>
    </row>
    <row r="667">
      <c r="A667" s="448"/>
      <c r="B667" s="448"/>
      <c r="C667" s="448"/>
      <c r="D667" s="448"/>
      <c r="E667" s="448"/>
      <c r="F667" s="448"/>
      <c r="G667" s="448"/>
      <c r="H667" s="448"/>
      <c r="I667" s="448"/>
      <c r="J667" s="448"/>
      <c r="K667" s="448"/>
      <c r="L667" s="448"/>
      <c r="M667" s="448"/>
      <c r="N667" s="448"/>
      <c r="O667" s="448"/>
      <c r="P667" s="448"/>
      <c r="Q667" s="448"/>
      <c r="R667" s="448"/>
      <c r="S667" s="448"/>
      <c r="T667" s="448"/>
      <c r="U667" s="448"/>
      <c r="V667" s="448"/>
      <c r="W667" s="448"/>
      <c r="X667" s="448"/>
      <c r="Y667" s="448"/>
      <c r="Z667" s="448"/>
      <c r="AA667" s="448"/>
      <c r="AB667" s="448"/>
    </row>
    <row r="668">
      <c r="A668" s="448"/>
      <c r="B668" s="448"/>
      <c r="C668" s="448"/>
      <c r="D668" s="448"/>
      <c r="E668" s="448"/>
      <c r="F668" s="448"/>
      <c r="G668" s="448"/>
      <c r="H668" s="448"/>
      <c r="I668" s="448"/>
      <c r="J668" s="448"/>
      <c r="K668" s="448"/>
      <c r="L668" s="448"/>
      <c r="M668" s="448"/>
      <c r="N668" s="448"/>
      <c r="O668" s="448"/>
      <c r="P668" s="448"/>
      <c r="Q668" s="448"/>
      <c r="R668" s="448"/>
      <c r="S668" s="448"/>
      <c r="T668" s="448"/>
      <c r="U668" s="448"/>
      <c r="V668" s="448"/>
      <c r="W668" s="448"/>
      <c r="X668" s="448"/>
      <c r="Y668" s="448"/>
      <c r="Z668" s="448"/>
      <c r="AA668" s="448"/>
      <c r="AB668" s="448"/>
    </row>
    <row r="669">
      <c r="A669" s="448"/>
      <c r="B669" s="448"/>
      <c r="C669" s="448"/>
      <c r="D669" s="448"/>
      <c r="E669" s="448"/>
      <c r="F669" s="448"/>
      <c r="G669" s="448"/>
      <c r="H669" s="448"/>
      <c r="I669" s="448"/>
      <c r="J669" s="448"/>
      <c r="K669" s="448"/>
      <c r="L669" s="448"/>
      <c r="M669" s="448"/>
      <c r="N669" s="448"/>
      <c r="O669" s="448"/>
      <c r="P669" s="448"/>
      <c r="Q669" s="448"/>
      <c r="R669" s="448"/>
      <c r="S669" s="448"/>
      <c r="T669" s="448"/>
      <c r="U669" s="448"/>
      <c r="V669" s="448"/>
      <c r="W669" s="448"/>
      <c r="X669" s="448"/>
      <c r="Y669" s="448"/>
      <c r="Z669" s="448"/>
      <c r="AA669" s="448"/>
      <c r="AB669" s="448"/>
    </row>
    <row r="670">
      <c r="A670" s="448"/>
      <c r="B670" s="448"/>
      <c r="C670" s="448"/>
      <c r="D670" s="448"/>
      <c r="E670" s="448"/>
      <c r="F670" s="448"/>
      <c r="G670" s="448"/>
      <c r="H670" s="448"/>
      <c r="I670" s="448"/>
      <c r="J670" s="448"/>
      <c r="K670" s="448"/>
      <c r="L670" s="448"/>
      <c r="M670" s="448"/>
      <c r="N670" s="448"/>
      <c r="O670" s="448"/>
      <c r="P670" s="448"/>
      <c r="Q670" s="448"/>
      <c r="R670" s="448"/>
      <c r="S670" s="448"/>
      <c r="T670" s="448"/>
      <c r="U670" s="448"/>
      <c r="V670" s="448"/>
      <c r="W670" s="448"/>
      <c r="X670" s="448"/>
      <c r="Y670" s="448"/>
      <c r="Z670" s="448"/>
      <c r="AA670" s="448"/>
      <c r="AB670" s="448"/>
    </row>
    <row r="671">
      <c r="A671" s="448"/>
      <c r="B671" s="448"/>
      <c r="C671" s="448"/>
      <c r="D671" s="448"/>
      <c r="E671" s="448"/>
      <c r="F671" s="448"/>
      <c r="G671" s="448"/>
      <c r="H671" s="448"/>
      <c r="I671" s="448"/>
      <c r="J671" s="448"/>
      <c r="K671" s="448"/>
      <c r="L671" s="448"/>
      <c r="M671" s="448"/>
      <c r="N671" s="448"/>
      <c r="O671" s="448"/>
      <c r="P671" s="448"/>
      <c r="Q671" s="448"/>
      <c r="R671" s="448"/>
      <c r="S671" s="448"/>
      <c r="T671" s="448"/>
      <c r="U671" s="448"/>
      <c r="V671" s="448"/>
      <c r="W671" s="448"/>
      <c r="X671" s="448"/>
      <c r="Y671" s="448"/>
      <c r="Z671" s="448"/>
      <c r="AA671" s="448"/>
      <c r="AB671" s="448"/>
    </row>
    <row r="672">
      <c r="A672" s="448"/>
      <c r="B672" s="448"/>
      <c r="C672" s="448"/>
      <c r="D672" s="448"/>
      <c r="E672" s="448"/>
      <c r="F672" s="448"/>
      <c r="G672" s="448"/>
      <c r="H672" s="448"/>
      <c r="I672" s="448"/>
      <c r="J672" s="448"/>
      <c r="K672" s="448"/>
      <c r="L672" s="448"/>
      <c r="M672" s="448"/>
      <c r="N672" s="448"/>
      <c r="O672" s="448"/>
      <c r="P672" s="448"/>
      <c r="Q672" s="448"/>
      <c r="R672" s="448"/>
      <c r="S672" s="448"/>
      <c r="T672" s="448"/>
      <c r="U672" s="448"/>
      <c r="V672" s="448"/>
      <c r="W672" s="448"/>
      <c r="X672" s="448"/>
      <c r="Y672" s="448"/>
      <c r="Z672" s="448"/>
      <c r="AA672" s="448"/>
      <c r="AB672" s="448"/>
    </row>
    <row r="673">
      <c r="A673" s="448"/>
      <c r="B673" s="448"/>
      <c r="C673" s="448"/>
      <c r="D673" s="448"/>
      <c r="E673" s="448"/>
      <c r="F673" s="448"/>
      <c r="G673" s="448"/>
      <c r="H673" s="448"/>
      <c r="I673" s="448"/>
      <c r="J673" s="448"/>
      <c r="K673" s="448"/>
      <c r="L673" s="448"/>
      <c r="M673" s="448"/>
      <c r="N673" s="448"/>
      <c r="O673" s="448"/>
      <c r="P673" s="448"/>
      <c r="Q673" s="448"/>
      <c r="R673" s="448"/>
      <c r="S673" s="448"/>
      <c r="T673" s="448"/>
      <c r="U673" s="448"/>
      <c r="V673" s="448"/>
      <c r="W673" s="448"/>
      <c r="X673" s="448"/>
      <c r="Y673" s="448"/>
      <c r="Z673" s="448"/>
      <c r="AA673" s="448"/>
      <c r="AB673" s="448"/>
    </row>
    <row r="674">
      <c r="A674" s="448"/>
      <c r="B674" s="448"/>
      <c r="C674" s="448"/>
      <c r="D674" s="448"/>
      <c r="E674" s="448"/>
      <c r="F674" s="448"/>
      <c r="G674" s="448"/>
      <c r="H674" s="448"/>
      <c r="I674" s="448"/>
      <c r="J674" s="448"/>
      <c r="K674" s="448"/>
      <c r="L674" s="448"/>
      <c r="M674" s="448"/>
      <c r="N674" s="448"/>
      <c r="O674" s="448"/>
      <c r="P674" s="448"/>
      <c r="Q674" s="448"/>
      <c r="R674" s="448"/>
      <c r="S674" s="448"/>
      <c r="T674" s="448"/>
      <c r="U674" s="448"/>
      <c r="V674" s="448"/>
      <c r="W674" s="448"/>
      <c r="X674" s="448"/>
      <c r="Y674" s="448"/>
      <c r="Z674" s="448"/>
      <c r="AA674" s="448"/>
      <c r="AB674" s="448"/>
    </row>
    <row r="675">
      <c r="A675" s="448"/>
      <c r="B675" s="448"/>
      <c r="C675" s="448"/>
      <c r="D675" s="448"/>
      <c r="E675" s="448"/>
      <c r="F675" s="448"/>
      <c r="G675" s="448"/>
      <c r="H675" s="448"/>
      <c r="I675" s="448"/>
      <c r="J675" s="448"/>
      <c r="K675" s="448"/>
      <c r="L675" s="448"/>
      <c r="M675" s="448"/>
      <c r="N675" s="448"/>
      <c r="O675" s="448"/>
      <c r="P675" s="448"/>
      <c r="Q675" s="448"/>
      <c r="R675" s="448"/>
      <c r="S675" s="448"/>
      <c r="T675" s="448"/>
      <c r="U675" s="448"/>
      <c r="V675" s="448"/>
      <c r="W675" s="448"/>
      <c r="X675" s="448"/>
      <c r="Y675" s="448"/>
      <c r="Z675" s="448"/>
      <c r="AA675" s="448"/>
      <c r="AB675" s="448"/>
    </row>
    <row r="676">
      <c r="A676" s="448"/>
      <c r="B676" s="448"/>
      <c r="C676" s="448"/>
      <c r="D676" s="448"/>
      <c r="E676" s="448"/>
      <c r="F676" s="448"/>
      <c r="G676" s="448"/>
      <c r="H676" s="448"/>
      <c r="I676" s="448"/>
      <c r="J676" s="448"/>
      <c r="K676" s="448"/>
      <c r="L676" s="448"/>
      <c r="M676" s="448"/>
      <c r="N676" s="448"/>
      <c r="O676" s="448"/>
      <c r="P676" s="448"/>
      <c r="Q676" s="448"/>
      <c r="R676" s="448"/>
      <c r="S676" s="448"/>
      <c r="T676" s="448"/>
      <c r="U676" s="448"/>
      <c r="V676" s="448"/>
      <c r="W676" s="448"/>
      <c r="X676" s="448"/>
      <c r="Y676" s="448"/>
      <c r="Z676" s="448"/>
      <c r="AA676" s="448"/>
      <c r="AB676" s="448"/>
    </row>
    <row r="677">
      <c r="A677" s="448"/>
      <c r="B677" s="448"/>
      <c r="C677" s="448"/>
      <c r="D677" s="448"/>
      <c r="E677" s="448"/>
      <c r="F677" s="448"/>
      <c r="G677" s="448"/>
      <c r="H677" s="448"/>
      <c r="I677" s="448"/>
      <c r="J677" s="448"/>
      <c r="K677" s="448"/>
      <c r="L677" s="448"/>
      <c r="M677" s="448"/>
      <c r="N677" s="448"/>
      <c r="O677" s="448"/>
      <c r="P677" s="448"/>
      <c r="Q677" s="448"/>
      <c r="R677" s="448"/>
      <c r="S677" s="448"/>
      <c r="T677" s="448"/>
      <c r="U677" s="448"/>
      <c r="V677" s="448"/>
      <c r="W677" s="448"/>
      <c r="X677" s="448"/>
      <c r="Y677" s="448"/>
      <c r="Z677" s="448"/>
      <c r="AA677" s="448"/>
      <c r="AB677" s="448"/>
    </row>
    <row r="678">
      <c r="A678" s="448"/>
      <c r="B678" s="448"/>
      <c r="C678" s="448"/>
      <c r="D678" s="448"/>
      <c r="E678" s="448"/>
      <c r="F678" s="448"/>
      <c r="G678" s="448"/>
      <c r="H678" s="448"/>
      <c r="I678" s="448"/>
      <c r="J678" s="448"/>
      <c r="K678" s="448"/>
      <c r="L678" s="448"/>
      <c r="M678" s="448"/>
      <c r="N678" s="448"/>
      <c r="O678" s="448"/>
      <c r="P678" s="448"/>
      <c r="Q678" s="448"/>
      <c r="R678" s="448"/>
      <c r="S678" s="448"/>
      <c r="T678" s="448"/>
      <c r="U678" s="448"/>
      <c r="V678" s="448"/>
      <c r="W678" s="448"/>
      <c r="X678" s="448"/>
      <c r="Y678" s="448"/>
      <c r="Z678" s="448"/>
      <c r="AA678" s="448"/>
      <c r="AB678" s="448"/>
    </row>
    <row r="679">
      <c r="A679" s="448"/>
      <c r="B679" s="448"/>
      <c r="C679" s="448"/>
      <c r="D679" s="448"/>
      <c r="E679" s="448"/>
      <c r="F679" s="448"/>
      <c r="G679" s="448"/>
      <c r="H679" s="448"/>
      <c r="I679" s="448"/>
      <c r="J679" s="448"/>
      <c r="K679" s="448"/>
      <c r="L679" s="448"/>
      <c r="M679" s="448"/>
      <c r="N679" s="448"/>
      <c r="O679" s="448"/>
      <c r="P679" s="448"/>
      <c r="Q679" s="448"/>
      <c r="R679" s="448"/>
      <c r="S679" s="448"/>
      <c r="T679" s="448"/>
      <c r="U679" s="448"/>
      <c r="V679" s="448"/>
      <c r="W679" s="448"/>
      <c r="X679" s="448"/>
      <c r="Y679" s="448"/>
      <c r="Z679" s="448"/>
      <c r="AA679" s="448"/>
      <c r="AB679" s="448"/>
    </row>
    <row r="680">
      <c r="A680" s="448"/>
      <c r="B680" s="448"/>
      <c r="C680" s="448"/>
      <c r="D680" s="448"/>
      <c r="E680" s="448"/>
      <c r="F680" s="448"/>
      <c r="G680" s="448"/>
      <c r="H680" s="448"/>
      <c r="I680" s="448"/>
      <c r="J680" s="448"/>
      <c r="K680" s="448"/>
      <c r="L680" s="448"/>
      <c r="M680" s="448"/>
      <c r="N680" s="448"/>
      <c r="O680" s="448"/>
      <c r="P680" s="448"/>
      <c r="Q680" s="448"/>
      <c r="R680" s="448"/>
      <c r="S680" s="448"/>
      <c r="T680" s="448"/>
      <c r="U680" s="448"/>
      <c r="V680" s="448"/>
      <c r="W680" s="448"/>
      <c r="X680" s="448"/>
      <c r="Y680" s="448"/>
      <c r="Z680" s="448"/>
      <c r="AA680" s="448"/>
      <c r="AB680" s="448"/>
    </row>
    <row r="681">
      <c r="A681" s="448"/>
      <c r="B681" s="448"/>
      <c r="C681" s="448"/>
      <c r="D681" s="448"/>
      <c r="E681" s="448"/>
      <c r="F681" s="448"/>
      <c r="G681" s="448"/>
      <c r="H681" s="448"/>
      <c r="I681" s="448"/>
      <c r="J681" s="448"/>
      <c r="K681" s="448"/>
      <c r="L681" s="448"/>
      <c r="M681" s="448"/>
      <c r="N681" s="448"/>
      <c r="O681" s="448"/>
      <c r="P681" s="448"/>
      <c r="Q681" s="448"/>
      <c r="R681" s="448"/>
      <c r="S681" s="448"/>
      <c r="T681" s="448"/>
      <c r="U681" s="448"/>
      <c r="V681" s="448"/>
      <c r="W681" s="448"/>
      <c r="X681" s="448"/>
      <c r="Y681" s="448"/>
      <c r="Z681" s="448"/>
      <c r="AA681" s="448"/>
      <c r="AB681" s="448"/>
    </row>
    <row r="682">
      <c r="A682" s="448"/>
      <c r="B682" s="448"/>
      <c r="C682" s="448"/>
      <c r="D682" s="448"/>
      <c r="E682" s="448"/>
      <c r="F682" s="448"/>
      <c r="G682" s="448"/>
      <c r="H682" s="448"/>
      <c r="I682" s="448"/>
      <c r="J682" s="448"/>
      <c r="K682" s="448"/>
      <c r="L682" s="448"/>
      <c r="M682" s="448"/>
      <c r="N682" s="448"/>
      <c r="O682" s="448"/>
      <c r="P682" s="448"/>
      <c r="Q682" s="448"/>
      <c r="R682" s="448"/>
      <c r="S682" s="448"/>
      <c r="T682" s="448"/>
      <c r="U682" s="448"/>
      <c r="V682" s="448"/>
      <c r="W682" s="448"/>
      <c r="X682" s="448"/>
      <c r="Y682" s="448"/>
      <c r="Z682" s="448"/>
      <c r="AA682" s="448"/>
      <c r="AB682" s="448"/>
    </row>
    <row r="683">
      <c r="A683" s="448"/>
      <c r="B683" s="448"/>
      <c r="C683" s="448"/>
      <c r="D683" s="448"/>
      <c r="E683" s="448"/>
      <c r="F683" s="448"/>
      <c r="G683" s="448"/>
      <c r="H683" s="448"/>
      <c r="I683" s="448"/>
      <c r="J683" s="448"/>
      <c r="K683" s="448"/>
      <c r="L683" s="448"/>
      <c r="M683" s="448"/>
      <c r="N683" s="448"/>
      <c r="O683" s="448"/>
      <c r="P683" s="448"/>
      <c r="Q683" s="448"/>
      <c r="R683" s="448"/>
      <c r="S683" s="448"/>
      <c r="T683" s="448"/>
      <c r="U683" s="448"/>
      <c r="V683" s="448"/>
      <c r="W683" s="448"/>
      <c r="X683" s="448"/>
      <c r="Y683" s="448"/>
      <c r="Z683" s="448"/>
      <c r="AA683" s="448"/>
      <c r="AB683" s="448"/>
    </row>
    <row r="684">
      <c r="A684" s="448"/>
      <c r="B684" s="448"/>
      <c r="C684" s="448"/>
      <c r="D684" s="448"/>
      <c r="E684" s="448"/>
      <c r="F684" s="448"/>
      <c r="G684" s="448"/>
      <c r="H684" s="448"/>
      <c r="I684" s="448"/>
      <c r="J684" s="448"/>
      <c r="K684" s="448"/>
      <c r="L684" s="448"/>
      <c r="M684" s="448"/>
      <c r="N684" s="448"/>
      <c r="O684" s="448"/>
      <c r="P684" s="448"/>
      <c r="Q684" s="448"/>
      <c r="R684" s="448"/>
      <c r="S684" s="448"/>
      <c r="T684" s="448"/>
      <c r="U684" s="448"/>
      <c r="V684" s="448"/>
      <c r="W684" s="448"/>
      <c r="X684" s="448"/>
      <c r="Y684" s="448"/>
      <c r="Z684" s="448"/>
      <c r="AA684" s="448"/>
      <c r="AB684" s="448"/>
    </row>
    <row r="685">
      <c r="A685" s="448"/>
      <c r="B685" s="448"/>
      <c r="C685" s="448"/>
      <c r="D685" s="448"/>
      <c r="E685" s="448"/>
      <c r="F685" s="448"/>
      <c r="G685" s="448"/>
      <c r="H685" s="448"/>
      <c r="I685" s="448"/>
      <c r="J685" s="448"/>
      <c r="K685" s="448"/>
      <c r="L685" s="448"/>
      <c r="M685" s="448"/>
      <c r="N685" s="448"/>
      <c r="O685" s="448"/>
      <c r="P685" s="448"/>
      <c r="Q685" s="448"/>
      <c r="R685" s="448"/>
      <c r="S685" s="448"/>
      <c r="T685" s="448"/>
      <c r="U685" s="448"/>
      <c r="V685" s="448"/>
      <c r="W685" s="448"/>
      <c r="X685" s="448"/>
      <c r="Y685" s="448"/>
      <c r="Z685" s="448"/>
      <c r="AA685" s="448"/>
      <c r="AB685" s="448"/>
    </row>
    <row r="686">
      <c r="A686" s="448"/>
      <c r="B686" s="448"/>
      <c r="C686" s="448"/>
      <c r="D686" s="448"/>
      <c r="E686" s="448"/>
      <c r="F686" s="448"/>
      <c r="G686" s="448"/>
      <c r="H686" s="448"/>
      <c r="I686" s="448"/>
      <c r="J686" s="448"/>
      <c r="K686" s="448"/>
      <c r="L686" s="448"/>
      <c r="M686" s="448"/>
      <c r="N686" s="448"/>
      <c r="O686" s="448"/>
      <c r="P686" s="448"/>
      <c r="Q686" s="448"/>
      <c r="R686" s="448"/>
      <c r="S686" s="448"/>
      <c r="T686" s="448"/>
      <c r="U686" s="448"/>
      <c r="V686" s="448"/>
      <c r="W686" s="448"/>
      <c r="X686" s="448"/>
      <c r="Y686" s="448"/>
      <c r="Z686" s="448"/>
      <c r="AA686" s="448"/>
      <c r="AB686" s="448"/>
    </row>
    <row r="687">
      <c r="A687" s="448"/>
      <c r="B687" s="448"/>
      <c r="C687" s="448"/>
      <c r="D687" s="448"/>
      <c r="E687" s="448"/>
      <c r="F687" s="448"/>
      <c r="G687" s="448"/>
      <c r="H687" s="448"/>
      <c r="I687" s="448"/>
      <c r="J687" s="448"/>
      <c r="K687" s="448"/>
      <c r="L687" s="448"/>
      <c r="M687" s="448"/>
      <c r="N687" s="448"/>
      <c r="O687" s="448"/>
      <c r="P687" s="448"/>
      <c r="Q687" s="448"/>
      <c r="R687" s="448"/>
      <c r="S687" s="448"/>
      <c r="T687" s="448"/>
      <c r="U687" s="448"/>
      <c r="V687" s="448"/>
      <c r="W687" s="448"/>
      <c r="X687" s="448"/>
      <c r="Y687" s="448"/>
      <c r="Z687" s="448"/>
      <c r="AA687" s="448"/>
      <c r="AB687" s="448"/>
    </row>
    <row r="688">
      <c r="A688" s="448"/>
      <c r="B688" s="448"/>
      <c r="C688" s="448"/>
      <c r="D688" s="448"/>
      <c r="E688" s="448"/>
      <c r="F688" s="448"/>
      <c r="G688" s="448"/>
      <c r="H688" s="448"/>
      <c r="I688" s="448"/>
      <c r="J688" s="448"/>
      <c r="K688" s="448"/>
      <c r="L688" s="448"/>
      <c r="M688" s="448"/>
      <c r="N688" s="448"/>
      <c r="O688" s="448"/>
      <c r="P688" s="448"/>
      <c r="Q688" s="448"/>
      <c r="R688" s="448"/>
      <c r="S688" s="448"/>
      <c r="T688" s="448"/>
      <c r="U688" s="448"/>
      <c r="V688" s="448"/>
      <c r="W688" s="448"/>
      <c r="X688" s="448"/>
      <c r="Y688" s="448"/>
      <c r="Z688" s="448"/>
      <c r="AA688" s="448"/>
      <c r="AB688" s="448"/>
    </row>
    <row r="689">
      <c r="A689" s="448"/>
      <c r="B689" s="448"/>
      <c r="C689" s="448"/>
      <c r="D689" s="448"/>
      <c r="E689" s="448"/>
      <c r="F689" s="448"/>
      <c r="G689" s="448"/>
      <c r="H689" s="448"/>
      <c r="I689" s="448"/>
      <c r="J689" s="448"/>
      <c r="K689" s="448"/>
      <c r="L689" s="448"/>
      <c r="M689" s="448"/>
      <c r="N689" s="448"/>
      <c r="O689" s="448"/>
      <c r="P689" s="448"/>
      <c r="Q689" s="448"/>
      <c r="R689" s="448"/>
      <c r="S689" s="448"/>
      <c r="T689" s="448"/>
      <c r="U689" s="448"/>
      <c r="V689" s="448"/>
      <c r="W689" s="448"/>
      <c r="X689" s="448"/>
      <c r="Y689" s="448"/>
      <c r="Z689" s="448"/>
      <c r="AA689" s="448"/>
      <c r="AB689" s="448"/>
    </row>
    <row r="690">
      <c r="A690" s="448"/>
      <c r="B690" s="448"/>
      <c r="C690" s="448"/>
      <c r="D690" s="448"/>
      <c r="E690" s="448"/>
      <c r="F690" s="448"/>
      <c r="G690" s="448"/>
      <c r="H690" s="448"/>
      <c r="I690" s="448"/>
      <c r="J690" s="448"/>
      <c r="K690" s="448"/>
      <c r="L690" s="448"/>
      <c r="M690" s="448"/>
      <c r="N690" s="448"/>
      <c r="O690" s="448"/>
      <c r="P690" s="448"/>
      <c r="Q690" s="448"/>
      <c r="R690" s="448"/>
      <c r="S690" s="448"/>
      <c r="T690" s="448"/>
      <c r="U690" s="448"/>
      <c r="V690" s="448"/>
      <c r="W690" s="448"/>
      <c r="X690" s="448"/>
      <c r="Y690" s="448"/>
      <c r="Z690" s="448"/>
      <c r="AA690" s="448"/>
      <c r="AB690" s="448"/>
    </row>
    <row r="691">
      <c r="A691" s="448"/>
      <c r="B691" s="448"/>
      <c r="C691" s="448"/>
      <c r="D691" s="448"/>
      <c r="E691" s="448"/>
      <c r="F691" s="448"/>
      <c r="G691" s="448"/>
      <c r="H691" s="448"/>
      <c r="I691" s="448"/>
      <c r="J691" s="448"/>
      <c r="K691" s="448"/>
      <c r="L691" s="448"/>
      <c r="M691" s="448"/>
      <c r="N691" s="448"/>
      <c r="O691" s="448"/>
      <c r="P691" s="448"/>
      <c r="Q691" s="448"/>
      <c r="R691" s="448"/>
      <c r="S691" s="448"/>
      <c r="T691" s="448"/>
      <c r="U691" s="448"/>
      <c r="V691" s="448"/>
      <c r="W691" s="448"/>
      <c r="X691" s="448"/>
      <c r="Y691" s="448"/>
      <c r="Z691" s="448"/>
      <c r="AA691" s="448"/>
      <c r="AB691" s="448"/>
    </row>
    <row r="692">
      <c r="A692" s="448"/>
      <c r="B692" s="448"/>
      <c r="C692" s="448"/>
      <c r="D692" s="448"/>
      <c r="E692" s="448"/>
      <c r="F692" s="448"/>
      <c r="G692" s="448"/>
      <c r="H692" s="448"/>
      <c r="I692" s="448"/>
      <c r="J692" s="448"/>
      <c r="K692" s="448"/>
      <c r="L692" s="448"/>
      <c r="M692" s="448"/>
      <c r="N692" s="448"/>
      <c r="O692" s="448"/>
      <c r="P692" s="448"/>
      <c r="Q692" s="448"/>
      <c r="R692" s="448"/>
      <c r="S692" s="448"/>
      <c r="T692" s="448"/>
      <c r="U692" s="448"/>
      <c r="V692" s="448"/>
      <c r="W692" s="448"/>
      <c r="X692" s="448"/>
      <c r="Y692" s="448"/>
      <c r="Z692" s="448"/>
      <c r="AA692" s="448"/>
      <c r="AB692" s="448"/>
    </row>
    <row r="693">
      <c r="A693" s="448"/>
      <c r="B693" s="448"/>
      <c r="C693" s="448"/>
      <c r="D693" s="448"/>
      <c r="E693" s="448"/>
      <c r="F693" s="448"/>
      <c r="G693" s="448"/>
      <c r="H693" s="448"/>
      <c r="I693" s="448"/>
      <c r="J693" s="448"/>
      <c r="K693" s="448"/>
      <c r="L693" s="448"/>
      <c r="M693" s="448"/>
      <c r="N693" s="448"/>
      <c r="O693" s="448"/>
      <c r="P693" s="448"/>
      <c r="Q693" s="448"/>
      <c r="R693" s="448"/>
      <c r="S693" s="448"/>
      <c r="T693" s="448"/>
      <c r="U693" s="448"/>
      <c r="V693" s="448"/>
      <c r="W693" s="448"/>
      <c r="X693" s="448"/>
      <c r="Y693" s="448"/>
      <c r="Z693" s="448"/>
      <c r="AA693" s="448"/>
      <c r="AB693" s="448"/>
    </row>
    <row r="694">
      <c r="A694" s="448"/>
      <c r="B694" s="448"/>
      <c r="C694" s="448"/>
      <c r="D694" s="448"/>
      <c r="E694" s="448"/>
      <c r="F694" s="448"/>
      <c r="G694" s="448"/>
      <c r="H694" s="448"/>
      <c r="I694" s="448"/>
      <c r="J694" s="448"/>
      <c r="K694" s="448"/>
      <c r="L694" s="448"/>
      <c r="M694" s="448"/>
      <c r="N694" s="448"/>
      <c r="O694" s="448"/>
      <c r="P694" s="448"/>
      <c r="Q694" s="448"/>
      <c r="R694" s="448"/>
      <c r="S694" s="448"/>
      <c r="T694" s="448"/>
      <c r="U694" s="448"/>
      <c r="V694" s="448"/>
      <c r="W694" s="448"/>
      <c r="X694" s="448"/>
      <c r="Y694" s="448"/>
      <c r="Z694" s="448"/>
      <c r="AA694" s="448"/>
      <c r="AB694" s="448"/>
    </row>
    <row r="695">
      <c r="A695" s="448"/>
      <c r="B695" s="448"/>
      <c r="C695" s="448"/>
      <c r="D695" s="448"/>
      <c r="E695" s="448"/>
      <c r="F695" s="448"/>
      <c r="G695" s="448"/>
      <c r="H695" s="448"/>
      <c r="I695" s="448"/>
      <c r="J695" s="448"/>
      <c r="K695" s="448"/>
      <c r="L695" s="448"/>
      <c r="M695" s="448"/>
      <c r="N695" s="448"/>
      <c r="O695" s="448"/>
      <c r="P695" s="448"/>
      <c r="Q695" s="448"/>
      <c r="R695" s="448"/>
      <c r="S695" s="448"/>
      <c r="T695" s="448"/>
      <c r="U695" s="448"/>
      <c r="V695" s="448"/>
      <c r="W695" s="448"/>
      <c r="X695" s="448"/>
      <c r="Y695" s="448"/>
      <c r="Z695" s="448"/>
      <c r="AA695" s="448"/>
      <c r="AB695" s="448"/>
    </row>
    <row r="696">
      <c r="A696" s="448"/>
      <c r="B696" s="448"/>
      <c r="C696" s="448"/>
      <c r="D696" s="448"/>
      <c r="E696" s="448"/>
      <c r="F696" s="448"/>
      <c r="G696" s="448"/>
      <c r="H696" s="448"/>
      <c r="I696" s="448"/>
      <c r="J696" s="448"/>
      <c r="K696" s="448"/>
      <c r="L696" s="448"/>
      <c r="M696" s="448"/>
      <c r="N696" s="448"/>
      <c r="O696" s="448"/>
      <c r="P696" s="448"/>
      <c r="Q696" s="448"/>
      <c r="R696" s="448"/>
      <c r="S696" s="448"/>
      <c r="T696" s="448"/>
      <c r="U696" s="448"/>
      <c r="V696" s="448"/>
      <c r="W696" s="448"/>
      <c r="X696" s="448"/>
      <c r="Y696" s="448"/>
      <c r="Z696" s="448"/>
      <c r="AA696" s="448"/>
      <c r="AB696" s="448"/>
    </row>
    <row r="697">
      <c r="A697" s="448"/>
      <c r="B697" s="448"/>
      <c r="C697" s="448"/>
      <c r="D697" s="448"/>
      <c r="E697" s="448"/>
      <c r="F697" s="448"/>
      <c r="G697" s="448"/>
      <c r="H697" s="448"/>
      <c r="I697" s="448"/>
      <c r="J697" s="448"/>
      <c r="K697" s="448"/>
      <c r="L697" s="448"/>
      <c r="M697" s="448"/>
      <c r="N697" s="448"/>
      <c r="O697" s="448"/>
      <c r="P697" s="448"/>
      <c r="Q697" s="448"/>
      <c r="R697" s="448"/>
      <c r="S697" s="448"/>
      <c r="T697" s="448"/>
      <c r="U697" s="448"/>
      <c r="V697" s="448"/>
      <c r="W697" s="448"/>
      <c r="X697" s="448"/>
      <c r="Y697" s="448"/>
      <c r="Z697" s="448"/>
      <c r="AA697" s="448"/>
      <c r="AB697" s="448"/>
    </row>
    <row r="698">
      <c r="A698" s="448"/>
      <c r="B698" s="448"/>
      <c r="C698" s="448"/>
      <c r="D698" s="448"/>
      <c r="E698" s="448"/>
      <c r="F698" s="448"/>
      <c r="G698" s="448"/>
      <c r="H698" s="448"/>
      <c r="I698" s="448"/>
      <c r="J698" s="448"/>
      <c r="K698" s="448"/>
      <c r="L698" s="448"/>
      <c r="M698" s="448"/>
      <c r="N698" s="448"/>
      <c r="O698" s="448"/>
      <c r="P698" s="448"/>
      <c r="Q698" s="448"/>
      <c r="R698" s="448"/>
      <c r="S698" s="448"/>
      <c r="T698" s="448"/>
      <c r="U698" s="448"/>
      <c r="V698" s="448"/>
      <c r="W698" s="448"/>
      <c r="X698" s="448"/>
      <c r="Y698" s="448"/>
      <c r="Z698" s="448"/>
      <c r="AA698" s="448"/>
      <c r="AB698" s="448"/>
    </row>
    <row r="699">
      <c r="A699" s="448"/>
      <c r="B699" s="448"/>
      <c r="C699" s="448"/>
      <c r="D699" s="448"/>
      <c r="E699" s="448"/>
      <c r="F699" s="448"/>
      <c r="G699" s="448"/>
      <c r="H699" s="448"/>
      <c r="I699" s="448"/>
      <c r="J699" s="448"/>
      <c r="K699" s="448"/>
      <c r="L699" s="448"/>
      <c r="M699" s="448"/>
      <c r="N699" s="448"/>
      <c r="O699" s="448"/>
      <c r="P699" s="448"/>
      <c r="Q699" s="448"/>
      <c r="R699" s="448"/>
      <c r="S699" s="448"/>
      <c r="T699" s="448"/>
      <c r="U699" s="448"/>
      <c r="V699" s="448"/>
      <c r="W699" s="448"/>
      <c r="X699" s="448"/>
      <c r="Y699" s="448"/>
      <c r="Z699" s="448"/>
      <c r="AA699" s="448"/>
      <c r="AB699" s="448"/>
    </row>
    <row r="700">
      <c r="A700" s="448"/>
      <c r="B700" s="448"/>
      <c r="C700" s="448"/>
      <c r="D700" s="448"/>
      <c r="E700" s="448"/>
      <c r="F700" s="448"/>
      <c r="G700" s="448"/>
      <c r="H700" s="448"/>
      <c r="I700" s="448"/>
      <c r="J700" s="448"/>
      <c r="K700" s="448"/>
      <c r="L700" s="448"/>
      <c r="M700" s="448"/>
      <c r="N700" s="448"/>
      <c r="O700" s="448"/>
      <c r="P700" s="448"/>
      <c r="Q700" s="448"/>
      <c r="R700" s="448"/>
      <c r="S700" s="448"/>
      <c r="T700" s="448"/>
      <c r="U700" s="448"/>
      <c r="V700" s="448"/>
      <c r="W700" s="448"/>
      <c r="X700" s="448"/>
      <c r="Y700" s="448"/>
      <c r="Z700" s="448"/>
      <c r="AA700" s="448"/>
      <c r="AB700" s="448"/>
    </row>
    <row r="701">
      <c r="A701" s="448"/>
      <c r="B701" s="448"/>
      <c r="C701" s="448"/>
      <c r="D701" s="448"/>
      <c r="E701" s="448"/>
      <c r="F701" s="448"/>
      <c r="G701" s="448"/>
      <c r="H701" s="448"/>
      <c r="I701" s="448"/>
      <c r="J701" s="448"/>
      <c r="K701" s="448"/>
      <c r="L701" s="448"/>
      <c r="M701" s="448"/>
      <c r="N701" s="448"/>
      <c r="O701" s="448"/>
      <c r="P701" s="448"/>
      <c r="Q701" s="448"/>
      <c r="R701" s="448"/>
      <c r="S701" s="448"/>
      <c r="T701" s="448"/>
      <c r="U701" s="448"/>
      <c r="V701" s="448"/>
      <c r="W701" s="448"/>
      <c r="X701" s="448"/>
      <c r="Y701" s="448"/>
      <c r="Z701" s="448"/>
      <c r="AA701" s="448"/>
      <c r="AB701" s="448"/>
    </row>
    <row r="702">
      <c r="A702" s="448"/>
      <c r="B702" s="448"/>
      <c r="C702" s="448"/>
      <c r="D702" s="448"/>
      <c r="E702" s="448"/>
      <c r="F702" s="448"/>
      <c r="G702" s="448"/>
      <c r="H702" s="448"/>
      <c r="I702" s="448"/>
      <c r="J702" s="448"/>
      <c r="K702" s="448"/>
      <c r="L702" s="448"/>
      <c r="M702" s="448"/>
      <c r="N702" s="448"/>
      <c r="O702" s="448"/>
      <c r="P702" s="448"/>
      <c r="Q702" s="448"/>
      <c r="R702" s="448"/>
      <c r="S702" s="448"/>
      <c r="T702" s="448"/>
      <c r="U702" s="448"/>
      <c r="V702" s="448"/>
      <c r="W702" s="448"/>
      <c r="X702" s="448"/>
      <c r="Y702" s="448"/>
      <c r="Z702" s="448"/>
      <c r="AA702" s="448"/>
      <c r="AB702" s="448"/>
    </row>
    <row r="703">
      <c r="A703" s="448"/>
      <c r="B703" s="448"/>
      <c r="C703" s="448"/>
      <c r="D703" s="448"/>
      <c r="E703" s="448"/>
      <c r="F703" s="448"/>
      <c r="G703" s="448"/>
      <c r="H703" s="448"/>
      <c r="I703" s="448"/>
      <c r="J703" s="448"/>
      <c r="K703" s="448"/>
      <c r="L703" s="448"/>
      <c r="M703" s="448"/>
      <c r="N703" s="448"/>
      <c r="O703" s="448"/>
      <c r="P703" s="448"/>
      <c r="Q703" s="448"/>
      <c r="R703" s="448"/>
      <c r="S703" s="448"/>
      <c r="T703" s="448"/>
      <c r="U703" s="448"/>
      <c r="V703" s="448"/>
      <c r="W703" s="448"/>
      <c r="X703" s="448"/>
      <c r="Y703" s="448"/>
      <c r="Z703" s="448"/>
      <c r="AA703" s="448"/>
      <c r="AB703" s="448"/>
    </row>
    <row r="704">
      <c r="A704" s="448"/>
      <c r="B704" s="448"/>
      <c r="C704" s="448"/>
      <c r="D704" s="448"/>
      <c r="E704" s="448"/>
      <c r="F704" s="448"/>
      <c r="G704" s="448"/>
      <c r="H704" s="448"/>
      <c r="I704" s="448"/>
      <c r="J704" s="448"/>
      <c r="K704" s="448"/>
      <c r="L704" s="448"/>
      <c r="M704" s="448"/>
      <c r="N704" s="448"/>
      <c r="O704" s="448"/>
      <c r="P704" s="448"/>
      <c r="Q704" s="448"/>
      <c r="R704" s="448"/>
      <c r="S704" s="448"/>
      <c r="T704" s="448"/>
      <c r="U704" s="448"/>
      <c r="V704" s="448"/>
      <c r="W704" s="448"/>
      <c r="X704" s="448"/>
      <c r="Y704" s="448"/>
      <c r="Z704" s="448"/>
      <c r="AA704" s="448"/>
      <c r="AB704" s="448"/>
    </row>
    <row r="705">
      <c r="A705" s="448"/>
      <c r="B705" s="448"/>
      <c r="C705" s="448"/>
      <c r="D705" s="448"/>
      <c r="E705" s="448"/>
      <c r="F705" s="448"/>
      <c r="G705" s="448"/>
      <c r="H705" s="448"/>
      <c r="I705" s="448"/>
      <c r="J705" s="448"/>
      <c r="K705" s="448"/>
      <c r="L705" s="448"/>
      <c r="M705" s="448"/>
      <c r="N705" s="448"/>
      <c r="O705" s="448"/>
      <c r="P705" s="448"/>
      <c r="Q705" s="448"/>
      <c r="R705" s="448"/>
      <c r="S705" s="448"/>
      <c r="T705" s="448"/>
      <c r="U705" s="448"/>
      <c r="V705" s="448"/>
      <c r="W705" s="448"/>
      <c r="X705" s="448"/>
      <c r="Y705" s="448"/>
      <c r="Z705" s="448"/>
      <c r="AA705" s="448"/>
      <c r="AB705" s="448"/>
    </row>
    <row r="706">
      <c r="A706" s="448"/>
      <c r="B706" s="448"/>
      <c r="C706" s="448"/>
      <c r="D706" s="448"/>
      <c r="E706" s="448"/>
      <c r="F706" s="448"/>
      <c r="G706" s="448"/>
      <c r="H706" s="448"/>
      <c r="I706" s="448"/>
      <c r="J706" s="448"/>
      <c r="K706" s="448"/>
      <c r="L706" s="448"/>
      <c r="M706" s="448"/>
      <c r="N706" s="448"/>
      <c r="O706" s="448"/>
      <c r="P706" s="448"/>
      <c r="Q706" s="448"/>
      <c r="R706" s="448"/>
      <c r="S706" s="448"/>
      <c r="T706" s="448"/>
      <c r="U706" s="448"/>
      <c r="V706" s="448"/>
      <c r="W706" s="448"/>
      <c r="X706" s="448"/>
      <c r="Y706" s="448"/>
      <c r="Z706" s="448"/>
      <c r="AA706" s="448"/>
      <c r="AB706" s="448"/>
    </row>
    <row r="707">
      <c r="A707" s="448"/>
      <c r="B707" s="448"/>
      <c r="C707" s="448"/>
      <c r="D707" s="448"/>
      <c r="E707" s="448"/>
      <c r="F707" s="448"/>
      <c r="G707" s="448"/>
      <c r="H707" s="448"/>
      <c r="I707" s="448"/>
      <c r="J707" s="448"/>
      <c r="K707" s="448"/>
      <c r="L707" s="448"/>
      <c r="M707" s="448"/>
      <c r="N707" s="448"/>
      <c r="O707" s="448"/>
      <c r="P707" s="448"/>
      <c r="Q707" s="448"/>
      <c r="R707" s="448"/>
      <c r="S707" s="448"/>
      <c r="T707" s="448"/>
      <c r="U707" s="448"/>
      <c r="V707" s="448"/>
      <c r="W707" s="448"/>
      <c r="X707" s="448"/>
      <c r="Y707" s="448"/>
      <c r="Z707" s="448"/>
      <c r="AA707" s="448"/>
      <c r="AB707" s="448"/>
    </row>
    <row r="708">
      <c r="A708" s="448"/>
      <c r="B708" s="448"/>
      <c r="C708" s="448"/>
      <c r="D708" s="448"/>
      <c r="E708" s="448"/>
      <c r="F708" s="448"/>
      <c r="G708" s="448"/>
      <c r="H708" s="448"/>
      <c r="I708" s="448"/>
      <c r="J708" s="448"/>
      <c r="K708" s="448"/>
      <c r="L708" s="448"/>
      <c r="M708" s="448"/>
      <c r="N708" s="448"/>
      <c r="O708" s="448"/>
      <c r="P708" s="448"/>
      <c r="Q708" s="448"/>
      <c r="R708" s="448"/>
      <c r="S708" s="448"/>
      <c r="T708" s="448"/>
      <c r="U708" s="448"/>
      <c r="V708" s="448"/>
      <c r="W708" s="448"/>
      <c r="X708" s="448"/>
      <c r="Y708" s="448"/>
      <c r="Z708" s="448"/>
      <c r="AA708" s="448"/>
      <c r="AB708" s="448"/>
    </row>
    <row r="709">
      <c r="A709" s="448"/>
      <c r="B709" s="448"/>
      <c r="C709" s="448"/>
      <c r="D709" s="448"/>
      <c r="E709" s="448"/>
      <c r="F709" s="448"/>
      <c r="G709" s="448"/>
      <c r="H709" s="448"/>
      <c r="I709" s="448"/>
      <c r="J709" s="448"/>
      <c r="K709" s="448"/>
      <c r="L709" s="448"/>
      <c r="M709" s="448"/>
      <c r="N709" s="448"/>
      <c r="O709" s="448"/>
      <c r="P709" s="448"/>
      <c r="Q709" s="448"/>
      <c r="R709" s="448"/>
      <c r="S709" s="448"/>
      <c r="T709" s="448"/>
      <c r="U709" s="448"/>
      <c r="V709" s="448"/>
      <c r="W709" s="448"/>
      <c r="X709" s="448"/>
      <c r="Y709" s="448"/>
      <c r="Z709" s="448"/>
      <c r="AA709" s="448"/>
      <c r="AB709" s="448"/>
    </row>
    <row r="710">
      <c r="A710" s="448"/>
      <c r="B710" s="448"/>
      <c r="C710" s="448"/>
      <c r="D710" s="448"/>
      <c r="E710" s="448"/>
      <c r="F710" s="448"/>
      <c r="G710" s="448"/>
      <c r="H710" s="448"/>
      <c r="I710" s="448"/>
      <c r="J710" s="448"/>
      <c r="K710" s="448"/>
      <c r="L710" s="448"/>
      <c r="M710" s="448"/>
      <c r="N710" s="448"/>
      <c r="O710" s="448"/>
      <c r="P710" s="448"/>
      <c r="Q710" s="448"/>
      <c r="R710" s="448"/>
      <c r="S710" s="448"/>
      <c r="T710" s="448"/>
      <c r="U710" s="448"/>
      <c r="V710" s="448"/>
      <c r="W710" s="448"/>
      <c r="X710" s="448"/>
      <c r="Y710" s="448"/>
      <c r="Z710" s="448"/>
      <c r="AA710" s="448"/>
      <c r="AB710" s="448"/>
    </row>
    <row r="711">
      <c r="A711" s="448"/>
      <c r="B711" s="448"/>
      <c r="C711" s="448"/>
      <c r="D711" s="448"/>
      <c r="E711" s="448"/>
      <c r="F711" s="448"/>
      <c r="G711" s="448"/>
      <c r="H711" s="448"/>
      <c r="I711" s="448"/>
      <c r="J711" s="448"/>
      <c r="K711" s="448"/>
      <c r="L711" s="448"/>
      <c r="M711" s="448"/>
      <c r="N711" s="448"/>
      <c r="O711" s="448"/>
      <c r="P711" s="448"/>
      <c r="Q711" s="448"/>
      <c r="R711" s="448"/>
      <c r="S711" s="448"/>
      <c r="T711" s="448"/>
      <c r="U711" s="448"/>
      <c r="V711" s="448"/>
      <c r="W711" s="448"/>
      <c r="X711" s="448"/>
      <c r="Y711" s="448"/>
      <c r="Z711" s="448"/>
      <c r="AA711" s="448"/>
      <c r="AB711" s="448"/>
    </row>
    <row r="712">
      <c r="A712" s="448"/>
      <c r="B712" s="448"/>
      <c r="C712" s="448"/>
      <c r="D712" s="448"/>
      <c r="E712" s="448"/>
      <c r="F712" s="448"/>
      <c r="G712" s="448"/>
      <c r="H712" s="448"/>
      <c r="I712" s="448"/>
      <c r="J712" s="448"/>
      <c r="K712" s="448"/>
      <c r="L712" s="448"/>
      <c r="M712" s="448"/>
      <c r="N712" s="448"/>
      <c r="O712" s="448"/>
      <c r="P712" s="448"/>
      <c r="Q712" s="448"/>
      <c r="R712" s="448"/>
      <c r="S712" s="448"/>
      <c r="T712" s="448"/>
      <c r="U712" s="448"/>
      <c r="V712" s="448"/>
      <c r="W712" s="448"/>
      <c r="X712" s="448"/>
      <c r="Y712" s="448"/>
      <c r="Z712" s="448"/>
      <c r="AA712" s="448"/>
      <c r="AB712" s="448"/>
    </row>
    <row r="713">
      <c r="A713" s="448"/>
      <c r="B713" s="448"/>
      <c r="C713" s="448"/>
      <c r="D713" s="448"/>
      <c r="E713" s="448"/>
      <c r="F713" s="448"/>
      <c r="G713" s="448"/>
      <c r="H713" s="448"/>
      <c r="I713" s="448"/>
      <c r="J713" s="448"/>
      <c r="K713" s="448"/>
      <c r="L713" s="448"/>
      <c r="M713" s="448"/>
      <c r="N713" s="448"/>
      <c r="O713" s="448"/>
      <c r="P713" s="448"/>
      <c r="Q713" s="448"/>
      <c r="R713" s="448"/>
      <c r="S713" s="448"/>
      <c r="T713" s="448"/>
      <c r="U713" s="448"/>
      <c r="V713" s="448"/>
      <c r="W713" s="448"/>
      <c r="X713" s="448"/>
      <c r="Y713" s="448"/>
      <c r="Z713" s="448"/>
      <c r="AA713" s="448"/>
      <c r="AB713" s="448"/>
    </row>
    <row r="714">
      <c r="A714" s="448"/>
      <c r="B714" s="448"/>
      <c r="C714" s="448"/>
      <c r="D714" s="448"/>
      <c r="E714" s="448"/>
      <c r="F714" s="448"/>
      <c r="G714" s="448"/>
      <c r="H714" s="448"/>
      <c r="I714" s="448"/>
      <c r="J714" s="448"/>
      <c r="K714" s="448"/>
      <c r="L714" s="448"/>
      <c r="M714" s="448"/>
      <c r="N714" s="448"/>
      <c r="O714" s="448"/>
      <c r="P714" s="448"/>
      <c r="Q714" s="448"/>
      <c r="R714" s="448"/>
      <c r="S714" s="448"/>
      <c r="T714" s="448"/>
      <c r="U714" s="448"/>
      <c r="V714" s="448"/>
      <c r="W714" s="448"/>
      <c r="X714" s="448"/>
      <c r="Y714" s="448"/>
      <c r="Z714" s="448"/>
      <c r="AA714" s="448"/>
      <c r="AB714" s="448"/>
    </row>
    <row r="715">
      <c r="A715" s="448"/>
      <c r="B715" s="448"/>
      <c r="C715" s="448"/>
      <c r="D715" s="448"/>
      <c r="E715" s="448"/>
      <c r="F715" s="448"/>
      <c r="G715" s="448"/>
      <c r="H715" s="448"/>
      <c r="I715" s="448"/>
      <c r="J715" s="448"/>
      <c r="K715" s="448"/>
      <c r="L715" s="448"/>
      <c r="M715" s="448"/>
      <c r="N715" s="448"/>
      <c r="O715" s="448"/>
      <c r="P715" s="448"/>
      <c r="Q715" s="448"/>
      <c r="R715" s="448"/>
      <c r="S715" s="448"/>
      <c r="T715" s="448"/>
      <c r="U715" s="448"/>
      <c r="V715" s="448"/>
      <c r="W715" s="448"/>
      <c r="X715" s="448"/>
      <c r="Y715" s="448"/>
      <c r="Z715" s="448"/>
      <c r="AA715" s="448"/>
      <c r="AB715" s="448"/>
    </row>
    <row r="716">
      <c r="A716" s="448"/>
      <c r="B716" s="448"/>
      <c r="C716" s="448"/>
      <c r="D716" s="448"/>
      <c r="E716" s="448"/>
      <c r="F716" s="448"/>
      <c r="G716" s="448"/>
      <c r="H716" s="448"/>
      <c r="I716" s="448"/>
      <c r="J716" s="448"/>
      <c r="K716" s="448"/>
      <c r="L716" s="448"/>
      <c r="M716" s="448"/>
      <c r="N716" s="448"/>
      <c r="O716" s="448"/>
      <c r="P716" s="448"/>
      <c r="Q716" s="448"/>
      <c r="R716" s="448"/>
      <c r="S716" s="448"/>
      <c r="T716" s="448"/>
      <c r="U716" s="448"/>
      <c r="V716" s="448"/>
      <c r="W716" s="448"/>
      <c r="X716" s="448"/>
      <c r="Y716" s="448"/>
      <c r="Z716" s="448"/>
      <c r="AA716" s="448"/>
      <c r="AB716" s="448"/>
    </row>
    <row r="717">
      <c r="A717" s="448"/>
      <c r="B717" s="448"/>
      <c r="C717" s="448"/>
      <c r="D717" s="448"/>
      <c r="E717" s="448"/>
      <c r="F717" s="448"/>
      <c r="G717" s="448"/>
      <c r="H717" s="448"/>
      <c r="I717" s="448"/>
      <c r="J717" s="448"/>
      <c r="K717" s="448"/>
      <c r="L717" s="448"/>
      <c r="M717" s="448"/>
      <c r="N717" s="448"/>
      <c r="O717" s="448"/>
      <c r="P717" s="448"/>
      <c r="Q717" s="448"/>
      <c r="R717" s="448"/>
      <c r="S717" s="448"/>
      <c r="T717" s="448"/>
      <c r="U717" s="448"/>
      <c r="V717" s="448"/>
      <c r="W717" s="448"/>
      <c r="X717" s="448"/>
      <c r="Y717" s="448"/>
      <c r="Z717" s="448"/>
      <c r="AA717" s="448"/>
      <c r="AB717" s="448"/>
    </row>
    <row r="718">
      <c r="A718" s="448"/>
      <c r="B718" s="448"/>
      <c r="C718" s="448"/>
      <c r="D718" s="448"/>
      <c r="E718" s="448"/>
      <c r="F718" s="448"/>
      <c r="G718" s="448"/>
      <c r="H718" s="448"/>
      <c r="I718" s="448"/>
      <c r="J718" s="448"/>
      <c r="K718" s="448"/>
      <c r="L718" s="448"/>
      <c r="M718" s="448"/>
      <c r="N718" s="448"/>
      <c r="O718" s="448"/>
      <c r="P718" s="448"/>
      <c r="Q718" s="448"/>
      <c r="R718" s="448"/>
      <c r="S718" s="448"/>
      <c r="T718" s="448"/>
      <c r="U718" s="448"/>
      <c r="V718" s="448"/>
      <c r="W718" s="448"/>
      <c r="X718" s="448"/>
      <c r="Y718" s="448"/>
      <c r="Z718" s="448"/>
      <c r="AA718" s="448"/>
      <c r="AB718" s="448"/>
    </row>
    <row r="719">
      <c r="A719" s="448"/>
      <c r="B719" s="448"/>
      <c r="C719" s="448"/>
      <c r="D719" s="448"/>
      <c r="E719" s="448"/>
      <c r="F719" s="448"/>
      <c r="G719" s="448"/>
      <c r="H719" s="448"/>
      <c r="I719" s="448"/>
      <c r="J719" s="448"/>
      <c r="K719" s="448"/>
      <c r="L719" s="448"/>
      <c r="M719" s="448"/>
      <c r="N719" s="448"/>
      <c r="O719" s="448"/>
      <c r="P719" s="448"/>
      <c r="Q719" s="448"/>
      <c r="R719" s="448"/>
      <c r="S719" s="448"/>
      <c r="T719" s="448"/>
      <c r="U719" s="448"/>
      <c r="V719" s="448"/>
      <c r="W719" s="448"/>
      <c r="X719" s="448"/>
      <c r="Y719" s="448"/>
      <c r="Z719" s="448"/>
      <c r="AA719" s="448"/>
      <c r="AB719" s="448"/>
    </row>
    <row r="720">
      <c r="A720" s="448"/>
      <c r="B720" s="448"/>
      <c r="C720" s="448"/>
      <c r="D720" s="448"/>
      <c r="E720" s="448"/>
      <c r="F720" s="448"/>
      <c r="G720" s="448"/>
      <c r="H720" s="448"/>
      <c r="I720" s="448"/>
      <c r="J720" s="448"/>
      <c r="K720" s="448"/>
      <c r="L720" s="448"/>
      <c r="M720" s="448"/>
      <c r="N720" s="448"/>
      <c r="O720" s="448"/>
      <c r="P720" s="448"/>
      <c r="Q720" s="448"/>
      <c r="R720" s="448"/>
      <c r="S720" s="448"/>
      <c r="T720" s="448"/>
      <c r="U720" s="448"/>
      <c r="V720" s="448"/>
      <c r="W720" s="448"/>
      <c r="X720" s="448"/>
      <c r="Y720" s="448"/>
      <c r="Z720" s="448"/>
      <c r="AA720" s="448"/>
      <c r="AB720" s="448"/>
    </row>
    <row r="721">
      <c r="A721" s="448"/>
      <c r="B721" s="448"/>
      <c r="C721" s="448"/>
      <c r="D721" s="448"/>
      <c r="E721" s="448"/>
      <c r="F721" s="448"/>
      <c r="G721" s="448"/>
      <c r="H721" s="448"/>
      <c r="I721" s="448"/>
      <c r="J721" s="448"/>
      <c r="K721" s="448"/>
      <c r="L721" s="448"/>
      <c r="M721" s="448"/>
      <c r="N721" s="448"/>
      <c r="O721" s="448"/>
      <c r="P721" s="448"/>
      <c r="Q721" s="448"/>
      <c r="R721" s="448"/>
      <c r="S721" s="448"/>
      <c r="T721" s="448"/>
      <c r="U721" s="448"/>
      <c r="V721" s="448"/>
      <c r="W721" s="448"/>
      <c r="X721" s="448"/>
      <c r="Y721" s="448"/>
      <c r="Z721" s="448"/>
      <c r="AA721" s="448"/>
      <c r="AB721" s="448"/>
    </row>
    <row r="722">
      <c r="A722" s="448"/>
      <c r="B722" s="448"/>
      <c r="C722" s="448"/>
      <c r="D722" s="448"/>
      <c r="E722" s="448"/>
      <c r="F722" s="448"/>
      <c r="G722" s="448"/>
      <c r="H722" s="448"/>
      <c r="I722" s="448"/>
      <c r="J722" s="448"/>
      <c r="K722" s="448"/>
      <c r="L722" s="448"/>
      <c r="M722" s="448"/>
      <c r="N722" s="448"/>
      <c r="O722" s="448"/>
      <c r="P722" s="448"/>
      <c r="Q722" s="448"/>
      <c r="R722" s="448"/>
      <c r="S722" s="448"/>
      <c r="T722" s="448"/>
      <c r="U722" s="448"/>
      <c r="V722" s="448"/>
      <c r="W722" s="448"/>
      <c r="X722" s="448"/>
      <c r="Y722" s="448"/>
      <c r="Z722" s="448"/>
      <c r="AA722" s="448"/>
      <c r="AB722" s="448"/>
    </row>
    <row r="723">
      <c r="A723" s="448"/>
      <c r="B723" s="448"/>
      <c r="C723" s="448"/>
      <c r="D723" s="448"/>
      <c r="E723" s="448"/>
      <c r="F723" s="448"/>
      <c r="G723" s="448"/>
      <c r="H723" s="448"/>
      <c r="I723" s="448"/>
      <c r="J723" s="448"/>
      <c r="K723" s="448"/>
      <c r="L723" s="448"/>
      <c r="M723" s="448"/>
      <c r="N723" s="448"/>
      <c r="O723" s="448"/>
      <c r="P723" s="448"/>
      <c r="Q723" s="448"/>
      <c r="R723" s="448"/>
      <c r="S723" s="448"/>
      <c r="T723" s="448"/>
      <c r="U723" s="448"/>
      <c r="V723" s="448"/>
      <c r="W723" s="448"/>
      <c r="X723" s="448"/>
      <c r="Y723" s="448"/>
      <c r="Z723" s="448"/>
      <c r="AA723" s="448"/>
      <c r="AB723" s="448"/>
    </row>
    <row r="724">
      <c r="A724" s="448"/>
      <c r="B724" s="448"/>
      <c r="C724" s="448"/>
      <c r="D724" s="448"/>
      <c r="E724" s="448"/>
      <c r="F724" s="448"/>
      <c r="G724" s="448"/>
      <c r="H724" s="448"/>
      <c r="I724" s="448"/>
      <c r="J724" s="448"/>
      <c r="K724" s="448"/>
      <c r="L724" s="448"/>
      <c r="M724" s="448"/>
      <c r="N724" s="448"/>
      <c r="O724" s="448"/>
      <c r="P724" s="448"/>
      <c r="Q724" s="448"/>
      <c r="R724" s="448"/>
      <c r="S724" s="448"/>
      <c r="T724" s="448"/>
      <c r="U724" s="448"/>
      <c r="V724" s="448"/>
      <c r="W724" s="448"/>
      <c r="X724" s="448"/>
      <c r="Y724" s="448"/>
      <c r="Z724" s="448"/>
      <c r="AA724" s="448"/>
      <c r="AB724" s="448"/>
    </row>
    <row r="725">
      <c r="A725" s="448"/>
      <c r="B725" s="448"/>
      <c r="C725" s="448"/>
      <c r="D725" s="448"/>
      <c r="E725" s="448"/>
      <c r="F725" s="448"/>
      <c r="G725" s="448"/>
      <c r="H725" s="448"/>
      <c r="I725" s="448"/>
      <c r="J725" s="448"/>
      <c r="K725" s="448"/>
      <c r="L725" s="448"/>
      <c r="M725" s="448"/>
      <c r="N725" s="448"/>
      <c r="O725" s="448"/>
      <c r="P725" s="448"/>
      <c r="Q725" s="448"/>
      <c r="R725" s="448"/>
      <c r="S725" s="448"/>
      <c r="T725" s="448"/>
      <c r="U725" s="448"/>
      <c r="V725" s="448"/>
      <c r="W725" s="448"/>
      <c r="X725" s="448"/>
      <c r="Y725" s="448"/>
      <c r="Z725" s="448"/>
      <c r="AA725" s="448"/>
      <c r="AB725" s="448"/>
    </row>
    <row r="726">
      <c r="A726" s="448"/>
      <c r="B726" s="448"/>
      <c r="C726" s="448"/>
      <c r="D726" s="448"/>
      <c r="E726" s="448"/>
      <c r="F726" s="448"/>
      <c r="G726" s="448"/>
      <c r="H726" s="448"/>
      <c r="I726" s="448"/>
      <c r="J726" s="448"/>
      <c r="K726" s="448"/>
      <c r="L726" s="448"/>
      <c r="M726" s="448"/>
      <c r="N726" s="448"/>
      <c r="O726" s="448"/>
      <c r="P726" s="448"/>
      <c r="Q726" s="448"/>
      <c r="R726" s="448"/>
      <c r="S726" s="448"/>
      <c r="T726" s="448"/>
      <c r="U726" s="448"/>
      <c r="V726" s="448"/>
      <c r="W726" s="448"/>
      <c r="X726" s="448"/>
      <c r="Y726" s="448"/>
      <c r="Z726" s="448"/>
      <c r="AA726" s="448"/>
      <c r="AB726" s="448"/>
    </row>
    <row r="727">
      <c r="A727" s="448"/>
      <c r="B727" s="448"/>
      <c r="C727" s="448"/>
      <c r="D727" s="448"/>
      <c r="E727" s="448"/>
      <c r="F727" s="448"/>
      <c r="G727" s="448"/>
      <c r="H727" s="448"/>
      <c r="I727" s="448"/>
      <c r="J727" s="448"/>
      <c r="K727" s="448"/>
      <c r="L727" s="448"/>
      <c r="M727" s="448"/>
      <c r="N727" s="448"/>
      <c r="O727" s="448"/>
      <c r="P727" s="448"/>
      <c r="Q727" s="448"/>
      <c r="R727" s="448"/>
      <c r="S727" s="448"/>
      <c r="T727" s="448"/>
      <c r="U727" s="448"/>
      <c r="V727" s="448"/>
      <c r="W727" s="448"/>
      <c r="X727" s="448"/>
      <c r="Y727" s="448"/>
      <c r="Z727" s="448"/>
      <c r="AA727" s="448"/>
      <c r="AB727" s="448"/>
    </row>
    <row r="728">
      <c r="A728" s="448"/>
      <c r="B728" s="448"/>
      <c r="C728" s="448"/>
      <c r="D728" s="448"/>
      <c r="E728" s="448"/>
      <c r="F728" s="448"/>
      <c r="G728" s="448"/>
      <c r="H728" s="448"/>
      <c r="I728" s="448"/>
      <c r="J728" s="448"/>
      <c r="K728" s="448"/>
      <c r="L728" s="448"/>
      <c r="M728" s="448"/>
      <c r="N728" s="448"/>
      <c r="O728" s="448"/>
      <c r="P728" s="448"/>
      <c r="Q728" s="448"/>
      <c r="R728" s="448"/>
      <c r="S728" s="448"/>
      <c r="T728" s="448"/>
      <c r="U728" s="448"/>
      <c r="V728" s="448"/>
      <c r="W728" s="448"/>
      <c r="X728" s="448"/>
      <c r="Y728" s="448"/>
      <c r="Z728" s="448"/>
      <c r="AA728" s="448"/>
      <c r="AB728" s="448"/>
    </row>
    <row r="729">
      <c r="A729" s="448"/>
      <c r="B729" s="448"/>
      <c r="C729" s="448"/>
      <c r="D729" s="448"/>
      <c r="E729" s="448"/>
      <c r="F729" s="448"/>
      <c r="G729" s="448"/>
      <c r="H729" s="448"/>
      <c r="I729" s="448"/>
      <c r="J729" s="448"/>
      <c r="K729" s="448"/>
      <c r="L729" s="448"/>
      <c r="M729" s="448"/>
      <c r="N729" s="448"/>
      <c r="O729" s="448"/>
      <c r="P729" s="448"/>
      <c r="Q729" s="448"/>
      <c r="R729" s="448"/>
      <c r="S729" s="448"/>
      <c r="T729" s="448"/>
      <c r="U729" s="448"/>
      <c r="V729" s="448"/>
      <c r="W729" s="448"/>
      <c r="X729" s="448"/>
      <c r="Y729" s="448"/>
      <c r="Z729" s="448"/>
      <c r="AA729" s="448"/>
      <c r="AB729" s="448"/>
    </row>
    <row r="730">
      <c r="A730" s="448"/>
      <c r="B730" s="448"/>
      <c r="C730" s="448"/>
      <c r="D730" s="448"/>
      <c r="E730" s="448"/>
      <c r="F730" s="448"/>
      <c r="G730" s="448"/>
      <c r="H730" s="448"/>
      <c r="I730" s="448"/>
      <c r="J730" s="448"/>
      <c r="K730" s="448"/>
      <c r="L730" s="448"/>
      <c r="M730" s="448"/>
      <c r="N730" s="448"/>
      <c r="O730" s="448"/>
      <c r="P730" s="448"/>
      <c r="Q730" s="448"/>
      <c r="R730" s="448"/>
      <c r="S730" s="448"/>
      <c r="T730" s="448"/>
      <c r="U730" s="448"/>
      <c r="V730" s="448"/>
      <c r="W730" s="448"/>
      <c r="X730" s="448"/>
      <c r="Y730" s="448"/>
      <c r="Z730" s="448"/>
      <c r="AA730" s="448"/>
      <c r="AB730" s="448"/>
    </row>
    <row r="731">
      <c r="A731" s="448"/>
      <c r="B731" s="448"/>
      <c r="C731" s="448"/>
      <c r="D731" s="448"/>
      <c r="E731" s="448"/>
      <c r="F731" s="448"/>
      <c r="G731" s="448"/>
      <c r="H731" s="448"/>
      <c r="I731" s="448"/>
      <c r="J731" s="448"/>
      <c r="K731" s="448"/>
      <c r="L731" s="448"/>
      <c r="M731" s="448"/>
      <c r="N731" s="448"/>
      <c r="O731" s="448"/>
      <c r="P731" s="448"/>
      <c r="Q731" s="448"/>
      <c r="R731" s="448"/>
      <c r="S731" s="448"/>
      <c r="T731" s="448"/>
      <c r="U731" s="448"/>
      <c r="V731" s="448"/>
      <c r="W731" s="448"/>
      <c r="X731" s="448"/>
      <c r="Y731" s="448"/>
      <c r="Z731" s="448"/>
      <c r="AA731" s="448"/>
      <c r="AB731" s="448"/>
    </row>
    <row r="732">
      <c r="A732" s="448"/>
      <c r="B732" s="448"/>
      <c r="C732" s="448"/>
      <c r="D732" s="448"/>
      <c r="E732" s="448"/>
      <c r="F732" s="448"/>
      <c r="G732" s="448"/>
      <c r="H732" s="448"/>
      <c r="I732" s="448"/>
      <c r="J732" s="448"/>
      <c r="K732" s="448"/>
      <c r="L732" s="448"/>
      <c r="M732" s="448"/>
      <c r="N732" s="448"/>
      <c r="O732" s="448"/>
      <c r="P732" s="448"/>
      <c r="Q732" s="448"/>
      <c r="R732" s="448"/>
      <c r="S732" s="448"/>
      <c r="T732" s="448"/>
      <c r="U732" s="448"/>
      <c r="V732" s="448"/>
      <c r="W732" s="448"/>
      <c r="X732" s="448"/>
      <c r="Y732" s="448"/>
      <c r="Z732" s="448"/>
      <c r="AA732" s="448"/>
      <c r="AB732" s="448"/>
    </row>
    <row r="733">
      <c r="A733" s="448"/>
      <c r="B733" s="448"/>
      <c r="C733" s="448"/>
      <c r="D733" s="448"/>
      <c r="E733" s="448"/>
      <c r="F733" s="448"/>
      <c r="G733" s="448"/>
      <c r="H733" s="448"/>
      <c r="I733" s="448"/>
      <c r="J733" s="448"/>
      <c r="K733" s="448"/>
      <c r="L733" s="448"/>
      <c r="M733" s="448"/>
      <c r="N733" s="448"/>
      <c r="O733" s="448"/>
      <c r="P733" s="448"/>
      <c r="Q733" s="448"/>
      <c r="R733" s="448"/>
      <c r="S733" s="448"/>
      <c r="T733" s="448"/>
      <c r="U733" s="448"/>
      <c r="V733" s="448"/>
      <c r="W733" s="448"/>
      <c r="X733" s="448"/>
      <c r="Y733" s="448"/>
      <c r="Z733" s="448"/>
      <c r="AA733" s="448"/>
      <c r="AB733" s="448"/>
    </row>
    <row r="734">
      <c r="A734" s="448"/>
      <c r="B734" s="448"/>
      <c r="C734" s="448"/>
      <c r="D734" s="448"/>
      <c r="E734" s="448"/>
      <c r="F734" s="448"/>
      <c r="G734" s="448"/>
      <c r="H734" s="448"/>
      <c r="I734" s="448"/>
      <c r="J734" s="448"/>
      <c r="K734" s="448"/>
      <c r="L734" s="448"/>
      <c r="M734" s="448"/>
      <c r="N734" s="448"/>
      <c r="O734" s="448"/>
      <c r="P734" s="448"/>
      <c r="Q734" s="448"/>
      <c r="R734" s="448"/>
      <c r="S734" s="448"/>
      <c r="T734" s="448"/>
      <c r="U734" s="448"/>
      <c r="V734" s="448"/>
      <c r="W734" s="448"/>
      <c r="X734" s="448"/>
      <c r="Y734" s="448"/>
      <c r="Z734" s="448"/>
      <c r="AA734" s="448"/>
      <c r="AB734" s="448"/>
    </row>
    <row r="735">
      <c r="A735" s="448"/>
      <c r="B735" s="448"/>
      <c r="C735" s="448"/>
      <c r="D735" s="448"/>
      <c r="E735" s="448"/>
      <c r="F735" s="448"/>
      <c r="G735" s="448"/>
      <c r="H735" s="448"/>
      <c r="I735" s="448"/>
      <c r="J735" s="448"/>
      <c r="K735" s="448"/>
      <c r="L735" s="448"/>
      <c r="M735" s="448"/>
      <c r="N735" s="448"/>
      <c r="O735" s="448"/>
      <c r="P735" s="448"/>
      <c r="Q735" s="448"/>
      <c r="R735" s="448"/>
      <c r="S735" s="448"/>
      <c r="T735" s="448"/>
      <c r="U735" s="448"/>
      <c r="V735" s="448"/>
      <c r="W735" s="448"/>
      <c r="X735" s="448"/>
      <c r="Y735" s="448"/>
      <c r="Z735" s="448"/>
      <c r="AA735" s="448"/>
      <c r="AB735" s="448"/>
    </row>
    <row r="736">
      <c r="A736" s="448"/>
      <c r="B736" s="448"/>
      <c r="C736" s="448"/>
      <c r="D736" s="448"/>
      <c r="E736" s="448"/>
      <c r="F736" s="448"/>
      <c r="G736" s="448"/>
      <c r="H736" s="448"/>
      <c r="I736" s="448"/>
      <c r="J736" s="448"/>
      <c r="K736" s="448"/>
      <c r="L736" s="448"/>
      <c r="M736" s="448"/>
      <c r="N736" s="448"/>
      <c r="O736" s="448"/>
      <c r="P736" s="448"/>
      <c r="Q736" s="448"/>
      <c r="R736" s="448"/>
      <c r="S736" s="448"/>
      <c r="T736" s="448"/>
      <c r="U736" s="448"/>
      <c r="V736" s="448"/>
      <c r="W736" s="448"/>
      <c r="X736" s="448"/>
      <c r="Y736" s="448"/>
      <c r="Z736" s="448"/>
      <c r="AA736" s="448"/>
      <c r="AB736" s="448"/>
    </row>
    <row r="737">
      <c r="A737" s="448"/>
      <c r="B737" s="448"/>
      <c r="C737" s="448"/>
      <c r="D737" s="448"/>
      <c r="E737" s="448"/>
      <c r="F737" s="448"/>
      <c r="G737" s="448"/>
      <c r="H737" s="448"/>
      <c r="I737" s="448"/>
      <c r="J737" s="448"/>
      <c r="K737" s="448"/>
      <c r="L737" s="448"/>
      <c r="M737" s="448"/>
      <c r="N737" s="448"/>
      <c r="O737" s="448"/>
      <c r="P737" s="448"/>
      <c r="Q737" s="448"/>
      <c r="R737" s="448"/>
      <c r="S737" s="448"/>
      <c r="T737" s="448"/>
      <c r="U737" s="448"/>
      <c r="V737" s="448"/>
      <c r="W737" s="448"/>
      <c r="X737" s="448"/>
      <c r="Y737" s="448"/>
      <c r="Z737" s="448"/>
      <c r="AA737" s="448"/>
      <c r="AB737" s="448"/>
    </row>
    <row r="738">
      <c r="A738" s="448"/>
      <c r="B738" s="448"/>
      <c r="C738" s="448"/>
      <c r="D738" s="448"/>
      <c r="E738" s="448"/>
      <c r="F738" s="448"/>
      <c r="G738" s="448"/>
      <c r="H738" s="448"/>
      <c r="I738" s="448"/>
      <c r="J738" s="448"/>
      <c r="K738" s="448"/>
      <c r="L738" s="448"/>
      <c r="M738" s="448"/>
      <c r="N738" s="448"/>
      <c r="O738" s="448"/>
      <c r="P738" s="448"/>
      <c r="Q738" s="448"/>
      <c r="R738" s="448"/>
      <c r="S738" s="448"/>
      <c r="T738" s="448"/>
      <c r="U738" s="448"/>
      <c r="V738" s="448"/>
      <c r="W738" s="448"/>
      <c r="X738" s="448"/>
      <c r="Y738" s="448"/>
      <c r="Z738" s="448"/>
      <c r="AA738" s="448"/>
      <c r="AB738" s="448"/>
    </row>
    <row r="739">
      <c r="A739" s="448"/>
      <c r="B739" s="448"/>
      <c r="C739" s="448"/>
      <c r="D739" s="448"/>
      <c r="E739" s="448"/>
      <c r="F739" s="448"/>
      <c r="G739" s="448"/>
      <c r="H739" s="448"/>
      <c r="I739" s="448"/>
      <c r="J739" s="448"/>
      <c r="K739" s="448"/>
      <c r="L739" s="448"/>
      <c r="M739" s="448"/>
      <c r="N739" s="448"/>
      <c r="O739" s="448"/>
      <c r="P739" s="448"/>
      <c r="Q739" s="448"/>
      <c r="R739" s="448"/>
      <c r="S739" s="448"/>
      <c r="T739" s="448"/>
      <c r="U739" s="448"/>
      <c r="V739" s="448"/>
      <c r="W739" s="448"/>
      <c r="X739" s="448"/>
      <c r="Y739" s="448"/>
      <c r="Z739" s="448"/>
      <c r="AA739" s="448"/>
      <c r="AB739" s="448"/>
    </row>
    <row r="740">
      <c r="A740" s="448"/>
      <c r="B740" s="448"/>
      <c r="C740" s="448"/>
      <c r="D740" s="448"/>
      <c r="E740" s="448"/>
      <c r="F740" s="448"/>
      <c r="G740" s="448"/>
      <c r="H740" s="448"/>
      <c r="I740" s="448"/>
      <c r="J740" s="448"/>
      <c r="K740" s="448"/>
      <c r="L740" s="448"/>
      <c r="M740" s="448"/>
      <c r="N740" s="448"/>
      <c r="O740" s="448"/>
      <c r="P740" s="448"/>
      <c r="Q740" s="448"/>
      <c r="R740" s="448"/>
      <c r="S740" s="448"/>
      <c r="T740" s="448"/>
      <c r="U740" s="448"/>
      <c r="V740" s="448"/>
      <c r="W740" s="448"/>
      <c r="X740" s="448"/>
      <c r="Y740" s="448"/>
      <c r="Z740" s="448"/>
      <c r="AA740" s="448"/>
      <c r="AB740" s="448"/>
    </row>
    <row r="741">
      <c r="A741" s="448"/>
      <c r="B741" s="448"/>
      <c r="C741" s="448"/>
      <c r="D741" s="448"/>
      <c r="E741" s="448"/>
      <c r="F741" s="448"/>
      <c r="G741" s="448"/>
      <c r="H741" s="448"/>
      <c r="I741" s="448"/>
      <c r="J741" s="448"/>
      <c r="K741" s="448"/>
      <c r="L741" s="448"/>
      <c r="M741" s="448"/>
      <c r="N741" s="448"/>
      <c r="O741" s="448"/>
      <c r="P741" s="448"/>
      <c r="Q741" s="448"/>
      <c r="R741" s="448"/>
      <c r="S741" s="448"/>
      <c r="T741" s="448"/>
      <c r="U741" s="448"/>
      <c r="V741" s="448"/>
      <c r="W741" s="448"/>
      <c r="X741" s="448"/>
      <c r="Y741" s="448"/>
      <c r="Z741" s="448"/>
      <c r="AA741" s="448"/>
      <c r="AB741" s="448"/>
    </row>
    <row r="742">
      <c r="A742" s="448"/>
      <c r="B742" s="448"/>
      <c r="C742" s="448"/>
      <c r="D742" s="448"/>
      <c r="E742" s="448"/>
      <c r="F742" s="448"/>
      <c r="G742" s="448"/>
      <c r="H742" s="448"/>
      <c r="I742" s="448"/>
      <c r="J742" s="448"/>
      <c r="K742" s="448"/>
      <c r="L742" s="448"/>
      <c r="M742" s="448"/>
      <c r="N742" s="448"/>
      <c r="O742" s="448"/>
      <c r="P742" s="448"/>
      <c r="Q742" s="448"/>
      <c r="R742" s="448"/>
      <c r="S742" s="448"/>
      <c r="T742" s="448"/>
      <c r="U742" s="448"/>
      <c r="V742" s="448"/>
      <c r="W742" s="448"/>
      <c r="X742" s="448"/>
      <c r="Y742" s="448"/>
      <c r="Z742" s="448"/>
      <c r="AA742" s="448"/>
      <c r="AB742" s="448"/>
    </row>
    <row r="743">
      <c r="A743" s="448"/>
      <c r="B743" s="448"/>
      <c r="C743" s="448"/>
      <c r="D743" s="448"/>
      <c r="E743" s="448"/>
      <c r="F743" s="448"/>
      <c r="G743" s="448"/>
      <c r="H743" s="448"/>
      <c r="I743" s="448"/>
      <c r="J743" s="448"/>
      <c r="K743" s="448"/>
      <c r="L743" s="448"/>
      <c r="M743" s="448"/>
      <c r="N743" s="448"/>
      <c r="O743" s="448"/>
      <c r="P743" s="448"/>
      <c r="Q743" s="448"/>
      <c r="R743" s="448"/>
      <c r="S743" s="448"/>
      <c r="T743" s="448"/>
      <c r="U743" s="448"/>
      <c r="V743" s="448"/>
      <c r="W743" s="448"/>
      <c r="X743" s="448"/>
      <c r="Y743" s="448"/>
      <c r="Z743" s="448"/>
      <c r="AA743" s="448"/>
      <c r="AB743" s="448"/>
    </row>
    <row r="744">
      <c r="A744" s="448"/>
      <c r="B744" s="448"/>
      <c r="C744" s="448"/>
      <c r="D744" s="448"/>
      <c r="E744" s="448"/>
      <c r="F744" s="448"/>
      <c r="G744" s="448"/>
      <c r="H744" s="448"/>
      <c r="I744" s="448"/>
      <c r="J744" s="448"/>
      <c r="K744" s="448"/>
      <c r="L744" s="448"/>
      <c r="M744" s="448"/>
      <c r="N744" s="448"/>
      <c r="O744" s="448"/>
      <c r="P744" s="448"/>
      <c r="Q744" s="448"/>
      <c r="R744" s="448"/>
      <c r="S744" s="448"/>
      <c r="T744" s="448"/>
      <c r="U744" s="448"/>
      <c r="V744" s="448"/>
      <c r="W744" s="448"/>
      <c r="X744" s="448"/>
      <c r="Y744" s="448"/>
      <c r="Z744" s="448"/>
      <c r="AA744" s="448"/>
      <c r="AB744" s="448"/>
    </row>
    <row r="745">
      <c r="A745" s="448"/>
      <c r="B745" s="448"/>
      <c r="C745" s="448"/>
      <c r="D745" s="448"/>
      <c r="E745" s="448"/>
      <c r="F745" s="448"/>
      <c r="G745" s="448"/>
      <c r="H745" s="448"/>
      <c r="I745" s="448"/>
      <c r="J745" s="448"/>
      <c r="K745" s="448"/>
      <c r="L745" s="448"/>
      <c r="M745" s="448"/>
      <c r="N745" s="448"/>
      <c r="O745" s="448"/>
      <c r="P745" s="448"/>
      <c r="Q745" s="448"/>
      <c r="R745" s="448"/>
      <c r="S745" s="448"/>
      <c r="T745" s="448"/>
      <c r="U745" s="448"/>
      <c r="V745" s="448"/>
      <c r="W745" s="448"/>
      <c r="X745" s="448"/>
      <c r="Y745" s="448"/>
      <c r="Z745" s="448"/>
      <c r="AA745" s="448"/>
      <c r="AB745" s="448"/>
    </row>
    <row r="746">
      <c r="A746" s="448"/>
      <c r="B746" s="448"/>
      <c r="C746" s="448"/>
      <c r="D746" s="448"/>
      <c r="E746" s="448"/>
      <c r="F746" s="448"/>
      <c r="G746" s="448"/>
      <c r="H746" s="448"/>
      <c r="I746" s="448"/>
      <c r="J746" s="448"/>
      <c r="K746" s="448"/>
      <c r="L746" s="448"/>
      <c r="M746" s="448"/>
      <c r="N746" s="448"/>
      <c r="O746" s="448"/>
      <c r="P746" s="448"/>
      <c r="Q746" s="448"/>
      <c r="R746" s="448"/>
      <c r="S746" s="448"/>
      <c r="T746" s="448"/>
      <c r="U746" s="448"/>
      <c r="V746" s="448"/>
      <c r="W746" s="448"/>
      <c r="X746" s="448"/>
      <c r="Y746" s="448"/>
      <c r="Z746" s="448"/>
      <c r="AA746" s="448"/>
      <c r="AB746" s="448"/>
    </row>
    <row r="747">
      <c r="A747" s="448"/>
      <c r="B747" s="448"/>
      <c r="C747" s="448"/>
      <c r="D747" s="448"/>
      <c r="E747" s="448"/>
      <c r="F747" s="448"/>
      <c r="G747" s="448"/>
      <c r="H747" s="448"/>
      <c r="I747" s="448"/>
      <c r="J747" s="448"/>
      <c r="K747" s="448"/>
      <c r="L747" s="448"/>
      <c r="M747" s="448"/>
      <c r="N747" s="448"/>
      <c r="O747" s="448"/>
      <c r="P747" s="448"/>
      <c r="Q747" s="448"/>
      <c r="R747" s="448"/>
      <c r="S747" s="448"/>
      <c r="T747" s="448"/>
      <c r="U747" s="448"/>
      <c r="V747" s="448"/>
      <c r="W747" s="448"/>
      <c r="X747" s="448"/>
      <c r="Y747" s="448"/>
      <c r="Z747" s="448"/>
      <c r="AA747" s="448"/>
      <c r="AB747" s="448"/>
    </row>
    <row r="748">
      <c r="A748" s="448"/>
      <c r="B748" s="448"/>
      <c r="C748" s="448"/>
      <c r="D748" s="448"/>
      <c r="E748" s="448"/>
      <c r="F748" s="448"/>
      <c r="G748" s="448"/>
      <c r="H748" s="448"/>
      <c r="I748" s="448"/>
      <c r="J748" s="448"/>
      <c r="K748" s="448"/>
      <c r="L748" s="448"/>
      <c r="M748" s="448"/>
      <c r="N748" s="448"/>
      <c r="O748" s="448"/>
      <c r="P748" s="448"/>
      <c r="Q748" s="448"/>
      <c r="R748" s="448"/>
      <c r="S748" s="448"/>
      <c r="T748" s="448"/>
      <c r="U748" s="448"/>
      <c r="V748" s="448"/>
      <c r="W748" s="448"/>
      <c r="X748" s="448"/>
      <c r="Y748" s="448"/>
      <c r="Z748" s="448"/>
      <c r="AA748" s="448"/>
      <c r="AB748" s="448"/>
    </row>
    <row r="749">
      <c r="A749" s="448"/>
      <c r="B749" s="448"/>
      <c r="C749" s="448"/>
      <c r="D749" s="448"/>
      <c r="E749" s="448"/>
      <c r="F749" s="448"/>
      <c r="G749" s="448"/>
      <c r="H749" s="448"/>
      <c r="I749" s="448"/>
      <c r="J749" s="448"/>
      <c r="K749" s="448"/>
      <c r="L749" s="448"/>
      <c r="M749" s="448"/>
      <c r="N749" s="448"/>
      <c r="O749" s="448"/>
      <c r="P749" s="448"/>
      <c r="Q749" s="448"/>
      <c r="R749" s="448"/>
      <c r="S749" s="448"/>
      <c r="T749" s="448"/>
      <c r="U749" s="448"/>
      <c r="V749" s="448"/>
      <c r="W749" s="448"/>
      <c r="X749" s="448"/>
      <c r="Y749" s="448"/>
      <c r="Z749" s="448"/>
      <c r="AA749" s="448"/>
      <c r="AB749" s="448"/>
    </row>
    <row r="750">
      <c r="A750" s="448"/>
      <c r="B750" s="448"/>
      <c r="C750" s="448"/>
      <c r="D750" s="448"/>
      <c r="E750" s="448"/>
      <c r="F750" s="448"/>
      <c r="G750" s="448"/>
      <c r="H750" s="448"/>
      <c r="I750" s="448"/>
      <c r="J750" s="448"/>
      <c r="K750" s="448"/>
      <c r="L750" s="448"/>
      <c r="M750" s="448"/>
      <c r="N750" s="448"/>
      <c r="O750" s="448"/>
      <c r="P750" s="448"/>
      <c r="Q750" s="448"/>
      <c r="R750" s="448"/>
      <c r="S750" s="448"/>
      <c r="T750" s="448"/>
      <c r="U750" s="448"/>
      <c r="V750" s="448"/>
      <c r="W750" s="448"/>
      <c r="X750" s="448"/>
      <c r="Y750" s="448"/>
      <c r="Z750" s="448"/>
      <c r="AA750" s="448"/>
      <c r="AB750" s="448"/>
    </row>
    <row r="751">
      <c r="A751" s="448"/>
      <c r="B751" s="448"/>
      <c r="C751" s="448"/>
      <c r="D751" s="448"/>
      <c r="E751" s="448"/>
      <c r="F751" s="448"/>
      <c r="G751" s="448"/>
      <c r="H751" s="448"/>
      <c r="I751" s="448"/>
      <c r="J751" s="448"/>
      <c r="K751" s="448"/>
      <c r="L751" s="448"/>
      <c r="M751" s="448"/>
      <c r="N751" s="448"/>
      <c r="O751" s="448"/>
      <c r="P751" s="448"/>
      <c r="Q751" s="448"/>
      <c r="R751" s="448"/>
      <c r="S751" s="448"/>
      <c r="T751" s="448"/>
      <c r="U751" s="448"/>
      <c r="V751" s="448"/>
      <c r="W751" s="448"/>
      <c r="X751" s="448"/>
      <c r="Y751" s="448"/>
      <c r="Z751" s="448"/>
      <c r="AA751" s="448"/>
      <c r="AB751" s="448"/>
    </row>
    <row r="752">
      <c r="A752" s="448"/>
      <c r="B752" s="448"/>
      <c r="C752" s="448"/>
      <c r="D752" s="448"/>
      <c r="E752" s="448"/>
      <c r="F752" s="448"/>
      <c r="G752" s="448"/>
      <c r="H752" s="448"/>
      <c r="I752" s="448"/>
      <c r="J752" s="448"/>
      <c r="K752" s="448"/>
      <c r="L752" s="448"/>
      <c r="M752" s="448"/>
      <c r="N752" s="448"/>
      <c r="O752" s="448"/>
      <c r="P752" s="448"/>
      <c r="Q752" s="448"/>
      <c r="R752" s="448"/>
      <c r="S752" s="448"/>
      <c r="T752" s="448"/>
      <c r="U752" s="448"/>
      <c r="V752" s="448"/>
      <c r="W752" s="448"/>
      <c r="X752" s="448"/>
      <c r="Y752" s="448"/>
      <c r="Z752" s="448"/>
      <c r="AA752" s="448"/>
      <c r="AB752" s="448"/>
    </row>
    <row r="753">
      <c r="A753" s="448"/>
      <c r="B753" s="448"/>
      <c r="C753" s="448"/>
      <c r="D753" s="448"/>
      <c r="E753" s="448"/>
      <c r="F753" s="448"/>
      <c r="G753" s="448"/>
      <c r="H753" s="448"/>
      <c r="I753" s="448"/>
      <c r="J753" s="448"/>
      <c r="K753" s="448"/>
      <c r="L753" s="448"/>
      <c r="M753" s="448"/>
      <c r="N753" s="448"/>
      <c r="O753" s="448"/>
      <c r="P753" s="448"/>
      <c r="Q753" s="448"/>
      <c r="R753" s="448"/>
      <c r="S753" s="448"/>
      <c r="T753" s="448"/>
      <c r="U753" s="448"/>
      <c r="V753" s="448"/>
      <c r="W753" s="448"/>
      <c r="X753" s="448"/>
      <c r="Y753" s="448"/>
      <c r="Z753" s="448"/>
      <c r="AA753" s="448"/>
      <c r="AB753" s="448"/>
    </row>
    <row r="754">
      <c r="A754" s="448"/>
      <c r="B754" s="448"/>
      <c r="C754" s="448"/>
      <c r="D754" s="448"/>
      <c r="E754" s="448"/>
      <c r="F754" s="448"/>
      <c r="G754" s="448"/>
      <c r="H754" s="448"/>
      <c r="I754" s="448"/>
      <c r="J754" s="448"/>
      <c r="K754" s="448"/>
      <c r="L754" s="448"/>
      <c r="M754" s="448"/>
      <c r="N754" s="448"/>
      <c r="O754" s="448"/>
      <c r="P754" s="448"/>
      <c r="Q754" s="448"/>
      <c r="R754" s="448"/>
      <c r="S754" s="448"/>
      <c r="T754" s="448"/>
      <c r="U754" s="448"/>
      <c r="V754" s="448"/>
      <c r="W754" s="448"/>
      <c r="X754" s="448"/>
      <c r="Y754" s="448"/>
      <c r="Z754" s="448"/>
      <c r="AA754" s="448"/>
      <c r="AB754" s="448"/>
    </row>
    <row r="755">
      <c r="A755" s="448"/>
      <c r="B755" s="448"/>
      <c r="C755" s="448"/>
      <c r="D755" s="448"/>
      <c r="E755" s="448"/>
      <c r="F755" s="448"/>
      <c r="G755" s="448"/>
      <c r="H755" s="448"/>
      <c r="I755" s="448"/>
      <c r="J755" s="448"/>
      <c r="K755" s="448"/>
      <c r="L755" s="448"/>
      <c r="M755" s="448"/>
      <c r="N755" s="448"/>
      <c r="O755" s="448"/>
      <c r="P755" s="448"/>
      <c r="Q755" s="448"/>
      <c r="R755" s="448"/>
      <c r="S755" s="448"/>
      <c r="T755" s="448"/>
      <c r="U755" s="448"/>
      <c r="V755" s="448"/>
      <c r="W755" s="448"/>
      <c r="X755" s="448"/>
      <c r="Y755" s="448"/>
      <c r="Z755" s="448"/>
      <c r="AA755" s="448"/>
      <c r="AB755" s="448"/>
    </row>
    <row r="756">
      <c r="A756" s="448"/>
      <c r="B756" s="448"/>
      <c r="C756" s="448"/>
      <c r="D756" s="448"/>
      <c r="E756" s="448"/>
      <c r="F756" s="448"/>
      <c r="G756" s="448"/>
      <c r="H756" s="448"/>
      <c r="I756" s="448"/>
      <c r="J756" s="448"/>
      <c r="K756" s="448"/>
      <c r="L756" s="448"/>
      <c r="M756" s="448"/>
      <c r="N756" s="448"/>
      <c r="O756" s="448"/>
      <c r="P756" s="448"/>
      <c r="Q756" s="448"/>
      <c r="R756" s="448"/>
      <c r="S756" s="448"/>
      <c r="T756" s="448"/>
      <c r="U756" s="448"/>
      <c r="V756" s="448"/>
      <c r="W756" s="448"/>
      <c r="X756" s="448"/>
      <c r="Y756" s="448"/>
      <c r="Z756" s="448"/>
      <c r="AA756" s="448"/>
      <c r="AB756" s="448"/>
    </row>
    <row r="757">
      <c r="A757" s="448"/>
      <c r="B757" s="448"/>
      <c r="C757" s="448"/>
      <c r="D757" s="448"/>
      <c r="E757" s="448"/>
      <c r="F757" s="448"/>
      <c r="G757" s="448"/>
      <c r="H757" s="448"/>
      <c r="I757" s="448"/>
      <c r="J757" s="448"/>
      <c r="K757" s="448"/>
      <c r="L757" s="448"/>
      <c r="M757" s="448"/>
      <c r="N757" s="448"/>
      <c r="O757" s="448"/>
      <c r="P757" s="448"/>
      <c r="Q757" s="448"/>
      <c r="R757" s="448"/>
      <c r="S757" s="448"/>
      <c r="T757" s="448"/>
      <c r="U757" s="448"/>
      <c r="V757" s="448"/>
      <c r="W757" s="448"/>
      <c r="X757" s="448"/>
      <c r="Y757" s="448"/>
      <c r="Z757" s="448"/>
      <c r="AA757" s="448"/>
      <c r="AB757" s="448"/>
    </row>
    <row r="758">
      <c r="A758" s="448"/>
      <c r="B758" s="448"/>
      <c r="C758" s="448"/>
      <c r="D758" s="448"/>
      <c r="E758" s="448"/>
      <c r="F758" s="448"/>
      <c r="G758" s="448"/>
      <c r="H758" s="448"/>
      <c r="I758" s="448"/>
      <c r="J758" s="448"/>
      <c r="K758" s="448"/>
      <c r="L758" s="448"/>
      <c r="M758" s="448"/>
      <c r="N758" s="448"/>
      <c r="O758" s="448"/>
      <c r="P758" s="448"/>
      <c r="Q758" s="448"/>
      <c r="R758" s="448"/>
      <c r="S758" s="448"/>
      <c r="T758" s="448"/>
      <c r="U758" s="448"/>
      <c r="V758" s="448"/>
      <c r="W758" s="448"/>
      <c r="X758" s="448"/>
      <c r="Y758" s="448"/>
      <c r="Z758" s="448"/>
      <c r="AA758" s="448"/>
      <c r="AB758" s="448"/>
    </row>
    <row r="759">
      <c r="A759" s="448"/>
      <c r="B759" s="448"/>
      <c r="C759" s="448"/>
      <c r="D759" s="448"/>
      <c r="E759" s="448"/>
      <c r="F759" s="448"/>
      <c r="G759" s="448"/>
      <c r="H759" s="448"/>
      <c r="I759" s="448"/>
      <c r="J759" s="448"/>
      <c r="K759" s="448"/>
      <c r="L759" s="448"/>
      <c r="M759" s="448"/>
      <c r="N759" s="448"/>
      <c r="O759" s="448"/>
      <c r="P759" s="448"/>
      <c r="Q759" s="448"/>
      <c r="R759" s="448"/>
      <c r="S759" s="448"/>
      <c r="T759" s="448"/>
      <c r="U759" s="448"/>
      <c r="V759" s="448"/>
      <c r="W759" s="448"/>
      <c r="X759" s="448"/>
      <c r="Y759" s="448"/>
      <c r="Z759" s="448"/>
      <c r="AA759" s="448"/>
      <c r="AB759" s="448"/>
    </row>
    <row r="760">
      <c r="A760" s="448"/>
      <c r="B760" s="448"/>
      <c r="C760" s="448"/>
      <c r="D760" s="448"/>
      <c r="E760" s="448"/>
      <c r="F760" s="448"/>
      <c r="G760" s="448"/>
      <c r="H760" s="448"/>
      <c r="I760" s="448"/>
      <c r="J760" s="448"/>
      <c r="K760" s="448"/>
      <c r="L760" s="448"/>
      <c r="M760" s="448"/>
      <c r="N760" s="448"/>
      <c r="O760" s="448"/>
      <c r="P760" s="448"/>
      <c r="Q760" s="448"/>
      <c r="R760" s="448"/>
      <c r="S760" s="448"/>
      <c r="T760" s="448"/>
      <c r="U760" s="448"/>
      <c r="V760" s="448"/>
      <c r="W760" s="448"/>
      <c r="X760" s="448"/>
      <c r="Y760" s="448"/>
      <c r="Z760" s="448"/>
      <c r="AA760" s="448"/>
      <c r="AB760" s="448"/>
    </row>
    <row r="761">
      <c r="A761" s="448"/>
      <c r="B761" s="448"/>
      <c r="C761" s="448"/>
      <c r="D761" s="448"/>
      <c r="E761" s="448"/>
      <c r="F761" s="448"/>
      <c r="G761" s="448"/>
      <c r="H761" s="448"/>
      <c r="I761" s="448"/>
      <c r="J761" s="448"/>
      <c r="K761" s="448"/>
      <c r="L761" s="448"/>
      <c r="M761" s="448"/>
      <c r="N761" s="448"/>
      <c r="O761" s="448"/>
      <c r="P761" s="448"/>
      <c r="Q761" s="448"/>
      <c r="R761" s="448"/>
      <c r="S761" s="448"/>
      <c r="T761" s="448"/>
      <c r="U761" s="448"/>
      <c r="V761" s="448"/>
      <c r="W761" s="448"/>
      <c r="X761" s="448"/>
      <c r="Y761" s="448"/>
      <c r="Z761" s="448"/>
      <c r="AA761" s="448"/>
      <c r="AB761" s="448"/>
    </row>
    <row r="762">
      <c r="A762" s="448"/>
      <c r="B762" s="448"/>
      <c r="C762" s="448"/>
      <c r="D762" s="448"/>
      <c r="E762" s="448"/>
      <c r="F762" s="448"/>
      <c r="G762" s="448"/>
      <c r="H762" s="448"/>
      <c r="I762" s="448"/>
      <c r="J762" s="448"/>
      <c r="K762" s="448"/>
      <c r="L762" s="448"/>
      <c r="M762" s="448"/>
      <c r="N762" s="448"/>
      <c r="O762" s="448"/>
      <c r="P762" s="448"/>
      <c r="Q762" s="448"/>
      <c r="R762" s="448"/>
      <c r="S762" s="448"/>
      <c r="T762" s="448"/>
      <c r="U762" s="448"/>
      <c r="V762" s="448"/>
      <c r="W762" s="448"/>
      <c r="X762" s="448"/>
      <c r="Y762" s="448"/>
      <c r="Z762" s="448"/>
      <c r="AA762" s="448"/>
      <c r="AB762" s="448"/>
    </row>
    <row r="763">
      <c r="A763" s="448"/>
      <c r="B763" s="448"/>
      <c r="C763" s="448"/>
      <c r="D763" s="448"/>
      <c r="E763" s="448"/>
      <c r="F763" s="448"/>
      <c r="G763" s="448"/>
      <c r="H763" s="448"/>
      <c r="I763" s="448"/>
      <c r="J763" s="448"/>
      <c r="K763" s="448"/>
      <c r="L763" s="448"/>
      <c r="M763" s="448"/>
      <c r="N763" s="448"/>
      <c r="O763" s="448"/>
      <c r="P763" s="448"/>
      <c r="Q763" s="448"/>
      <c r="R763" s="448"/>
      <c r="S763" s="448"/>
      <c r="T763" s="448"/>
      <c r="U763" s="448"/>
      <c r="V763" s="448"/>
      <c r="W763" s="448"/>
      <c r="X763" s="448"/>
      <c r="Y763" s="448"/>
      <c r="Z763" s="448"/>
      <c r="AA763" s="448"/>
      <c r="AB763" s="448"/>
    </row>
    <row r="764">
      <c r="A764" s="448"/>
      <c r="B764" s="448"/>
      <c r="C764" s="448"/>
      <c r="D764" s="448"/>
      <c r="E764" s="448"/>
      <c r="F764" s="448"/>
      <c r="G764" s="448"/>
      <c r="H764" s="448"/>
      <c r="I764" s="448"/>
      <c r="J764" s="448"/>
      <c r="K764" s="448"/>
      <c r="L764" s="448"/>
      <c r="M764" s="448"/>
      <c r="N764" s="448"/>
      <c r="O764" s="448"/>
      <c r="P764" s="448"/>
      <c r="Q764" s="448"/>
      <c r="R764" s="448"/>
      <c r="S764" s="448"/>
      <c r="T764" s="448"/>
      <c r="U764" s="448"/>
      <c r="V764" s="448"/>
      <c r="W764" s="448"/>
      <c r="X764" s="448"/>
      <c r="Y764" s="448"/>
      <c r="Z764" s="448"/>
      <c r="AA764" s="448"/>
      <c r="AB764" s="448"/>
    </row>
    <row r="765">
      <c r="A765" s="448"/>
      <c r="B765" s="448"/>
      <c r="C765" s="448"/>
      <c r="D765" s="448"/>
      <c r="E765" s="448"/>
      <c r="F765" s="448"/>
      <c r="G765" s="448"/>
      <c r="H765" s="448"/>
      <c r="I765" s="448"/>
      <c r="J765" s="448"/>
      <c r="K765" s="448"/>
      <c r="L765" s="448"/>
      <c r="M765" s="448"/>
      <c r="N765" s="448"/>
      <c r="O765" s="448"/>
      <c r="P765" s="448"/>
      <c r="Q765" s="448"/>
      <c r="R765" s="448"/>
      <c r="S765" s="448"/>
      <c r="T765" s="448"/>
      <c r="U765" s="448"/>
      <c r="V765" s="448"/>
      <c r="W765" s="448"/>
      <c r="X765" s="448"/>
      <c r="Y765" s="448"/>
      <c r="Z765" s="448"/>
      <c r="AA765" s="448"/>
      <c r="AB765" s="448"/>
    </row>
    <row r="766">
      <c r="A766" s="448"/>
      <c r="B766" s="448"/>
      <c r="C766" s="448"/>
      <c r="D766" s="448"/>
      <c r="E766" s="448"/>
      <c r="F766" s="448"/>
      <c r="G766" s="448"/>
      <c r="H766" s="448"/>
      <c r="I766" s="448"/>
      <c r="J766" s="448"/>
      <c r="K766" s="448"/>
      <c r="L766" s="448"/>
      <c r="M766" s="448"/>
      <c r="N766" s="448"/>
      <c r="O766" s="448"/>
      <c r="P766" s="448"/>
      <c r="Q766" s="448"/>
      <c r="R766" s="448"/>
      <c r="S766" s="448"/>
      <c r="T766" s="448"/>
      <c r="U766" s="448"/>
      <c r="V766" s="448"/>
      <c r="W766" s="448"/>
      <c r="X766" s="448"/>
      <c r="Y766" s="448"/>
      <c r="Z766" s="448"/>
      <c r="AA766" s="448"/>
      <c r="AB766" s="448"/>
    </row>
    <row r="767">
      <c r="A767" s="448"/>
      <c r="B767" s="448"/>
      <c r="C767" s="448"/>
      <c r="D767" s="448"/>
      <c r="E767" s="448"/>
      <c r="F767" s="448"/>
      <c r="G767" s="448"/>
      <c r="H767" s="448"/>
      <c r="I767" s="448"/>
      <c r="J767" s="448"/>
      <c r="K767" s="448"/>
      <c r="L767" s="448"/>
      <c r="M767" s="448"/>
      <c r="N767" s="448"/>
      <c r="O767" s="448"/>
      <c r="P767" s="448"/>
      <c r="Q767" s="448"/>
      <c r="R767" s="448"/>
      <c r="S767" s="448"/>
      <c r="T767" s="448"/>
      <c r="U767" s="448"/>
      <c r="V767" s="448"/>
      <c r="W767" s="448"/>
      <c r="X767" s="448"/>
      <c r="Y767" s="448"/>
      <c r="Z767" s="448"/>
      <c r="AA767" s="448"/>
      <c r="AB767" s="448"/>
    </row>
    <row r="768">
      <c r="A768" s="448"/>
      <c r="B768" s="448"/>
      <c r="C768" s="448"/>
      <c r="D768" s="448"/>
      <c r="E768" s="448"/>
      <c r="F768" s="448"/>
      <c r="G768" s="448"/>
      <c r="H768" s="448"/>
      <c r="I768" s="448"/>
      <c r="J768" s="448"/>
      <c r="K768" s="448"/>
      <c r="L768" s="448"/>
      <c r="M768" s="448"/>
      <c r="N768" s="448"/>
      <c r="O768" s="448"/>
      <c r="P768" s="448"/>
      <c r="Q768" s="448"/>
      <c r="R768" s="448"/>
      <c r="S768" s="448"/>
      <c r="T768" s="448"/>
      <c r="U768" s="448"/>
      <c r="V768" s="448"/>
      <c r="W768" s="448"/>
      <c r="X768" s="448"/>
      <c r="Y768" s="448"/>
      <c r="Z768" s="448"/>
      <c r="AA768" s="448"/>
      <c r="AB768" s="448"/>
    </row>
    <row r="769">
      <c r="A769" s="448"/>
      <c r="B769" s="448"/>
      <c r="C769" s="448"/>
      <c r="D769" s="448"/>
      <c r="E769" s="448"/>
      <c r="F769" s="448"/>
      <c r="G769" s="448"/>
      <c r="H769" s="448"/>
      <c r="I769" s="448"/>
      <c r="J769" s="448"/>
      <c r="K769" s="448"/>
      <c r="L769" s="448"/>
      <c r="M769" s="448"/>
      <c r="N769" s="448"/>
      <c r="O769" s="448"/>
      <c r="P769" s="448"/>
      <c r="Q769" s="448"/>
      <c r="R769" s="448"/>
      <c r="S769" s="448"/>
      <c r="T769" s="448"/>
      <c r="U769" s="448"/>
      <c r="V769" s="448"/>
      <c r="W769" s="448"/>
      <c r="X769" s="448"/>
      <c r="Y769" s="448"/>
      <c r="Z769" s="448"/>
      <c r="AA769" s="448"/>
      <c r="AB769" s="448"/>
    </row>
    <row r="770">
      <c r="A770" s="448"/>
      <c r="B770" s="448"/>
      <c r="C770" s="448"/>
      <c r="D770" s="448"/>
      <c r="E770" s="448"/>
      <c r="F770" s="448"/>
      <c r="G770" s="448"/>
      <c r="H770" s="448"/>
      <c r="I770" s="448"/>
      <c r="J770" s="448"/>
      <c r="K770" s="448"/>
      <c r="L770" s="448"/>
      <c r="M770" s="448"/>
      <c r="N770" s="448"/>
      <c r="O770" s="448"/>
      <c r="P770" s="448"/>
      <c r="Q770" s="448"/>
      <c r="R770" s="448"/>
      <c r="S770" s="448"/>
      <c r="T770" s="448"/>
      <c r="U770" s="448"/>
      <c r="V770" s="448"/>
      <c r="W770" s="448"/>
      <c r="X770" s="448"/>
      <c r="Y770" s="448"/>
      <c r="Z770" s="448"/>
      <c r="AA770" s="448"/>
      <c r="AB770" s="448"/>
    </row>
    <row r="771">
      <c r="A771" s="448"/>
      <c r="B771" s="448"/>
      <c r="C771" s="448"/>
      <c r="D771" s="448"/>
      <c r="E771" s="448"/>
      <c r="F771" s="448"/>
      <c r="G771" s="448"/>
      <c r="H771" s="448"/>
      <c r="I771" s="448"/>
      <c r="J771" s="448"/>
      <c r="K771" s="448"/>
      <c r="L771" s="448"/>
      <c r="M771" s="448"/>
      <c r="N771" s="448"/>
      <c r="O771" s="448"/>
      <c r="P771" s="448"/>
      <c r="Q771" s="448"/>
      <c r="R771" s="448"/>
      <c r="S771" s="448"/>
      <c r="T771" s="448"/>
      <c r="U771" s="448"/>
      <c r="V771" s="448"/>
      <c r="W771" s="448"/>
      <c r="X771" s="448"/>
      <c r="Y771" s="448"/>
      <c r="Z771" s="448"/>
      <c r="AA771" s="448"/>
      <c r="AB771" s="448"/>
    </row>
    <row r="772">
      <c r="A772" s="448"/>
      <c r="B772" s="448"/>
      <c r="C772" s="448"/>
      <c r="D772" s="448"/>
      <c r="E772" s="448"/>
      <c r="F772" s="448"/>
      <c r="G772" s="448"/>
      <c r="H772" s="448"/>
      <c r="I772" s="448"/>
      <c r="J772" s="448"/>
      <c r="K772" s="448"/>
      <c r="L772" s="448"/>
      <c r="M772" s="448"/>
      <c r="N772" s="448"/>
      <c r="O772" s="448"/>
      <c r="P772" s="448"/>
      <c r="Q772" s="448"/>
      <c r="R772" s="448"/>
      <c r="S772" s="448"/>
      <c r="T772" s="448"/>
      <c r="U772" s="448"/>
      <c r="V772" s="448"/>
      <c r="W772" s="448"/>
      <c r="X772" s="448"/>
      <c r="Y772" s="448"/>
      <c r="Z772" s="448"/>
      <c r="AA772" s="448"/>
      <c r="AB772" s="448"/>
    </row>
    <row r="773">
      <c r="A773" s="448"/>
      <c r="B773" s="448"/>
      <c r="C773" s="448"/>
      <c r="D773" s="448"/>
      <c r="E773" s="448"/>
      <c r="F773" s="448"/>
      <c r="G773" s="448"/>
      <c r="H773" s="448"/>
      <c r="I773" s="448"/>
      <c r="J773" s="448"/>
      <c r="K773" s="448"/>
      <c r="L773" s="448"/>
      <c r="M773" s="448"/>
      <c r="N773" s="448"/>
      <c r="O773" s="448"/>
      <c r="P773" s="448"/>
      <c r="Q773" s="448"/>
      <c r="R773" s="448"/>
      <c r="S773" s="448"/>
      <c r="T773" s="448"/>
      <c r="U773" s="448"/>
      <c r="V773" s="448"/>
      <c r="W773" s="448"/>
      <c r="X773" s="448"/>
      <c r="Y773" s="448"/>
      <c r="Z773" s="448"/>
      <c r="AA773" s="448"/>
      <c r="AB773" s="448"/>
    </row>
    <row r="774">
      <c r="A774" s="448"/>
      <c r="B774" s="448"/>
      <c r="C774" s="448"/>
      <c r="D774" s="448"/>
      <c r="E774" s="448"/>
      <c r="F774" s="448"/>
      <c r="G774" s="448"/>
      <c r="H774" s="448"/>
      <c r="I774" s="448"/>
      <c r="J774" s="448"/>
      <c r="K774" s="448"/>
      <c r="L774" s="448"/>
      <c r="M774" s="448"/>
      <c r="N774" s="448"/>
      <c r="O774" s="448"/>
      <c r="P774" s="448"/>
      <c r="Q774" s="448"/>
      <c r="R774" s="448"/>
      <c r="S774" s="448"/>
      <c r="T774" s="448"/>
      <c r="U774" s="448"/>
      <c r="V774" s="448"/>
      <c r="W774" s="448"/>
      <c r="X774" s="448"/>
      <c r="Y774" s="448"/>
      <c r="Z774" s="448"/>
      <c r="AA774" s="448"/>
      <c r="AB774" s="448"/>
    </row>
    <row r="775">
      <c r="A775" s="448"/>
      <c r="B775" s="448"/>
      <c r="C775" s="448"/>
      <c r="D775" s="448"/>
      <c r="E775" s="448"/>
      <c r="F775" s="448"/>
      <c r="G775" s="448"/>
      <c r="H775" s="448"/>
      <c r="I775" s="448"/>
      <c r="J775" s="448"/>
      <c r="K775" s="448"/>
      <c r="L775" s="448"/>
      <c r="M775" s="448"/>
      <c r="N775" s="448"/>
      <c r="O775" s="448"/>
      <c r="P775" s="448"/>
      <c r="Q775" s="448"/>
      <c r="R775" s="448"/>
      <c r="S775" s="448"/>
      <c r="T775" s="448"/>
      <c r="U775" s="448"/>
      <c r="V775" s="448"/>
      <c r="W775" s="448"/>
      <c r="X775" s="448"/>
      <c r="Y775" s="448"/>
      <c r="Z775" s="448"/>
      <c r="AA775" s="448"/>
      <c r="AB775" s="448"/>
    </row>
    <row r="776">
      <c r="A776" s="448"/>
      <c r="B776" s="448"/>
      <c r="C776" s="448"/>
      <c r="D776" s="448"/>
      <c r="E776" s="448"/>
      <c r="F776" s="448"/>
      <c r="G776" s="448"/>
      <c r="H776" s="448"/>
      <c r="I776" s="448"/>
      <c r="J776" s="448"/>
      <c r="K776" s="448"/>
      <c r="L776" s="448"/>
      <c r="M776" s="448"/>
      <c r="N776" s="448"/>
      <c r="O776" s="448"/>
      <c r="P776" s="448"/>
      <c r="Q776" s="448"/>
      <c r="R776" s="448"/>
      <c r="S776" s="448"/>
      <c r="T776" s="448"/>
      <c r="U776" s="448"/>
      <c r="V776" s="448"/>
      <c r="W776" s="448"/>
      <c r="X776" s="448"/>
      <c r="Y776" s="448"/>
      <c r="Z776" s="448"/>
      <c r="AA776" s="448"/>
      <c r="AB776" s="448"/>
    </row>
    <row r="777">
      <c r="A777" s="448"/>
      <c r="B777" s="448"/>
      <c r="C777" s="448"/>
      <c r="D777" s="448"/>
      <c r="E777" s="448"/>
      <c r="F777" s="448"/>
      <c r="G777" s="448"/>
      <c r="H777" s="448"/>
      <c r="I777" s="448"/>
      <c r="J777" s="448"/>
      <c r="K777" s="448"/>
      <c r="L777" s="448"/>
      <c r="M777" s="448"/>
      <c r="N777" s="448"/>
      <c r="O777" s="448"/>
      <c r="P777" s="448"/>
      <c r="Q777" s="448"/>
      <c r="R777" s="448"/>
      <c r="S777" s="448"/>
      <c r="T777" s="448"/>
      <c r="U777" s="448"/>
      <c r="V777" s="448"/>
      <c r="W777" s="448"/>
      <c r="X777" s="448"/>
      <c r="Y777" s="448"/>
      <c r="Z777" s="448"/>
      <c r="AA777" s="448"/>
      <c r="AB777" s="448"/>
    </row>
    <row r="778">
      <c r="A778" s="448"/>
      <c r="B778" s="448"/>
      <c r="C778" s="448"/>
      <c r="D778" s="448"/>
      <c r="E778" s="448"/>
      <c r="F778" s="448"/>
      <c r="G778" s="448"/>
      <c r="H778" s="448"/>
      <c r="I778" s="448"/>
      <c r="J778" s="448"/>
      <c r="K778" s="448"/>
      <c r="L778" s="448"/>
      <c r="M778" s="448"/>
      <c r="N778" s="448"/>
      <c r="O778" s="448"/>
      <c r="P778" s="448"/>
      <c r="Q778" s="448"/>
      <c r="R778" s="448"/>
      <c r="S778" s="448"/>
      <c r="T778" s="448"/>
      <c r="U778" s="448"/>
      <c r="V778" s="448"/>
      <c r="W778" s="448"/>
      <c r="X778" s="448"/>
      <c r="Y778" s="448"/>
      <c r="Z778" s="448"/>
      <c r="AA778" s="448"/>
      <c r="AB778" s="448"/>
    </row>
    <row r="779">
      <c r="A779" s="448"/>
      <c r="B779" s="448"/>
      <c r="C779" s="448"/>
      <c r="D779" s="448"/>
      <c r="E779" s="448"/>
      <c r="F779" s="448"/>
      <c r="G779" s="448"/>
      <c r="H779" s="448"/>
      <c r="I779" s="448"/>
      <c r="J779" s="448"/>
      <c r="K779" s="448"/>
      <c r="L779" s="448"/>
      <c r="M779" s="448"/>
      <c r="N779" s="448"/>
      <c r="O779" s="448"/>
      <c r="P779" s="448"/>
      <c r="Q779" s="448"/>
      <c r="R779" s="448"/>
      <c r="S779" s="448"/>
      <c r="T779" s="448"/>
      <c r="U779" s="448"/>
      <c r="V779" s="448"/>
      <c r="W779" s="448"/>
      <c r="X779" s="448"/>
      <c r="Y779" s="448"/>
      <c r="Z779" s="448"/>
      <c r="AA779" s="448"/>
      <c r="AB779" s="448"/>
    </row>
    <row r="780">
      <c r="A780" s="448"/>
      <c r="B780" s="448"/>
      <c r="C780" s="448"/>
      <c r="D780" s="448"/>
      <c r="E780" s="448"/>
      <c r="F780" s="448"/>
      <c r="G780" s="448"/>
      <c r="H780" s="448"/>
      <c r="I780" s="448"/>
      <c r="J780" s="448"/>
      <c r="K780" s="448"/>
      <c r="L780" s="448"/>
      <c r="M780" s="448"/>
      <c r="N780" s="448"/>
      <c r="O780" s="448"/>
      <c r="P780" s="448"/>
      <c r="Q780" s="448"/>
      <c r="R780" s="448"/>
      <c r="S780" s="448"/>
      <c r="T780" s="448"/>
      <c r="U780" s="448"/>
      <c r="V780" s="448"/>
      <c r="W780" s="448"/>
      <c r="X780" s="448"/>
      <c r="Y780" s="448"/>
      <c r="Z780" s="448"/>
      <c r="AA780" s="448"/>
      <c r="AB780" s="448"/>
    </row>
    <row r="781">
      <c r="A781" s="448"/>
      <c r="B781" s="448"/>
      <c r="C781" s="448"/>
      <c r="D781" s="448"/>
      <c r="E781" s="448"/>
      <c r="F781" s="448"/>
      <c r="G781" s="448"/>
      <c r="H781" s="448"/>
      <c r="I781" s="448"/>
      <c r="J781" s="448"/>
      <c r="K781" s="448"/>
      <c r="L781" s="448"/>
      <c r="M781" s="448"/>
      <c r="N781" s="448"/>
      <c r="O781" s="448"/>
      <c r="P781" s="448"/>
      <c r="Q781" s="448"/>
      <c r="R781" s="448"/>
      <c r="S781" s="448"/>
      <c r="T781" s="448"/>
      <c r="U781" s="448"/>
      <c r="V781" s="448"/>
      <c r="W781" s="448"/>
      <c r="X781" s="448"/>
      <c r="Y781" s="448"/>
      <c r="Z781" s="448"/>
      <c r="AA781" s="448"/>
      <c r="AB781" s="448"/>
    </row>
    <row r="782">
      <c r="A782" s="448"/>
      <c r="B782" s="448"/>
      <c r="C782" s="448"/>
      <c r="D782" s="448"/>
      <c r="E782" s="448"/>
      <c r="F782" s="448"/>
      <c r="G782" s="448"/>
      <c r="H782" s="448"/>
      <c r="I782" s="448"/>
      <c r="J782" s="448"/>
      <c r="K782" s="448"/>
      <c r="L782" s="448"/>
      <c r="M782" s="448"/>
      <c r="N782" s="448"/>
      <c r="O782" s="448"/>
      <c r="P782" s="448"/>
      <c r="Q782" s="448"/>
      <c r="R782" s="448"/>
      <c r="S782" s="448"/>
      <c r="T782" s="448"/>
      <c r="U782" s="448"/>
      <c r="V782" s="448"/>
      <c r="W782" s="448"/>
      <c r="X782" s="448"/>
      <c r="Y782" s="448"/>
      <c r="Z782" s="448"/>
      <c r="AA782" s="448"/>
      <c r="AB782" s="448"/>
    </row>
    <row r="783">
      <c r="A783" s="448"/>
      <c r="B783" s="448"/>
      <c r="C783" s="448"/>
      <c r="D783" s="448"/>
      <c r="E783" s="448"/>
      <c r="F783" s="448"/>
      <c r="G783" s="448"/>
      <c r="H783" s="448"/>
      <c r="I783" s="448"/>
      <c r="J783" s="448"/>
      <c r="K783" s="448"/>
      <c r="L783" s="448"/>
      <c r="M783" s="448"/>
      <c r="N783" s="448"/>
      <c r="O783" s="448"/>
      <c r="P783" s="448"/>
      <c r="Q783" s="448"/>
      <c r="R783" s="448"/>
      <c r="S783" s="448"/>
      <c r="T783" s="448"/>
      <c r="U783" s="448"/>
      <c r="V783" s="448"/>
      <c r="W783" s="448"/>
      <c r="X783" s="448"/>
      <c r="Y783" s="448"/>
      <c r="Z783" s="448"/>
      <c r="AA783" s="448"/>
      <c r="AB783" s="448"/>
    </row>
    <row r="784">
      <c r="A784" s="448"/>
      <c r="B784" s="448"/>
      <c r="C784" s="448"/>
      <c r="D784" s="448"/>
      <c r="E784" s="448"/>
      <c r="F784" s="448"/>
      <c r="G784" s="448"/>
      <c r="H784" s="448"/>
      <c r="I784" s="448"/>
      <c r="J784" s="448"/>
      <c r="K784" s="448"/>
      <c r="L784" s="448"/>
      <c r="M784" s="448"/>
      <c r="N784" s="448"/>
      <c r="O784" s="448"/>
      <c r="P784" s="448"/>
      <c r="Q784" s="448"/>
      <c r="R784" s="448"/>
      <c r="S784" s="448"/>
      <c r="T784" s="448"/>
      <c r="U784" s="448"/>
      <c r="V784" s="448"/>
      <c r="W784" s="448"/>
      <c r="X784" s="448"/>
      <c r="Y784" s="448"/>
      <c r="Z784" s="448"/>
      <c r="AA784" s="448"/>
      <c r="AB784" s="448"/>
    </row>
    <row r="785">
      <c r="A785" s="448"/>
      <c r="B785" s="448"/>
      <c r="C785" s="448"/>
      <c r="D785" s="448"/>
      <c r="E785" s="448"/>
      <c r="F785" s="448"/>
      <c r="G785" s="448"/>
      <c r="H785" s="448"/>
      <c r="I785" s="448"/>
      <c r="J785" s="448"/>
      <c r="K785" s="448"/>
      <c r="L785" s="448"/>
      <c r="M785" s="448"/>
      <c r="N785" s="448"/>
      <c r="O785" s="448"/>
      <c r="P785" s="448"/>
      <c r="Q785" s="448"/>
      <c r="R785" s="448"/>
      <c r="S785" s="448"/>
      <c r="T785" s="448"/>
      <c r="U785" s="448"/>
      <c r="V785" s="448"/>
      <c r="W785" s="448"/>
      <c r="X785" s="448"/>
      <c r="Y785" s="448"/>
      <c r="Z785" s="448"/>
      <c r="AA785" s="448"/>
      <c r="AB785" s="448"/>
    </row>
    <row r="786">
      <c r="A786" s="448"/>
      <c r="B786" s="448"/>
      <c r="C786" s="448"/>
      <c r="D786" s="448"/>
      <c r="E786" s="448"/>
      <c r="F786" s="448"/>
      <c r="G786" s="448"/>
      <c r="H786" s="448"/>
      <c r="I786" s="448"/>
      <c r="J786" s="448"/>
      <c r="K786" s="448"/>
      <c r="L786" s="448"/>
      <c r="M786" s="448"/>
      <c r="N786" s="448"/>
      <c r="O786" s="448"/>
      <c r="P786" s="448"/>
      <c r="Q786" s="448"/>
      <c r="R786" s="448"/>
      <c r="S786" s="448"/>
      <c r="T786" s="448"/>
      <c r="U786" s="448"/>
      <c r="V786" s="448"/>
      <c r="W786" s="448"/>
      <c r="X786" s="448"/>
      <c r="Y786" s="448"/>
      <c r="Z786" s="448"/>
      <c r="AA786" s="448"/>
      <c r="AB786" s="448"/>
    </row>
    <row r="787">
      <c r="A787" s="448"/>
      <c r="B787" s="448"/>
      <c r="C787" s="448"/>
      <c r="D787" s="448"/>
      <c r="E787" s="448"/>
      <c r="F787" s="448"/>
      <c r="G787" s="448"/>
      <c r="H787" s="448"/>
      <c r="I787" s="448"/>
      <c r="J787" s="448"/>
      <c r="K787" s="448"/>
      <c r="L787" s="448"/>
      <c r="M787" s="448"/>
      <c r="N787" s="448"/>
      <c r="O787" s="448"/>
      <c r="P787" s="448"/>
      <c r="Q787" s="448"/>
      <c r="R787" s="448"/>
      <c r="S787" s="448"/>
      <c r="T787" s="448"/>
      <c r="U787" s="448"/>
      <c r="V787" s="448"/>
      <c r="W787" s="448"/>
      <c r="X787" s="448"/>
      <c r="Y787" s="448"/>
      <c r="Z787" s="448"/>
      <c r="AA787" s="448"/>
      <c r="AB787" s="448"/>
    </row>
    <row r="788">
      <c r="A788" s="448"/>
      <c r="B788" s="448"/>
      <c r="C788" s="448"/>
      <c r="D788" s="448"/>
      <c r="E788" s="448"/>
      <c r="F788" s="448"/>
      <c r="G788" s="448"/>
      <c r="H788" s="448"/>
      <c r="I788" s="448"/>
      <c r="J788" s="448"/>
      <c r="K788" s="448"/>
      <c r="L788" s="448"/>
      <c r="M788" s="448"/>
      <c r="N788" s="448"/>
      <c r="O788" s="448"/>
      <c r="P788" s="448"/>
      <c r="Q788" s="448"/>
      <c r="R788" s="448"/>
      <c r="S788" s="448"/>
      <c r="T788" s="448"/>
      <c r="U788" s="448"/>
      <c r="V788" s="448"/>
      <c r="W788" s="448"/>
      <c r="X788" s="448"/>
      <c r="Y788" s="448"/>
      <c r="Z788" s="448"/>
      <c r="AA788" s="448"/>
      <c r="AB788" s="448"/>
    </row>
    <row r="789">
      <c r="A789" s="448"/>
      <c r="B789" s="448"/>
      <c r="C789" s="448"/>
      <c r="D789" s="448"/>
      <c r="E789" s="448"/>
      <c r="F789" s="448"/>
      <c r="G789" s="448"/>
      <c r="H789" s="448"/>
      <c r="I789" s="448"/>
      <c r="J789" s="448"/>
      <c r="K789" s="448"/>
      <c r="L789" s="448"/>
      <c r="M789" s="448"/>
      <c r="N789" s="448"/>
      <c r="O789" s="448"/>
      <c r="P789" s="448"/>
      <c r="Q789" s="448"/>
      <c r="R789" s="448"/>
      <c r="S789" s="448"/>
      <c r="T789" s="448"/>
      <c r="U789" s="448"/>
      <c r="V789" s="448"/>
      <c r="W789" s="448"/>
      <c r="X789" s="448"/>
      <c r="Y789" s="448"/>
      <c r="Z789" s="448"/>
      <c r="AA789" s="448"/>
      <c r="AB789" s="448"/>
    </row>
    <row r="790">
      <c r="A790" s="448"/>
      <c r="B790" s="448"/>
      <c r="C790" s="448"/>
      <c r="D790" s="448"/>
      <c r="E790" s="448"/>
      <c r="F790" s="448"/>
      <c r="G790" s="448"/>
      <c r="H790" s="448"/>
      <c r="I790" s="448"/>
      <c r="J790" s="448"/>
      <c r="K790" s="448"/>
      <c r="L790" s="448"/>
      <c r="M790" s="448"/>
      <c r="N790" s="448"/>
      <c r="O790" s="448"/>
      <c r="P790" s="448"/>
      <c r="Q790" s="448"/>
      <c r="R790" s="448"/>
      <c r="S790" s="448"/>
      <c r="T790" s="448"/>
      <c r="U790" s="448"/>
      <c r="V790" s="448"/>
      <c r="W790" s="448"/>
      <c r="X790" s="448"/>
      <c r="Y790" s="448"/>
      <c r="Z790" s="448"/>
      <c r="AA790" s="448"/>
      <c r="AB790" s="448"/>
    </row>
    <row r="791">
      <c r="A791" s="448"/>
      <c r="B791" s="448"/>
      <c r="C791" s="448"/>
      <c r="D791" s="448"/>
      <c r="E791" s="448"/>
      <c r="F791" s="448"/>
      <c r="G791" s="448"/>
      <c r="H791" s="448"/>
      <c r="I791" s="448"/>
      <c r="J791" s="448"/>
      <c r="K791" s="448"/>
      <c r="L791" s="448"/>
      <c r="M791" s="448"/>
      <c r="N791" s="448"/>
      <c r="O791" s="448"/>
      <c r="P791" s="448"/>
      <c r="Q791" s="448"/>
      <c r="R791" s="448"/>
      <c r="S791" s="448"/>
      <c r="T791" s="448"/>
      <c r="U791" s="448"/>
      <c r="V791" s="448"/>
      <c r="W791" s="448"/>
      <c r="X791" s="448"/>
      <c r="Y791" s="448"/>
      <c r="Z791" s="448"/>
      <c r="AA791" s="448"/>
      <c r="AB791" s="448"/>
    </row>
    <row r="792">
      <c r="A792" s="448"/>
      <c r="B792" s="448"/>
      <c r="C792" s="448"/>
      <c r="D792" s="448"/>
      <c r="E792" s="448"/>
      <c r="F792" s="448"/>
      <c r="G792" s="448"/>
      <c r="H792" s="448"/>
      <c r="I792" s="448"/>
      <c r="J792" s="448"/>
      <c r="K792" s="448"/>
      <c r="L792" s="448"/>
      <c r="M792" s="448"/>
      <c r="N792" s="448"/>
      <c r="O792" s="448"/>
      <c r="P792" s="448"/>
      <c r="Q792" s="448"/>
      <c r="R792" s="448"/>
      <c r="S792" s="448"/>
      <c r="T792" s="448"/>
      <c r="U792" s="448"/>
      <c r="V792" s="448"/>
      <c r="W792" s="448"/>
      <c r="X792" s="448"/>
      <c r="Y792" s="448"/>
      <c r="Z792" s="448"/>
      <c r="AA792" s="448"/>
      <c r="AB792" s="448"/>
    </row>
    <row r="793">
      <c r="A793" s="448"/>
      <c r="B793" s="448"/>
      <c r="C793" s="448"/>
      <c r="D793" s="448"/>
      <c r="E793" s="448"/>
      <c r="F793" s="448"/>
      <c r="G793" s="448"/>
      <c r="H793" s="448"/>
      <c r="I793" s="448"/>
      <c r="J793" s="448"/>
      <c r="K793" s="448"/>
      <c r="L793" s="448"/>
      <c r="M793" s="448"/>
      <c r="N793" s="448"/>
      <c r="O793" s="448"/>
      <c r="P793" s="448"/>
      <c r="Q793" s="448"/>
      <c r="R793" s="448"/>
      <c r="S793" s="448"/>
      <c r="T793" s="448"/>
      <c r="U793" s="448"/>
      <c r="V793" s="448"/>
      <c r="W793" s="448"/>
      <c r="X793" s="448"/>
      <c r="Y793" s="448"/>
      <c r="Z793" s="448"/>
      <c r="AA793" s="448"/>
      <c r="AB793" s="448"/>
    </row>
    <row r="794">
      <c r="A794" s="448"/>
      <c r="B794" s="448"/>
      <c r="C794" s="448"/>
      <c r="D794" s="448"/>
      <c r="E794" s="448"/>
      <c r="F794" s="448"/>
      <c r="G794" s="448"/>
      <c r="H794" s="448"/>
      <c r="I794" s="448"/>
      <c r="J794" s="448"/>
      <c r="K794" s="448"/>
      <c r="L794" s="448"/>
      <c r="M794" s="448"/>
      <c r="N794" s="448"/>
      <c r="O794" s="448"/>
      <c r="P794" s="448"/>
      <c r="Q794" s="448"/>
      <c r="R794" s="448"/>
      <c r="S794" s="448"/>
      <c r="T794" s="448"/>
      <c r="U794" s="448"/>
      <c r="V794" s="448"/>
      <c r="W794" s="448"/>
      <c r="X794" s="448"/>
      <c r="Y794" s="448"/>
      <c r="Z794" s="448"/>
      <c r="AA794" s="448"/>
      <c r="AB794" s="448"/>
    </row>
    <row r="795">
      <c r="A795" s="448"/>
      <c r="B795" s="448"/>
      <c r="C795" s="448"/>
      <c r="D795" s="448"/>
      <c r="E795" s="448"/>
      <c r="F795" s="448"/>
      <c r="G795" s="448"/>
      <c r="H795" s="448"/>
      <c r="I795" s="448"/>
      <c r="J795" s="448"/>
      <c r="K795" s="448"/>
      <c r="L795" s="448"/>
      <c r="M795" s="448"/>
      <c r="N795" s="448"/>
      <c r="O795" s="448"/>
      <c r="P795" s="448"/>
      <c r="Q795" s="448"/>
      <c r="R795" s="448"/>
      <c r="S795" s="448"/>
      <c r="T795" s="448"/>
      <c r="U795" s="448"/>
      <c r="V795" s="448"/>
      <c r="W795" s="448"/>
      <c r="X795" s="448"/>
      <c r="Y795" s="448"/>
      <c r="Z795" s="448"/>
      <c r="AA795" s="448"/>
      <c r="AB795" s="448"/>
    </row>
    <row r="796">
      <c r="A796" s="448"/>
      <c r="B796" s="448"/>
      <c r="C796" s="448"/>
      <c r="D796" s="448"/>
      <c r="E796" s="448"/>
      <c r="F796" s="448"/>
      <c r="G796" s="448"/>
      <c r="H796" s="448"/>
      <c r="I796" s="448"/>
      <c r="J796" s="448"/>
      <c r="K796" s="448"/>
      <c r="L796" s="448"/>
      <c r="M796" s="448"/>
      <c r="N796" s="448"/>
      <c r="O796" s="448"/>
      <c r="P796" s="448"/>
      <c r="Q796" s="448"/>
      <c r="R796" s="448"/>
      <c r="S796" s="448"/>
      <c r="T796" s="448"/>
      <c r="U796" s="448"/>
      <c r="V796" s="448"/>
      <c r="W796" s="448"/>
      <c r="X796" s="448"/>
      <c r="Y796" s="448"/>
      <c r="Z796" s="448"/>
      <c r="AA796" s="448"/>
      <c r="AB796" s="448"/>
    </row>
    <row r="797">
      <c r="A797" s="448"/>
      <c r="B797" s="448"/>
      <c r="C797" s="448"/>
      <c r="D797" s="448"/>
      <c r="E797" s="448"/>
      <c r="F797" s="448"/>
      <c r="G797" s="448"/>
      <c r="H797" s="448"/>
      <c r="I797" s="448"/>
      <c r="J797" s="448"/>
      <c r="K797" s="448"/>
      <c r="L797" s="448"/>
      <c r="M797" s="448"/>
      <c r="N797" s="448"/>
      <c r="O797" s="448"/>
      <c r="P797" s="448"/>
      <c r="Q797" s="448"/>
      <c r="R797" s="448"/>
      <c r="S797" s="448"/>
      <c r="T797" s="448"/>
      <c r="U797" s="448"/>
      <c r="V797" s="448"/>
      <c r="W797" s="448"/>
      <c r="X797" s="448"/>
      <c r="Y797" s="448"/>
      <c r="Z797" s="448"/>
      <c r="AA797" s="448"/>
      <c r="AB797" s="448"/>
    </row>
    <row r="798">
      <c r="A798" s="448"/>
      <c r="B798" s="448"/>
      <c r="C798" s="448"/>
      <c r="D798" s="448"/>
      <c r="E798" s="448"/>
      <c r="F798" s="448"/>
      <c r="G798" s="448"/>
      <c r="H798" s="448"/>
      <c r="I798" s="448"/>
      <c r="J798" s="448"/>
      <c r="K798" s="448"/>
      <c r="L798" s="448"/>
      <c r="M798" s="448"/>
      <c r="N798" s="448"/>
      <c r="O798" s="448"/>
      <c r="P798" s="448"/>
      <c r="Q798" s="448"/>
      <c r="R798" s="448"/>
      <c r="S798" s="448"/>
      <c r="T798" s="448"/>
      <c r="U798" s="448"/>
      <c r="V798" s="448"/>
      <c r="W798" s="448"/>
      <c r="X798" s="448"/>
      <c r="Y798" s="448"/>
      <c r="Z798" s="448"/>
      <c r="AA798" s="448"/>
      <c r="AB798" s="448"/>
    </row>
    <row r="799">
      <c r="A799" s="448"/>
      <c r="B799" s="448"/>
      <c r="C799" s="448"/>
      <c r="D799" s="448"/>
      <c r="E799" s="448"/>
      <c r="F799" s="448"/>
      <c r="G799" s="448"/>
      <c r="H799" s="448"/>
      <c r="I799" s="448"/>
      <c r="J799" s="448"/>
      <c r="K799" s="448"/>
      <c r="L799" s="448"/>
      <c r="M799" s="448"/>
      <c r="N799" s="448"/>
      <c r="O799" s="448"/>
      <c r="P799" s="448"/>
      <c r="Q799" s="448"/>
      <c r="R799" s="448"/>
      <c r="S799" s="448"/>
      <c r="T799" s="448"/>
      <c r="U799" s="448"/>
      <c r="V799" s="448"/>
      <c r="W799" s="448"/>
      <c r="X799" s="448"/>
      <c r="Y799" s="448"/>
      <c r="Z799" s="448"/>
      <c r="AA799" s="448"/>
      <c r="AB799" s="448"/>
    </row>
    <row r="800">
      <c r="A800" s="448"/>
      <c r="B800" s="448"/>
      <c r="C800" s="448"/>
      <c r="D800" s="448"/>
      <c r="E800" s="448"/>
      <c r="F800" s="448"/>
      <c r="G800" s="448"/>
      <c r="H800" s="448"/>
      <c r="I800" s="448"/>
      <c r="J800" s="448"/>
      <c r="K800" s="448"/>
      <c r="L800" s="448"/>
      <c r="M800" s="448"/>
      <c r="N800" s="448"/>
      <c r="O800" s="448"/>
      <c r="P800" s="448"/>
      <c r="Q800" s="448"/>
      <c r="R800" s="448"/>
      <c r="S800" s="448"/>
      <c r="T800" s="448"/>
      <c r="U800" s="448"/>
      <c r="V800" s="448"/>
      <c r="W800" s="448"/>
      <c r="X800" s="448"/>
      <c r="Y800" s="448"/>
      <c r="Z800" s="448"/>
      <c r="AA800" s="448"/>
      <c r="AB800" s="448"/>
    </row>
    <row r="801">
      <c r="A801" s="448"/>
      <c r="B801" s="448"/>
      <c r="C801" s="448"/>
      <c r="D801" s="448"/>
      <c r="E801" s="448"/>
      <c r="F801" s="448"/>
      <c r="G801" s="448"/>
      <c r="H801" s="448"/>
      <c r="I801" s="448"/>
      <c r="J801" s="448"/>
      <c r="K801" s="448"/>
      <c r="L801" s="448"/>
      <c r="M801" s="448"/>
      <c r="N801" s="448"/>
      <c r="O801" s="448"/>
      <c r="P801" s="448"/>
      <c r="Q801" s="448"/>
      <c r="R801" s="448"/>
      <c r="S801" s="448"/>
      <c r="T801" s="448"/>
      <c r="U801" s="448"/>
      <c r="V801" s="448"/>
      <c r="W801" s="448"/>
      <c r="X801" s="448"/>
      <c r="Y801" s="448"/>
      <c r="Z801" s="448"/>
      <c r="AA801" s="448"/>
      <c r="AB801" s="448"/>
    </row>
    <row r="802">
      <c r="A802" s="448"/>
      <c r="B802" s="448"/>
      <c r="C802" s="448"/>
      <c r="D802" s="448"/>
      <c r="E802" s="448"/>
      <c r="F802" s="448"/>
      <c r="G802" s="448"/>
      <c r="H802" s="448"/>
      <c r="I802" s="448"/>
      <c r="J802" s="448"/>
      <c r="K802" s="448"/>
      <c r="L802" s="448"/>
      <c r="M802" s="448"/>
      <c r="N802" s="448"/>
      <c r="O802" s="448"/>
      <c r="P802" s="448"/>
      <c r="Q802" s="448"/>
      <c r="R802" s="448"/>
      <c r="S802" s="448"/>
      <c r="T802" s="448"/>
      <c r="U802" s="448"/>
      <c r="V802" s="448"/>
      <c r="W802" s="448"/>
      <c r="X802" s="448"/>
      <c r="Y802" s="448"/>
      <c r="Z802" s="448"/>
      <c r="AA802" s="448"/>
      <c r="AB802" s="448"/>
    </row>
    <row r="803">
      <c r="A803" s="448"/>
      <c r="B803" s="448"/>
      <c r="C803" s="448"/>
      <c r="D803" s="448"/>
      <c r="E803" s="448"/>
      <c r="F803" s="448"/>
      <c r="G803" s="448"/>
      <c r="H803" s="448"/>
      <c r="I803" s="448"/>
      <c r="J803" s="448"/>
      <c r="K803" s="448"/>
      <c r="L803" s="448"/>
      <c r="M803" s="448"/>
      <c r="N803" s="448"/>
      <c r="O803" s="448"/>
      <c r="P803" s="448"/>
      <c r="Q803" s="448"/>
      <c r="R803" s="448"/>
      <c r="S803" s="448"/>
      <c r="T803" s="448"/>
      <c r="U803" s="448"/>
      <c r="V803" s="448"/>
      <c r="W803" s="448"/>
      <c r="X803" s="448"/>
      <c r="Y803" s="448"/>
      <c r="Z803" s="448"/>
      <c r="AA803" s="448"/>
      <c r="AB803" s="448"/>
    </row>
    <row r="804">
      <c r="A804" s="448"/>
      <c r="B804" s="448"/>
      <c r="C804" s="448"/>
      <c r="D804" s="448"/>
      <c r="E804" s="448"/>
      <c r="F804" s="448"/>
      <c r="G804" s="448"/>
      <c r="H804" s="448"/>
      <c r="I804" s="448"/>
      <c r="J804" s="448"/>
      <c r="K804" s="448"/>
      <c r="L804" s="448"/>
      <c r="M804" s="448"/>
      <c r="N804" s="448"/>
      <c r="O804" s="448"/>
      <c r="P804" s="448"/>
      <c r="Q804" s="448"/>
      <c r="R804" s="448"/>
      <c r="S804" s="448"/>
      <c r="T804" s="448"/>
      <c r="U804" s="448"/>
      <c r="V804" s="448"/>
      <c r="W804" s="448"/>
      <c r="X804" s="448"/>
      <c r="Y804" s="448"/>
      <c r="Z804" s="448"/>
      <c r="AA804" s="448"/>
      <c r="AB804" s="448"/>
    </row>
    <row r="805">
      <c r="A805" s="448"/>
      <c r="B805" s="448"/>
      <c r="C805" s="448"/>
      <c r="D805" s="448"/>
      <c r="E805" s="448"/>
      <c r="F805" s="448"/>
      <c r="G805" s="448"/>
      <c r="H805" s="448"/>
      <c r="I805" s="448"/>
      <c r="J805" s="448"/>
      <c r="K805" s="448"/>
      <c r="L805" s="448"/>
      <c r="M805" s="448"/>
      <c r="N805" s="448"/>
      <c r="O805" s="448"/>
      <c r="P805" s="448"/>
      <c r="Q805" s="448"/>
      <c r="R805" s="448"/>
      <c r="S805" s="448"/>
      <c r="T805" s="448"/>
      <c r="U805" s="448"/>
      <c r="V805" s="448"/>
      <c r="W805" s="448"/>
      <c r="X805" s="448"/>
      <c r="Y805" s="448"/>
      <c r="Z805" s="448"/>
      <c r="AA805" s="448"/>
      <c r="AB805" s="448"/>
    </row>
    <row r="806">
      <c r="A806" s="448"/>
      <c r="B806" s="448"/>
      <c r="C806" s="448"/>
      <c r="D806" s="448"/>
      <c r="E806" s="448"/>
      <c r="F806" s="448"/>
      <c r="G806" s="448"/>
      <c r="H806" s="448"/>
      <c r="I806" s="448"/>
      <c r="J806" s="448"/>
      <c r="K806" s="448"/>
      <c r="L806" s="448"/>
      <c r="M806" s="448"/>
      <c r="N806" s="448"/>
      <c r="O806" s="448"/>
      <c r="P806" s="448"/>
      <c r="Q806" s="448"/>
      <c r="R806" s="448"/>
      <c r="S806" s="448"/>
      <c r="T806" s="448"/>
      <c r="U806" s="448"/>
      <c r="V806" s="448"/>
      <c r="W806" s="448"/>
      <c r="X806" s="448"/>
      <c r="Y806" s="448"/>
      <c r="Z806" s="448"/>
      <c r="AA806" s="448"/>
      <c r="AB806" s="448"/>
    </row>
    <row r="807">
      <c r="A807" s="448"/>
      <c r="B807" s="448"/>
      <c r="C807" s="448"/>
      <c r="D807" s="448"/>
      <c r="E807" s="448"/>
      <c r="F807" s="448"/>
      <c r="G807" s="448"/>
      <c r="H807" s="448"/>
      <c r="I807" s="448"/>
      <c r="J807" s="448"/>
      <c r="K807" s="448"/>
      <c r="L807" s="448"/>
      <c r="M807" s="448"/>
      <c r="N807" s="448"/>
      <c r="O807" s="448"/>
      <c r="P807" s="448"/>
      <c r="Q807" s="448"/>
      <c r="R807" s="448"/>
      <c r="S807" s="448"/>
      <c r="T807" s="448"/>
      <c r="U807" s="448"/>
      <c r="V807" s="448"/>
      <c r="W807" s="448"/>
      <c r="X807" s="448"/>
      <c r="Y807" s="448"/>
      <c r="Z807" s="448"/>
      <c r="AA807" s="448"/>
      <c r="AB807" s="448"/>
    </row>
    <row r="808">
      <c r="A808" s="448"/>
      <c r="B808" s="448"/>
      <c r="C808" s="448"/>
      <c r="D808" s="448"/>
      <c r="E808" s="448"/>
      <c r="F808" s="448"/>
      <c r="G808" s="448"/>
      <c r="H808" s="448"/>
      <c r="I808" s="448"/>
      <c r="J808" s="448"/>
      <c r="K808" s="448"/>
      <c r="L808" s="448"/>
      <c r="M808" s="448"/>
      <c r="N808" s="448"/>
      <c r="O808" s="448"/>
      <c r="P808" s="448"/>
      <c r="Q808" s="448"/>
      <c r="R808" s="448"/>
      <c r="S808" s="448"/>
      <c r="T808" s="448"/>
      <c r="U808" s="448"/>
      <c r="V808" s="448"/>
      <c r="W808" s="448"/>
      <c r="X808" s="448"/>
      <c r="Y808" s="448"/>
      <c r="Z808" s="448"/>
      <c r="AA808" s="448"/>
      <c r="AB808" s="448"/>
    </row>
    <row r="809">
      <c r="A809" s="448"/>
      <c r="B809" s="448"/>
      <c r="C809" s="448"/>
      <c r="D809" s="448"/>
      <c r="E809" s="448"/>
      <c r="F809" s="448"/>
      <c r="G809" s="448"/>
      <c r="H809" s="448"/>
      <c r="I809" s="448"/>
      <c r="J809" s="448"/>
      <c r="K809" s="448"/>
      <c r="L809" s="448"/>
      <c r="M809" s="448"/>
      <c r="N809" s="448"/>
      <c r="O809" s="448"/>
      <c r="P809" s="448"/>
      <c r="Q809" s="448"/>
      <c r="R809" s="448"/>
      <c r="S809" s="448"/>
      <c r="T809" s="448"/>
      <c r="U809" s="448"/>
      <c r="V809" s="448"/>
      <c r="W809" s="448"/>
      <c r="X809" s="448"/>
      <c r="Y809" s="448"/>
      <c r="Z809" s="448"/>
      <c r="AA809" s="448"/>
      <c r="AB809" s="448"/>
    </row>
    <row r="810">
      <c r="A810" s="448"/>
      <c r="B810" s="448"/>
      <c r="C810" s="448"/>
      <c r="D810" s="448"/>
      <c r="E810" s="448"/>
      <c r="F810" s="448"/>
      <c r="G810" s="448"/>
      <c r="H810" s="448"/>
      <c r="I810" s="448"/>
      <c r="J810" s="448"/>
      <c r="K810" s="448"/>
      <c r="L810" s="448"/>
      <c r="M810" s="448"/>
      <c r="N810" s="448"/>
      <c r="O810" s="448"/>
      <c r="P810" s="448"/>
      <c r="Q810" s="448"/>
      <c r="R810" s="448"/>
      <c r="S810" s="448"/>
      <c r="T810" s="448"/>
      <c r="U810" s="448"/>
      <c r="V810" s="448"/>
      <c r="W810" s="448"/>
      <c r="X810" s="448"/>
      <c r="Y810" s="448"/>
      <c r="Z810" s="448"/>
      <c r="AA810" s="448"/>
      <c r="AB810" s="448"/>
    </row>
    <row r="811">
      <c r="A811" s="448"/>
      <c r="B811" s="448"/>
      <c r="C811" s="448"/>
      <c r="D811" s="448"/>
      <c r="E811" s="448"/>
      <c r="F811" s="448"/>
      <c r="G811" s="448"/>
      <c r="H811" s="448"/>
      <c r="I811" s="448"/>
      <c r="J811" s="448"/>
      <c r="K811" s="448"/>
      <c r="L811" s="448"/>
      <c r="M811" s="448"/>
      <c r="N811" s="448"/>
      <c r="O811" s="448"/>
      <c r="P811" s="448"/>
      <c r="Q811" s="448"/>
      <c r="R811" s="448"/>
      <c r="S811" s="448"/>
      <c r="T811" s="448"/>
      <c r="U811" s="448"/>
      <c r="V811" s="448"/>
      <c r="W811" s="448"/>
      <c r="X811" s="448"/>
      <c r="Y811" s="448"/>
      <c r="Z811" s="448"/>
      <c r="AA811" s="448"/>
      <c r="AB811" s="448"/>
    </row>
    <row r="812">
      <c r="A812" s="448"/>
      <c r="B812" s="448"/>
      <c r="C812" s="448"/>
      <c r="D812" s="448"/>
      <c r="E812" s="448"/>
      <c r="F812" s="448"/>
      <c r="G812" s="448"/>
      <c r="H812" s="448"/>
      <c r="I812" s="448"/>
      <c r="J812" s="448"/>
      <c r="K812" s="448"/>
      <c r="L812" s="448"/>
      <c r="M812" s="448"/>
      <c r="N812" s="448"/>
      <c r="O812" s="448"/>
      <c r="P812" s="448"/>
      <c r="Q812" s="448"/>
      <c r="R812" s="448"/>
      <c r="S812" s="448"/>
      <c r="T812" s="448"/>
      <c r="U812" s="448"/>
      <c r="V812" s="448"/>
      <c r="W812" s="448"/>
      <c r="X812" s="448"/>
      <c r="Y812" s="448"/>
      <c r="Z812" s="448"/>
      <c r="AA812" s="448"/>
      <c r="AB812" s="448"/>
    </row>
    <row r="813">
      <c r="A813" s="448"/>
      <c r="B813" s="448"/>
      <c r="C813" s="448"/>
      <c r="D813" s="448"/>
      <c r="E813" s="448"/>
      <c r="F813" s="448"/>
      <c r="G813" s="448"/>
      <c r="H813" s="448"/>
      <c r="I813" s="448"/>
      <c r="J813" s="448"/>
      <c r="K813" s="448"/>
      <c r="L813" s="448"/>
      <c r="M813" s="448"/>
      <c r="N813" s="448"/>
      <c r="O813" s="448"/>
      <c r="P813" s="448"/>
      <c r="Q813" s="448"/>
      <c r="R813" s="448"/>
      <c r="S813" s="448"/>
      <c r="T813" s="448"/>
      <c r="U813" s="448"/>
      <c r="V813" s="448"/>
      <c r="W813" s="448"/>
      <c r="X813" s="448"/>
      <c r="Y813" s="448"/>
      <c r="Z813" s="448"/>
      <c r="AA813" s="448"/>
      <c r="AB813" s="448"/>
    </row>
    <row r="814">
      <c r="A814" s="448"/>
      <c r="B814" s="448"/>
      <c r="C814" s="448"/>
      <c r="D814" s="448"/>
      <c r="E814" s="448"/>
      <c r="F814" s="448"/>
      <c r="G814" s="448"/>
      <c r="H814" s="448"/>
      <c r="I814" s="448"/>
      <c r="J814" s="448"/>
      <c r="K814" s="448"/>
      <c r="L814" s="448"/>
      <c r="M814" s="448"/>
      <c r="N814" s="448"/>
      <c r="O814" s="448"/>
      <c r="P814" s="448"/>
      <c r="Q814" s="448"/>
      <c r="R814" s="448"/>
      <c r="S814" s="448"/>
      <c r="T814" s="448"/>
      <c r="U814" s="448"/>
      <c r="V814" s="448"/>
      <c r="W814" s="448"/>
      <c r="X814" s="448"/>
      <c r="Y814" s="448"/>
      <c r="Z814" s="448"/>
      <c r="AA814" s="448"/>
      <c r="AB814" s="448"/>
    </row>
    <row r="815">
      <c r="A815" s="448"/>
      <c r="B815" s="448"/>
      <c r="C815" s="448"/>
      <c r="D815" s="448"/>
      <c r="E815" s="448"/>
      <c r="F815" s="448"/>
      <c r="G815" s="448"/>
      <c r="H815" s="448"/>
      <c r="I815" s="448"/>
      <c r="J815" s="448"/>
      <c r="K815" s="448"/>
      <c r="L815" s="448"/>
      <c r="M815" s="448"/>
      <c r="N815" s="448"/>
      <c r="O815" s="448"/>
      <c r="P815" s="448"/>
      <c r="Q815" s="448"/>
      <c r="R815" s="448"/>
      <c r="S815" s="448"/>
      <c r="T815" s="448"/>
      <c r="U815" s="448"/>
      <c r="V815" s="448"/>
      <c r="W815" s="448"/>
      <c r="X815" s="448"/>
      <c r="Y815" s="448"/>
      <c r="Z815" s="448"/>
      <c r="AA815" s="448"/>
      <c r="AB815" s="448"/>
    </row>
    <row r="816">
      <c r="A816" s="448"/>
      <c r="B816" s="448"/>
      <c r="C816" s="448"/>
      <c r="D816" s="448"/>
      <c r="E816" s="448"/>
      <c r="F816" s="448"/>
      <c r="G816" s="448"/>
      <c r="H816" s="448"/>
      <c r="I816" s="448"/>
      <c r="J816" s="448"/>
      <c r="K816" s="448"/>
      <c r="L816" s="448"/>
      <c r="M816" s="448"/>
      <c r="N816" s="448"/>
      <c r="O816" s="448"/>
      <c r="P816" s="448"/>
      <c r="Q816" s="448"/>
      <c r="R816" s="448"/>
      <c r="S816" s="448"/>
      <c r="T816" s="448"/>
      <c r="U816" s="448"/>
      <c r="V816" s="448"/>
      <c r="W816" s="448"/>
      <c r="X816" s="448"/>
      <c r="Y816" s="448"/>
      <c r="Z816" s="448"/>
      <c r="AA816" s="448"/>
      <c r="AB816" s="448"/>
    </row>
    <row r="817">
      <c r="A817" s="448"/>
      <c r="B817" s="448"/>
      <c r="C817" s="448"/>
      <c r="D817" s="448"/>
      <c r="E817" s="448"/>
      <c r="F817" s="448"/>
      <c r="G817" s="448"/>
      <c r="H817" s="448"/>
      <c r="I817" s="448"/>
      <c r="J817" s="448"/>
      <c r="K817" s="448"/>
      <c r="L817" s="448"/>
      <c r="M817" s="448"/>
      <c r="N817" s="448"/>
      <c r="O817" s="448"/>
      <c r="P817" s="448"/>
      <c r="Q817" s="448"/>
      <c r="R817" s="448"/>
      <c r="S817" s="448"/>
      <c r="T817" s="448"/>
      <c r="U817" s="448"/>
      <c r="V817" s="448"/>
      <c r="W817" s="448"/>
      <c r="X817" s="448"/>
      <c r="Y817" s="448"/>
      <c r="Z817" s="448"/>
      <c r="AA817" s="448"/>
      <c r="AB817" s="448"/>
    </row>
    <row r="818">
      <c r="A818" s="448"/>
      <c r="B818" s="448"/>
      <c r="C818" s="448"/>
      <c r="D818" s="448"/>
      <c r="E818" s="448"/>
      <c r="F818" s="448"/>
      <c r="G818" s="448"/>
      <c r="H818" s="448"/>
      <c r="I818" s="448"/>
      <c r="J818" s="448"/>
      <c r="K818" s="448"/>
      <c r="L818" s="448"/>
      <c r="M818" s="448"/>
      <c r="N818" s="448"/>
      <c r="O818" s="448"/>
      <c r="P818" s="448"/>
      <c r="Q818" s="448"/>
      <c r="R818" s="448"/>
      <c r="S818" s="448"/>
      <c r="T818" s="448"/>
      <c r="U818" s="448"/>
      <c r="V818" s="448"/>
      <c r="W818" s="448"/>
      <c r="X818" s="448"/>
      <c r="Y818" s="448"/>
      <c r="Z818" s="448"/>
      <c r="AA818" s="448"/>
      <c r="AB818" s="448"/>
    </row>
    <row r="819">
      <c r="A819" s="448"/>
      <c r="B819" s="448"/>
      <c r="C819" s="448"/>
      <c r="D819" s="448"/>
      <c r="E819" s="448"/>
      <c r="F819" s="448"/>
      <c r="G819" s="448"/>
      <c r="H819" s="448"/>
      <c r="I819" s="448"/>
      <c r="J819" s="448"/>
      <c r="K819" s="448"/>
      <c r="L819" s="448"/>
      <c r="M819" s="448"/>
      <c r="N819" s="448"/>
      <c r="O819" s="448"/>
      <c r="P819" s="448"/>
      <c r="Q819" s="448"/>
      <c r="R819" s="448"/>
      <c r="S819" s="448"/>
      <c r="T819" s="448"/>
      <c r="U819" s="448"/>
      <c r="V819" s="448"/>
      <c r="W819" s="448"/>
      <c r="X819" s="448"/>
      <c r="Y819" s="448"/>
      <c r="Z819" s="448"/>
      <c r="AA819" s="448"/>
      <c r="AB819" s="448"/>
    </row>
    <row r="820">
      <c r="A820" s="448"/>
      <c r="B820" s="448"/>
      <c r="C820" s="448"/>
      <c r="D820" s="448"/>
      <c r="E820" s="448"/>
      <c r="F820" s="448"/>
      <c r="G820" s="448"/>
      <c r="H820" s="448"/>
      <c r="I820" s="448"/>
      <c r="J820" s="448"/>
      <c r="K820" s="448"/>
      <c r="L820" s="448"/>
      <c r="M820" s="448"/>
      <c r="N820" s="448"/>
      <c r="O820" s="448"/>
      <c r="P820" s="448"/>
      <c r="Q820" s="448"/>
      <c r="R820" s="448"/>
      <c r="S820" s="448"/>
      <c r="T820" s="448"/>
      <c r="U820" s="448"/>
      <c r="V820" s="448"/>
      <c r="W820" s="448"/>
      <c r="X820" s="448"/>
      <c r="Y820" s="448"/>
      <c r="Z820" s="448"/>
      <c r="AA820" s="448"/>
      <c r="AB820" s="448"/>
    </row>
    <row r="821">
      <c r="A821" s="448"/>
      <c r="B821" s="448"/>
      <c r="C821" s="448"/>
      <c r="D821" s="448"/>
      <c r="E821" s="448"/>
      <c r="F821" s="448"/>
      <c r="G821" s="448"/>
      <c r="H821" s="448"/>
      <c r="I821" s="448"/>
      <c r="J821" s="448"/>
      <c r="K821" s="448"/>
      <c r="L821" s="448"/>
      <c r="M821" s="448"/>
      <c r="N821" s="448"/>
      <c r="O821" s="448"/>
      <c r="P821" s="448"/>
      <c r="Q821" s="448"/>
      <c r="R821" s="448"/>
      <c r="S821" s="448"/>
      <c r="T821" s="448"/>
      <c r="U821" s="448"/>
      <c r="V821" s="448"/>
      <c r="W821" s="448"/>
      <c r="X821" s="448"/>
      <c r="Y821" s="448"/>
      <c r="Z821" s="448"/>
      <c r="AA821" s="448"/>
      <c r="AB821" s="448"/>
    </row>
    <row r="822">
      <c r="A822" s="448"/>
      <c r="B822" s="448"/>
      <c r="C822" s="448"/>
      <c r="D822" s="448"/>
      <c r="E822" s="448"/>
      <c r="F822" s="448"/>
      <c r="G822" s="448"/>
      <c r="H822" s="448"/>
      <c r="I822" s="448"/>
      <c r="J822" s="448"/>
      <c r="K822" s="448"/>
      <c r="L822" s="448"/>
      <c r="M822" s="448"/>
      <c r="N822" s="448"/>
      <c r="O822" s="448"/>
      <c r="P822" s="448"/>
      <c r="Q822" s="448"/>
      <c r="R822" s="448"/>
      <c r="S822" s="448"/>
      <c r="T822" s="448"/>
      <c r="U822" s="448"/>
      <c r="V822" s="448"/>
      <c r="W822" s="448"/>
      <c r="X822" s="448"/>
      <c r="Y822" s="448"/>
      <c r="Z822" s="448"/>
      <c r="AA822" s="448"/>
      <c r="AB822" s="448"/>
    </row>
    <row r="823">
      <c r="A823" s="448"/>
      <c r="B823" s="448"/>
      <c r="C823" s="448"/>
      <c r="D823" s="448"/>
      <c r="E823" s="448"/>
      <c r="F823" s="448"/>
      <c r="G823" s="448"/>
      <c r="H823" s="448"/>
      <c r="I823" s="448"/>
      <c r="J823" s="448"/>
      <c r="K823" s="448"/>
      <c r="L823" s="448"/>
      <c r="M823" s="448"/>
      <c r="N823" s="448"/>
      <c r="O823" s="448"/>
      <c r="P823" s="448"/>
      <c r="Q823" s="448"/>
      <c r="R823" s="448"/>
      <c r="S823" s="448"/>
      <c r="T823" s="448"/>
      <c r="U823" s="448"/>
      <c r="V823" s="448"/>
      <c r="W823" s="448"/>
      <c r="X823" s="448"/>
      <c r="Y823" s="448"/>
      <c r="Z823" s="448"/>
      <c r="AA823" s="448"/>
      <c r="AB823" s="448"/>
    </row>
    <row r="824">
      <c r="A824" s="448"/>
      <c r="B824" s="448"/>
      <c r="C824" s="448"/>
      <c r="D824" s="448"/>
      <c r="E824" s="448"/>
      <c r="F824" s="448"/>
      <c r="G824" s="448"/>
      <c r="H824" s="448"/>
      <c r="I824" s="448"/>
      <c r="J824" s="448"/>
      <c r="K824" s="448"/>
      <c r="L824" s="448"/>
      <c r="M824" s="448"/>
      <c r="N824" s="448"/>
      <c r="O824" s="448"/>
      <c r="P824" s="448"/>
      <c r="Q824" s="448"/>
      <c r="R824" s="448"/>
      <c r="S824" s="448"/>
      <c r="T824" s="448"/>
      <c r="U824" s="448"/>
      <c r="V824" s="448"/>
      <c r="W824" s="448"/>
      <c r="X824" s="448"/>
      <c r="Y824" s="448"/>
      <c r="Z824" s="448"/>
      <c r="AA824" s="448"/>
      <c r="AB824" s="448"/>
    </row>
    <row r="825">
      <c r="A825" s="448"/>
      <c r="B825" s="448"/>
      <c r="C825" s="448"/>
      <c r="D825" s="448"/>
      <c r="E825" s="448"/>
      <c r="F825" s="448"/>
      <c r="G825" s="448"/>
      <c r="H825" s="448"/>
      <c r="I825" s="448"/>
      <c r="J825" s="448"/>
      <c r="K825" s="448"/>
      <c r="L825" s="448"/>
      <c r="M825" s="448"/>
      <c r="N825" s="448"/>
      <c r="O825" s="448"/>
      <c r="P825" s="448"/>
      <c r="Q825" s="448"/>
      <c r="R825" s="448"/>
      <c r="S825" s="448"/>
      <c r="T825" s="448"/>
      <c r="U825" s="448"/>
      <c r="V825" s="448"/>
      <c r="W825" s="448"/>
      <c r="X825" s="448"/>
      <c r="Y825" s="448"/>
      <c r="Z825" s="448"/>
      <c r="AA825" s="448"/>
      <c r="AB825" s="448"/>
    </row>
    <row r="826">
      <c r="A826" s="448"/>
      <c r="B826" s="448"/>
      <c r="C826" s="448"/>
      <c r="D826" s="448"/>
      <c r="E826" s="448"/>
      <c r="F826" s="448"/>
      <c r="G826" s="448"/>
      <c r="H826" s="448"/>
      <c r="I826" s="448"/>
      <c r="J826" s="448"/>
      <c r="K826" s="448"/>
      <c r="L826" s="448"/>
      <c r="M826" s="448"/>
      <c r="N826" s="448"/>
      <c r="O826" s="448"/>
      <c r="P826" s="448"/>
      <c r="Q826" s="448"/>
      <c r="R826" s="448"/>
      <c r="S826" s="448"/>
      <c r="T826" s="448"/>
      <c r="U826" s="448"/>
      <c r="V826" s="448"/>
      <c r="W826" s="448"/>
      <c r="X826" s="448"/>
      <c r="Y826" s="448"/>
      <c r="Z826" s="448"/>
      <c r="AA826" s="448"/>
      <c r="AB826" s="448"/>
    </row>
    <row r="827">
      <c r="A827" s="448"/>
      <c r="B827" s="448"/>
      <c r="C827" s="448"/>
      <c r="D827" s="448"/>
      <c r="E827" s="448"/>
      <c r="F827" s="448"/>
      <c r="G827" s="448"/>
      <c r="H827" s="448"/>
      <c r="I827" s="448"/>
      <c r="J827" s="448"/>
      <c r="K827" s="448"/>
      <c r="L827" s="448"/>
      <c r="M827" s="448"/>
      <c r="N827" s="448"/>
      <c r="O827" s="448"/>
      <c r="P827" s="448"/>
      <c r="Q827" s="448"/>
      <c r="R827" s="448"/>
      <c r="S827" s="448"/>
      <c r="T827" s="448"/>
      <c r="U827" s="448"/>
      <c r="V827" s="448"/>
      <c r="W827" s="448"/>
      <c r="X827" s="448"/>
      <c r="Y827" s="448"/>
      <c r="Z827" s="448"/>
      <c r="AA827" s="448"/>
      <c r="AB827" s="448"/>
    </row>
    <row r="828">
      <c r="A828" s="448"/>
      <c r="B828" s="448"/>
      <c r="C828" s="448"/>
      <c r="D828" s="448"/>
      <c r="E828" s="448"/>
      <c r="F828" s="448"/>
      <c r="G828" s="448"/>
      <c r="H828" s="448"/>
      <c r="I828" s="448"/>
      <c r="J828" s="448"/>
      <c r="K828" s="448"/>
      <c r="L828" s="448"/>
      <c r="M828" s="448"/>
      <c r="N828" s="448"/>
      <c r="O828" s="448"/>
      <c r="P828" s="448"/>
      <c r="Q828" s="448"/>
      <c r="R828" s="448"/>
      <c r="S828" s="448"/>
      <c r="T828" s="448"/>
      <c r="U828" s="448"/>
      <c r="V828" s="448"/>
      <c r="W828" s="448"/>
      <c r="X828" s="448"/>
      <c r="Y828" s="448"/>
      <c r="Z828" s="448"/>
      <c r="AA828" s="448"/>
      <c r="AB828" s="448"/>
    </row>
    <row r="829">
      <c r="A829" s="448"/>
      <c r="B829" s="448"/>
      <c r="C829" s="448"/>
      <c r="D829" s="448"/>
      <c r="E829" s="448"/>
      <c r="F829" s="448"/>
      <c r="G829" s="448"/>
      <c r="H829" s="448"/>
      <c r="I829" s="448"/>
      <c r="J829" s="448"/>
      <c r="K829" s="448"/>
      <c r="L829" s="448"/>
      <c r="M829" s="448"/>
      <c r="N829" s="448"/>
      <c r="O829" s="448"/>
      <c r="P829" s="448"/>
      <c r="Q829" s="448"/>
      <c r="R829" s="448"/>
      <c r="S829" s="448"/>
      <c r="T829" s="448"/>
      <c r="U829" s="448"/>
      <c r="V829" s="448"/>
      <c r="W829" s="448"/>
      <c r="X829" s="448"/>
      <c r="Y829" s="448"/>
      <c r="Z829" s="448"/>
      <c r="AA829" s="448"/>
      <c r="AB829" s="448"/>
    </row>
    <row r="830">
      <c r="A830" s="448"/>
      <c r="B830" s="448"/>
      <c r="C830" s="448"/>
      <c r="D830" s="448"/>
      <c r="E830" s="448"/>
      <c r="F830" s="448"/>
      <c r="G830" s="448"/>
      <c r="H830" s="448"/>
      <c r="I830" s="448"/>
      <c r="J830" s="448"/>
      <c r="K830" s="448"/>
      <c r="L830" s="448"/>
      <c r="M830" s="448"/>
      <c r="N830" s="448"/>
      <c r="O830" s="448"/>
      <c r="P830" s="448"/>
      <c r="Q830" s="448"/>
      <c r="R830" s="448"/>
      <c r="S830" s="448"/>
      <c r="T830" s="448"/>
      <c r="U830" s="448"/>
      <c r="V830" s="448"/>
      <c r="W830" s="448"/>
      <c r="X830" s="448"/>
      <c r="Y830" s="448"/>
      <c r="Z830" s="448"/>
      <c r="AA830" s="448"/>
      <c r="AB830" s="448"/>
    </row>
    <row r="831">
      <c r="A831" s="448"/>
      <c r="B831" s="448"/>
      <c r="C831" s="448"/>
      <c r="D831" s="448"/>
      <c r="E831" s="448"/>
      <c r="F831" s="448"/>
      <c r="G831" s="448"/>
      <c r="H831" s="448"/>
      <c r="I831" s="448"/>
      <c r="J831" s="448"/>
      <c r="K831" s="448"/>
      <c r="L831" s="448"/>
      <c r="M831" s="448"/>
      <c r="N831" s="448"/>
      <c r="O831" s="448"/>
      <c r="P831" s="448"/>
      <c r="Q831" s="448"/>
      <c r="R831" s="448"/>
      <c r="S831" s="448"/>
      <c r="T831" s="448"/>
      <c r="U831" s="448"/>
      <c r="V831" s="448"/>
      <c r="W831" s="448"/>
      <c r="X831" s="448"/>
      <c r="Y831" s="448"/>
      <c r="Z831" s="448"/>
      <c r="AA831" s="448"/>
      <c r="AB831" s="448"/>
    </row>
    <row r="832">
      <c r="A832" s="448"/>
      <c r="B832" s="448"/>
      <c r="C832" s="448"/>
      <c r="D832" s="448"/>
      <c r="E832" s="448"/>
      <c r="F832" s="448"/>
      <c r="G832" s="448"/>
      <c r="H832" s="448"/>
      <c r="I832" s="448"/>
      <c r="J832" s="448"/>
      <c r="K832" s="448"/>
      <c r="L832" s="448"/>
      <c r="M832" s="448"/>
      <c r="N832" s="448"/>
      <c r="O832" s="448"/>
      <c r="P832" s="448"/>
      <c r="Q832" s="448"/>
      <c r="R832" s="448"/>
      <c r="S832" s="448"/>
      <c r="T832" s="448"/>
      <c r="U832" s="448"/>
      <c r="V832" s="448"/>
      <c r="W832" s="448"/>
      <c r="X832" s="448"/>
      <c r="Y832" s="448"/>
      <c r="Z832" s="448"/>
      <c r="AA832" s="448"/>
      <c r="AB832" s="448"/>
    </row>
    <row r="833">
      <c r="A833" s="448"/>
      <c r="B833" s="448"/>
      <c r="C833" s="448"/>
      <c r="D833" s="448"/>
      <c r="E833" s="448"/>
      <c r="F833" s="448"/>
      <c r="G833" s="448"/>
      <c r="H833" s="448"/>
      <c r="I833" s="448"/>
      <c r="J833" s="448"/>
      <c r="K833" s="448"/>
      <c r="L833" s="448"/>
      <c r="M833" s="448"/>
      <c r="N833" s="448"/>
      <c r="O833" s="448"/>
      <c r="P833" s="448"/>
      <c r="Q833" s="448"/>
      <c r="R833" s="448"/>
      <c r="S833" s="448"/>
      <c r="T833" s="448"/>
      <c r="U833" s="448"/>
      <c r="V833" s="448"/>
      <c r="W833" s="448"/>
      <c r="X833" s="448"/>
      <c r="Y833" s="448"/>
      <c r="Z833" s="448"/>
      <c r="AA833" s="448"/>
      <c r="AB833" s="448"/>
    </row>
    <row r="834">
      <c r="A834" s="448"/>
      <c r="B834" s="448"/>
      <c r="C834" s="448"/>
      <c r="D834" s="448"/>
      <c r="E834" s="448"/>
      <c r="F834" s="448"/>
      <c r="G834" s="448"/>
      <c r="H834" s="448"/>
      <c r="I834" s="448"/>
      <c r="J834" s="448"/>
      <c r="K834" s="448"/>
      <c r="L834" s="448"/>
      <c r="M834" s="448"/>
      <c r="N834" s="448"/>
      <c r="O834" s="448"/>
      <c r="P834" s="448"/>
      <c r="Q834" s="448"/>
      <c r="R834" s="448"/>
      <c r="S834" s="448"/>
      <c r="T834" s="448"/>
      <c r="U834" s="448"/>
      <c r="V834" s="448"/>
      <c r="W834" s="448"/>
      <c r="X834" s="448"/>
      <c r="Y834" s="448"/>
      <c r="Z834" s="448"/>
      <c r="AA834" s="448"/>
      <c r="AB834" s="448"/>
    </row>
    <row r="835">
      <c r="A835" s="448"/>
      <c r="B835" s="448"/>
      <c r="C835" s="448"/>
      <c r="D835" s="448"/>
      <c r="E835" s="448"/>
      <c r="F835" s="448"/>
      <c r="G835" s="448"/>
      <c r="H835" s="448"/>
      <c r="I835" s="448"/>
      <c r="J835" s="448"/>
      <c r="K835" s="448"/>
      <c r="L835" s="448"/>
      <c r="M835" s="448"/>
      <c r="N835" s="448"/>
      <c r="O835" s="448"/>
      <c r="P835" s="448"/>
      <c r="Q835" s="448"/>
      <c r="R835" s="448"/>
      <c r="S835" s="448"/>
      <c r="T835" s="448"/>
      <c r="U835" s="448"/>
      <c r="V835" s="448"/>
      <c r="W835" s="448"/>
      <c r="X835" s="448"/>
      <c r="Y835" s="448"/>
      <c r="Z835" s="448"/>
      <c r="AA835" s="448"/>
      <c r="AB835" s="448"/>
    </row>
    <row r="836">
      <c r="A836" s="448"/>
      <c r="B836" s="448"/>
      <c r="C836" s="448"/>
      <c r="D836" s="448"/>
      <c r="E836" s="448"/>
      <c r="F836" s="448"/>
      <c r="G836" s="448"/>
      <c r="H836" s="448"/>
      <c r="I836" s="448"/>
      <c r="J836" s="448"/>
      <c r="K836" s="448"/>
      <c r="L836" s="448"/>
      <c r="M836" s="448"/>
      <c r="N836" s="448"/>
      <c r="O836" s="448"/>
      <c r="P836" s="448"/>
      <c r="Q836" s="448"/>
      <c r="R836" s="448"/>
      <c r="S836" s="448"/>
      <c r="T836" s="448"/>
      <c r="U836" s="448"/>
      <c r="V836" s="448"/>
      <c r="W836" s="448"/>
      <c r="X836" s="448"/>
      <c r="Y836" s="448"/>
      <c r="Z836" s="448"/>
      <c r="AA836" s="448"/>
      <c r="AB836" s="448"/>
    </row>
    <row r="837">
      <c r="A837" s="448"/>
      <c r="B837" s="448"/>
      <c r="C837" s="448"/>
      <c r="D837" s="448"/>
      <c r="E837" s="448"/>
      <c r="F837" s="448"/>
      <c r="G837" s="448"/>
      <c r="H837" s="448"/>
      <c r="I837" s="448"/>
      <c r="J837" s="448"/>
      <c r="K837" s="448"/>
      <c r="L837" s="448"/>
      <c r="M837" s="448"/>
      <c r="N837" s="448"/>
      <c r="O837" s="448"/>
      <c r="P837" s="448"/>
      <c r="Q837" s="448"/>
      <c r="R837" s="448"/>
      <c r="S837" s="448"/>
      <c r="T837" s="448"/>
      <c r="U837" s="448"/>
      <c r="V837" s="448"/>
      <c r="W837" s="448"/>
      <c r="X837" s="448"/>
      <c r="Y837" s="448"/>
      <c r="Z837" s="448"/>
      <c r="AA837" s="448"/>
      <c r="AB837" s="448"/>
    </row>
    <row r="838">
      <c r="A838" s="448"/>
      <c r="B838" s="448"/>
      <c r="C838" s="448"/>
      <c r="D838" s="448"/>
      <c r="E838" s="448"/>
      <c r="F838" s="448"/>
      <c r="G838" s="448"/>
      <c r="H838" s="448"/>
      <c r="I838" s="448"/>
      <c r="J838" s="448"/>
      <c r="K838" s="448"/>
      <c r="L838" s="448"/>
      <c r="M838" s="448"/>
      <c r="N838" s="448"/>
      <c r="O838" s="448"/>
      <c r="P838" s="448"/>
      <c r="Q838" s="448"/>
      <c r="R838" s="448"/>
      <c r="S838" s="448"/>
      <c r="T838" s="448"/>
      <c r="U838" s="448"/>
      <c r="V838" s="448"/>
      <c r="W838" s="448"/>
      <c r="X838" s="448"/>
      <c r="Y838" s="448"/>
      <c r="Z838" s="448"/>
      <c r="AA838" s="448"/>
      <c r="AB838" s="448"/>
    </row>
    <row r="839">
      <c r="A839" s="448"/>
      <c r="B839" s="448"/>
      <c r="C839" s="448"/>
      <c r="D839" s="448"/>
      <c r="E839" s="448"/>
      <c r="F839" s="448"/>
      <c r="G839" s="448"/>
      <c r="H839" s="448"/>
      <c r="I839" s="448"/>
      <c r="J839" s="448"/>
      <c r="K839" s="448"/>
      <c r="L839" s="448"/>
      <c r="M839" s="448"/>
      <c r="N839" s="448"/>
      <c r="O839" s="448"/>
      <c r="P839" s="448"/>
      <c r="Q839" s="448"/>
      <c r="R839" s="448"/>
      <c r="S839" s="448"/>
      <c r="T839" s="448"/>
      <c r="U839" s="448"/>
      <c r="V839" s="448"/>
      <c r="W839" s="448"/>
      <c r="X839" s="448"/>
      <c r="Y839" s="448"/>
      <c r="Z839" s="448"/>
      <c r="AA839" s="448"/>
      <c r="AB839" s="448"/>
    </row>
    <row r="840">
      <c r="A840" s="448"/>
      <c r="B840" s="448"/>
      <c r="C840" s="448"/>
      <c r="D840" s="448"/>
      <c r="E840" s="448"/>
      <c r="F840" s="448"/>
      <c r="G840" s="448"/>
      <c r="H840" s="448"/>
      <c r="I840" s="448"/>
      <c r="J840" s="448"/>
      <c r="K840" s="448"/>
      <c r="L840" s="448"/>
      <c r="M840" s="448"/>
      <c r="N840" s="448"/>
      <c r="O840" s="448"/>
      <c r="P840" s="448"/>
      <c r="Q840" s="448"/>
      <c r="R840" s="448"/>
      <c r="S840" s="448"/>
      <c r="T840" s="448"/>
      <c r="U840" s="448"/>
      <c r="V840" s="448"/>
      <c r="W840" s="448"/>
      <c r="X840" s="448"/>
      <c r="Y840" s="448"/>
      <c r="Z840" s="448"/>
      <c r="AA840" s="448"/>
      <c r="AB840" s="448"/>
    </row>
    <row r="841">
      <c r="A841" s="448"/>
      <c r="B841" s="448"/>
      <c r="C841" s="448"/>
      <c r="D841" s="448"/>
      <c r="E841" s="448"/>
      <c r="F841" s="448"/>
      <c r="G841" s="448"/>
      <c r="H841" s="448"/>
      <c r="I841" s="448"/>
      <c r="J841" s="448"/>
      <c r="K841" s="448"/>
      <c r="L841" s="448"/>
      <c r="M841" s="448"/>
      <c r="N841" s="448"/>
      <c r="O841" s="448"/>
      <c r="P841" s="448"/>
      <c r="Q841" s="448"/>
      <c r="R841" s="448"/>
      <c r="S841" s="448"/>
      <c r="T841" s="448"/>
      <c r="U841" s="448"/>
      <c r="V841" s="448"/>
      <c r="W841" s="448"/>
      <c r="X841" s="448"/>
      <c r="Y841" s="448"/>
      <c r="Z841" s="448"/>
      <c r="AA841" s="448"/>
      <c r="AB841" s="448"/>
    </row>
    <row r="842">
      <c r="A842" s="448"/>
      <c r="B842" s="448"/>
      <c r="C842" s="448"/>
      <c r="D842" s="448"/>
      <c r="E842" s="448"/>
      <c r="F842" s="448"/>
      <c r="G842" s="448"/>
      <c r="H842" s="448"/>
      <c r="I842" s="448"/>
      <c r="J842" s="448"/>
      <c r="K842" s="448"/>
      <c r="L842" s="448"/>
      <c r="M842" s="448"/>
      <c r="N842" s="448"/>
      <c r="O842" s="448"/>
      <c r="P842" s="448"/>
      <c r="Q842" s="448"/>
      <c r="R842" s="448"/>
      <c r="S842" s="448"/>
      <c r="T842" s="448"/>
      <c r="U842" s="448"/>
      <c r="V842" s="448"/>
      <c r="W842" s="448"/>
      <c r="X842" s="448"/>
      <c r="Y842" s="448"/>
      <c r="Z842" s="448"/>
      <c r="AA842" s="448"/>
      <c r="AB842" s="448"/>
    </row>
    <row r="843">
      <c r="A843" s="448"/>
      <c r="B843" s="448"/>
      <c r="C843" s="448"/>
      <c r="D843" s="448"/>
      <c r="E843" s="448"/>
      <c r="F843" s="448"/>
      <c r="G843" s="448"/>
      <c r="H843" s="448"/>
      <c r="I843" s="448"/>
      <c r="J843" s="448"/>
      <c r="K843" s="448"/>
      <c r="L843" s="448"/>
      <c r="M843" s="448"/>
      <c r="N843" s="448"/>
      <c r="O843" s="448"/>
      <c r="P843" s="448"/>
      <c r="Q843" s="448"/>
      <c r="R843" s="448"/>
      <c r="S843" s="448"/>
      <c r="T843" s="448"/>
      <c r="U843" s="448"/>
      <c r="V843" s="448"/>
      <c r="W843" s="448"/>
      <c r="X843" s="448"/>
      <c r="Y843" s="448"/>
      <c r="Z843" s="448"/>
      <c r="AA843" s="448"/>
      <c r="AB843" s="448"/>
    </row>
    <row r="844">
      <c r="A844" s="448"/>
      <c r="B844" s="448"/>
      <c r="C844" s="448"/>
      <c r="D844" s="448"/>
      <c r="E844" s="448"/>
      <c r="F844" s="448"/>
      <c r="G844" s="448"/>
      <c r="H844" s="448"/>
      <c r="I844" s="448"/>
      <c r="J844" s="448"/>
      <c r="K844" s="448"/>
      <c r="L844" s="448"/>
      <c r="M844" s="448"/>
      <c r="N844" s="448"/>
      <c r="O844" s="448"/>
      <c r="P844" s="448"/>
      <c r="Q844" s="448"/>
      <c r="R844" s="448"/>
      <c r="S844" s="448"/>
      <c r="T844" s="448"/>
      <c r="U844" s="448"/>
      <c r="V844" s="448"/>
      <c r="W844" s="448"/>
      <c r="X844" s="448"/>
      <c r="Y844" s="448"/>
      <c r="Z844" s="448"/>
      <c r="AA844" s="448"/>
      <c r="AB844" s="448"/>
    </row>
    <row r="845">
      <c r="A845" s="448"/>
      <c r="B845" s="448"/>
      <c r="C845" s="448"/>
      <c r="D845" s="448"/>
      <c r="E845" s="448"/>
      <c r="F845" s="448"/>
      <c r="G845" s="448"/>
      <c r="H845" s="448"/>
      <c r="I845" s="448"/>
      <c r="J845" s="448"/>
      <c r="K845" s="448"/>
      <c r="L845" s="448"/>
      <c r="M845" s="448"/>
      <c r="N845" s="448"/>
      <c r="O845" s="448"/>
      <c r="P845" s="448"/>
      <c r="Q845" s="448"/>
      <c r="R845" s="448"/>
      <c r="S845" s="448"/>
      <c r="T845" s="448"/>
      <c r="U845" s="448"/>
      <c r="V845" s="448"/>
      <c r="W845" s="448"/>
      <c r="X845" s="448"/>
      <c r="Y845" s="448"/>
      <c r="Z845" s="448"/>
      <c r="AA845" s="448"/>
      <c r="AB845" s="448"/>
    </row>
    <row r="846">
      <c r="A846" s="448"/>
      <c r="B846" s="448"/>
      <c r="C846" s="448"/>
      <c r="D846" s="448"/>
      <c r="E846" s="448"/>
      <c r="F846" s="448"/>
      <c r="G846" s="448"/>
      <c r="H846" s="448"/>
      <c r="I846" s="448"/>
      <c r="J846" s="448"/>
      <c r="K846" s="448"/>
      <c r="L846" s="448"/>
      <c r="M846" s="448"/>
      <c r="N846" s="448"/>
      <c r="O846" s="448"/>
      <c r="P846" s="448"/>
      <c r="Q846" s="448"/>
      <c r="R846" s="448"/>
      <c r="S846" s="448"/>
      <c r="T846" s="448"/>
      <c r="U846" s="448"/>
      <c r="V846" s="448"/>
      <c r="W846" s="448"/>
      <c r="X846" s="448"/>
      <c r="Y846" s="448"/>
      <c r="Z846" s="448"/>
      <c r="AA846" s="448"/>
      <c r="AB846" s="448"/>
    </row>
    <row r="847">
      <c r="A847" s="448"/>
      <c r="B847" s="448"/>
      <c r="C847" s="448"/>
      <c r="D847" s="448"/>
      <c r="E847" s="448"/>
      <c r="F847" s="448"/>
      <c r="G847" s="448"/>
      <c r="H847" s="448"/>
      <c r="I847" s="448"/>
      <c r="J847" s="448"/>
      <c r="K847" s="448"/>
      <c r="L847" s="448"/>
      <c r="M847" s="448"/>
      <c r="N847" s="448"/>
      <c r="O847" s="448"/>
      <c r="P847" s="448"/>
      <c r="Q847" s="448"/>
      <c r="R847" s="448"/>
      <c r="S847" s="448"/>
      <c r="T847" s="448"/>
      <c r="U847" s="448"/>
      <c r="V847" s="448"/>
      <c r="W847" s="448"/>
      <c r="X847" s="448"/>
      <c r="Y847" s="448"/>
      <c r="Z847" s="448"/>
      <c r="AA847" s="448"/>
      <c r="AB847" s="448"/>
    </row>
    <row r="848">
      <c r="A848" s="448"/>
      <c r="B848" s="448"/>
      <c r="C848" s="448"/>
      <c r="D848" s="448"/>
      <c r="E848" s="448"/>
      <c r="F848" s="448"/>
      <c r="G848" s="448"/>
      <c r="H848" s="448"/>
      <c r="I848" s="448"/>
      <c r="J848" s="448"/>
      <c r="K848" s="448"/>
      <c r="L848" s="448"/>
      <c r="M848" s="448"/>
      <c r="N848" s="448"/>
      <c r="O848" s="448"/>
      <c r="P848" s="448"/>
      <c r="Q848" s="448"/>
      <c r="R848" s="448"/>
      <c r="S848" s="448"/>
      <c r="T848" s="448"/>
      <c r="U848" s="448"/>
      <c r="V848" s="448"/>
      <c r="W848" s="448"/>
      <c r="X848" s="448"/>
      <c r="Y848" s="448"/>
      <c r="Z848" s="448"/>
      <c r="AA848" s="448"/>
      <c r="AB848" s="448"/>
    </row>
    <row r="849">
      <c r="A849" s="448"/>
      <c r="B849" s="448"/>
      <c r="C849" s="448"/>
      <c r="D849" s="448"/>
      <c r="E849" s="448"/>
      <c r="F849" s="448"/>
      <c r="G849" s="448"/>
      <c r="H849" s="448"/>
      <c r="I849" s="448"/>
      <c r="J849" s="448"/>
      <c r="K849" s="448"/>
      <c r="L849" s="448"/>
      <c r="M849" s="448"/>
      <c r="N849" s="448"/>
      <c r="O849" s="448"/>
      <c r="P849" s="448"/>
      <c r="Q849" s="448"/>
      <c r="R849" s="448"/>
      <c r="S849" s="448"/>
      <c r="T849" s="448"/>
      <c r="U849" s="448"/>
      <c r="V849" s="448"/>
      <c r="W849" s="448"/>
      <c r="X849" s="448"/>
      <c r="Y849" s="448"/>
      <c r="Z849" s="448"/>
      <c r="AA849" s="448"/>
      <c r="AB849" s="448"/>
    </row>
    <row r="850">
      <c r="A850" s="448"/>
      <c r="B850" s="448"/>
      <c r="C850" s="448"/>
      <c r="D850" s="448"/>
      <c r="E850" s="448"/>
      <c r="F850" s="448"/>
      <c r="G850" s="448"/>
      <c r="H850" s="448"/>
      <c r="I850" s="448"/>
      <c r="J850" s="448"/>
      <c r="K850" s="448"/>
      <c r="L850" s="448"/>
      <c r="M850" s="448"/>
      <c r="N850" s="448"/>
      <c r="O850" s="448"/>
      <c r="P850" s="448"/>
      <c r="Q850" s="448"/>
      <c r="R850" s="448"/>
      <c r="S850" s="448"/>
      <c r="T850" s="448"/>
      <c r="U850" s="448"/>
      <c r="V850" s="448"/>
      <c r="W850" s="448"/>
      <c r="X850" s="448"/>
      <c r="Y850" s="448"/>
      <c r="Z850" s="448"/>
      <c r="AA850" s="448"/>
      <c r="AB850" s="448"/>
    </row>
    <row r="851">
      <c r="A851" s="448"/>
      <c r="B851" s="448"/>
      <c r="C851" s="448"/>
      <c r="D851" s="448"/>
      <c r="E851" s="448"/>
      <c r="F851" s="448"/>
      <c r="G851" s="448"/>
      <c r="H851" s="448"/>
      <c r="I851" s="448"/>
      <c r="J851" s="448"/>
      <c r="K851" s="448"/>
      <c r="L851" s="448"/>
      <c r="M851" s="448"/>
      <c r="N851" s="448"/>
      <c r="O851" s="448"/>
      <c r="P851" s="448"/>
      <c r="Q851" s="448"/>
      <c r="R851" s="448"/>
      <c r="S851" s="448"/>
      <c r="T851" s="448"/>
      <c r="U851" s="448"/>
      <c r="V851" s="448"/>
      <c r="W851" s="448"/>
      <c r="X851" s="448"/>
      <c r="Y851" s="448"/>
      <c r="Z851" s="448"/>
      <c r="AA851" s="448"/>
      <c r="AB851" s="448"/>
    </row>
    <row r="852">
      <c r="A852" s="448"/>
      <c r="B852" s="448"/>
      <c r="C852" s="448"/>
      <c r="D852" s="448"/>
      <c r="E852" s="448"/>
      <c r="F852" s="448"/>
      <c r="G852" s="448"/>
      <c r="H852" s="448"/>
      <c r="I852" s="448"/>
      <c r="J852" s="448"/>
      <c r="K852" s="448"/>
      <c r="L852" s="448"/>
      <c r="M852" s="448"/>
      <c r="N852" s="448"/>
      <c r="O852" s="448"/>
      <c r="P852" s="448"/>
      <c r="Q852" s="448"/>
      <c r="R852" s="448"/>
      <c r="S852" s="448"/>
      <c r="T852" s="448"/>
      <c r="U852" s="448"/>
      <c r="V852" s="448"/>
      <c r="W852" s="448"/>
      <c r="X852" s="448"/>
      <c r="Y852" s="448"/>
      <c r="Z852" s="448"/>
      <c r="AA852" s="448"/>
      <c r="AB852" s="448"/>
    </row>
    <row r="853">
      <c r="A853" s="448"/>
      <c r="B853" s="448"/>
      <c r="C853" s="448"/>
      <c r="D853" s="448"/>
      <c r="E853" s="448"/>
      <c r="F853" s="448"/>
      <c r="G853" s="448"/>
      <c r="H853" s="448"/>
      <c r="I853" s="448"/>
      <c r="J853" s="448"/>
      <c r="K853" s="448"/>
      <c r="L853" s="448"/>
      <c r="M853" s="448"/>
      <c r="N853" s="448"/>
      <c r="O853" s="448"/>
      <c r="P853" s="448"/>
      <c r="Q853" s="448"/>
      <c r="R853" s="448"/>
      <c r="S853" s="448"/>
      <c r="T853" s="448"/>
      <c r="U853" s="448"/>
      <c r="V853" s="448"/>
      <c r="W853" s="448"/>
      <c r="X853" s="448"/>
      <c r="Y853" s="448"/>
      <c r="Z853" s="448"/>
      <c r="AA853" s="448"/>
      <c r="AB853" s="448"/>
    </row>
    <row r="854">
      <c r="A854" s="448"/>
      <c r="B854" s="448"/>
      <c r="C854" s="448"/>
      <c r="D854" s="448"/>
      <c r="E854" s="448"/>
      <c r="F854" s="448"/>
      <c r="G854" s="448"/>
      <c r="H854" s="448"/>
      <c r="I854" s="448"/>
      <c r="J854" s="448"/>
      <c r="K854" s="448"/>
      <c r="L854" s="448"/>
      <c r="M854" s="448"/>
      <c r="N854" s="448"/>
      <c r="O854" s="448"/>
      <c r="P854" s="448"/>
      <c r="Q854" s="448"/>
      <c r="R854" s="448"/>
      <c r="S854" s="448"/>
      <c r="T854" s="448"/>
      <c r="U854" s="448"/>
      <c r="V854" s="448"/>
      <c r="W854" s="448"/>
      <c r="X854" s="448"/>
      <c r="Y854" s="448"/>
      <c r="Z854" s="448"/>
      <c r="AA854" s="448"/>
      <c r="AB854" s="448"/>
    </row>
    <row r="855">
      <c r="A855" s="448"/>
      <c r="B855" s="448"/>
      <c r="C855" s="448"/>
      <c r="D855" s="448"/>
      <c r="E855" s="448"/>
      <c r="F855" s="448"/>
      <c r="G855" s="448"/>
      <c r="H855" s="448"/>
      <c r="I855" s="448"/>
      <c r="J855" s="448"/>
      <c r="K855" s="448"/>
      <c r="L855" s="448"/>
      <c r="M855" s="448"/>
      <c r="N855" s="448"/>
      <c r="O855" s="448"/>
      <c r="P855" s="448"/>
      <c r="Q855" s="448"/>
      <c r="R855" s="448"/>
      <c r="S855" s="448"/>
      <c r="T855" s="448"/>
      <c r="U855" s="448"/>
      <c r="V855" s="448"/>
      <c r="W855" s="448"/>
      <c r="X855" s="448"/>
      <c r="Y855" s="448"/>
      <c r="Z855" s="448"/>
      <c r="AA855" s="448"/>
      <c r="AB855" s="448"/>
    </row>
    <row r="856">
      <c r="A856" s="448"/>
      <c r="B856" s="448"/>
      <c r="C856" s="448"/>
      <c r="D856" s="448"/>
      <c r="E856" s="448"/>
      <c r="F856" s="448"/>
      <c r="G856" s="448"/>
      <c r="H856" s="448"/>
      <c r="I856" s="448"/>
      <c r="J856" s="448"/>
      <c r="K856" s="448"/>
      <c r="L856" s="448"/>
      <c r="M856" s="448"/>
      <c r="N856" s="448"/>
      <c r="O856" s="448"/>
      <c r="P856" s="448"/>
      <c r="Q856" s="448"/>
      <c r="R856" s="448"/>
      <c r="S856" s="448"/>
      <c r="T856" s="448"/>
      <c r="U856" s="448"/>
      <c r="V856" s="448"/>
      <c r="W856" s="448"/>
      <c r="X856" s="448"/>
      <c r="Y856" s="448"/>
      <c r="Z856" s="448"/>
      <c r="AA856" s="448"/>
      <c r="AB856" s="448"/>
    </row>
    <row r="857">
      <c r="A857" s="448"/>
      <c r="B857" s="448"/>
      <c r="C857" s="448"/>
      <c r="D857" s="448"/>
      <c r="E857" s="448"/>
      <c r="F857" s="448"/>
      <c r="G857" s="448"/>
      <c r="H857" s="448"/>
      <c r="I857" s="448"/>
      <c r="J857" s="448"/>
      <c r="K857" s="448"/>
      <c r="L857" s="448"/>
      <c r="M857" s="448"/>
      <c r="N857" s="448"/>
      <c r="O857" s="448"/>
      <c r="P857" s="448"/>
      <c r="Q857" s="448"/>
      <c r="R857" s="448"/>
      <c r="S857" s="448"/>
      <c r="T857" s="448"/>
      <c r="U857" s="448"/>
      <c r="V857" s="448"/>
      <c r="W857" s="448"/>
      <c r="X857" s="448"/>
      <c r="Y857" s="448"/>
      <c r="Z857" s="448"/>
      <c r="AA857" s="448"/>
      <c r="AB857" s="448"/>
    </row>
    <row r="858">
      <c r="A858" s="448"/>
      <c r="B858" s="448"/>
      <c r="C858" s="448"/>
      <c r="D858" s="448"/>
      <c r="E858" s="448"/>
      <c r="F858" s="448"/>
      <c r="G858" s="448"/>
      <c r="H858" s="448"/>
      <c r="I858" s="448"/>
      <c r="J858" s="448"/>
      <c r="K858" s="448"/>
      <c r="L858" s="448"/>
      <c r="M858" s="448"/>
      <c r="N858" s="448"/>
      <c r="O858" s="448"/>
      <c r="P858" s="448"/>
      <c r="Q858" s="448"/>
      <c r="R858" s="448"/>
      <c r="S858" s="448"/>
      <c r="T858" s="448"/>
      <c r="U858" s="448"/>
      <c r="V858" s="448"/>
      <c r="W858" s="448"/>
      <c r="X858" s="448"/>
      <c r="Y858" s="448"/>
      <c r="Z858" s="448"/>
      <c r="AA858" s="448"/>
      <c r="AB858" s="448"/>
    </row>
    <row r="859">
      <c r="A859" s="448"/>
      <c r="B859" s="448"/>
      <c r="C859" s="448"/>
      <c r="D859" s="448"/>
      <c r="E859" s="448"/>
      <c r="F859" s="448"/>
      <c r="G859" s="448"/>
      <c r="H859" s="448"/>
      <c r="I859" s="448"/>
      <c r="J859" s="448"/>
      <c r="K859" s="448"/>
      <c r="L859" s="448"/>
      <c r="M859" s="448"/>
      <c r="N859" s="448"/>
      <c r="O859" s="448"/>
      <c r="P859" s="448"/>
      <c r="Q859" s="448"/>
      <c r="R859" s="448"/>
      <c r="S859" s="448"/>
      <c r="T859" s="448"/>
      <c r="U859" s="448"/>
      <c r="V859" s="448"/>
      <c r="W859" s="448"/>
      <c r="X859" s="448"/>
      <c r="Y859" s="448"/>
      <c r="Z859" s="448"/>
      <c r="AA859" s="448"/>
      <c r="AB859" s="448"/>
    </row>
    <row r="860">
      <c r="A860" s="448"/>
      <c r="B860" s="448"/>
      <c r="C860" s="448"/>
      <c r="D860" s="448"/>
      <c r="E860" s="448"/>
      <c r="F860" s="448"/>
      <c r="G860" s="448"/>
      <c r="H860" s="448"/>
      <c r="I860" s="448"/>
      <c r="J860" s="448"/>
      <c r="K860" s="448"/>
      <c r="L860" s="448"/>
      <c r="M860" s="448"/>
      <c r="N860" s="448"/>
      <c r="O860" s="448"/>
      <c r="P860" s="448"/>
      <c r="Q860" s="448"/>
      <c r="R860" s="448"/>
      <c r="S860" s="448"/>
      <c r="T860" s="448"/>
      <c r="U860" s="448"/>
      <c r="V860" s="448"/>
      <c r="W860" s="448"/>
      <c r="X860" s="448"/>
      <c r="Y860" s="448"/>
      <c r="Z860" s="448"/>
      <c r="AA860" s="448"/>
      <c r="AB860" s="448"/>
    </row>
    <row r="861">
      <c r="A861" s="448"/>
      <c r="B861" s="448"/>
      <c r="C861" s="448"/>
      <c r="D861" s="448"/>
      <c r="E861" s="448"/>
      <c r="F861" s="448"/>
      <c r="G861" s="448"/>
      <c r="H861" s="448"/>
      <c r="I861" s="448"/>
      <c r="J861" s="448"/>
      <c r="K861" s="448"/>
      <c r="L861" s="448"/>
      <c r="M861" s="448"/>
      <c r="N861" s="448"/>
      <c r="O861" s="448"/>
      <c r="P861" s="448"/>
      <c r="Q861" s="448"/>
      <c r="R861" s="448"/>
      <c r="S861" s="448"/>
      <c r="T861" s="448"/>
      <c r="U861" s="448"/>
      <c r="V861" s="448"/>
      <c r="W861" s="448"/>
      <c r="X861" s="448"/>
      <c r="Y861" s="448"/>
      <c r="Z861" s="448"/>
      <c r="AA861" s="448"/>
      <c r="AB861" s="448"/>
    </row>
    <row r="862">
      <c r="A862" s="448"/>
      <c r="B862" s="448"/>
      <c r="C862" s="448"/>
      <c r="D862" s="448"/>
      <c r="E862" s="448"/>
      <c r="F862" s="448"/>
      <c r="G862" s="448"/>
      <c r="H862" s="448"/>
      <c r="I862" s="448"/>
      <c r="J862" s="448"/>
      <c r="K862" s="448"/>
      <c r="L862" s="448"/>
      <c r="M862" s="448"/>
      <c r="N862" s="448"/>
      <c r="O862" s="448"/>
      <c r="P862" s="448"/>
      <c r="Q862" s="448"/>
      <c r="R862" s="448"/>
      <c r="S862" s="448"/>
      <c r="T862" s="448"/>
      <c r="U862" s="448"/>
      <c r="V862" s="448"/>
      <c r="W862" s="448"/>
      <c r="X862" s="448"/>
      <c r="Y862" s="448"/>
      <c r="Z862" s="448"/>
      <c r="AA862" s="448"/>
      <c r="AB862" s="448"/>
    </row>
    <row r="863">
      <c r="A863" s="448"/>
      <c r="B863" s="448"/>
      <c r="C863" s="448"/>
      <c r="D863" s="448"/>
      <c r="E863" s="448"/>
      <c r="F863" s="448"/>
      <c r="G863" s="448"/>
      <c r="H863" s="448"/>
      <c r="I863" s="448"/>
      <c r="J863" s="448"/>
      <c r="K863" s="448"/>
      <c r="L863" s="448"/>
      <c r="M863" s="448"/>
      <c r="N863" s="448"/>
      <c r="O863" s="448"/>
      <c r="P863" s="448"/>
      <c r="Q863" s="448"/>
      <c r="R863" s="448"/>
      <c r="S863" s="448"/>
      <c r="T863" s="448"/>
      <c r="U863" s="448"/>
      <c r="V863" s="448"/>
      <c r="W863" s="448"/>
      <c r="X863" s="448"/>
      <c r="Y863" s="448"/>
      <c r="Z863" s="448"/>
      <c r="AA863" s="448"/>
      <c r="AB863" s="448"/>
    </row>
    <row r="864">
      <c r="A864" s="448"/>
      <c r="B864" s="448"/>
      <c r="C864" s="448"/>
      <c r="D864" s="448"/>
      <c r="E864" s="448"/>
      <c r="F864" s="448"/>
      <c r="G864" s="448"/>
      <c r="H864" s="448"/>
      <c r="I864" s="448"/>
      <c r="J864" s="448"/>
      <c r="K864" s="448"/>
      <c r="L864" s="448"/>
      <c r="M864" s="448"/>
      <c r="N864" s="448"/>
      <c r="O864" s="448"/>
      <c r="P864" s="448"/>
      <c r="Q864" s="448"/>
      <c r="R864" s="448"/>
      <c r="S864" s="448"/>
      <c r="T864" s="448"/>
      <c r="U864" s="448"/>
      <c r="V864" s="448"/>
      <c r="W864" s="448"/>
      <c r="X864" s="448"/>
      <c r="Y864" s="448"/>
      <c r="Z864" s="448"/>
      <c r="AA864" s="448"/>
      <c r="AB864" s="448"/>
    </row>
    <row r="865">
      <c r="A865" s="448"/>
      <c r="B865" s="448"/>
      <c r="C865" s="448"/>
      <c r="D865" s="448"/>
      <c r="E865" s="448"/>
      <c r="F865" s="448"/>
      <c r="G865" s="448"/>
      <c r="H865" s="448"/>
      <c r="I865" s="448"/>
      <c r="J865" s="448"/>
      <c r="K865" s="448"/>
      <c r="L865" s="448"/>
      <c r="M865" s="448"/>
      <c r="N865" s="448"/>
      <c r="O865" s="448"/>
      <c r="P865" s="448"/>
      <c r="Q865" s="448"/>
      <c r="R865" s="448"/>
      <c r="S865" s="448"/>
      <c r="T865" s="448"/>
      <c r="U865" s="448"/>
      <c r="V865" s="448"/>
      <c r="W865" s="448"/>
      <c r="X865" s="448"/>
      <c r="Y865" s="448"/>
      <c r="Z865" s="448"/>
      <c r="AA865" s="448"/>
      <c r="AB865" s="448"/>
    </row>
    <row r="866">
      <c r="A866" s="448"/>
      <c r="B866" s="448"/>
      <c r="C866" s="448"/>
      <c r="D866" s="448"/>
      <c r="E866" s="448"/>
      <c r="F866" s="448"/>
      <c r="G866" s="448"/>
      <c r="H866" s="448"/>
      <c r="I866" s="448"/>
      <c r="J866" s="448"/>
      <c r="K866" s="448"/>
      <c r="L866" s="448"/>
      <c r="M866" s="448"/>
      <c r="N866" s="448"/>
      <c r="O866" s="448"/>
      <c r="P866" s="448"/>
      <c r="Q866" s="448"/>
      <c r="R866" s="448"/>
      <c r="S866" s="448"/>
      <c r="T866" s="448"/>
      <c r="U866" s="448"/>
      <c r="V866" s="448"/>
      <c r="W866" s="448"/>
      <c r="X866" s="448"/>
      <c r="Y866" s="448"/>
      <c r="Z866" s="448"/>
      <c r="AA866" s="448"/>
      <c r="AB866" s="448"/>
    </row>
    <row r="867">
      <c r="A867" s="448"/>
      <c r="B867" s="448"/>
      <c r="C867" s="448"/>
      <c r="D867" s="448"/>
      <c r="E867" s="448"/>
      <c r="F867" s="448"/>
      <c r="G867" s="448"/>
      <c r="H867" s="448"/>
      <c r="I867" s="448"/>
      <c r="J867" s="448"/>
      <c r="K867" s="448"/>
      <c r="L867" s="448"/>
      <c r="M867" s="448"/>
      <c r="N867" s="448"/>
      <c r="O867" s="448"/>
      <c r="P867" s="448"/>
      <c r="Q867" s="448"/>
      <c r="R867" s="448"/>
      <c r="S867" s="448"/>
      <c r="T867" s="448"/>
      <c r="U867" s="448"/>
      <c r="V867" s="448"/>
      <c r="W867" s="448"/>
      <c r="X867" s="448"/>
      <c r="Y867" s="448"/>
      <c r="Z867" s="448"/>
      <c r="AA867" s="448"/>
      <c r="AB867" s="448"/>
    </row>
    <row r="868">
      <c r="A868" s="448"/>
      <c r="B868" s="448"/>
      <c r="C868" s="448"/>
      <c r="D868" s="448"/>
      <c r="E868" s="448"/>
      <c r="F868" s="448"/>
      <c r="G868" s="448"/>
      <c r="H868" s="448"/>
      <c r="I868" s="448"/>
      <c r="J868" s="448"/>
      <c r="K868" s="448"/>
      <c r="L868" s="448"/>
      <c r="M868" s="448"/>
      <c r="N868" s="448"/>
      <c r="O868" s="448"/>
      <c r="P868" s="448"/>
      <c r="Q868" s="448"/>
      <c r="R868" s="448"/>
      <c r="S868" s="448"/>
      <c r="T868" s="448"/>
      <c r="U868" s="448"/>
      <c r="V868" s="448"/>
      <c r="W868" s="448"/>
      <c r="X868" s="448"/>
      <c r="Y868" s="448"/>
      <c r="Z868" s="448"/>
      <c r="AA868" s="448"/>
      <c r="AB868" s="448"/>
    </row>
    <row r="869">
      <c r="A869" s="448"/>
      <c r="B869" s="448"/>
      <c r="C869" s="448"/>
      <c r="D869" s="448"/>
      <c r="E869" s="448"/>
      <c r="F869" s="448"/>
      <c r="G869" s="448"/>
      <c r="H869" s="448"/>
      <c r="I869" s="448"/>
      <c r="J869" s="448"/>
      <c r="K869" s="448"/>
      <c r="L869" s="448"/>
      <c r="M869" s="448"/>
      <c r="N869" s="448"/>
      <c r="O869" s="448"/>
      <c r="P869" s="448"/>
      <c r="Q869" s="448"/>
      <c r="R869" s="448"/>
      <c r="S869" s="448"/>
      <c r="T869" s="448"/>
      <c r="U869" s="448"/>
      <c r="V869" s="448"/>
      <c r="W869" s="448"/>
      <c r="X869" s="448"/>
      <c r="Y869" s="448"/>
      <c r="Z869" s="448"/>
      <c r="AA869" s="448"/>
      <c r="AB869" s="448"/>
    </row>
    <row r="870">
      <c r="A870" s="448"/>
      <c r="B870" s="448"/>
      <c r="C870" s="448"/>
      <c r="D870" s="448"/>
      <c r="E870" s="448"/>
      <c r="F870" s="448"/>
      <c r="G870" s="448"/>
      <c r="H870" s="448"/>
      <c r="I870" s="448"/>
      <c r="J870" s="448"/>
      <c r="K870" s="448"/>
      <c r="L870" s="448"/>
      <c r="M870" s="448"/>
      <c r="N870" s="448"/>
      <c r="O870" s="448"/>
      <c r="P870" s="448"/>
      <c r="Q870" s="448"/>
      <c r="R870" s="448"/>
      <c r="S870" s="448"/>
      <c r="T870" s="448"/>
      <c r="U870" s="448"/>
      <c r="V870" s="448"/>
      <c r="W870" s="448"/>
      <c r="X870" s="448"/>
      <c r="Y870" s="448"/>
      <c r="Z870" s="448"/>
      <c r="AA870" s="448"/>
      <c r="AB870" s="448"/>
    </row>
    <row r="871">
      <c r="A871" s="448"/>
      <c r="B871" s="448"/>
      <c r="C871" s="448"/>
      <c r="D871" s="448"/>
      <c r="E871" s="448"/>
      <c r="F871" s="448"/>
      <c r="G871" s="448"/>
      <c r="H871" s="448"/>
      <c r="I871" s="448"/>
      <c r="J871" s="448"/>
      <c r="K871" s="448"/>
      <c r="L871" s="448"/>
      <c r="M871" s="448"/>
      <c r="N871" s="448"/>
      <c r="O871" s="448"/>
      <c r="P871" s="448"/>
      <c r="Q871" s="448"/>
      <c r="R871" s="448"/>
      <c r="S871" s="448"/>
      <c r="T871" s="448"/>
      <c r="U871" s="448"/>
      <c r="V871" s="448"/>
      <c r="W871" s="448"/>
      <c r="X871" s="448"/>
      <c r="Y871" s="448"/>
      <c r="Z871" s="448"/>
      <c r="AA871" s="448"/>
      <c r="AB871" s="448"/>
    </row>
    <row r="872">
      <c r="A872" s="448"/>
      <c r="B872" s="448"/>
      <c r="C872" s="448"/>
      <c r="D872" s="448"/>
      <c r="E872" s="448"/>
      <c r="F872" s="448"/>
      <c r="G872" s="448"/>
      <c r="H872" s="448"/>
      <c r="I872" s="448"/>
      <c r="J872" s="448"/>
      <c r="K872" s="448"/>
      <c r="L872" s="448"/>
      <c r="M872" s="448"/>
      <c r="N872" s="448"/>
      <c r="O872" s="448"/>
      <c r="P872" s="448"/>
      <c r="Q872" s="448"/>
      <c r="R872" s="448"/>
      <c r="S872" s="448"/>
      <c r="T872" s="448"/>
      <c r="U872" s="448"/>
      <c r="V872" s="448"/>
      <c r="W872" s="448"/>
      <c r="X872" s="448"/>
      <c r="Y872" s="448"/>
      <c r="Z872" s="448"/>
      <c r="AA872" s="448"/>
      <c r="AB872" s="448"/>
    </row>
    <row r="873">
      <c r="A873" s="448"/>
      <c r="B873" s="448"/>
      <c r="C873" s="448"/>
      <c r="D873" s="448"/>
      <c r="E873" s="448"/>
      <c r="F873" s="448"/>
      <c r="G873" s="448"/>
      <c r="H873" s="448"/>
      <c r="I873" s="448"/>
      <c r="J873" s="448"/>
      <c r="K873" s="448"/>
      <c r="L873" s="448"/>
      <c r="M873" s="448"/>
      <c r="N873" s="448"/>
      <c r="O873" s="448"/>
      <c r="P873" s="448"/>
      <c r="Q873" s="448"/>
      <c r="R873" s="448"/>
      <c r="S873" s="448"/>
      <c r="T873" s="448"/>
      <c r="U873" s="448"/>
      <c r="V873" s="448"/>
      <c r="W873" s="448"/>
      <c r="X873" s="448"/>
      <c r="Y873" s="448"/>
      <c r="Z873" s="448"/>
      <c r="AA873" s="448"/>
      <c r="AB873" s="448"/>
    </row>
    <row r="874">
      <c r="A874" s="448"/>
      <c r="B874" s="448"/>
      <c r="C874" s="448"/>
      <c r="D874" s="448"/>
      <c r="E874" s="448"/>
      <c r="F874" s="448"/>
      <c r="G874" s="448"/>
      <c r="H874" s="448"/>
      <c r="I874" s="448"/>
      <c r="J874" s="448"/>
      <c r="K874" s="448"/>
      <c r="L874" s="448"/>
      <c r="M874" s="448"/>
      <c r="N874" s="448"/>
      <c r="O874" s="448"/>
      <c r="P874" s="448"/>
      <c r="Q874" s="448"/>
      <c r="R874" s="448"/>
      <c r="S874" s="448"/>
      <c r="T874" s="448"/>
      <c r="U874" s="448"/>
      <c r="V874" s="448"/>
      <c r="W874" s="448"/>
      <c r="X874" s="448"/>
      <c r="Y874" s="448"/>
      <c r="Z874" s="448"/>
      <c r="AA874" s="448"/>
      <c r="AB874" s="448"/>
    </row>
    <row r="875">
      <c r="A875" s="448"/>
      <c r="B875" s="448"/>
      <c r="C875" s="448"/>
      <c r="D875" s="448"/>
      <c r="E875" s="448"/>
      <c r="F875" s="448"/>
      <c r="G875" s="448"/>
      <c r="H875" s="448"/>
      <c r="I875" s="448"/>
      <c r="J875" s="448"/>
      <c r="K875" s="448"/>
      <c r="L875" s="448"/>
      <c r="M875" s="448"/>
      <c r="N875" s="448"/>
      <c r="O875" s="448"/>
      <c r="P875" s="448"/>
      <c r="Q875" s="448"/>
      <c r="R875" s="448"/>
      <c r="S875" s="448"/>
      <c r="T875" s="448"/>
      <c r="U875" s="448"/>
      <c r="V875" s="448"/>
      <c r="W875" s="448"/>
      <c r="X875" s="448"/>
      <c r="Y875" s="448"/>
      <c r="Z875" s="448"/>
      <c r="AA875" s="448"/>
      <c r="AB875" s="448"/>
    </row>
    <row r="876">
      <c r="A876" s="448"/>
      <c r="B876" s="448"/>
      <c r="C876" s="448"/>
      <c r="D876" s="448"/>
      <c r="E876" s="448"/>
      <c r="F876" s="448"/>
      <c r="G876" s="448"/>
      <c r="H876" s="448"/>
      <c r="I876" s="448"/>
      <c r="J876" s="448"/>
      <c r="K876" s="448"/>
      <c r="L876" s="448"/>
      <c r="M876" s="448"/>
      <c r="N876" s="448"/>
      <c r="O876" s="448"/>
      <c r="P876" s="448"/>
      <c r="Q876" s="448"/>
      <c r="R876" s="448"/>
      <c r="S876" s="448"/>
      <c r="T876" s="448"/>
      <c r="U876" s="448"/>
      <c r="V876" s="448"/>
      <c r="W876" s="448"/>
      <c r="X876" s="448"/>
      <c r="Y876" s="448"/>
      <c r="Z876" s="448"/>
      <c r="AA876" s="448"/>
      <c r="AB876" s="448"/>
    </row>
    <row r="877">
      <c r="A877" s="448"/>
      <c r="B877" s="448"/>
      <c r="C877" s="448"/>
      <c r="D877" s="448"/>
      <c r="E877" s="448"/>
      <c r="F877" s="448"/>
      <c r="G877" s="448"/>
      <c r="H877" s="448"/>
      <c r="I877" s="448"/>
      <c r="J877" s="448"/>
      <c r="K877" s="448"/>
      <c r="L877" s="448"/>
      <c r="M877" s="448"/>
      <c r="N877" s="448"/>
      <c r="O877" s="448"/>
      <c r="P877" s="448"/>
      <c r="Q877" s="448"/>
      <c r="R877" s="448"/>
      <c r="S877" s="448"/>
      <c r="T877" s="448"/>
      <c r="U877" s="448"/>
      <c r="V877" s="448"/>
      <c r="W877" s="448"/>
      <c r="X877" s="448"/>
      <c r="Y877" s="448"/>
      <c r="Z877" s="448"/>
      <c r="AA877" s="448"/>
      <c r="AB877" s="448"/>
    </row>
    <row r="878">
      <c r="A878" s="448"/>
      <c r="B878" s="448"/>
      <c r="C878" s="448"/>
      <c r="D878" s="448"/>
      <c r="E878" s="448"/>
      <c r="F878" s="448"/>
      <c r="G878" s="448"/>
      <c r="H878" s="448"/>
      <c r="I878" s="448"/>
      <c r="J878" s="448"/>
      <c r="K878" s="448"/>
      <c r="L878" s="448"/>
      <c r="M878" s="448"/>
      <c r="N878" s="448"/>
      <c r="O878" s="448"/>
      <c r="P878" s="448"/>
      <c r="Q878" s="448"/>
      <c r="R878" s="448"/>
      <c r="S878" s="448"/>
      <c r="T878" s="448"/>
      <c r="U878" s="448"/>
      <c r="V878" s="448"/>
      <c r="W878" s="448"/>
      <c r="X878" s="448"/>
      <c r="Y878" s="448"/>
      <c r="Z878" s="448"/>
      <c r="AA878" s="448"/>
      <c r="AB878" s="448"/>
    </row>
    <row r="879">
      <c r="A879" s="448"/>
      <c r="B879" s="448"/>
      <c r="C879" s="448"/>
      <c r="D879" s="448"/>
      <c r="E879" s="448"/>
      <c r="F879" s="448"/>
      <c r="G879" s="448"/>
      <c r="H879" s="448"/>
      <c r="I879" s="448"/>
      <c r="J879" s="448"/>
      <c r="K879" s="448"/>
      <c r="L879" s="448"/>
      <c r="M879" s="448"/>
      <c r="N879" s="448"/>
      <c r="O879" s="448"/>
      <c r="P879" s="448"/>
      <c r="Q879" s="448"/>
      <c r="R879" s="448"/>
      <c r="S879" s="448"/>
      <c r="T879" s="448"/>
      <c r="U879" s="448"/>
      <c r="V879" s="448"/>
      <c r="W879" s="448"/>
      <c r="X879" s="448"/>
      <c r="Y879" s="448"/>
      <c r="Z879" s="448"/>
      <c r="AA879" s="448"/>
      <c r="AB879" s="448"/>
    </row>
    <row r="880">
      <c r="A880" s="448"/>
      <c r="B880" s="448"/>
      <c r="C880" s="448"/>
      <c r="D880" s="448"/>
      <c r="E880" s="448"/>
      <c r="F880" s="448"/>
      <c r="G880" s="448"/>
      <c r="H880" s="448"/>
      <c r="I880" s="448"/>
      <c r="J880" s="448"/>
      <c r="K880" s="448"/>
      <c r="L880" s="448"/>
      <c r="M880" s="448"/>
      <c r="N880" s="448"/>
      <c r="O880" s="448"/>
      <c r="P880" s="448"/>
      <c r="Q880" s="448"/>
      <c r="R880" s="448"/>
      <c r="S880" s="448"/>
      <c r="T880" s="448"/>
      <c r="U880" s="448"/>
      <c r="V880" s="448"/>
      <c r="W880" s="448"/>
      <c r="X880" s="448"/>
      <c r="Y880" s="448"/>
      <c r="Z880" s="448"/>
      <c r="AA880" s="448"/>
      <c r="AB880" s="448"/>
    </row>
    <row r="881">
      <c r="A881" s="448"/>
      <c r="B881" s="448"/>
      <c r="C881" s="448"/>
      <c r="D881" s="448"/>
      <c r="E881" s="448"/>
      <c r="F881" s="448"/>
      <c r="G881" s="448"/>
      <c r="H881" s="448"/>
      <c r="I881" s="448"/>
      <c r="J881" s="448"/>
      <c r="K881" s="448"/>
      <c r="L881" s="448"/>
      <c r="M881" s="448"/>
      <c r="N881" s="448"/>
      <c r="O881" s="448"/>
      <c r="P881" s="448"/>
      <c r="Q881" s="448"/>
      <c r="R881" s="448"/>
      <c r="S881" s="448"/>
      <c r="T881" s="448"/>
      <c r="U881" s="448"/>
      <c r="V881" s="448"/>
      <c r="W881" s="448"/>
      <c r="X881" s="448"/>
      <c r="Y881" s="448"/>
      <c r="Z881" s="448"/>
      <c r="AA881" s="448"/>
      <c r="AB881" s="448"/>
    </row>
    <row r="882">
      <c r="A882" s="448"/>
      <c r="B882" s="448"/>
      <c r="C882" s="448"/>
      <c r="D882" s="448"/>
      <c r="E882" s="448"/>
      <c r="F882" s="448"/>
      <c r="G882" s="448"/>
      <c r="H882" s="448"/>
      <c r="I882" s="448"/>
      <c r="J882" s="448"/>
      <c r="K882" s="448"/>
      <c r="L882" s="448"/>
      <c r="M882" s="448"/>
      <c r="N882" s="448"/>
      <c r="O882" s="448"/>
      <c r="P882" s="448"/>
      <c r="Q882" s="448"/>
      <c r="R882" s="448"/>
      <c r="S882" s="448"/>
      <c r="T882" s="448"/>
      <c r="U882" s="448"/>
      <c r="V882" s="448"/>
      <c r="W882" s="448"/>
      <c r="X882" s="448"/>
      <c r="Y882" s="448"/>
      <c r="Z882" s="448"/>
      <c r="AA882" s="448"/>
      <c r="AB882" s="448"/>
    </row>
    <row r="883">
      <c r="A883" s="448"/>
      <c r="B883" s="448"/>
      <c r="C883" s="448"/>
      <c r="D883" s="448"/>
      <c r="E883" s="448"/>
      <c r="F883" s="448"/>
      <c r="G883" s="448"/>
      <c r="H883" s="448"/>
      <c r="I883" s="448"/>
      <c r="J883" s="448"/>
      <c r="K883" s="448"/>
      <c r="L883" s="448"/>
      <c r="M883" s="448"/>
      <c r="N883" s="448"/>
      <c r="O883" s="448"/>
      <c r="P883" s="448"/>
      <c r="Q883" s="448"/>
      <c r="R883" s="448"/>
      <c r="S883" s="448"/>
      <c r="T883" s="448"/>
      <c r="U883" s="448"/>
      <c r="V883" s="448"/>
      <c r="W883" s="448"/>
      <c r="X883" s="448"/>
      <c r="Y883" s="448"/>
      <c r="Z883" s="448"/>
      <c r="AA883" s="448"/>
      <c r="AB883" s="448"/>
    </row>
    <row r="884">
      <c r="A884" s="448"/>
      <c r="B884" s="448"/>
      <c r="C884" s="448"/>
      <c r="D884" s="448"/>
      <c r="E884" s="448"/>
      <c r="F884" s="448"/>
      <c r="G884" s="448"/>
      <c r="H884" s="448"/>
      <c r="I884" s="448"/>
      <c r="J884" s="448"/>
      <c r="K884" s="448"/>
      <c r="L884" s="448"/>
      <c r="M884" s="448"/>
      <c r="N884" s="448"/>
      <c r="O884" s="448"/>
      <c r="P884" s="448"/>
      <c r="Q884" s="448"/>
      <c r="R884" s="448"/>
      <c r="S884" s="448"/>
      <c r="T884" s="448"/>
      <c r="U884" s="448"/>
      <c r="V884" s="448"/>
      <c r="W884" s="448"/>
      <c r="X884" s="448"/>
      <c r="Y884" s="448"/>
      <c r="Z884" s="448"/>
      <c r="AA884" s="448"/>
      <c r="AB884" s="448"/>
    </row>
    <row r="885">
      <c r="A885" s="448"/>
      <c r="B885" s="448"/>
      <c r="C885" s="448"/>
      <c r="D885" s="448"/>
      <c r="E885" s="448"/>
      <c r="F885" s="448"/>
      <c r="G885" s="448"/>
      <c r="H885" s="448"/>
      <c r="I885" s="448"/>
      <c r="J885" s="448"/>
      <c r="K885" s="448"/>
      <c r="L885" s="448"/>
      <c r="M885" s="448"/>
      <c r="N885" s="448"/>
      <c r="O885" s="448"/>
      <c r="P885" s="448"/>
      <c r="Q885" s="448"/>
      <c r="R885" s="448"/>
      <c r="S885" s="448"/>
      <c r="T885" s="448"/>
      <c r="U885" s="448"/>
      <c r="V885" s="448"/>
      <c r="W885" s="448"/>
      <c r="X885" s="448"/>
      <c r="Y885" s="448"/>
      <c r="Z885" s="448"/>
      <c r="AA885" s="448"/>
      <c r="AB885" s="448"/>
    </row>
    <row r="886">
      <c r="A886" s="448"/>
      <c r="B886" s="448"/>
      <c r="C886" s="448"/>
      <c r="D886" s="448"/>
      <c r="E886" s="448"/>
      <c r="F886" s="448"/>
      <c r="G886" s="448"/>
      <c r="H886" s="448"/>
      <c r="I886" s="448"/>
      <c r="J886" s="448"/>
      <c r="K886" s="448"/>
      <c r="L886" s="448"/>
      <c r="M886" s="448"/>
      <c r="N886" s="448"/>
      <c r="O886" s="448"/>
      <c r="P886" s="448"/>
      <c r="Q886" s="448"/>
      <c r="R886" s="448"/>
      <c r="S886" s="448"/>
      <c r="T886" s="448"/>
      <c r="U886" s="448"/>
      <c r="V886" s="448"/>
      <c r="W886" s="448"/>
      <c r="X886" s="448"/>
      <c r="Y886" s="448"/>
      <c r="Z886" s="448"/>
      <c r="AA886" s="448"/>
      <c r="AB886" s="448"/>
    </row>
    <row r="887">
      <c r="A887" s="448"/>
      <c r="B887" s="448"/>
      <c r="C887" s="448"/>
      <c r="D887" s="448"/>
      <c r="E887" s="448"/>
      <c r="F887" s="448"/>
      <c r="G887" s="448"/>
      <c r="H887" s="448"/>
      <c r="I887" s="448"/>
      <c r="J887" s="448"/>
      <c r="K887" s="448"/>
      <c r="L887" s="448"/>
      <c r="M887" s="448"/>
      <c r="N887" s="448"/>
      <c r="O887" s="448"/>
      <c r="P887" s="448"/>
      <c r="Q887" s="448"/>
      <c r="R887" s="448"/>
      <c r="S887" s="448"/>
      <c r="T887" s="448"/>
      <c r="U887" s="448"/>
      <c r="V887" s="448"/>
      <c r="W887" s="448"/>
      <c r="X887" s="448"/>
      <c r="Y887" s="448"/>
      <c r="Z887" s="448"/>
      <c r="AA887" s="448"/>
      <c r="AB887" s="448"/>
    </row>
    <row r="888">
      <c r="A888" s="448"/>
      <c r="B888" s="448"/>
      <c r="C888" s="448"/>
      <c r="D888" s="448"/>
      <c r="E888" s="448"/>
      <c r="F888" s="448"/>
      <c r="G888" s="448"/>
      <c r="H888" s="448"/>
      <c r="I888" s="448"/>
      <c r="J888" s="448"/>
      <c r="K888" s="448"/>
      <c r="L888" s="448"/>
      <c r="M888" s="448"/>
      <c r="N888" s="448"/>
      <c r="O888" s="448"/>
      <c r="P888" s="448"/>
      <c r="Q888" s="448"/>
      <c r="R888" s="448"/>
      <c r="S888" s="448"/>
      <c r="T888" s="448"/>
      <c r="U888" s="448"/>
      <c r="V888" s="448"/>
      <c r="W888" s="448"/>
      <c r="X888" s="448"/>
      <c r="Y888" s="448"/>
      <c r="Z888" s="448"/>
      <c r="AA888" s="448"/>
      <c r="AB888" s="448"/>
    </row>
    <row r="889">
      <c r="A889" s="448"/>
      <c r="B889" s="448"/>
      <c r="C889" s="448"/>
      <c r="D889" s="448"/>
      <c r="E889" s="448"/>
      <c r="F889" s="448"/>
      <c r="G889" s="448"/>
      <c r="H889" s="448"/>
      <c r="I889" s="448"/>
      <c r="J889" s="448"/>
      <c r="K889" s="448"/>
      <c r="L889" s="448"/>
      <c r="M889" s="448"/>
      <c r="N889" s="448"/>
      <c r="O889" s="448"/>
      <c r="P889" s="448"/>
      <c r="Q889" s="448"/>
      <c r="R889" s="448"/>
      <c r="S889" s="448"/>
      <c r="T889" s="448"/>
      <c r="U889" s="448"/>
      <c r="V889" s="448"/>
      <c r="W889" s="448"/>
      <c r="X889" s="448"/>
      <c r="Y889" s="448"/>
      <c r="Z889" s="448"/>
      <c r="AA889" s="448"/>
      <c r="AB889" s="448"/>
    </row>
    <row r="890">
      <c r="A890" s="448"/>
      <c r="B890" s="448"/>
      <c r="C890" s="448"/>
      <c r="D890" s="448"/>
      <c r="E890" s="448"/>
      <c r="F890" s="448"/>
      <c r="G890" s="448"/>
      <c r="H890" s="448"/>
      <c r="I890" s="448"/>
      <c r="J890" s="448"/>
      <c r="K890" s="448"/>
      <c r="L890" s="448"/>
      <c r="M890" s="448"/>
      <c r="N890" s="448"/>
      <c r="O890" s="448"/>
      <c r="P890" s="448"/>
      <c r="Q890" s="448"/>
      <c r="R890" s="448"/>
      <c r="S890" s="448"/>
      <c r="T890" s="448"/>
      <c r="U890" s="448"/>
      <c r="V890" s="448"/>
      <c r="W890" s="448"/>
      <c r="X890" s="448"/>
      <c r="Y890" s="448"/>
      <c r="Z890" s="448"/>
      <c r="AA890" s="448"/>
      <c r="AB890" s="448"/>
    </row>
    <row r="891">
      <c r="A891" s="448"/>
      <c r="B891" s="448"/>
      <c r="C891" s="448"/>
      <c r="D891" s="448"/>
      <c r="E891" s="448"/>
      <c r="F891" s="448"/>
      <c r="G891" s="448"/>
      <c r="H891" s="448"/>
      <c r="I891" s="448"/>
      <c r="J891" s="448"/>
      <c r="K891" s="448"/>
      <c r="L891" s="448"/>
      <c r="M891" s="448"/>
      <c r="N891" s="448"/>
      <c r="O891" s="448"/>
      <c r="P891" s="448"/>
      <c r="Q891" s="448"/>
      <c r="R891" s="448"/>
      <c r="S891" s="448"/>
      <c r="T891" s="448"/>
      <c r="U891" s="448"/>
      <c r="V891" s="448"/>
      <c r="W891" s="448"/>
      <c r="X891" s="448"/>
      <c r="Y891" s="448"/>
      <c r="Z891" s="448"/>
      <c r="AA891" s="448"/>
      <c r="AB891" s="448"/>
    </row>
    <row r="892">
      <c r="A892" s="448"/>
      <c r="B892" s="448"/>
      <c r="C892" s="448"/>
      <c r="D892" s="448"/>
      <c r="E892" s="448"/>
      <c r="F892" s="448"/>
      <c r="G892" s="448"/>
      <c r="H892" s="448"/>
      <c r="I892" s="448"/>
      <c r="J892" s="448"/>
      <c r="K892" s="448"/>
      <c r="L892" s="448"/>
      <c r="M892" s="448"/>
      <c r="N892" s="448"/>
      <c r="O892" s="448"/>
      <c r="P892" s="448"/>
      <c r="Q892" s="448"/>
      <c r="R892" s="448"/>
      <c r="S892" s="448"/>
      <c r="T892" s="448"/>
      <c r="U892" s="448"/>
      <c r="V892" s="448"/>
      <c r="W892" s="448"/>
      <c r="X892" s="448"/>
      <c r="Y892" s="448"/>
      <c r="Z892" s="448"/>
      <c r="AA892" s="448"/>
      <c r="AB892" s="448"/>
    </row>
    <row r="893">
      <c r="A893" s="448"/>
      <c r="B893" s="448"/>
      <c r="C893" s="448"/>
      <c r="D893" s="448"/>
      <c r="E893" s="448"/>
      <c r="F893" s="448"/>
      <c r="G893" s="448"/>
      <c r="H893" s="448"/>
      <c r="I893" s="448"/>
      <c r="J893" s="448"/>
      <c r="K893" s="448"/>
      <c r="L893" s="448"/>
      <c r="M893" s="448"/>
      <c r="N893" s="448"/>
      <c r="O893" s="448"/>
      <c r="P893" s="448"/>
      <c r="Q893" s="448"/>
      <c r="R893" s="448"/>
      <c r="S893" s="448"/>
      <c r="T893" s="448"/>
      <c r="U893" s="448"/>
      <c r="V893" s="448"/>
      <c r="W893" s="448"/>
      <c r="X893" s="448"/>
      <c r="Y893" s="448"/>
      <c r="Z893" s="448"/>
      <c r="AA893" s="448"/>
      <c r="AB893" s="448"/>
    </row>
    <row r="894">
      <c r="A894" s="448"/>
      <c r="B894" s="448"/>
      <c r="C894" s="448"/>
      <c r="D894" s="448"/>
      <c r="E894" s="448"/>
      <c r="F894" s="448"/>
      <c r="G894" s="448"/>
      <c r="H894" s="448"/>
      <c r="I894" s="448"/>
      <c r="J894" s="448"/>
      <c r="K894" s="448"/>
      <c r="L894" s="448"/>
      <c r="M894" s="448"/>
      <c r="N894" s="448"/>
      <c r="O894" s="448"/>
      <c r="P894" s="448"/>
      <c r="Q894" s="448"/>
      <c r="R894" s="448"/>
      <c r="S894" s="448"/>
      <c r="T894" s="448"/>
      <c r="U894" s="448"/>
      <c r="V894" s="448"/>
      <c r="W894" s="448"/>
      <c r="X894" s="448"/>
      <c r="Y894" s="448"/>
      <c r="Z894" s="448"/>
      <c r="AA894" s="448"/>
      <c r="AB894" s="448"/>
    </row>
    <row r="895">
      <c r="A895" s="448"/>
      <c r="B895" s="448"/>
      <c r="C895" s="448"/>
      <c r="D895" s="448"/>
      <c r="E895" s="448"/>
      <c r="F895" s="448"/>
      <c r="G895" s="448"/>
      <c r="H895" s="448"/>
      <c r="I895" s="448"/>
      <c r="J895" s="448"/>
      <c r="K895" s="448"/>
      <c r="L895" s="448"/>
      <c r="M895" s="448"/>
      <c r="N895" s="448"/>
      <c r="O895" s="448"/>
      <c r="P895" s="448"/>
      <c r="Q895" s="448"/>
      <c r="R895" s="448"/>
      <c r="S895" s="448"/>
      <c r="T895" s="448"/>
      <c r="U895" s="448"/>
      <c r="V895" s="448"/>
      <c r="W895" s="448"/>
      <c r="X895" s="448"/>
      <c r="Y895" s="448"/>
      <c r="Z895" s="448"/>
      <c r="AA895" s="448"/>
      <c r="AB895" s="448"/>
    </row>
    <row r="896">
      <c r="A896" s="448"/>
      <c r="B896" s="448"/>
      <c r="C896" s="448"/>
      <c r="D896" s="448"/>
      <c r="E896" s="448"/>
      <c r="F896" s="448"/>
      <c r="G896" s="448"/>
      <c r="H896" s="448"/>
      <c r="I896" s="448"/>
      <c r="J896" s="448"/>
      <c r="K896" s="448"/>
      <c r="L896" s="448"/>
      <c r="M896" s="448"/>
      <c r="N896" s="448"/>
      <c r="O896" s="448"/>
      <c r="P896" s="448"/>
      <c r="Q896" s="448"/>
      <c r="R896" s="448"/>
      <c r="S896" s="448"/>
      <c r="T896" s="448"/>
      <c r="U896" s="448"/>
      <c r="V896" s="448"/>
      <c r="W896" s="448"/>
      <c r="X896" s="448"/>
      <c r="Y896" s="448"/>
      <c r="Z896" s="448"/>
      <c r="AA896" s="448"/>
      <c r="AB896" s="448"/>
    </row>
    <row r="897">
      <c r="A897" s="448"/>
      <c r="B897" s="448"/>
      <c r="C897" s="448"/>
      <c r="D897" s="448"/>
      <c r="E897" s="448"/>
      <c r="F897" s="448"/>
      <c r="G897" s="448"/>
      <c r="H897" s="448"/>
      <c r="I897" s="448"/>
      <c r="J897" s="448"/>
      <c r="K897" s="448"/>
      <c r="L897" s="448"/>
      <c r="M897" s="448"/>
      <c r="N897" s="448"/>
      <c r="O897" s="448"/>
      <c r="P897" s="448"/>
      <c r="Q897" s="448"/>
      <c r="R897" s="448"/>
      <c r="S897" s="448"/>
      <c r="T897" s="448"/>
      <c r="U897" s="448"/>
      <c r="V897" s="448"/>
      <c r="W897" s="448"/>
      <c r="X897" s="448"/>
      <c r="Y897" s="448"/>
      <c r="Z897" s="448"/>
      <c r="AA897" s="448"/>
      <c r="AB897" s="448"/>
    </row>
    <row r="898">
      <c r="A898" s="448"/>
      <c r="B898" s="448"/>
      <c r="C898" s="448"/>
      <c r="D898" s="448"/>
      <c r="E898" s="448"/>
      <c r="F898" s="448"/>
      <c r="G898" s="448"/>
      <c r="H898" s="448"/>
      <c r="I898" s="448"/>
      <c r="J898" s="448"/>
      <c r="K898" s="448"/>
      <c r="L898" s="448"/>
      <c r="M898" s="448"/>
      <c r="N898" s="448"/>
      <c r="O898" s="448"/>
      <c r="P898" s="448"/>
      <c r="Q898" s="448"/>
      <c r="R898" s="448"/>
      <c r="S898" s="448"/>
      <c r="T898" s="448"/>
      <c r="U898" s="448"/>
      <c r="V898" s="448"/>
      <c r="W898" s="448"/>
      <c r="X898" s="448"/>
      <c r="Y898" s="448"/>
      <c r="Z898" s="448"/>
      <c r="AA898" s="448"/>
      <c r="AB898" s="448"/>
    </row>
    <row r="899">
      <c r="A899" s="448"/>
      <c r="B899" s="448"/>
      <c r="C899" s="448"/>
      <c r="D899" s="448"/>
      <c r="E899" s="448"/>
      <c r="F899" s="448"/>
      <c r="G899" s="448"/>
      <c r="H899" s="448"/>
      <c r="I899" s="448"/>
      <c r="J899" s="448"/>
      <c r="K899" s="448"/>
      <c r="L899" s="448"/>
      <c r="M899" s="448"/>
      <c r="N899" s="448"/>
      <c r="O899" s="448"/>
      <c r="P899" s="448"/>
      <c r="Q899" s="448"/>
      <c r="R899" s="448"/>
      <c r="S899" s="448"/>
      <c r="T899" s="448"/>
      <c r="U899" s="448"/>
      <c r="V899" s="448"/>
      <c r="W899" s="448"/>
      <c r="X899" s="448"/>
      <c r="Y899" s="448"/>
      <c r="Z899" s="448"/>
      <c r="AA899" s="448"/>
      <c r="AB899" s="448"/>
    </row>
    <row r="900">
      <c r="A900" s="448"/>
      <c r="B900" s="448"/>
      <c r="C900" s="448"/>
      <c r="D900" s="448"/>
      <c r="E900" s="448"/>
      <c r="F900" s="448"/>
      <c r="G900" s="448"/>
      <c r="H900" s="448"/>
      <c r="I900" s="448"/>
      <c r="J900" s="448"/>
      <c r="K900" s="448"/>
      <c r="L900" s="448"/>
      <c r="M900" s="448"/>
      <c r="N900" s="448"/>
      <c r="O900" s="448"/>
      <c r="P900" s="448"/>
      <c r="Q900" s="448"/>
      <c r="R900" s="448"/>
      <c r="S900" s="448"/>
      <c r="T900" s="448"/>
      <c r="U900" s="448"/>
      <c r="V900" s="448"/>
      <c r="W900" s="448"/>
      <c r="X900" s="448"/>
      <c r="Y900" s="448"/>
      <c r="Z900" s="448"/>
      <c r="AA900" s="448"/>
      <c r="AB900" s="448"/>
    </row>
    <row r="901">
      <c r="A901" s="448"/>
      <c r="B901" s="448"/>
      <c r="C901" s="448"/>
      <c r="D901" s="448"/>
      <c r="E901" s="448"/>
      <c r="F901" s="448"/>
      <c r="G901" s="448"/>
      <c r="H901" s="448"/>
      <c r="I901" s="448"/>
      <c r="J901" s="448"/>
      <c r="K901" s="448"/>
      <c r="L901" s="448"/>
      <c r="M901" s="448"/>
      <c r="N901" s="448"/>
      <c r="O901" s="448"/>
      <c r="P901" s="448"/>
      <c r="Q901" s="448"/>
      <c r="R901" s="448"/>
      <c r="S901" s="448"/>
      <c r="T901" s="448"/>
      <c r="U901" s="448"/>
      <c r="V901" s="448"/>
      <c r="W901" s="448"/>
      <c r="X901" s="448"/>
      <c r="Y901" s="448"/>
      <c r="Z901" s="448"/>
      <c r="AA901" s="448"/>
      <c r="AB901" s="448"/>
    </row>
    <row r="902">
      <c r="A902" s="448"/>
      <c r="B902" s="448"/>
      <c r="C902" s="448"/>
      <c r="D902" s="448"/>
      <c r="E902" s="448"/>
      <c r="F902" s="448"/>
      <c r="G902" s="448"/>
      <c r="H902" s="448"/>
      <c r="I902" s="448"/>
      <c r="J902" s="448"/>
      <c r="K902" s="448"/>
      <c r="L902" s="448"/>
      <c r="M902" s="448"/>
      <c r="N902" s="448"/>
      <c r="O902" s="448"/>
      <c r="P902" s="448"/>
      <c r="Q902" s="448"/>
      <c r="R902" s="448"/>
      <c r="S902" s="448"/>
      <c r="T902" s="448"/>
      <c r="U902" s="448"/>
      <c r="V902" s="448"/>
      <c r="W902" s="448"/>
      <c r="X902" s="448"/>
      <c r="Y902" s="448"/>
      <c r="Z902" s="448"/>
      <c r="AA902" s="448"/>
      <c r="AB902" s="448"/>
    </row>
    <row r="903">
      <c r="A903" s="448"/>
      <c r="B903" s="448"/>
      <c r="C903" s="448"/>
      <c r="D903" s="448"/>
      <c r="E903" s="448"/>
      <c r="F903" s="448"/>
      <c r="G903" s="448"/>
      <c r="H903" s="448"/>
      <c r="I903" s="448"/>
      <c r="J903" s="448"/>
      <c r="K903" s="448"/>
      <c r="L903" s="448"/>
      <c r="M903" s="448"/>
      <c r="N903" s="448"/>
      <c r="O903" s="448"/>
      <c r="P903" s="448"/>
      <c r="Q903" s="448"/>
      <c r="R903" s="448"/>
      <c r="S903" s="448"/>
      <c r="T903" s="448"/>
      <c r="U903" s="448"/>
      <c r="V903" s="448"/>
      <c r="W903" s="448"/>
      <c r="X903" s="448"/>
      <c r="Y903" s="448"/>
      <c r="Z903" s="448"/>
      <c r="AA903" s="448"/>
      <c r="AB903" s="448"/>
    </row>
    <row r="904">
      <c r="A904" s="448"/>
      <c r="B904" s="448"/>
      <c r="C904" s="448"/>
      <c r="D904" s="448"/>
      <c r="E904" s="448"/>
      <c r="F904" s="448"/>
      <c r="G904" s="448"/>
      <c r="H904" s="448"/>
      <c r="I904" s="448"/>
      <c r="J904" s="448"/>
      <c r="K904" s="448"/>
      <c r="L904" s="448"/>
      <c r="M904" s="448"/>
      <c r="N904" s="448"/>
      <c r="O904" s="448"/>
      <c r="P904" s="448"/>
      <c r="Q904" s="448"/>
      <c r="R904" s="448"/>
      <c r="S904" s="448"/>
      <c r="T904" s="448"/>
      <c r="U904" s="448"/>
      <c r="V904" s="448"/>
      <c r="W904" s="448"/>
      <c r="X904" s="448"/>
      <c r="Y904" s="448"/>
      <c r="Z904" s="448"/>
      <c r="AA904" s="448"/>
      <c r="AB904" s="448"/>
    </row>
    <row r="905">
      <c r="A905" s="448"/>
      <c r="B905" s="448"/>
      <c r="C905" s="448"/>
      <c r="D905" s="448"/>
      <c r="E905" s="448"/>
      <c r="F905" s="448"/>
      <c r="G905" s="448"/>
      <c r="H905" s="448"/>
      <c r="I905" s="448"/>
      <c r="J905" s="448"/>
      <c r="K905" s="448"/>
      <c r="L905" s="448"/>
      <c r="M905" s="448"/>
      <c r="N905" s="448"/>
      <c r="O905" s="448"/>
      <c r="P905" s="448"/>
      <c r="Q905" s="448"/>
      <c r="R905" s="448"/>
      <c r="S905" s="448"/>
      <c r="T905" s="448"/>
      <c r="U905" s="448"/>
      <c r="V905" s="448"/>
      <c r="W905" s="448"/>
      <c r="X905" s="448"/>
      <c r="Y905" s="448"/>
      <c r="Z905" s="448"/>
      <c r="AA905" s="448"/>
      <c r="AB905" s="448"/>
    </row>
    <row r="906">
      <c r="A906" s="448"/>
      <c r="B906" s="448"/>
      <c r="C906" s="448"/>
      <c r="D906" s="448"/>
      <c r="E906" s="448"/>
      <c r="F906" s="448"/>
      <c r="G906" s="448"/>
      <c r="H906" s="448"/>
      <c r="I906" s="448"/>
      <c r="J906" s="448"/>
      <c r="K906" s="448"/>
      <c r="L906" s="448"/>
      <c r="M906" s="448"/>
      <c r="N906" s="448"/>
      <c r="O906" s="448"/>
      <c r="P906" s="448"/>
      <c r="Q906" s="448"/>
      <c r="R906" s="448"/>
      <c r="S906" s="448"/>
      <c r="T906" s="448"/>
      <c r="U906" s="448"/>
      <c r="V906" s="448"/>
      <c r="W906" s="448"/>
      <c r="X906" s="448"/>
      <c r="Y906" s="448"/>
      <c r="Z906" s="448"/>
      <c r="AA906" s="448"/>
      <c r="AB906" s="448"/>
    </row>
    <row r="907">
      <c r="A907" s="448"/>
      <c r="B907" s="448"/>
      <c r="C907" s="448"/>
      <c r="D907" s="448"/>
      <c r="E907" s="448"/>
      <c r="F907" s="448"/>
      <c r="G907" s="448"/>
      <c r="H907" s="448"/>
      <c r="I907" s="448"/>
      <c r="J907" s="448"/>
      <c r="K907" s="448"/>
      <c r="L907" s="448"/>
      <c r="M907" s="448"/>
      <c r="N907" s="448"/>
      <c r="O907" s="448"/>
      <c r="P907" s="448"/>
      <c r="Q907" s="448"/>
      <c r="R907" s="448"/>
      <c r="S907" s="448"/>
      <c r="T907" s="448"/>
      <c r="U907" s="448"/>
      <c r="V907" s="448"/>
      <c r="W907" s="448"/>
      <c r="X907" s="448"/>
      <c r="Y907" s="448"/>
      <c r="Z907" s="448"/>
      <c r="AA907" s="448"/>
      <c r="AB907" s="448"/>
    </row>
    <row r="908">
      <c r="A908" s="448"/>
      <c r="B908" s="448"/>
      <c r="C908" s="448"/>
      <c r="D908" s="448"/>
      <c r="E908" s="448"/>
      <c r="F908" s="448"/>
      <c r="G908" s="448"/>
      <c r="H908" s="448"/>
      <c r="I908" s="448"/>
      <c r="J908" s="448"/>
      <c r="K908" s="448"/>
      <c r="L908" s="448"/>
      <c r="M908" s="448"/>
      <c r="N908" s="448"/>
      <c r="O908" s="448"/>
      <c r="P908" s="448"/>
      <c r="Q908" s="448"/>
      <c r="R908" s="448"/>
      <c r="S908" s="448"/>
      <c r="T908" s="448"/>
      <c r="U908" s="448"/>
      <c r="V908" s="448"/>
      <c r="W908" s="448"/>
      <c r="X908" s="448"/>
      <c r="Y908" s="448"/>
      <c r="Z908" s="448"/>
      <c r="AA908" s="448"/>
      <c r="AB908" s="448"/>
    </row>
    <row r="909">
      <c r="A909" s="448"/>
      <c r="B909" s="448"/>
      <c r="C909" s="448"/>
      <c r="D909" s="448"/>
      <c r="E909" s="448"/>
      <c r="F909" s="448"/>
      <c r="G909" s="448"/>
      <c r="H909" s="448"/>
      <c r="I909" s="448"/>
      <c r="J909" s="448"/>
      <c r="K909" s="448"/>
      <c r="L909" s="448"/>
      <c r="M909" s="448"/>
      <c r="N909" s="448"/>
      <c r="O909" s="448"/>
      <c r="P909" s="448"/>
      <c r="Q909" s="448"/>
      <c r="R909" s="448"/>
      <c r="S909" s="448"/>
      <c r="T909" s="448"/>
      <c r="U909" s="448"/>
      <c r="V909" s="448"/>
      <c r="W909" s="448"/>
      <c r="X909" s="448"/>
      <c r="Y909" s="448"/>
      <c r="Z909" s="448"/>
      <c r="AA909" s="448"/>
      <c r="AB909" s="448"/>
    </row>
    <row r="910">
      <c r="A910" s="448"/>
      <c r="B910" s="448"/>
      <c r="C910" s="448"/>
      <c r="D910" s="448"/>
      <c r="E910" s="448"/>
      <c r="F910" s="448"/>
      <c r="G910" s="448"/>
      <c r="H910" s="448"/>
      <c r="I910" s="448"/>
      <c r="J910" s="448"/>
      <c r="K910" s="448"/>
      <c r="L910" s="448"/>
      <c r="M910" s="448"/>
      <c r="N910" s="448"/>
      <c r="O910" s="448"/>
      <c r="P910" s="448"/>
      <c r="Q910" s="448"/>
      <c r="R910" s="448"/>
      <c r="S910" s="448"/>
      <c r="T910" s="448"/>
      <c r="U910" s="448"/>
      <c r="V910" s="448"/>
      <c r="W910" s="448"/>
      <c r="X910" s="448"/>
      <c r="Y910" s="448"/>
      <c r="Z910" s="448"/>
      <c r="AA910" s="448"/>
      <c r="AB910" s="448"/>
    </row>
    <row r="911">
      <c r="A911" s="448"/>
      <c r="B911" s="448"/>
      <c r="C911" s="448"/>
      <c r="D911" s="448"/>
      <c r="E911" s="448"/>
      <c r="F911" s="448"/>
      <c r="G911" s="448"/>
      <c r="H911" s="448"/>
      <c r="I911" s="448"/>
      <c r="J911" s="448"/>
      <c r="K911" s="448"/>
      <c r="L911" s="448"/>
      <c r="M911" s="448"/>
      <c r="N911" s="448"/>
      <c r="O911" s="448"/>
      <c r="P911" s="448"/>
      <c r="Q911" s="448"/>
      <c r="R911" s="448"/>
      <c r="S911" s="448"/>
      <c r="T911" s="448"/>
      <c r="U911" s="448"/>
      <c r="V911" s="448"/>
      <c r="W911" s="448"/>
      <c r="X911" s="448"/>
      <c r="Y911" s="448"/>
      <c r="Z911" s="448"/>
      <c r="AA911" s="448"/>
      <c r="AB911" s="448"/>
    </row>
    <row r="912">
      <c r="A912" s="448"/>
      <c r="B912" s="448"/>
      <c r="C912" s="448"/>
      <c r="D912" s="448"/>
      <c r="E912" s="448"/>
      <c r="F912" s="448"/>
      <c r="G912" s="448"/>
      <c r="H912" s="448"/>
      <c r="I912" s="448"/>
      <c r="J912" s="448"/>
      <c r="K912" s="448"/>
      <c r="L912" s="448"/>
      <c r="M912" s="448"/>
      <c r="N912" s="448"/>
      <c r="O912" s="448"/>
      <c r="P912" s="448"/>
      <c r="Q912" s="448"/>
      <c r="R912" s="448"/>
      <c r="S912" s="448"/>
      <c r="T912" s="448"/>
      <c r="U912" s="448"/>
      <c r="V912" s="448"/>
      <c r="W912" s="448"/>
      <c r="X912" s="448"/>
      <c r="Y912" s="448"/>
      <c r="Z912" s="448"/>
      <c r="AA912" s="448"/>
      <c r="AB912" s="448"/>
    </row>
    <row r="913">
      <c r="A913" s="448"/>
      <c r="B913" s="448"/>
      <c r="C913" s="448"/>
      <c r="D913" s="448"/>
      <c r="E913" s="448"/>
      <c r="F913" s="448"/>
      <c r="G913" s="448"/>
      <c r="H913" s="448"/>
      <c r="I913" s="448"/>
      <c r="J913" s="448"/>
      <c r="K913" s="448"/>
      <c r="L913" s="448"/>
      <c r="M913" s="448"/>
      <c r="N913" s="448"/>
      <c r="O913" s="448"/>
      <c r="P913" s="448"/>
      <c r="Q913" s="448"/>
      <c r="R913" s="448"/>
      <c r="S913" s="448"/>
      <c r="T913" s="448"/>
      <c r="U913" s="448"/>
      <c r="V913" s="448"/>
      <c r="W913" s="448"/>
      <c r="X913" s="448"/>
      <c r="Y913" s="448"/>
      <c r="Z913" s="448"/>
      <c r="AA913" s="448"/>
      <c r="AB913" s="448"/>
    </row>
    <row r="914">
      <c r="A914" s="448"/>
      <c r="B914" s="448"/>
      <c r="C914" s="448"/>
      <c r="D914" s="448"/>
      <c r="E914" s="448"/>
      <c r="F914" s="448"/>
      <c r="G914" s="448"/>
      <c r="H914" s="448"/>
      <c r="I914" s="448"/>
      <c r="J914" s="448"/>
      <c r="K914" s="448"/>
      <c r="L914" s="448"/>
      <c r="M914" s="448"/>
      <c r="N914" s="448"/>
      <c r="O914" s="448"/>
      <c r="P914" s="448"/>
      <c r="Q914" s="448"/>
      <c r="R914" s="448"/>
      <c r="S914" s="448"/>
      <c r="T914" s="448"/>
      <c r="U914" s="448"/>
      <c r="V914" s="448"/>
      <c r="W914" s="448"/>
      <c r="X914" s="448"/>
      <c r="Y914" s="448"/>
      <c r="Z914" s="448"/>
      <c r="AA914" s="448"/>
      <c r="AB914" s="448"/>
    </row>
    <row r="915">
      <c r="A915" s="448"/>
      <c r="B915" s="448"/>
      <c r="C915" s="448"/>
      <c r="D915" s="448"/>
      <c r="E915" s="448"/>
      <c r="F915" s="448"/>
      <c r="G915" s="448"/>
      <c r="H915" s="448"/>
      <c r="I915" s="448"/>
      <c r="J915" s="448"/>
      <c r="K915" s="448"/>
      <c r="L915" s="448"/>
      <c r="M915" s="448"/>
      <c r="N915" s="448"/>
      <c r="O915" s="448"/>
      <c r="P915" s="448"/>
      <c r="Q915" s="448"/>
      <c r="R915" s="448"/>
      <c r="S915" s="448"/>
      <c r="T915" s="448"/>
      <c r="U915" s="448"/>
      <c r="V915" s="448"/>
      <c r="W915" s="448"/>
      <c r="X915" s="448"/>
      <c r="Y915" s="448"/>
      <c r="Z915" s="448"/>
      <c r="AA915" s="448"/>
      <c r="AB915" s="448"/>
    </row>
    <row r="916">
      <c r="A916" s="448"/>
      <c r="B916" s="448"/>
      <c r="C916" s="448"/>
      <c r="D916" s="448"/>
      <c r="E916" s="448"/>
      <c r="F916" s="448"/>
      <c r="G916" s="448"/>
      <c r="H916" s="448"/>
      <c r="I916" s="448"/>
      <c r="J916" s="448"/>
      <c r="K916" s="448"/>
      <c r="L916" s="448"/>
      <c r="M916" s="448"/>
      <c r="N916" s="448"/>
      <c r="O916" s="448"/>
      <c r="P916" s="448"/>
      <c r="Q916" s="448"/>
      <c r="R916" s="448"/>
      <c r="S916" s="448"/>
      <c r="T916" s="448"/>
      <c r="U916" s="448"/>
      <c r="V916" s="448"/>
      <c r="W916" s="448"/>
      <c r="X916" s="448"/>
      <c r="Y916" s="448"/>
      <c r="Z916" s="448"/>
      <c r="AA916" s="448"/>
      <c r="AB916" s="448"/>
    </row>
    <row r="917">
      <c r="A917" s="448"/>
      <c r="B917" s="448"/>
      <c r="C917" s="448"/>
      <c r="D917" s="448"/>
      <c r="E917" s="448"/>
      <c r="F917" s="448"/>
      <c r="G917" s="448"/>
      <c r="H917" s="448"/>
      <c r="I917" s="448"/>
      <c r="J917" s="448"/>
      <c r="K917" s="448"/>
      <c r="L917" s="448"/>
      <c r="M917" s="448"/>
      <c r="N917" s="448"/>
      <c r="O917" s="448"/>
      <c r="P917" s="448"/>
      <c r="Q917" s="448"/>
      <c r="R917" s="448"/>
      <c r="S917" s="448"/>
      <c r="T917" s="448"/>
      <c r="U917" s="448"/>
      <c r="V917" s="448"/>
      <c r="W917" s="448"/>
      <c r="X917" s="448"/>
      <c r="Y917" s="448"/>
      <c r="Z917" s="448"/>
      <c r="AA917" s="448"/>
      <c r="AB917" s="448"/>
    </row>
    <row r="918">
      <c r="A918" s="448"/>
      <c r="B918" s="448"/>
      <c r="C918" s="448"/>
      <c r="D918" s="448"/>
      <c r="E918" s="448"/>
      <c r="F918" s="448"/>
      <c r="G918" s="448"/>
      <c r="H918" s="448"/>
      <c r="I918" s="448"/>
      <c r="J918" s="448"/>
      <c r="K918" s="448"/>
      <c r="L918" s="448"/>
      <c r="M918" s="448"/>
      <c r="N918" s="448"/>
      <c r="O918" s="448"/>
      <c r="P918" s="448"/>
      <c r="Q918" s="448"/>
      <c r="R918" s="448"/>
      <c r="S918" s="448"/>
      <c r="T918" s="448"/>
      <c r="U918" s="448"/>
      <c r="V918" s="448"/>
      <c r="W918" s="448"/>
      <c r="X918" s="448"/>
      <c r="Y918" s="448"/>
      <c r="Z918" s="448"/>
      <c r="AA918" s="448"/>
      <c r="AB918" s="448"/>
    </row>
    <row r="919">
      <c r="A919" s="448"/>
      <c r="B919" s="448"/>
      <c r="C919" s="448"/>
      <c r="D919" s="448"/>
      <c r="E919" s="448"/>
      <c r="F919" s="448"/>
      <c r="G919" s="448"/>
      <c r="H919" s="448"/>
      <c r="I919" s="448"/>
      <c r="J919" s="448"/>
      <c r="K919" s="448"/>
      <c r="L919" s="448"/>
      <c r="M919" s="448"/>
      <c r="N919" s="448"/>
      <c r="O919" s="448"/>
      <c r="P919" s="448"/>
      <c r="Q919" s="448"/>
      <c r="R919" s="448"/>
      <c r="S919" s="448"/>
      <c r="T919" s="448"/>
      <c r="U919" s="448"/>
      <c r="V919" s="448"/>
      <c r="W919" s="448"/>
      <c r="X919" s="448"/>
      <c r="Y919" s="448"/>
      <c r="Z919" s="448"/>
      <c r="AA919" s="448"/>
      <c r="AB919" s="448"/>
    </row>
    <row r="920">
      <c r="A920" s="448"/>
      <c r="B920" s="448"/>
      <c r="C920" s="448"/>
      <c r="D920" s="448"/>
      <c r="E920" s="448"/>
      <c r="F920" s="448"/>
      <c r="G920" s="448"/>
      <c r="H920" s="448"/>
      <c r="I920" s="448"/>
      <c r="J920" s="448"/>
      <c r="K920" s="448"/>
      <c r="L920" s="448"/>
      <c r="M920" s="448"/>
      <c r="N920" s="448"/>
      <c r="O920" s="448"/>
      <c r="P920" s="448"/>
      <c r="Q920" s="448"/>
      <c r="R920" s="448"/>
      <c r="S920" s="448"/>
      <c r="T920" s="448"/>
      <c r="U920" s="448"/>
      <c r="V920" s="448"/>
      <c r="W920" s="448"/>
      <c r="X920" s="448"/>
      <c r="Y920" s="448"/>
      <c r="Z920" s="448"/>
      <c r="AA920" s="448"/>
      <c r="AB920" s="448"/>
    </row>
    <row r="921">
      <c r="A921" s="448"/>
      <c r="B921" s="448"/>
      <c r="C921" s="448"/>
      <c r="D921" s="448"/>
      <c r="E921" s="448"/>
      <c r="F921" s="448"/>
      <c r="G921" s="448"/>
      <c r="H921" s="448"/>
      <c r="I921" s="448"/>
      <c r="J921" s="448"/>
      <c r="K921" s="448"/>
      <c r="L921" s="448"/>
      <c r="M921" s="448"/>
      <c r="N921" s="448"/>
      <c r="O921" s="448"/>
      <c r="P921" s="448"/>
      <c r="Q921" s="448"/>
      <c r="R921" s="448"/>
      <c r="S921" s="448"/>
      <c r="T921" s="448"/>
      <c r="U921" s="448"/>
      <c r="V921" s="448"/>
      <c r="W921" s="448"/>
      <c r="X921" s="448"/>
      <c r="Y921" s="448"/>
      <c r="Z921" s="448"/>
      <c r="AA921" s="448"/>
      <c r="AB921" s="448"/>
    </row>
    <row r="922">
      <c r="A922" s="448"/>
      <c r="B922" s="448"/>
      <c r="C922" s="448"/>
      <c r="D922" s="448"/>
      <c r="E922" s="448"/>
      <c r="F922" s="448"/>
      <c r="G922" s="448"/>
      <c r="H922" s="448"/>
      <c r="I922" s="448"/>
      <c r="J922" s="448"/>
      <c r="K922" s="448"/>
      <c r="L922" s="448"/>
      <c r="M922" s="448"/>
      <c r="N922" s="448"/>
      <c r="O922" s="448"/>
      <c r="P922" s="448"/>
      <c r="Q922" s="448"/>
      <c r="R922" s="448"/>
      <c r="S922" s="448"/>
      <c r="T922" s="448"/>
      <c r="U922" s="448"/>
      <c r="V922" s="448"/>
      <c r="W922" s="448"/>
      <c r="X922" s="448"/>
      <c r="Y922" s="448"/>
      <c r="Z922" s="448"/>
      <c r="AA922" s="448"/>
      <c r="AB922" s="448"/>
    </row>
    <row r="923">
      <c r="A923" s="448"/>
      <c r="B923" s="448"/>
      <c r="C923" s="448"/>
      <c r="D923" s="448"/>
      <c r="E923" s="448"/>
      <c r="F923" s="448"/>
      <c r="G923" s="448"/>
      <c r="H923" s="448"/>
      <c r="I923" s="448"/>
      <c r="J923" s="448"/>
      <c r="K923" s="448"/>
      <c r="L923" s="448"/>
      <c r="M923" s="448"/>
      <c r="N923" s="448"/>
      <c r="O923" s="448"/>
      <c r="P923" s="448"/>
      <c r="Q923" s="448"/>
      <c r="R923" s="448"/>
      <c r="S923" s="448"/>
      <c r="T923" s="448"/>
      <c r="U923" s="448"/>
      <c r="V923" s="448"/>
      <c r="W923" s="448"/>
      <c r="X923" s="448"/>
      <c r="Y923" s="448"/>
      <c r="Z923" s="448"/>
      <c r="AA923" s="448"/>
      <c r="AB923" s="448"/>
    </row>
    <row r="924">
      <c r="A924" s="448"/>
      <c r="B924" s="448"/>
      <c r="C924" s="448"/>
      <c r="D924" s="448"/>
      <c r="E924" s="448"/>
      <c r="F924" s="448"/>
      <c r="G924" s="448"/>
      <c r="H924" s="448"/>
      <c r="I924" s="448"/>
      <c r="J924" s="448"/>
      <c r="K924" s="448"/>
      <c r="L924" s="448"/>
      <c r="M924" s="448"/>
      <c r="N924" s="448"/>
      <c r="O924" s="448"/>
      <c r="P924" s="448"/>
      <c r="Q924" s="448"/>
      <c r="R924" s="448"/>
      <c r="S924" s="448"/>
      <c r="T924" s="448"/>
      <c r="U924" s="448"/>
      <c r="V924" s="448"/>
      <c r="W924" s="448"/>
      <c r="X924" s="448"/>
      <c r="Y924" s="448"/>
      <c r="Z924" s="448"/>
      <c r="AA924" s="448"/>
      <c r="AB924" s="448"/>
    </row>
    <row r="925">
      <c r="A925" s="448"/>
      <c r="B925" s="448"/>
      <c r="C925" s="448"/>
      <c r="D925" s="448"/>
      <c r="E925" s="448"/>
      <c r="F925" s="448"/>
      <c r="G925" s="448"/>
      <c r="H925" s="448"/>
      <c r="I925" s="448"/>
      <c r="J925" s="448"/>
      <c r="K925" s="448"/>
      <c r="L925" s="448"/>
      <c r="M925" s="448"/>
      <c r="N925" s="448"/>
      <c r="O925" s="448"/>
      <c r="P925" s="448"/>
      <c r="Q925" s="448"/>
      <c r="R925" s="448"/>
      <c r="S925" s="448"/>
      <c r="T925" s="448"/>
      <c r="U925" s="448"/>
      <c r="V925" s="448"/>
      <c r="W925" s="448"/>
      <c r="X925" s="448"/>
      <c r="Y925" s="448"/>
      <c r="Z925" s="448"/>
      <c r="AA925" s="448"/>
      <c r="AB925" s="448"/>
    </row>
    <row r="926">
      <c r="A926" s="448"/>
      <c r="B926" s="448"/>
      <c r="C926" s="448"/>
      <c r="D926" s="448"/>
      <c r="E926" s="448"/>
      <c r="F926" s="448"/>
      <c r="G926" s="448"/>
      <c r="H926" s="448"/>
      <c r="I926" s="448"/>
      <c r="J926" s="448"/>
      <c r="K926" s="448"/>
      <c r="L926" s="448"/>
      <c r="M926" s="448"/>
      <c r="N926" s="448"/>
      <c r="O926" s="448"/>
      <c r="P926" s="448"/>
      <c r="Q926" s="448"/>
      <c r="R926" s="448"/>
      <c r="S926" s="448"/>
      <c r="T926" s="448"/>
      <c r="U926" s="448"/>
      <c r="V926" s="448"/>
      <c r="W926" s="448"/>
      <c r="X926" s="448"/>
      <c r="Y926" s="448"/>
      <c r="Z926" s="448"/>
      <c r="AA926" s="448"/>
      <c r="AB926" s="448"/>
    </row>
    <row r="927">
      <c r="A927" s="448"/>
      <c r="B927" s="448"/>
      <c r="C927" s="448"/>
      <c r="D927" s="448"/>
      <c r="E927" s="448"/>
      <c r="F927" s="448"/>
      <c r="G927" s="448"/>
      <c r="H927" s="448"/>
      <c r="I927" s="448"/>
      <c r="J927" s="448"/>
      <c r="K927" s="448"/>
      <c r="L927" s="448"/>
      <c r="M927" s="448"/>
      <c r="N927" s="448"/>
      <c r="O927" s="448"/>
      <c r="P927" s="448"/>
      <c r="Q927" s="448"/>
      <c r="R927" s="448"/>
      <c r="S927" s="448"/>
      <c r="T927" s="448"/>
      <c r="U927" s="448"/>
      <c r="V927" s="448"/>
      <c r="W927" s="448"/>
      <c r="X927" s="448"/>
      <c r="Y927" s="448"/>
      <c r="Z927" s="448"/>
      <c r="AA927" s="448"/>
      <c r="AB927" s="448"/>
    </row>
    <row r="928">
      <c r="A928" s="448"/>
      <c r="B928" s="448"/>
      <c r="C928" s="448"/>
      <c r="D928" s="448"/>
      <c r="E928" s="448"/>
      <c r="F928" s="448"/>
      <c r="G928" s="448"/>
      <c r="H928" s="448"/>
      <c r="I928" s="448"/>
      <c r="J928" s="448"/>
      <c r="K928" s="448"/>
      <c r="L928" s="448"/>
      <c r="M928" s="448"/>
      <c r="N928" s="448"/>
      <c r="O928" s="448"/>
      <c r="P928" s="448"/>
      <c r="Q928" s="448"/>
      <c r="R928" s="448"/>
      <c r="S928" s="448"/>
      <c r="T928" s="448"/>
      <c r="U928" s="448"/>
      <c r="V928" s="448"/>
      <c r="W928" s="448"/>
      <c r="X928" s="448"/>
      <c r="Y928" s="448"/>
      <c r="Z928" s="448"/>
      <c r="AA928" s="448"/>
      <c r="AB928" s="448"/>
    </row>
    <row r="929">
      <c r="A929" s="448"/>
      <c r="B929" s="448"/>
      <c r="C929" s="448"/>
      <c r="D929" s="448"/>
      <c r="E929" s="448"/>
      <c r="F929" s="448"/>
      <c r="G929" s="448"/>
      <c r="H929" s="448"/>
      <c r="I929" s="448"/>
      <c r="J929" s="448"/>
      <c r="K929" s="448"/>
      <c r="L929" s="448"/>
      <c r="M929" s="448"/>
      <c r="N929" s="448"/>
      <c r="O929" s="448"/>
      <c r="P929" s="448"/>
      <c r="Q929" s="448"/>
      <c r="R929" s="448"/>
      <c r="S929" s="448"/>
      <c r="T929" s="448"/>
      <c r="U929" s="448"/>
      <c r="V929" s="448"/>
      <c r="W929" s="448"/>
      <c r="X929" s="448"/>
      <c r="Y929" s="448"/>
      <c r="Z929" s="448"/>
      <c r="AA929" s="448"/>
      <c r="AB929" s="448"/>
    </row>
    <row r="930">
      <c r="A930" s="448"/>
      <c r="B930" s="448"/>
      <c r="C930" s="448"/>
      <c r="D930" s="448"/>
      <c r="E930" s="448"/>
      <c r="F930" s="448"/>
      <c r="G930" s="448"/>
      <c r="H930" s="448"/>
      <c r="I930" s="448"/>
      <c r="J930" s="448"/>
      <c r="K930" s="448"/>
      <c r="L930" s="448"/>
      <c r="M930" s="448"/>
      <c r="N930" s="448"/>
      <c r="O930" s="448"/>
      <c r="P930" s="448"/>
      <c r="Q930" s="448"/>
      <c r="R930" s="448"/>
      <c r="S930" s="448"/>
      <c r="T930" s="448"/>
      <c r="U930" s="448"/>
      <c r="V930" s="448"/>
      <c r="W930" s="448"/>
      <c r="X930" s="448"/>
      <c r="Y930" s="448"/>
      <c r="Z930" s="448"/>
      <c r="AA930" s="448"/>
      <c r="AB930" s="448"/>
    </row>
    <row r="931">
      <c r="A931" s="448"/>
      <c r="B931" s="448"/>
      <c r="C931" s="448"/>
      <c r="D931" s="448"/>
      <c r="E931" s="448"/>
      <c r="F931" s="448"/>
      <c r="G931" s="448"/>
      <c r="H931" s="448"/>
      <c r="I931" s="448"/>
      <c r="J931" s="448"/>
      <c r="K931" s="448"/>
      <c r="L931" s="448"/>
      <c r="M931" s="448"/>
      <c r="N931" s="448"/>
      <c r="O931" s="448"/>
      <c r="P931" s="448"/>
      <c r="Q931" s="448"/>
      <c r="R931" s="448"/>
      <c r="S931" s="448"/>
      <c r="T931" s="448"/>
      <c r="U931" s="448"/>
      <c r="V931" s="448"/>
      <c r="W931" s="448"/>
      <c r="X931" s="448"/>
      <c r="Y931" s="448"/>
      <c r="Z931" s="448"/>
      <c r="AA931" s="448"/>
      <c r="AB931" s="448"/>
    </row>
    <row r="932">
      <c r="A932" s="448"/>
      <c r="B932" s="448"/>
      <c r="C932" s="448"/>
      <c r="D932" s="448"/>
      <c r="E932" s="448"/>
      <c r="F932" s="448"/>
      <c r="G932" s="448"/>
      <c r="H932" s="448"/>
      <c r="I932" s="448"/>
      <c r="J932" s="448"/>
      <c r="K932" s="448"/>
      <c r="L932" s="448"/>
      <c r="M932" s="448"/>
      <c r="N932" s="448"/>
      <c r="O932" s="448"/>
      <c r="P932" s="448"/>
      <c r="Q932" s="448"/>
      <c r="R932" s="448"/>
      <c r="S932" s="448"/>
      <c r="T932" s="448"/>
      <c r="U932" s="448"/>
      <c r="V932" s="448"/>
      <c r="W932" s="448"/>
      <c r="X932" s="448"/>
      <c r="Y932" s="448"/>
      <c r="Z932" s="448"/>
      <c r="AA932" s="448"/>
      <c r="AB932" s="448"/>
    </row>
    <row r="933">
      <c r="A933" s="448"/>
      <c r="B933" s="448"/>
      <c r="C933" s="448"/>
      <c r="D933" s="448"/>
      <c r="E933" s="448"/>
      <c r="F933" s="448"/>
      <c r="G933" s="448"/>
      <c r="H933" s="448"/>
      <c r="I933" s="448"/>
      <c r="J933" s="448"/>
      <c r="K933" s="448"/>
      <c r="L933" s="448"/>
      <c r="M933" s="448"/>
      <c r="N933" s="448"/>
      <c r="O933" s="448"/>
      <c r="P933" s="448"/>
      <c r="Q933" s="448"/>
      <c r="R933" s="448"/>
      <c r="S933" s="448"/>
      <c r="T933" s="448"/>
      <c r="U933" s="448"/>
      <c r="V933" s="448"/>
      <c r="W933" s="448"/>
      <c r="X933" s="448"/>
      <c r="Y933" s="448"/>
      <c r="Z933" s="448"/>
      <c r="AA933" s="448"/>
      <c r="AB933" s="448"/>
    </row>
    <row r="934">
      <c r="A934" s="448"/>
      <c r="B934" s="448"/>
      <c r="C934" s="448"/>
      <c r="D934" s="448"/>
      <c r="E934" s="448"/>
      <c r="F934" s="448"/>
      <c r="G934" s="448"/>
      <c r="H934" s="448"/>
      <c r="I934" s="448"/>
      <c r="J934" s="448"/>
      <c r="K934" s="448"/>
      <c r="L934" s="448"/>
      <c r="M934" s="448"/>
      <c r="N934" s="448"/>
      <c r="O934" s="448"/>
      <c r="P934" s="448"/>
      <c r="Q934" s="448"/>
      <c r="R934" s="448"/>
      <c r="S934" s="448"/>
      <c r="T934" s="448"/>
      <c r="U934" s="448"/>
      <c r="V934" s="448"/>
      <c r="W934" s="448"/>
      <c r="X934" s="448"/>
      <c r="Y934" s="448"/>
      <c r="Z934" s="448"/>
      <c r="AA934" s="448"/>
      <c r="AB934" s="448"/>
    </row>
    <row r="935">
      <c r="A935" s="448"/>
      <c r="B935" s="448"/>
      <c r="C935" s="448"/>
      <c r="D935" s="448"/>
      <c r="E935" s="448"/>
      <c r="F935" s="448"/>
      <c r="G935" s="448"/>
      <c r="H935" s="448"/>
      <c r="I935" s="448"/>
      <c r="J935" s="448"/>
      <c r="K935" s="448"/>
      <c r="L935" s="448"/>
      <c r="M935" s="448"/>
      <c r="N935" s="448"/>
      <c r="O935" s="448"/>
      <c r="P935" s="448"/>
      <c r="Q935" s="448"/>
      <c r="R935" s="448"/>
      <c r="S935" s="448"/>
      <c r="T935" s="448"/>
      <c r="U935" s="448"/>
      <c r="V935" s="448"/>
      <c r="W935" s="448"/>
      <c r="X935" s="448"/>
      <c r="Y935" s="448"/>
      <c r="Z935" s="448"/>
      <c r="AA935" s="448"/>
      <c r="AB935" s="448"/>
    </row>
    <row r="936">
      <c r="A936" s="448"/>
      <c r="B936" s="448"/>
      <c r="C936" s="448"/>
      <c r="D936" s="448"/>
      <c r="E936" s="448"/>
      <c r="F936" s="448"/>
      <c r="G936" s="448"/>
      <c r="H936" s="448"/>
      <c r="I936" s="448"/>
      <c r="J936" s="448"/>
      <c r="K936" s="448"/>
      <c r="L936" s="448"/>
      <c r="M936" s="448"/>
      <c r="N936" s="448"/>
      <c r="O936" s="448"/>
      <c r="P936" s="448"/>
      <c r="Q936" s="448"/>
      <c r="R936" s="448"/>
      <c r="S936" s="448"/>
      <c r="T936" s="448"/>
      <c r="U936" s="448"/>
      <c r="V936" s="448"/>
      <c r="W936" s="448"/>
      <c r="X936" s="448"/>
      <c r="Y936" s="448"/>
      <c r="Z936" s="448"/>
      <c r="AA936" s="448"/>
      <c r="AB936" s="448"/>
    </row>
    <row r="937">
      <c r="A937" s="448"/>
      <c r="B937" s="448"/>
      <c r="C937" s="448"/>
      <c r="D937" s="448"/>
      <c r="E937" s="448"/>
      <c r="F937" s="448"/>
      <c r="G937" s="448"/>
      <c r="H937" s="448"/>
      <c r="I937" s="448"/>
      <c r="J937" s="448"/>
      <c r="K937" s="448"/>
      <c r="L937" s="448"/>
      <c r="M937" s="448"/>
      <c r="N937" s="448"/>
      <c r="O937" s="448"/>
      <c r="P937" s="448"/>
      <c r="Q937" s="448"/>
      <c r="R937" s="448"/>
      <c r="S937" s="448"/>
      <c r="T937" s="448"/>
      <c r="U937" s="448"/>
      <c r="V937" s="448"/>
      <c r="W937" s="448"/>
      <c r="X937" s="448"/>
      <c r="Y937" s="448"/>
      <c r="Z937" s="448"/>
      <c r="AA937" s="448"/>
      <c r="AB937" s="448"/>
    </row>
    <row r="938">
      <c r="A938" s="448"/>
      <c r="B938" s="448"/>
      <c r="C938" s="448"/>
      <c r="D938" s="448"/>
      <c r="E938" s="448"/>
      <c r="F938" s="448"/>
      <c r="G938" s="448"/>
      <c r="H938" s="448"/>
      <c r="I938" s="448"/>
      <c r="J938" s="448"/>
      <c r="K938" s="448"/>
      <c r="L938" s="448"/>
      <c r="M938" s="448"/>
      <c r="N938" s="448"/>
      <c r="O938" s="448"/>
      <c r="P938" s="448"/>
      <c r="Q938" s="448"/>
      <c r="R938" s="448"/>
      <c r="S938" s="448"/>
      <c r="T938" s="448"/>
      <c r="U938" s="448"/>
      <c r="V938" s="448"/>
      <c r="W938" s="448"/>
      <c r="X938" s="448"/>
      <c r="Y938" s="448"/>
      <c r="Z938" s="448"/>
      <c r="AA938" s="448"/>
      <c r="AB938" s="448"/>
    </row>
    <row r="939">
      <c r="A939" s="448"/>
      <c r="B939" s="448"/>
      <c r="C939" s="448"/>
      <c r="D939" s="448"/>
      <c r="E939" s="448"/>
      <c r="F939" s="448"/>
      <c r="G939" s="448"/>
      <c r="H939" s="448"/>
      <c r="I939" s="448"/>
      <c r="J939" s="448"/>
      <c r="K939" s="448"/>
      <c r="L939" s="448"/>
      <c r="M939" s="448"/>
      <c r="N939" s="448"/>
      <c r="O939" s="448"/>
      <c r="P939" s="448"/>
      <c r="Q939" s="448"/>
      <c r="R939" s="448"/>
      <c r="S939" s="448"/>
      <c r="T939" s="448"/>
      <c r="U939" s="448"/>
      <c r="V939" s="448"/>
      <c r="W939" s="448"/>
      <c r="X939" s="448"/>
      <c r="Y939" s="448"/>
      <c r="Z939" s="448"/>
      <c r="AA939" s="448"/>
      <c r="AB939" s="448"/>
    </row>
    <row r="940">
      <c r="A940" s="448"/>
      <c r="B940" s="448"/>
      <c r="C940" s="448"/>
      <c r="D940" s="448"/>
      <c r="E940" s="448"/>
      <c r="F940" s="448"/>
      <c r="G940" s="448"/>
      <c r="H940" s="448"/>
      <c r="I940" s="448"/>
      <c r="J940" s="448"/>
      <c r="K940" s="448"/>
      <c r="L940" s="448"/>
      <c r="M940" s="448"/>
      <c r="N940" s="448"/>
      <c r="O940" s="448"/>
      <c r="P940" s="448"/>
      <c r="Q940" s="448"/>
      <c r="R940" s="448"/>
      <c r="S940" s="448"/>
      <c r="T940" s="448"/>
      <c r="U940" s="448"/>
      <c r="V940" s="448"/>
      <c r="W940" s="448"/>
      <c r="X940" s="448"/>
      <c r="Y940" s="448"/>
      <c r="Z940" s="448"/>
      <c r="AA940" s="448"/>
      <c r="AB940" s="448"/>
    </row>
    <row r="941">
      <c r="A941" s="448"/>
      <c r="B941" s="448"/>
      <c r="C941" s="448"/>
      <c r="D941" s="448"/>
      <c r="E941" s="448"/>
      <c r="F941" s="448"/>
      <c r="G941" s="448"/>
      <c r="H941" s="448"/>
      <c r="I941" s="448"/>
      <c r="J941" s="448"/>
      <c r="K941" s="448"/>
      <c r="L941" s="448"/>
      <c r="M941" s="448"/>
      <c r="N941" s="448"/>
      <c r="O941" s="448"/>
      <c r="P941" s="448"/>
      <c r="Q941" s="448"/>
      <c r="R941" s="448"/>
      <c r="S941" s="448"/>
      <c r="T941" s="448"/>
      <c r="U941" s="448"/>
      <c r="V941" s="448"/>
      <c r="W941" s="448"/>
      <c r="X941" s="448"/>
      <c r="Y941" s="448"/>
      <c r="Z941" s="448"/>
      <c r="AA941" s="448"/>
      <c r="AB941" s="448"/>
    </row>
    <row r="942">
      <c r="A942" s="448"/>
      <c r="B942" s="448"/>
      <c r="C942" s="448"/>
      <c r="D942" s="448"/>
      <c r="E942" s="448"/>
      <c r="F942" s="448"/>
      <c r="G942" s="448"/>
      <c r="H942" s="448"/>
      <c r="I942" s="448"/>
      <c r="J942" s="448"/>
      <c r="K942" s="448"/>
      <c r="L942" s="448"/>
      <c r="M942" s="448"/>
      <c r="N942" s="448"/>
      <c r="O942" s="448"/>
      <c r="P942" s="448"/>
      <c r="Q942" s="448"/>
      <c r="R942" s="448"/>
      <c r="S942" s="448"/>
      <c r="T942" s="448"/>
      <c r="U942" s="448"/>
      <c r="V942" s="448"/>
      <c r="W942" s="448"/>
      <c r="X942" s="448"/>
      <c r="Y942" s="448"/>
      <c r="Z942" s="448"/>
      <c r="AA942" s="448"/>
      <c r="AB942" s="448"/>
    </row>
    <row r="943">
      <c r="A943" s="448"/>
      <c r="B943" s="448"/>
      <c r="C943" s="448"/>
      <c r="D943" s="448"/>
      <c r="E943" s="448"/>
      <c r="F943" s="448"/>
      <c r="G943" s="448"/>
      <c r="H943" s="448"/>
      <c r="I943" s="448"/>
      <c r="J943" s="448"/>
      <c r="K943" s="448"/>
      <c r="L943" s="448"/>
      <c r="M943" s="448"/>
      <c r="N943" s="448"/>
      <c r="O943" s="448"/>
      <c r="P943" s="448"/>
      <c r="Q943" s="448"/>
      <c r="R943" s="448"/>
      <c r="S943" s="448"/>
      <c r="T943" s="448"/>
      <c r="U943" s="448"/>
      <c r="V943" s="448"/>
      <c r="W943" s="448"/>
      <c r="X943" s="448"/>
      <c r="Y943" s="448"/>
      <c r="Z943" s="448"/>
      <c r="AA943" s="448"/>
      <c r="AB943" s="448"/>
    </row>
    <row r="944">
      <c r="A944" s="448"/>
      <c r="B944" s="448"/>
      <c r="C944" s="448"/>
      <c r="D944" s="448"/>
      <c r="E944" s="448"/>
      <c r="F944" s="448"/>
      <c r="G944" s="448"/>
      <c r="H944" s="448"/>
      <c r="I944" s="448"/>
      <c r="J944" s="448"/>
      <c r="K944" s="448"/>
      <c r="L944" s="448"/>
      <c r="M944" s="448"/>
      <c r="N944" s="448"/>
      <c r="O944" s="448"/>
      <c r="P944" s="448"/>
      <c r="Q944" s="448"/>
      <c r="R944" s="448"/>
      <c r="S944" s="448"/>
      <c r="T944" s="448"/>
      <c r="U944" s="448"/>
      <c r="V944" s="448"/>
      <c r="W944" s="448"/>
      <c r="X944" s="448"/>
      <c r="Y944" s="448"/>
      <c r="Z944" s="448"/>
      <c r="AA944" s="448"/>
      <c r="AB944" s="448"/>
    </row>
    <row r="945">
      <c r="A945" s="448"/>
      <c r="B945" s="448"/>
      <c r="C945" s="448"/>
      <c r="D945" s="448"/>
      <c r="E945" s="448"/>
      <c r="F945" s="448"/>
      <c r="G945" s="448"/>
      <c r="H945" s="448"/>
      <c r="I945" s="448"/>
      <c r="J945" s="448"/>
      <c r="K945" s="448"/>
      <c r="L945" s="448"/>
      <c r="M945" s="448"/>
      <c r="N945" s="448"/>
      <c r="O945" s="448"/>
      <c r="P945" s="448"/>
      <c r="Q945" s="448"/>
      <c r="R945" s="448"/>
      <c r="S945" s="448"/>
      <c r="T945" s="448"/>
      <c r="U945" s="448"/>
      <c r="V945" s="448"/>
      <c r="W945" s="448"/>
      <c r="X945" s="448"/>
      <c r="Y945" s="448"/>
      <c r="Z945" s="448"/>
      <c r="AA945" s="448"/>
      <c r="AB945" s="448"/>
    </row>
    <row r="946">
      <c r="A946" s="448"/>
      <c r="B946" s="448"/>
      <c r="C946" s="448"/>
      <c r="D946" s="448"/>
      <c r="E946" s="448"/>
      <c r="F946" s="448"/>
      <c r="G946" s="448"/>
      <c r="H946" s="448"/>
      <c r="I946" s="448"/>
      <c r="J946" s="448"/>
      <c r="K946" s="448"/>
      <c r="L946" s="448"/>
      <c r="M946" s="448"/>
      <c r="N946" s="448"/>
      <c r="O946" s="448"/>
      <c r="P946" s="448"/>
      <c r="Q946" s="448"/>
      <c r="R946" s="448"/>
      <c r="S946" s="448"/>
      <c r="T946" s="448"/>
      <c r="U946" s="448"/>
      <c r="V946" s="448"/>
      <c r="W946" s="448"/>
      <c r="X946" s="448"/>
      <c r="Y946" s="448"/>
      <c r="Z946" s="448"/>
      <c r="AA946" s="448"/>
      <c r="AB946" s="448"/>
    </row>
    <row r="947">
      <c r="A947" s="448"/>
      <c r="B947" s="448"/>
      <c r="C947" s="448"/>
      <c r="D947" s="448"/>
      <c r="E947" s="448"/>
      <c r="F947" s="448"/>
      <c r="G947" s="448"/>
      <c r="H947" s="448"/>
      <c r="I947" s="448"/>
      <c r="J947" s="448"/>
      <c r="K947" s="448"/>
      <c r="L947" s="448"/>
      <c r="M947" s="448"/>
      <c r="N947" s="448"/>
      <c r="O947" s="448"/>
      <c r="P947" s="448"/>
      <c r="Q947" s="448"/>
      <c r="R947" s="448"/>
      <c r="S947" s="448"/>
      <c r="T947" s="448"/>
      <c r="U947" s="448"/>
      <c r="V947" s="448"/>
      <c r="W947" s="448"/>
      <c r="X947" s="448"/>
      <c r="Y947" s="448"/>
      <c r="Z947" s="448"/>
      <c r="AA947" s="448"/>
      <c r="AB947" s="448"/>
    </row>
    <row r="948">
      <c r="A948" s="448"/>
      <c r="B948" s="448"/>
      <c r="C948" s="448"/>
      <c r="D948" s="448"/>
      <c r="E948" s="448"/>
      <c r="F948" s="448"/>
      <c r="G948" s="448"/>
      <c r="H948" s="448"/>
      <c r="I948" s="448"/>
      <c r="J948" s="448"/>
      <c r="K948" s="448"/>
      <c r="L948" s="448"/>
      <c r="M948" s="448"/>
      <c r="N948" s="448"/>
      <c r="O948" s="448"/>
      <c r="P948" s="448"/>
      <c r="Q948" s="448"/>
      <c r="R948" s="448"/>
      <c r="S948" s="448"/>
      <c r="T948" s="448"/>
      <c r="U948" s="448"/>
      <c r="V948" s="448"/>
      <c r="W948" s="448"/>
      <c r="X948" s="448"/>
      <c r="Y948" s="448"/>
      <c r="Z948" s="448"/>
      <c r="AA948" s="448"/>
      <c r="AB948" s="448"/>
    </row>
    <row r="949">
      <c r="A949" s="448"/>
      <c r="B949" s="448"/>
      <c r="C949" s="448"/>
      <c r="D949" s="448"/>
      <c r="E949" s="448"/>
      <c r="F949" s="448"/>
      <c r="G949" s="448"/>
      <c r="H949" s="448"/>
      <c r="I949" s="448"/>
      <c r="J949" s="448"/>
      <c r="K949" s="448"/>
      <c r="L949" s="448"/>
      <c r="M949" s="448"/>
      <c r="N949" s="448"/>
      <c r="O949" s="448"/>
      <c r="P949" s="448"/>
      <c r="Q949" s="448"/>
      <c r="R949" s="448"/>
      <c r="S949" s="448"/>
      <c r="T949" s="448"/>
      <c r="U949" s="448"/>
      <c r="V949" s="448"/>
      <c r="W949" s="448"/>
      <c r="X949" s="448"/>
      <c r="Y949" s="448"/>
      <c r="Z949" s="448"/>
      <c r="AA949" s="448"/>
      <c r="AB949" s="448"/>
    </row>
    <row r="950">
      <c r="A950" s="448"/>
      <c r="B950" s="448"/>
      <c r="C950" s="448"/>
      <c r="D950" s="448"/>
      <c r="E950" s="448"/>
      <c r="F950" s="448"/>
      <c r="G950" s="448"/>
      <c r="H950" s="448"/>
      <c r="I950" s="448"/>
      <c r="J950" s="448"/>
      <c r="K950" s="448"/>
      <c r="L950" s="448"/>
      <c r="M950" s="448"/>
      <c r="N950" s="448"/>
      <c r="O950" s="448"/>
      <c r="P950" s="448"/>
      <c r="Q950" s="448"/>
      <c r="R950" s="448"/>
      <c r="S950" s="448"/>
      <c r="T950" s="448"/>
      <c r="U950" s="448"/>
      <c r="V950" s="448"/>
      <c r="W950" s="448"/>
      <c r="X950" s="448"/>
      <c r="Y950" s="448"/>
      <c r="Z950" s="448"/>
      <c r="AA950" s="448"/>
      <c r="AB950" s="448"/>
    </row>
    <row r="951">
      <c r="A951" s="448"/>
      <c r="B951" s="448"/>
      <c r="C951" s="448"/>
      <c r="D951" s="448"/>
      <c r="E951" s="448"/>
      <c r="F951" s="448"/>
      <c r="G951" s="448"/>
      <c r="H951" s="448"/>
      <c r="I951" s="448"/>
      <c r="J951" s="448"/>
      <c r="K951" s="448"/>
      <c r="L951" s="448"/>
      <c r="M951" s="448"/>
      <c r="N951" s="448"/>
      <c r="O951" s="448"/>
      <c r="P951" s="448"/>
      <c r="Q951" s="448"/>
      <c r="R951" s="448"/>
      <c r="S951" s="448"/>
      <c r="T951" s="448"/>
      <c r="U951" s="448"/>
      <c r="V951" s="448"/>
      <c r="W951" s="448"/>
      <c r="X951" s="448"/>
      <c r="Y951" s="448"/>
      <c r="Z951" s="448"/>
      <c r="AA951" s="448"/>
      <c r="AB951" s="448"/>
    </row>
    <row r="952">
      <c r="A952" s="448"/>
      <c r="B952" s="448"/>
      <c r="C952" s="448"/>
      <c r="D952" s="448"/>
      <c r="E952" s="448"/>
      <c r="F952" s="448"/>
      <c r="G952" s="448"/>
      <c r="H952" s="448"/>
      <c r="I952" s="448"/>
      <c r="J952" s="448"/>
      <c r="K952" s="448"/>
      <c r="L952" s="448"/>
      <c r="M952" s="448"/>
      <c r="N952" s="448"/>
      <c r="O952" s="448"/>
      <c r="P952" s="448"/>
      <c r="Q952" s="448"/>
      <c r="R952" s="448"/>
      <c r="S952" s="448"/>
      <c r="T952" s="448"/>
      <c r="U952" s="448"/>
      <c r="V952" s="448"/>
      <c r="W952" s="448"/>
      <c r="X952" s="448"/>
      <c r="Y952" s="448"/>
      <c r="Z952" s="448"/>
      <c r="AA952" s="448"/>
      <c r="AB952" s="448"/>
    </row>
    <row r="953">
      <c r="A953" s="448"/>
      <c r="B953" s="448"/>
      <c r="C953" s="448"/>
      <c r="D953" s="448"/>
      <c r="E953" s="448"/>
      <c r="F953" s="448"/>
      <c r="G953" s="448"/>
      <c r="H953" s="448"/>
      <c r="I953" s="448"/>
      <c r="J953" s="448"/>
      <c r="K953" s="448"/>
      <c r="L953" s="448"/>
      <c r="M953" s="448"/>
      <c r="N953" s="448"/>
      <c r="O953" s="448"/>
      <c r="P953" s="448"/>
      <c r="Q953" s="448"/>
      <c r="R953" s="448"/>
      <c r="S953" s="448"/>
      <c r="T953" s="448"/>
      <c r="U953" s="448"/>
      <c r="V953" s="448"/>
      <c r="W953" s="448"/>
      <c r="X953" s="448"/>
      <c r="Y953" s="448"/>
      <c r="Z953" s="448"/>
      <c r="AA953" s="448"/>
      <c r="AB953" s="448"/>
    </row>
    <row r="954">
      <c r="A954" s="448"/>
      <c r="B954" s="448"/>
      <c r="C954" s="448"/>
      <c r="D954" s="448"/>
      <c r="E954" s="448"/>
      <c r="F954" s="448"/>
      <c r="G954" s="448"/>
      <c r="H954" s="448"/>
      <c r="I954" s="448"/>
      <c r="J954" s="448"/>
      <c r="K954" s="448"/>
      <c r="L954" s="448"/>
      <c r="M954" s="448"/>
      <c r="N954" s="448"/>
      <c r="O954" s="448"/>
      <c r="P954" s="448"/>
      <c r="Q954" s="448"/>
      <c r="R954" s="448"/>
      <c r="S954" s="448"/>
      <c r="T954" s="448"/>
      <c r="U954" s="448"/>
      <c r="V954" s="448"/>
      <c r="W954" s="448"/>
      <c r="X954" s="448"/>
      <c r="Y954" s="448"/>
      <c r="Z954" s="448"/>
      <c r="AA954" s="448"/>
      <c r="AB954" s="448"/>
    </row>
    <row r="955">
      <c r="A955" s="448"/>
      <c r="B955" s="448"/>
      <c r="C955" s="448"/>
      <c r="D955" s="448"/>
      <c r="E955" s="448"/>
      <c r="F955" s="448"/>
      <c r="G955" s="448"/>
      <c r="H955" s="448"/>
      <c r="I955" s="448"/>
      <c r="J955" s="448"/>
      <c r="K955" s="448"/>
      <c r="L955" s="448"/>
      <c r="M955" s="448"/>
      <c r="N955" s="448"/>
      <c r="O955" s="448"/>
      <c r="P955" s="448"/>
      <c r="Q955" s="448"/>
      <c r="R955" s="448"/>
      <c r="S955" s="448"/>
      <c r="T955" s="448"/>
      <c r="U955" s="448"/>
      <c r="V955" s="448"/>
      <c r="W955" s="448"/>
      <c r="X955" s="448"/>
      <c r="Y955" s="448"/>
      <c r="Z955" s="448"/>
      <c r="AA955" s="448"/>
      <c r="AB955" s="448"/>
    </row>
    <row r="956">
      <c r="A956" s="448"/>
      <c r="B956" s="448"/>
      <c r="C956" s="448"/>
      <c r="D956" s="448"/>
      <c r="E956" s="448"/>
      <c r="F956" s="448"/>
      <c r="G956" s="448"/>
      <c r="H956" s="448"/>
      <c r="I956" s="448"/>
      <c r="J956" s="448"/>
      <c r="K956" s="448"/>
      <c r="L956" s="448"/>
      <c r="M956" s="448"/>
      <c r="N956" s="448"/>
      <c r="O956" s="448"/>
      <c r="P956" s="448"/>
      <c r="Q956" s="448"/>
      <c r="R956" s="448"/>
      <c r="S956" s="448"/>
      <c r="T956" s="448"/>
      <c r="U956" s="448"/>
      <c r="V956" s="448"/>
      <c r="W956" s="448"/>
      <c r="X956" s="448"/>
      <c r="Y956" s="448"/>
      <c r="Z956" s="448"/>
      <c r="AA956" s="448"/>
      <c r="AB956" s="448"/>
    </row>
    <row r="957">
      <c r="A957" s="448"/>
      <c r="B957" s="448"/>
      <c r="C957" s="448"/>
      <c r="D957" s="448"/>
      <c r="E957" s="448"/>
      <c r="F957" s="448"/>
      <c r="G957" s="448"/>
      <c r="H957" s="448"/>
      <c r="I957" s="448"/>
      <c r="J957" s="448"/>
      <c r="K957" s="448"/>
      <c r="L957" s="448"/>
      <c r="M957" s="448"/>
      <c r="N957" s="448"/>
      <c r="O957" s="448"/>
      <c r="P957" s="448"/>
      <c r="Q957" s="448"/>
      <c r="R957" s="448"/>
      <c r="S957" s="448"/>
      <c r="T957" s="448"/>
      <c r="U957" s="448"/>
      <c r="V957" s="448"/>
      <c r="W957" s="448"/>
      <c r="X957" s="448"/>
      <c r="Y957" s="448"/>
      <c r="Z957" s="448"/>
      <c r="AA957" s="448"/>
      <c r="AB957" s="448"/>
    </row>
    <row r="958">
      <c r="A958" s="448"/>
      <c r="B958" s="448"/>
      <c r="C958" s="448"/>
      <c r="D958" s="448"/>
      <c r="E958" s="448"/>
      <c r="F958" s="448"/>
      <c r="G958" s="448"/>
      <c r="H958" s="448"/>
      <c r="I958" s="448"/>
      <c r="J958" s="448"/>
      <c r="K958" s="448"/>
      <c r="L958" s="448"/>
      <c r="M958" s="448"/>
      <c r="N958" s="448"/>
      <c r="O958" s="448"/>
      <c r="P958" s="448"/>
      <c r="Q958" s="448"/>
      <c r="R958" s="448"/>
      <c r="S958" s="448"/>
      <c r="T958" s="448"/>
      <c r="U958" s="448"/>
      <c r="V958" s="448"/>
      <c r="W958" s="448"/>
      <c r="X958" s="448"/>
      <c r="Y958" s="448"/>
      <c r="Z958" s="448"/>
      <c r="AA958" s="448"/>
      <c r="AB958" s="448"/>
    </row>
    <row r="959">
      <c r="A959" s="448"/>
      <c r="B959" s="448"/>
      <c r="C959" s="448"/>
      <c r="D959" s="448"/>
      <c r="E959" s="448"/>
      <c r="F959" s="448"/>
      <c r="G959" s="448"/>
      <c r="H959" s="448"/>
      <c r="I959" s="448"/>
      <c r="J959" s="448"/>
      <c r="K959" s="448"/>
      <c r="L959" s="448"/>
      <c r="M959" s="448"/>
      <c r="N959" s="448"/>
      <c r="O959" s="448"/>
      <c r="P959" s="448"/>
      <c r="Q959" s="448"/>
      <c r="R959" s="448"/>
      <c r="S959" s="448"/>
      <c r="T959" s="448"/>
      <c r="U959" s="448"/>
      <c r="V959" s="448"/>
      <c r="W959" s="448"/>
      <c r="X959" s="448"/>
      <c r="Y959" s="448"/>
      <c r="Z959" s="448"/>
      <c r="AA959" s="448"/>
      <c r="AB959" s="448"/>
    </row>
    <row r="960">
      <c r="A960" s="448"/>
      <c r="B960" s="448"/>
      <c r="C960" s="448"/>
      <c r="D960" s="448"/>
      <c r="E960" s="448"/>
      <c r="F960" s="448"/>
      <c r="G960" s="448"/>
      <c r="H960" s="448"/>
      <c r="I960" s="448"/>
      <c r="J960" s="448"/>
      <c r="K960" s="448"/>
      <c r="L960" s="448"/>
      <c r="M960" s="448"/>
      <c r="N960" s="448"/>
      <c r="O960" s="448"/>
      <c r="P960" s="448"/>
      <c r="Q960" s="448"/>
      <c r="R960" s="448"/>
      <c r="S960" s="448"/>
      <c r="T960" s="448"/>
      <c r="U960" s="448"/>
      <c r="V960" s="448"/>
      <c r="W960" s="448"/>
      <c r="X960" s="448"/>
      <c r="Y960" s="448"/>
      <c r="Z960" s="448"/>
      <c r="AA960" s="448"/>
      <c r="AB960" s="448"/>
    </row>
    <row r="961">
      <c r="A961" s="448"/>
      <c r="B961" s="448"/>
      <c r="C961" s="448"/>
      <c r="D961" s="448"/>
      <c r="E961" s="448"/>
      <c r="F961" s="448"/>
      <c r="G961" s="448"/>
      <c r="H961" s="448"/>
      <c r="I961" s="448"/>
      <c r="J961" s="448"/>
      <c r="K961" s="448"/>
      <c r="L961" s="448"/>
      <c r="M961" s="448"/>
      <c r="N961" s="448"/>
      <c r="O961" s="448"/>
      <c r="P961" s="448"/>
      <c r="Q961" s="448"/>
      <c r="R961" s="448"/>
      <c r="S961" s="448"/>
      <c r="T961" s="448"/>
      <c r="U961" s="448"/>
      <c r="V961" s="448"/>
      <c r="W961" s="448"/>
      <c r="X961" s="448"/>
      <c r="Y961" s="448"/>
      <c r="Z961" s="448"/>
      <c r="AA961" s="448"/>
      <c r="AB961" s="448"/>
    </row>
    <row r="962">
      <c r="A962" s="448"/>
      <c r="B962" s="448"/>
      <c r="C962" s="448"/>
      <c r="D962" s="448"/>
      <c r="E962" s="448"/>
      <c r="F962" s="448"/>
      <c r="G962" s="448"/>
      <c r="H962" s="448"/>
      <c r="I962" s="448"/>
      <c r="J962" s="448"/>
      <c r="K962" s="448"/>
      <c r="L962" s="448"/>
      <c r="M962" s="448"/>
      <c r="N962" s="448"/>
      <c r="O962" s="448"/>
      <c r="P962" s="448"/>
      <c r="Q962" s="448"/>
      <c r="R962" s="448"/>
      <c r="S962" s="448"/>
      <c r="T962" s="448"/>
      <c r="U962" s="448"/>
      <c r="V962" s="448"/>
      <c r="W962" s="448"/>
      <c r="X962" s="448"/>
      <c r="Y962" s="448"/>
      <c r="Z962" s="448"/>
      <c r="AA962" s="448"/>
      <c r="AB962" s="448"/>
    </row>
    <row r="963">
      <c r="A963" s="448"/>
      <c r="B963" s="448"/>
      <c r="C963" s="448"/>
      <c r="D963" s="448"/>
      <c r="E963" s="448"/>
      <c r="F963" s="448"/>
      <c r="G963" s="448"/>
      <c r="H963" s="448"/>
      <c r="I963" s="448"/>
      <c r="J963" s="448"/>
      <c r="K963" s="448"/>
      <c r="L963" s="448"/>
      <c r="M963" s="448"/>
      <c r="N963" s="448"/>
      <c r="O963" s="448"/>
      <c r="P963" s="448"/>
      <c r="Q963" s="448"/>
      <c r="R963" s="448"/>
      <c r="S963" s="448"/>
      <c r="T963" s="448"/>
      <c r="U963" s="448"/>
      <c r="V963" s="448"/>
      <c r="W963" s="448"/>
      <c r="X963" s="448"/>
      <c r="Y963" s="448"/>
      <c r="Z963" s="448"/>
      <c r="AA963" s="448"/>
      <c r="AB963" s="448"/>
    </row>
    <row r="964">
      <c r="A964" s="448"/>
      <c r="B964" s="448"/>
      <c r="C964" s="448"/>
      <c r="D964" s="448"/>
      <c r="E964" s="448"/>
      <c r="F964" s="448"/>
      <c r="G964" s="448"/>
      <c r="H964" s="448"/>
      <c r="I964" s="448"/>
      <c r="J964" s="448"/>
      <c r="K964" s="448"/>
      <c r="L964" s="448"/>
      <c r="M964" s="448"/>
      <c r="N964" s="448"/>
      <c r="O964" s="448"/>
      <c r="P964" s="448"/>
      <c r="Q964" s="448"/>
      <c r="R964" s="448"/>
      <c r="S964" s="448"/>
      <c r="T964" s="448"/>
      <c r="U964" s="448"/>
      <c r="V964" s="448"/>
      <c r="W964" s="448"/>
      <c r="X964" s="448"/>
      <c r="Y964" s="448"/>
      <c r="Z964" s="448"/>
      <c r="AA964" s="448"/>
      <c r="AB964" s="448"/>
    </row>
    <row r="965">
      <c r="A965" s="448"/>
      <c r="B965" s="448"/>
      <c r="C965" s="448"/>
      <c r="D965" s="448"/>
      <c r="E965" s="448"/>
      <c r="F965" s="448"/>
      <c r="G965" s="448"/>
      <c r="H965" s="448"/>
      <c r="I965" s="448"/>
      <c r="J965" s="448"/>
      <c r="K965" s="448"/>
      <c r="L965" s="448"/>
      <c r="M965" s="448"/>
      <c r="N965" s="448"/>
      <c r="O965" s="448"/>
      <c r="P965" s="448"/>
      <c r="Q965" s="448"/>
      <c r="R965" s="448"/>
      <c r="S965" s="448"/>
      <c r="T965" s="448"/>
      <c r="U965" s="448"/>
      <c r="V965" s="448"/>
      <c r="W965" s="448"/>
      <c r="X965" s="448"/>
      <c r="Y965" s="448"/>
      <c r="Z965" s="448"/>
      <c r="AA965" s="448"/>
      <c r="AB965" s="448"/>
    </row>
    <row r="966">
      <c r="A966" s="448"/>
      <c r="B966" s="448"/>
      <c r="C966" s="448"/>
      <c r="D966" s="448"/>
      <c r="E966" s="448"/>
      <c r="F966" s="448"/>
      <c r="G966" s="448"/>
      <c r="H966" s="448"/>
      <c r="I966" s="448"/>
      <c r="J966" s="448"/>
      <c r="K966" s="448"/>
      <c r="L966" s="448"/>
      <c r="M966" s="448"/>
      <c r="N966" s="448"/>
      <c r="O966" s="448"/>
      <c r="P966" s="448"/>
      <c r="Q966" s="448"/>
      <c r="R966" s="448"/>
      <c r="S966" s="448"/>
      <c r="T966" s="448"/>
      <c r="U966" s="448"/>
      <c r="V966" s="448"/>
      <c r="W966" s="448"/>
      <c r="X966" s="448"/>
      <c r="Y966" s="448"/>
      <c r="Z966" s="448"/>
      <c r="AA966" s="448"/>
      <c r="AB966" s="448"/>
    </row>
    <row r="967">
      <c r="A967" s="448"/>
      <c r="B967" s="448"/>
      <c r="C967" s="448"/>
      <c r="D967" s="448"/>
      <c r="E967" s="448"/>
      <c r="F967" s="448"/>
      <c r="G967" s="448"/>
      <c r="H967" s="448"/>
      <c r="I967" s="448"/>
      <c r="J967" s="448"/>
      <c r="K967" s="448"/>
      <c r="L967" s="448"/>
      <c r="M967" s="448"/>
      <c r="N967" s="448"/>
      <c r="O967" s="448"/>
      <c r="P967" s="448"/>
      <c r="Q967" s="448"/>
      <c r="R967" s="448"/>
      <c r="S967" s="448"/>
      <c r="T967" s="448"/>
      <c r="U967" s="448"/>
      <c r="V967" s="448"/>
      <c r="W967" s="448"/>
      <c r="X967" s="448"/>
      <c r="Y967" s="448"/>
      <c r="Z967" s="448"/>
      <c r="AA967" s="448"/>
      <c r="AB967" s="448"/>
    </row>
    <row r="968">
      <c r="A968" s="448"/>
      <c r="B968" s="448"/>
      <c r="C968" s="448"/>
      <c r="D968" s="448"/>
      <c r="E968" s="448"/>
      <c r="F968" s="448"/>
      <c r="G968" s="448"/>
      <c r="H968" s="448"/>
      <c r="I968" s="448"/>
      <c r="J968" s="448"/>
      <c r="K968" s="448"/>
      <c r="L968" s="448"/>
      <c r="M968" s="448"/>
      <c r="N968" s="448"/>
      <c r="O968" s="448"/>
      <c r="P968" s="448"/>
      <c r="Q968" s="448"/>
      <c r="R968" s="448"/>
      <c r="S968" s="448"/>
      <c r="T968" s="448"/>
      <c r="U968" s="448"/>
      <c r="V968" s="448"/>
      <c r="W968" s="448"/>
      <c r="X968" s="448"/>
      <c r="Y968" s="448"/>
      <c r="Z968" s="448"/>
      <c r="AA968" s="448"/>
      <c r="AB968" s="448"/>
    </row>
    <row r="969">
      <c r="A969" s="448"/>
      <c r="B969" s="448"/>
      <c r="C969" s="448"/>
      <c r="D969" s="448"/>
      <c r="E969" s="448"/>
      <c r="F969" s="448"/>
      <c r="G969" s="448"/>
      <c r="H969" s="448"/>
      <c r="I969" s="448"/>
      <c r="J969" s="448"/>
      <c r="K969" s="448"/>
      <c r="L969" s="448"/>
      <c r="M969" s="448"/>
      <c r="N969" s="448"/>
      <c r="O969" s="448"/>
      <c r="P969" s="448"/>
      <c r="Q969" s="448"/>
      <c r="R969" s="448"/>
      <c r="S969" s="448"/>
      <c r="T969" s="448"/>
      <c r="U969" s="448"/>
      <c r="V969" s="448"/>
      <c r="W969" s="448"/>
      <c r="X969" s="448"/>
      <c r="Y969" s="448"/>
      <c r="Z969" s="448"/>
      <c r="AA969" s="448"/>
      <c r="AB969" s="448"/>
    </row>
    <row r="970">
      <c r="A970" s="448"/>
      <c r="B970" s="448"/>
      <c r="C970" s="448"/>
      <c r="D970" s="448"/>
      <c r="E970" s="448"/>
      <c r="F970" s="448"/>
      <c r="G970" s="448"/>
      <c r="H970" s="448"/>
      <c r="I970" s="448"/>
      <c r="J970" s="448"/>
      <c r="K970" s="448"/>
      <c r="L970" s="448"/>
      <c r="M970" s="448"/>
      <c r="N970" s="448"/>
      <c r="O970" s="448"/>
      <c r="P970" s="448"/>
      <c r="Q970" s="448"/>
      <c r="R970" s="448"/>
      <c r="S970" s="448"/>
      <c r="T970" s="448"/>
      <c r="U970" s="448"/>
      <c r="V970" s="448"/>
      <c r="W970" s="448"/>
      <c r="X970" s="448"/>
      <c r="Y970" s="448"/>
      <c r="Z970" s="448"/>
      <c r="AA970" s="448"/>
      <c r="AB970" s="448"/>
    </row>
    <row r="971">
      <c r="A971" s="448"/>
      <c r="B971" s="448"/>
      <c r="C971" s="448"/>
      <c r="D971" s="448"/>
      <c r="E971" s="448"/>
      <c r="F971" s="448"/>
      <c r="G971" s="448"/>
      <c r="H971" s="448"/>
      <c r="I971" s="448"/>
      <c r="J971" s="448"/>
      <c r="K971" s="448"/>
      <c r="L971" s="448"/>
      <c r="M971" s="448"/>
      <c r="N971" s="448"/>
      <c r="O971" s="448"/>
      <c r="P971" s="448"/>
      <c r="Q971" s="448"/>
      <c r="R971" s="448"/>
      <c r="S971" s="448"/>
      <c r="T971" s="448"/>
      <c r="U971" s="448"/>
      <c r="V971" s="448"/>
      <c r="W971" s="448"/>
      <c r="X971" s="448"/>
      <c r="Y971" s="448"/>
      <c r="Z971" s="448"/>
      <c r="AA971" s="448"/>
      <c r="AB971" s="448"/>
    </row>
    <row r="972">
      <c r="A972" s="448"/>
      <c r="B972" s="448"/>
      <c r="C972" s="448"/>
      <c r="D972" s="448"/>
      <c r="E972" s="448"/>
      <c r="F972" s="448"/>
      <c r="G972" s="448"/>
      <c r="H972" s="448"/>
      <c r="I972" s="448"/>
      <c r="J972" s="448"/>
      <c r="K972" s="448"/>
      <c r="L972" s="448"/>
      <c r="M972" s="448"/>
      <c r="N972" s="448"/>
      <c r="O972" s="448"/>
      <c r="P972" s="448"/>
      <c r="Q972" s="448"/>
      <c r="R972" s="448"/>
      <c r="S972" s="448"/>
      <c r="T972" s="448"/>
      <c r="U972" s="448"/>
      <c r="V972" s="448"/>
      <c r="W972" s="448"/>
      <c r="X972" s="448"/>
      <c r="Y972" s="448"/>
      <c r="Z972" s="448"/>
      <c r="AA972" s="448"/>
      <c r="AB972" s="448"/>
    </row>
    <row r="973">
      <c r="A973" s="448"/>
      <c r="B973" s="448"/>
      <c r="C973" s="448"/>
      <c r="D973" s="448"/>
      <c r="E973" s="448"/>
      <c r="F973" s="448"/>
      <c r="G973" s="448"/>
      <c r="H973" s="448"/>
      <c r="I973" s="448"/>
      <c r="J973" s="448"/>
      <c r="K973" s="448"/>
      <c r="L973" s="448"/>
      <c r="M973" s="448"/>
      <c r="N973" s="448"/>
      <c r="O973" s="448"/>
      <c r="P973" s="448"/>
      <c r="Q973" s="448"/>
      <c r="R973" s="448"/>
      <c r="S973" s="448"/>
      <c r="T973" s="448"/>
      <c r="U973" s="448"/>
      <c r="V973" s="448"/>
      <c r="W973" s="448"/>
      <c r="X973" s="448"/>
      <c r="Y973" s="448"/>
      <c r="Z973" s="448"/>
      <c r="AA973" s="448"/>
      <c r="AB973" s="448"/>
    </row>
    <row r="974">
      <c r="A974" s="448"/>
      <c r="B974" s="448"/>
      <c r="C974" s="448"/>
      <c r="D974" s="448"/>
      <c r="E974" s="448"/>
      <c r="F974" s="448"/>
      <c r="G974" s="448"/>
      <c r="H974" s="448"/>
      <c r="I974" s="448"/>
      <c r="J974" s="448"/>
      <c r="K974" s="448"/>
      <c r="L974" s="448"/>
      <c r="M974" s="448"/>
      <c r="N974" s="448"/>
      <c r="O974" s="448"/>
      <c r="P974" s="448"/>
      <c r="Q974" s="448"/>
      <c r="R974" s="448"/>
      <c r="S974" s="448"/>
      <c r="T974" s="448"/>
      <c r="U974" s="448"/>
      <c r="V974" s="448"/>
      <c r="W974" s="448"/>
      <c r="X974" s="448"/>
      <c r="Y974" s="448"/>
      <c r="Z974" s="448"/>
      <c r="AA974" s="448"/>
      <c r="AB974" s="448"/>
    </row>
    <row r="975">
      <c r="A975" s="448"/>
      <c r="B975" s="448"/>
      <c r="C975" s="448"/>
      <c r="D975" s="448"/>
      <c r="E975" s="448"/>
      <c r="F975" s="448"/>
      <c r="G975" s="448"/>
      <c r="H975" s="448"/>
      <c r="I975" s="448"/>
      <c r="J975" s="448"/>
      <c r="K975" s="448"/>
      <c r="L975" s="448"/>
      <c r="M975" s="448"/>
      <c r="N975" s="448"/>
      <c r="O975" s="448"/>
      <c r="P975" s="448"/>
      <c r="Q975" s="448"/>
      <c r="R975" s="448"/>
      <c r="S975" s="448"/>
      <c r="T975" s="448"/>
      <c r="U975" s="448"/>
      <c r="V975" s="448"/>
      <c r="W975" s="448"/>
      <c r="X975" s="448"/>
      <c r="Y975" s="448"/>
      <c r="Z975" s="448"/>
      <c r="AA975" s="448"/>
      <c r="AB975" s="448"/>
    </row>
    <row r="976">
      <c r="A976" s="448"/>
      <c r="B976" s="448"/>
      <c r="C976" s="448"/>
      <c r="D976" s="448"/>
      <c r="E976" s="448"/>
      <c r="F976" s="448"/>
      <c r="G976" s="448"/>
      <c r="H976" s="448"/>
      <c r="I976" s="448"/>
      <c r="J976" s="448"/>
      <c r="K976" s="448"/>
      <c r="L976" s="448"/>
      <c r="M976" s="448"/>
      <c r="N976" s="448"/>
      <c r="O976" s="448"/>
      <c r="P976" s="448"/>
      <c r="Q976" s="448"/>
      <c r="R976" s="448"/>
      <c r="S976" s="448"/>
      <c r="T976" s="448"/>
      <c r="U976" s="448"/>
      <c r="V976" s="448"/>
      <c r="W976" s="448"/>
      <c r="X976" s="448"/>
      <c r="Y976" s="448"/>
      <c r="Z976" s="448"/>
      <c r="AA976" s="448"/>
      <c r="AB976" s="448"/>
    </row>
    <row r="977">
      <c r="A977" s="448"/>
      <c r="B977" s="448"/>
      <c r="C977" s="448"/>
      <c r="D977" s="448"/>
      <c r="E977" s="448"/>
      <c r="F977" s="448"/>
      <c r="G977" s="448"/>
      <c r="H977" s="448"/>
      <c r="I977" s="448"/>
      <c r="J977" s="448"/>
      <c r="K977" s="448"/>
      <c r="L977" s="448"/>
      <c r="M977" s="448"/>
      <c r="N977" s="448"/>
      <c r="O977" s="448"/>
      <c r="P977" s="448"/>
      <c r="Q977" s="448"/>
      <c r="R977" s="448"/>
      <c r="S977" s="448"/>
      <c r="T977" s="448"/>
      <c r="U977" s="448"/>
      <c r="V977" s="448"/>
      <c r="W977" s="448"/>
      <c r="X977" s="448"/>
      <c r="Y977" s="448"/>
      <c r="Z977" s="448"/>
      <c r="AA977" s="448"/>
      <c r="AB977" s="448"/>
    </row>
    <row r="978">
      <c r="A978" s="448"/>
      <c r="B978" s="448"/>
      <c r="C978" s="448"/>
      <c r="D978" s="448"/>
      <c r="E978" s="448"/>
      <c r="F978" s="448"/>
      <c r="G978" s="448"/>
      <c r="H978" s="448"/>
      <c r="I978" s="448"/>
      <c r="J978" s="448"/>
      <c r="K978" s="448"/>
      <c r="L978" s="448"/>
      <c r="M978" s="448"/>
      <c r="N978" s="448"/>
      <c r="O978" s="448"/>
      <c r="P978" s="448"/>
      <c r="Q978" s="448"/>
      <c r="R978" s="448"/>
      <c r="S978" s="448"/>
      <c r="T978" s="448"/>
      <c r="U978" s="448"/>
      <c r="V978" s="448"/>
      <c r="W978" s="448"/>
      <c r="X978" s="448"/>
      <c r="Y978" s="448"/>
      <c r="Z978" s="448"/>
      <c r="AA978" s="448"/>
      <c r="AB978" s="448"/>
    </row>
    <row r="979">
      <c r="A979" s="448"/>
      <c r="B979" s="448"/>
      <c r="C979" s="448"/>
      <c r="D979" s="448"/>
      <c r="E979" s="448"/>
      <c r="F979" s="448"/>
      <c r="G979" s="448"/>
      <c r="H979" s="448"/>
      <c r="I979" s="448"/>
      <c r="J979" s="448"/>
      <c r="K979" s="448"/>
      <c r="L979" s="448"/>
      <c r="M979" s="448"/>
      <c r="N979" s="448"/>
      <c r="O979" s="448"/>
      <c r="P979" s="448"/>
      <c r="Q979" s="448"/>
      <c r="R979" s="448"/>
      <c r="S979" s="448"/>
      <c r="T979" s="448"/>
      <c r="U979" s="448"/>
      <c r="V979" s="448"/>
      <c r="W979" s="448"/>
      <c r="X979" s="448"/>
      <c r="Y979" s="448"/>
      <c r="Z979" s="448"/>
      <c r="AA979" s="448"/>
      <c r="AB979" s="448"/>
    </row>
    <row r="980">
      <c r="A980" s="448"/>
      <c r="B980" s="448"/>
      <c r="C980" s="448"/>
      <c r="D980" s="448"/>
      <c r="E980" s="448"/>
      <c r="F980" s="448"/>
      <c r="G980" s="448"/>
      <c r="H980" s="448"/>
      <c r="I980" s="448"/>
      <c r="J980" s="448"/>
      <c r="K980" s="448"/>
      <c r="L980" s="448"/>
      <c r="M980" s="448"/>
      <c r="N980" s="448"/>
      <c r="O980" s="448"/>
      <c r="P980" s="448"/>
      <c r="Q980" s="448"/>
      <c r="R980" s="448"/>
      <c r="S980" s="448"/>
      <c r="T980" s="448"/>
      <c r="U980" s="448"/>
      <c r="V980" s="448"/>
      <c r="W980" s="448"/>
      <c r="X980" s="448"/>
      <c r="Y980" s="448"/>
      <c r="Z980" s="448"/>
      <c r="AA980" s="448"/>
      <c r="AB980" s="448"/>
    </row>
    <row r="981">
      <c r="A981" s="448"/>
      <c r="B981" s="448"/>
      <c r="C981" s="448"/>
      <c r="D981" s="448"/>
      <c r="E981" s="448"/>
      <c r="F981" s="448"/>
      <c r="G981" s="448"/>
      <c r="H981" s="448"/>
      <c r="I981" s="448"/>
      <c r="J981" s="448"/>
      <c r="K981" s="448"/>
      <c r="L981" s="448"/>
      <c r="M981" s="448"/>
      <c r="N981" s="448"/>
      <c r="O981" s="448"/>
      <c r="P981" s="448"/>
      <c r="Q981" s="448"/>
      <c r="R981" s="448"/>
      <c r="S981" s="448"/>
      <c r="T981" s="448"/>
      <c r="U981" s="448"/>
      <c r="V981" s="448"/>
      <c r="W981" s="448"/>
      <c r="X981" s="448"/>
      <c r="Y981" s="448"/>
      <c r="Z981" s="448"/>
      <c r="AA981" s="448"/>
      <c r="AB981" s="448"/>
    </row>
    <row r="982">
      <c r="A982" s="448"/>
      <c r="B982" s="448"/>
      <c r="C982" s="448"/>
      <c r="D982" s="448"/>
      <c r="E982" s="448"/>
      <c r="F982" s="448"/>
      <c r="G982" s="448"/>
      <c r="H982" s="448"/>
      <c r="I982" s="448"/>
      <c r="J982" s="448"/>
      <c r="K982" s="448"/>
      <c r="L982" s="448"/>
      <c r="M982" s="448"/>
      <c r="N982" s="448"/>
      <c r="O982" s="448"/>
      <c r="P982" s="448"/>
      <c r="Q982" s="448"/>
      <c r="R982" s="448"/>
      <c r="S982" s="448"/>
      <c r="T982" s="448"/>
      <c r="U982" s="448"/>
      <c r="V982" s="448"/>
      <c r="W982" s="448"/>
      <c r="X982" s="448"/>
      <c r="Y982" s="448"/>
      <c r="Z982" s="448"/>
      <c r="AA982" s="448"/>
      <c r="AB982" s="448"/>
    </row>
    <row r="983">
      <c r="A983" s="448"/>
      <c r="B983" s="448"/>
      <c r="C983" s="448"/>
      <c r="D983" s="448"/>
      <c r="E983" s="448"/>
      <c r="F983" s="448"/>
      <c r="G983" s="448"/>
      <c r="H983" s="448"/>
      <c r="I983" s="448"/>
      <c r="J983" s="448"/>
      <c r="K983" s="448"/>
      <c r="L983" s="448"/>
      <c r="M983" s="448"/>
      <c r="N983" s="448"/>
      <c r="O983" s="448"/>
      <c r="P983" s="448"/>
      <c r="Q983" s="448"/>
      <c r="R983" s="448"/>
      <c r="S983" s="448"/>
      <c r="T983" s="448"/>
      <c r="U983" s="448"/>
      <c r="V983" s="448"/>
      <c r="W983" s="448"/>
      <c r="X983" s="448"/>
      <c r="Y983" s="448"/>
      <c r="Z983" s="448"/>
      <c r="AA983" s="448"/>
      <c r="AB983" s="448"/>
    </row>
    <row r="984">
      <c r="A984" s="448"/>
      <c r="B984" s="448"/>
      <c r="C984" s="448"/>
      <c r="D984" s="448"/>
      <c r="E984" s="448"/>
      <c r="F984" s="448"/>
      <c r="G984" s="448"/>
      <c r="H984" s="448"/>
      <c r="I984" s="448"/>
      <c r="J984" s="448"/>
      <c r="K984" s="448"/>
      <c r="L984" s="448"/>
      <c r="M984" s="448"/>
      <c r="N984" s="448"/>
      <c r="O984" s="448"/>
      <c r="P984" s="448"/>
      <c r="Q984" s="448"/>
      <c r="R984" s="448"/>
      <c r="S984" s="448"/>
      <c r="T984" s="448"/>
      <c r="U984" s="448"/>
      <c r="V984" s="448"/>
      <c r="W984" s="448"/>
      <c r="X984" s="448"/>
      <c r="Y984" s="448"/>
      <c r="Z984" s="448"/>
      <c r="AA984" s="448"/>
      <c r="AB984" s="448"/>
    </row>
    <row r="985">
      <c r="A985" s="448"/>
      <c r="B985" s="448"/>
      <c r="C985" s="448"/>
      <c r="D985" s="448"/>
      <c r="E985" s="448"/>
      <c r="F985" s="448"/>
      <c r="G985" s="448"/>
      <c r="H985" s="448"/>
      <c r="I985" s="448"/>
      <c r="J985" s="448"/>
      <c r="K985" s="448"/>
      <c r="L985" s="448"/>
      <c r="M985" s="448"/>
      <c r="N985" s="448"/>
      <c r="O985" s="448"/>
      <c r="P985" s="448"/>
      <c r="Q985" s="448"/>
      <c r="R985" s="448"/>
      <c r="S985" s="448"/>
      <c r="T985" s="448"/>
      <c r="U985" s="448"/>
      <c r="V985" s="448"/>
      <c r="W985" s="448"/>
      <c r="X985" s="448"/>
      <c r="Y985" s="448"/>
      <c r="Z985" s="448"/>
      <c r="AA985" s="448"/>
      <c r="AB985" s="448"/>
    </row>
    <row r="986">
      <c r="A986" s="448"/>
      <c r="B986" s="448"/>
      <c r="C986" s="448"/>
      <c r="D986" s="448"/>
      <c r="E986" s="448"/>
      <c r="F986" s="448"/>
      <c r="G986" s="448"/>
      <c r="H986" s="448"/>
      <c r="I986" s="448"/>
      <c r="J986" s="448"/>
      <c r="K986" s="448"/>
      <c r="L986" s="448"/>
      <c r="M986" s="448"/>
      <c r="N986" s="448"/>
      <c r="O986" s="448"/>
      <c r="P986" s="448"/>
      <c r="Q986" s="448"/>
      <c r="R986" s="448"/>
      <c r="S986" s="448"/>
      <c r="T986" s="448"/>
      <c r="U986" s="448"/>
      <c r="V986" s="448"/>
      <c r="W986" s="448"/>
      <c r="X986" s="448"/>
      <c r="Y986" s="448"/>
      <c r="Z986" s="448"/>
      <c r="AA986" s="448"/>
      <c r="AB986" s="448"/>
    </row>
    <row r="987">
      <c r="A987" s="448"/>
      <c r="B987" s="448"/>
      <c r="C987" s="448"/>
      <c r="D987" s="448"/>
      <c r="E987" s="448"/>
      <c r="F987" s="448"/>
      <c r="G987" s="448"/>
      <c r="H987" s="448"/>
      <c r="I987" s="448"/>
      <c r="J987" s="448"/>
      <c r="K987" s="448"/>
      <c r="L987" s="448"/>
      <c r="M987" s="448"/>
      <c r="N987" s="448"/>
      <c r="O987" s="448"/>
      <c r="P987" s="448"/>
      <c r="Q987" s="448"/>
      <c r="R987" s="448"/>
      <c r="S987" s="448"/>
      <c r="T987" s="448"/>
      <c r="U987" s="448"/>
      <c r="V987" s="448"/>
      <c r="W987" s="448"/>
      <c r="X987" s="448"/>
      <c r="Y987" s="448"/>
      <c r="Z987" s="448"/>
      <c r="AA987" s="448"/>
      <c r="AB987" s="448"/>
    </row>
    <row r="988">
      <c r="A988" s="448"/>
      <c r="B988" s="448"/>
      <c r="C988" s="448"/>
      <c r="D988" s="448"/>
      <c r="E988" s="448"/>
      <c r="F988" s="448"/>
      <c r="G988" s="448"/>
      <c r="H988" s="448"/>
      <c r="I988" s="448"/>
      <c r="J988" s="448"/>
      <c r="K988" s="448"/>
      <c r="L988" s="448"/>
      <c r="M988" s="448"/>
      <c r="N988" s="448"/>
      <c r="O988" s="448"/>
      <c r="P988" s="448"/>
      <c r="Q988" s="448"/>
      <c r="R988" s="448"/>
      <c r="S988" s="448"/>
      <c r="T988" s="448"/>
      <c r="U988" s="448"/>
      <c r="V988" s="448"/>
      <c r="W988" s="448"/>
      <c r="X988" s="448"/>
      <c r="Y988" s="448"/>
      <c r="Z988" s="448"/>
      <c r="AA988" s="448"/>
      <c r="AB988" s="448"/>
    </row>
    <row r="989">
      <c r="A989" s="448"/>
      <c r="B989" s="448"/>
      <c r="C989" s="448"/>
      <c r="D989" s="448"/>
      <c r="E989" s="448"/>
      <c r="F989" s="448"/>
      <c r="G989" s="448"/>
      <c r="H989" s="448"/>
      <c r="I989" s="448"/>
      <c r="J989" s="448"/>
      <c r="K989" s="448"/>
      <c r="L989" s="448"/>
      <c r="M989" s="448"/>
      <c r="N989" s="448"/>
      <c r="O989" s="448"/>
      <c r="P989" s="448"/>
      <c r="Q989" s="448"/>
      <c r="R989" s="448"/>
      <c r="S989" s="448"/>
      <c r="T989" s="448"/>
      <c r="U989" s="448"/>
      <c r="V989" s="448"/>
      <c r="W989" s="448"/>
      <c r="X989" s="448"/>
      <c r="Y989" s="448"/>
      <c r="Z989" s="448"/>
      <c r="AA989" s="448"/>
      <c r="AB989" s="448"/>
    </row>
    <row r="990">
      <c r="A990" s="448"/>
      <c r="B990" s="448"/>
      <c r="C990" s="448"/>
      <c r="D990" s="448"/>
      <c r="E990" s="448"/>
      <c r="F990" s="448"/>
      <c r="G990" s="448"/>
      <c r="H990" s="448"/>
      <c r="I990" s="448"/>
      <c r="J990" s="448"/>
      <c r="K990" s="448"/>
      <c r="L990" s="448"/>
      <c r="M990" s="448"/>
      <c r="N990" s="448"/>
      <c r="O990" s="448"/>
      <c r="P990" s="448"/>
      <c r="Q990" s="448"/>
      <c r="R990" s="448"/>
      <c r="S990" s="448"/>
      <c r="T990" s="448"/>
      <c r="U990" s="448"/>
      <c r="V990" s="448"/>
      <c r="W990" s="448"/>
      <c r="X990" s="448"/>
      <c r="Y990" s="448"/>
      <c r="Z990" s="448"/>
      <c r="AA990" s="448"/>
      <c r="AB990" s="448"/>
    </row>
    <row r="991">
      <c r="A991" s="448"/>
      <c r="B991" s="448"/>
      <c r="C991" s="448"/>
      <c r="D991" s="448"/>
      <c r="E991" s="448"/>
      <c r="F991" s="448"/>
      <c r="G991" s="448"/>
      <c r="H991" s="448"/>
      <c r="I991" s="448"/>
      <c r="J991" s="448"/>
      <c r="K991" s="448"/>
      <c r="L991" s="448"/>
      <c r="M991" s="448"/>
      <c r="N991" s="448"/>
      <c r="O991" s="448"/>
      <c r="P991" s="448"/>
      <c r="Q991" s="448"/>
      <c r="R991" s="448"/>
      <c r="S991" s="448"/>
      <c r="T991" s="448"/>
      <c r="U991" s="448"/>
      <c r="V991" s="448"/>
      <c r="W991" s="448"/>
      <c r="X991" s="448"/>
      <c r="Y991" s="448"/>
      <c r="Z991" s="448"/>
      <c r="AA991" s="448"/>
      <c r="AB991" s="448"/>
    </row>
    <row r="992">
      <c r="A992" s="448"/>
      <c r="B992" s="448"/>
      <c r="C992" s="448"/>
      <c r="D992" s="448"/>
      <c r="E992" s="448"/>
      <c r="F992" s="448"/>
      <c r="G992" s="448"/>
      <c r="H992" s="448"/>
      <c r="I992" s="448"/>
      <c r="J992" s="448"/>
      <c r="K992" s="448"/>
      <c r="L992" s="448"/>
      <c r="M992" s="448"/>
      <c r="N992" s="448"/>
      <c r="O992" s="448"/>
      <c r="P992" s="448"/>
      <c r="Q992" s="448"/>
      <c r="R992" s="448"/>
      <c r="S992" s="448"/>
      <c r="T992" s="448"/>
      <c r="U992" s="448"/>
      <c r="V992" s="448"/>
      <c r="W992" s="448"/>
      <c r="X992" s="448"/>
      <c r="Y992" s="448"/>
      <c r="Z992" s="448"/>
      <c r="AA992" s="448"/>
      <c r="AB992" s="448"/>
    </row>
    <row r="993">
      <c r="A993" s="448"/>
      <c r="B993" s="448"/>
      <c r="C993" s="448"/>
      <c r="D993" s="448"/>
      <c r="E993" s="448"/>
      <c r="F993" s="448"/>
      <c r="G993" s="448"/>
      <c r="H993" s="448"/>
      <c r="I993" s="448"/>
      <c r="J993" s="448"/>
      <c r="K993" s="448"/>
      <c r="L993" s="448"/>
      <c r="M993" s="448"/>
      <c r="N993" s="448"/>
      <c r="O993" s="448"/>
      <c r="P993" s="448"/>
      <c r="Q993" s="448"/>
      <c r="R993" s="448"/>
      <c r="S993" s="448"/>
      <c r="T993" s="448"/>
      <c r="U993" s="448"/>
      <c r="V993" s="448"/>
      <c r="W993" s="448"/>
      <c r="X993" s="448"/>
      <c r="Y993" s="448"/>
      <c r="Z993" s="448"/>
      <c r="AA993" s="448"/>
      <c r="AB993" s="448"/>
    </row>
    <row r="994">
      <c r="A994" s="448"/>
      <c r="B994" s="448"/>
      <c r="C994" s="448"/>
      <c r="D994" s="448"/>
      <c r="E994" s="448"/>
      <c r="F994" s="448"/>
      <c r="G994" s="448"/>
      <c r="H994" s="448"/>
      <c r="I994" s="448"/>
      <c r="J994" s="448"/>
      <c r="K994" s="448"/>
      <c r="L994" s="448"/>
      <c r="M994" s="448"/>
      <c r="N994" s="448"/>
      <c r="O994" s="448"/>
      <c r="P994" s="448"/>
      <c r="Q994" s="448"/>
      <c r="R994" s="448"/>
      <c r="S994" s="448"/>
      <c r="T994" s="448"/>
      <c r="U994" s="448"/>
      <c r="V994" s="448"/>
      <c r="W994" s="448"/>
      <c r="X994" s="448"/>
      <c r="Y994" s="448"/>
      <c r="Z994" s="448"/>
      <c r="AA994" s="448"/>
      <c r="AB994" s="448"/>
    </row>
    <row r="995">
      <c r="A995" s="448"/>
      <c r="B995" s="448"/>
      <c r="C995" s="448"/>
      <c r="D995" s="448"/>
      <c r="E995" s="448"/>
      <c r="F995" s="448"/>
      <c r="G995" s="448"/>
      <c r="H995" s="448"/>
      <c r="I995" s="448"/>
      <c r="J995" s="448"/>
      <c r="K995" s="448"/>
      <c r="L995" s="448"/>
      <c r="M995" s="448"/>
      <c r="N995" s="448"/>
      <c r="O995" s="448"/>
      <c r="P995" s="448"/>
      <c r="Q995" s="448"/>
      <c r="R995" s="448"/>
      <c r="S995" s="448"/>
      <c r="T995" s="448"/>
      <c r="U995" s="448"/>
      <c r="V995" s="448"/>
      <c r="W995" s="448"/>
      <c r="X995" s="448"/>
      <c r="Y995" s="448"/>
      <c r="Z995" s="448"/>
      <c r="AA995" s="448"/>
      <c r="AB995" s="448"/>
    </row>
    <row r="996">
      <c r="A996" s="448"/>
      <c r="B996" s="448"/>
      <c r="C996" s="448"/>
      <c r="D996" s="448"/>
      <c r="E996" s="448"/>
      <c r="F996" s="448"/>
      <c r="G996" s="448"/>
      <c r="H996" s="448"/>
      <c r="I996" s="448"/>
      <c r="J996" s="448"/>
      <c r="K996" s="448"/>
      <c r="L996" s="448"/>
      <c r="M996" s="448"/>
      <c r="N996" s="448"/>
      <c r="O996" s="448"/>
      <c r="P996" s="448"/>
      <c r="Q996" s="448"/>
      <c r="R996" s="448"/>
      <c r="S996" s="448"/>
      <c r="T996" s="448"/>
      <c r="U996" s="448"/>
      <c r="V996" s="448"/>
      <c r="W996" s="448"/>
      <c r="X996" s="448"/>
      <c r="Y996" s="448"/>
      <c r="Z996" s="448"/>
      <c r="AA996" s="448"/>
      <c r="AB996" s="448"/>
    </row>
    <row r="997">
      <c r="A997" s="448"/>
      <c r="B997" s="448"/>
      <c r="C997" s="448"/>
      <c r="D997" s="448"/>
      <c r="E997" s="448"/>
      <c r="F997" s="448"/>
      <c r="G997" s="448"/>
      <c r="H997" s="448"/>
      <c r="I997" s="448"/>
      <c r="J997" s="448"/>
      <c r="K997" s="448"/>
      <c r="L997" s="448"/>
      <c r="M997" s="448"/>
      <c r="N997" s="448"/>
      <c r="O997" s="448"/>
      <c r="P997" s="448"/>
      <c r="Q997" s="448"/>
      <c r="R997" s="448"/>
      <c r="S997" s="448"/>
      <c r="T997" s="448"/>
      <c r="U997" s="448"/>
      <c r="V997" s="448"/>
      <c r="W997" s="448"/>
      <c r="X997" s="448"/>
      <c r="Y997" s="448"/>
      <c r="Z997" s="448"/>
      <c r="AA997" s="448"/>
      <c r="AB997" s="448"/>
    </row>
    <row r="998">
      <c r="A998" s="448"/>
      <c r="B998" s="448"/>
      <c r="C998" s="448"/>
      <c r="D998" s="448"/>
      <c r="E998" s="448"/>
      <c r="F998" s="448"/>
      <c r="G998" s="448"/>
      <c r="H998" s="448"/>
      <c r="I998" s="448"/>
      <c r="J998" s="448"/>
      <c r="K998" s="448"/>
      <c r="L998" s="448"/>
      <c r="M998" s="448"/>
      <c r="N998" s="448"/>
      <c r="O998" s="448"/>
      <c r="P998" s="448"/>
      <c r="Q998" s="448"/>
      <c r="R998" s="448"/>
      <c r="S998" s="448"/>
      <c r="T998" s="448"/>
      <c r="U998" s="448"/>
      <c r="V998" s="448"/>
      <c r="W998" s="448"/>
      <c r="X998" s="448"/>
      <c r="Y998" s="448"/>
      <c r="Z998" s="448"/>
      <c r="AA998" s="448"/>
      <c r="AB998" s="448"/>
    </row>
    <row r="999">
      <c r="A999" s="448"/>
      <c r="B999" s="448"/>
      <c r="C999" s="448"/>
      <c r="D999" s="448"/>
      <c r="E999" s="448"/>
      <c r="F999" s="448"/>
      <c r="G999" s="448"/>
      <c r="H999" s="448"/>
      <c r="I999" s="448"/>
      <c r="J999" s="448"/>
      <c r="K999" s="448"/>
      <c r="L999" s="448"/>
      <c r="M999" s="448"/>
      <c r="N999" s="448"/>
      <c r="O999" s="448"/>
      <c r="P999" s="448"/>
      <c r="Q999" s="448"/>
      <c r="R999" s="448"/>
      <c r="S999" s="448"/>
      <c r="T999" s="448"/>
      <c r="U999" s="448"/>
      <c r="V999" s="448"/>
      <c r="W999" s="448"/>
      <c r="X999" s="448"/>
      <c r="Y999" s="448"/>
      <c r="Z999" s="448"/>
      <c r="AA999" s="448"/>
      <c r="AB999" s="448"/>
    </row>
    <row r="1000">
      <c r="A1000" s="448"/>
      <c r="B1000" s="448"/>
      <c r="C1000" s="448"/>
      <c r="D1000" s="448"/>
      <c r="E1000" s="448"/>
      <c r="F1000" s="448"/>
      <c r="G1000" s="448"/>
      <c r="H1000" s="448"/>
      <c r="I1000" s="448"/>
      <c r="J1000" s="448"/>
      <c r="K1000" s="448"/>
      <c r="L1000" s="448"/>
      <c r="M1000" s="448"/>
      <c r="N1000" s="448"/>
      <c r="O1000" s="448"/>
      <c r="P1000" s="448"/>
      <c r="Q1000" s="448"/>
      <c r="R1000" s="448"/>
      <c r="S1000" s="448"/>
      <c r="T1000" s="448"/>
      <c r="U1000" s="448"/>
      <c r="V1000" s="448"/>
      <c r="W1000" s="448"/>
      <c r="X1000" s="448"/>
      <c r="Y1000" s="448"/>
      <c r="Z1000" s="448"/>
      <c r="AA1000" s="448"/>
      <c r="AB1000" s="448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53"/>
      <c r="B1" s="454"/>
      <c r="C1" s="453"/>
      <c r="D1" s="453"/>
      <c r="E1" s="453"/>
      <c r="F1" s="453"/>
    </row>
    <row r="2">
      <c r="A2" s="453"/>
      <c r="B2" s="455">
        <v>1.0</v>
      </c>
      <c r="C2" s="456" t="s">
        <v>375</v>
      </c>
      <c r="D2" s="453"/>
      <c r="E2" s="453"/>
      <c r="F2" s="453"/>
    </row>
    <row r="3">
      <c r="A3" s="453"/>
      <c r="B3" s="457">
        <v>2.0</v>
      </c>
      <c r="C3" s="458" t="s">
        <v>376</v>
      </c>
      <c r="D3" s="453"/>
      <c r="E3" s="453"/>
      <c r="F3" s="453"/>
    </row>
    <row r="4">
      <c r="A4" s="453"/>
      <c r="B4" s="455">
        <v>3.0</v>
      </c>
      <c r="C4" s="459" t="s">
        <v>377</v>
      </c>
      <c r="D4" s="453"/>
      <c r="E4" s="453"/>
      <c r="F4" s="453"/>
    </row>
    <row r="5">
      <c r="A5" s="453"/>
      <c r="B5" s="457">
        <v>4.0</v>
      </c>
      <c r="C5" s="460" t="s">
        <v>378</v>
      </c>
      <c r="D5" s="453"/>
      <c r="E5" s="453"/>
      <c r="F5" s="453"/>
    </row>
    <row r="6">
      <c r="A6" s="453"/>
      <c r="B6" s="455">
        <v>5.0</v>
      </c>
      <c r="C6" s="456" t="s">
        <v>379</v>
      </c>
      <c r="D6" s="453"/>
      <c r="E6" s="453"/>
      <c r="F6" s="453"/>
    </row>
    <row r="7">
      <c r="A7" s="453"/>
      <c r="B7" s="457">
        <v>6.0</v>
      </c>
      <c r="C7" s="458" t="s">
        <v>380</v>
      </c>
      <c r="D7" s="453"/>
      <c r="E7" s="453"/>
      <c r="F7" s="453"/>
    </row>
    <row r="8">
      <c r="A8" s="453"/>
      <c r="B8" s="455">
        <v>7.0</v>
      </c>
      <c r="C8" s="456" t="s">
        <v>381</v>
      </c>
      <c r="D8" s="453"/>
      <c r="E8" s="453"/>
      <c r="F8" s="453"/>
    </row>
    <row r="9">
      <c r="A9" s="453"/>
      <c r="B9" s="457">
        <v>8.0</v>
      </c>
      <c r="C9" s="458" t="s">
        <v>382</v>
      </c>
      <c r="D9" s="453"/>
      <c r="E9" s="453"/>
      <c r="F9" s="453"/>
    </row>
    <row r="10">
      <c r="A10" s="453"/>
      <c r="B10" s="455">
        <v>9.0</v>
      </c>
      <c r="C10" s="456" t="s">
        <v>383</v>
      </c>
      <c r="D10" s="453"/>
      <c r="E10" s="453"/>
      <c r="F10" s="453"/>
    </row>
    <row r="11">
      <c r="A11" s="453"/>
      <c r="B11" s="457">
        <v>10.0</v>
      </c>
      <c r="C11" s="458" t="s">
        <v>384</v>
      </c>
      <c r="D11" s="453"/>
      <c r="E11" s="453"/>
      <c r="F11" s="453"/>
    </row>
    <row r="12">
      <c r="A12" s="453"/>
      <c r="B12" s="455">
        <v>11.0</v>
      </c>
      <c r="C12" s="456" t="s">
        <v>385</v>
      </c>
      <c r="D12" s="453"/>
      <c r="E12" s="453"/>
      <c r="F12" s="453"/>
    </row>
    <row r="13">
      <c r="A13" s="453"/>
      <c r="B13" s="457">
        <v>12.0</v>
      </c>
      <c r="C13" s="458" t="s">
        <v>386</v>
      </c>
      <c r="D13" s="453"/>
      <c r="E13" s="453"/>
      <c r="F13" s="453"/>
    </row>
    <row r="14">
      <c r="A14" s="453"/>
      <c r="B14" s="455">
        <v>13.0</v>
      </c>
      <c r="C14" s="456" t="s">
        <v>387</v>
      </c>
      <c r="D14" s="453"/>
      <c r="E14" s="453"/>
      <c r="F14" s="453"/>
    </row>
    <row r="15">
      <c r="A15" s="453"/>
      <c r="B15" s="457">
        <v>14.0</v>
      </c>
      <c r="C15" s="460" t="s">
        <v>388</v>
      </c>
      <c r="D15" s="453"/>
      <c r="E15" s="453"/>
      <c r="F15" s="453"/>
    </row>
    <row r="16">
      <c r="A16" s="453"/>
      <c r="B16" s="455">
        <v>15.0</v>
      </c>
      <c r="C16" s="456" t="s">
        <v>389</v>
      </c>
      <c r="D16" s="453"/>
      <c r="E16" s="453"/>
      <c r="F16" s="453"/>
    </row>
    <row r="17">
      <c r="A17" s="453"/>
      <c r="B17" s="457">
        <v>16.0</v>
      </c>
      <c r="C17" s="458" t="s">
        <v>390</v>
      </c>
      <c r="D17" s="453"/>
      <c r="E17" s="453"/>
      <c r="F17" s="453"/>
    </row>
    <row r="18">
      <c r="A18" s="453"/>
      <c r="B18" s="455">
        <v>15.0</v>
      </c>
      <c r="C18" s="459" t="s">
        <v>391</v>
      </c>
      <c r="D18" s="453"/>
      <c r="E18" s="453"/>
      <c r="F18" s="453"/>
    </row>
    <row r="19">
      <c r="A19" s="453"/>
      <c r="B19" s="457">
        <v>16.0</v>
      </c>
      <c r="C19" s="458" t="s">
        <v>390</v>
      </c>
      <c r="D19" s="453"/>
      <c r="E19" s="453"/>
      <c r="F19" s="453"/>
    </row>
    <row r="20">
      <c r="A20" s="453"/>
      <c r="B20" s="455">
        <v>17.0</v>
      </c>
      <c r="C20" s="456" t="s">
        <v>392</v>
      </c>
      <c r="D20" s="453"/>
      <c r="E20" s="453"/>
      <c r="F20" s="453"/>
    </row>
    <row r="21">
      <c r="A21" s="453"/>
      <c r="B21" s="457">
        <v>18.0</v>
      </c>
      <c r="C21" s="458" t="s">
        <v>393</v>
      </c>
      <c r="D21" s="453"/>
      <c r="E21" s="453"/>
      <c r="F21" s="453"/>
    </row>
    <row r="22">
      <c r="A22" s="453"/>
      <c r="B22" s="455">
        <v>19.0</v>
      </c>
      <c r="C22" s="456" t="s">
        <v>394</v>
      </c>
      <c r="D22" s="453"/>
      <c r="E22" s="453"/>
      <c r="F22" s="453"/>
    </row>
    <row r="23" ht="15.75" customHeight="1">
      <c r="A23" s="453"/>
      <c r="B23" s="457">
        <v>20.0</v>
      </c>
      <c r="C23" s="458" t="s">
        <v>395</v>
      </c>
      <c r="D23" s="453"/>
      <c r="E23" s="453"/>
      <c r="F23" s="453"/>
    </row>
    <row r="24" ht="15.75" customHeight="1">
      <c r="A24" s="453"/>
      <c r="B24" s="455">
        <v>21.0</v>
      </c>
      <c r="C24" s="456" t="s">
        <v>396</v>
      </c>
      <c r="D24" s="453"/>
      <c r="E24" s="453"/>
      <c r="F24" s="453"/>
    </row>
    <row r="25" ht="15.75" customHeight="1">
      <c r="A25" s="453"/>
      <c r="B25" s="457">
        <v>22.0</v>
      </c>
      <c r="C25" s="458" t="s">
        <v>397</v>
      </c>
      <c r="D25" s="453"/>
      <c r="E25" s="453"/>
      <c r="F25" s="453"/>
    </row>
    <row r="26" ht="15.75" customHeight="1">
      <c r="A26" s="453"/>
      <c r="B26" s="455">
        <v>23.0</v>
      </c>
      <c r="C26" s="456" t="s">
        <v>398</v>
      </c>
      <c r="D26" s="453"/>
      <c r="E26" s="453"/>
      <c r="F26" s="453"/>
    </row>
    <row r="27" ht="15.75" customHeight="1">
      <c r="A27" s="453"/>
      <c r="B27" s="457">
        <v>24.0</v>
      </c>
      <c r="C27" s="458" t="s">
        <v>399</v>
      </c>
      <c r="D27" s="453"/>
      <c r="E27" s="453"/>
      <c r="F27" s="453"/>
    </row>
    <row r="28" ht="15.75" customHeight="1">
      <c r="A28" s="453"/>
      <c r="B28" s="455">
        <v>25.0</v>
      </c>
      <c r="C28" s="456" t="s">
        <v>400</v>
      </c>
      <c r="D28" s="453"/>
      <c r="E28" s="453"/>
      <c r="F28" s="453"/>
    </row>
    <row r="29" ht="15.75" customHeight="1">
      <c r="A29" s="453"/>
      <c r="B29" s="457">
        <v>26.0</v>
      </c>
      <c r="C29" s="458" t="s">
        <v>401</v>
      </c>
      <c r="D29" s="453"/>
      <c r="E29" s="453"/>
      <c r="F29" s="453"/>
    </row>
    <row r="30" ht="15.75" customHeight="1">
      <c r="A30" s="453"/>
      <c r="B30" s="454"/>
      <c r="C30" s="453"/>
      <c r="D30" s="453"/>
      <c r="E30" s="453"/>
      <c r="F30" s="453"/>
    </row>
    <row r="31" ht="15.75" customHeight="1">
      <c r="A31" s="453"/>
      <c r="B31" s="454"/>
      <c r="C31" s="453"/>
      <c r="D31" s="453"/>
      <c r="E31" s="453"/>
      <c r="F31" s="453"/>
    </row>
    <row r="32" ht="15.75" customHeight="1">
      <c r="A32" s="453"/>
      <c r="B32" s="454"/>
      <c r="C32" s="453"/>
      <c r="D32" s="453"/>
      <c r="E32" s="453"/>
      <c r="F32" s="453"/>
    </row>
    <row r="33" ht="15.75" customHeight="1">
      <c r="A33" s="453"/>
      <c r="B33" s="454"/>
      <c r="C33" s="453"/>
      <c r="D33" s="453"/>
      <c r="E33" s="453"/>
      <c r="F33" s="453"/>
    </row>
    <row r="34" ht="15.75" customHeight="1">
      <c r="A34" s="453"/>
      <c r="B34" s="454"/>
      <c r="C34" s="453"/>
      <c r="D34" s="453"/>
      <c r="E34" s="453"/>
      <c r="F34" s="453"/>
    </row>
    <row r="35" ht="15.75" customHeight="1">
      <c r="A35" s="453"/>
      <c r="B35" s="454"/>
      <c r="C35" s="453"/>
      <c r="D35" s="453"/>
      <c r="E35" s="453"/>
      <c r="F35" s="453"/>
    </row>
    <row r="36" ht="15.75" customHeight="1">
      <c r="A36" s="453"/>
      <c r="B36" s="454"/>
      <c r="C36" s="453"/>
      <c r="D36" s="453"/>
      <c r="E36" s="453"/>
      <c r="F36" s="453"/>
    </row>
    <row r="37" ht="15.75" customHeight="1">
      <c r="A37" s="453"/>
      <c r="B37" s="454"/>
      <c r="C37" s="453"/>
      <c r="D37" s="453"/>
      <c r="E37" s="453"/>
      <c r="F37" s="453"/>
    </row>
    <row r="38" ht="15.75" customHeight="1">
      <c r="A38" s="453"/>
      <c r="B38" s="454"/>
      <c r="C38" s="453"/>
      <c r="D38" s="453"/>
      <c r="E38" s="453"/>
      <c r="F38" s="453"/>
    </row>
    <row r="39" ht="15.75" customHeight="1">
      <c r="A39" s="453"/>
      <c r="B39" s="454"/>
      <c r="C39" s="453"/>
      <c r="D39" s="453"/>
      <c r="E39" s="453"/>
      <c r="F39" s="453"/>
    </row>
    <row r="40" ht="15.75" customHeight="1">
      <c r="A40" s="453"/>
      <c r="B40" s="454"/>
      <c r="C40" s="453"/>
      <c r="D40" s="453"/>
      <c r="E40" s="453"/>
      <c r="F40" s="453"/>
    </row>
    <row r="41" ht="15.75" customHeight="1">
      <c r="A41" s="453"/>
      <c r="B41" s="454"/>
      <c r="C41" s="453"/>
      <c r="D41" s="453"/>
      <c r="E41" s="453"/>
      <c r="F41" s="453"/>
    </row>
    <row r="42" ht="15.75" customHeight="1">
      <c r="A42" s="453"/>
      <c r="B42" s="454"/>
      <c r="C42" s="453"/>
      <c r="D42" s="453"/>
      <c r="E42" s="453"/>
      <c r="F42" s="453"/>
    </row>
    <row r="43" ht="15.75" customHeight="1">
      <c r="A43" s="453"/>
      <c r="B43" s="454"/>
      <c r="C43" s="453"/>
      <c r="D43" s="453"/>
      <c r="E43" s="453"/>
      <c r="F43" s="453"/>
    </row>
    <row r="44" ht="15.75" customHeight="1">
      <c r="A44" s="453"/>
      <c r="B44" s="454"/>
      <c r="C44" s="453"/>
      <c r="D44" s="453"/>
      <c r="E44" s="453"/>
      <c r="F44" s="453"/>
    </row>
    <row r="45" ht="15.75" customHeight="1">
      <c r="A45" s="453"/>
      <c r="B45" s="454"/>
      <c r="C45" s="453"/>
      <c r="D45" s="453"/>
      <c r="E45" s="453"/>
      <c r="F45" s="453"/>
    </row>
    <row r="46" ht="15.75" customHeight="1">
      <c r="A46" s="453"/>
      <c r="B46" s="454"/>
      <c r="C46" s="453"/>
      <c r="D46" s="453"/>
      <c r="E46" s="453"/>
      <c r="F46" s="453"/>
    </row>
    <row r="47" ht="15.75" customHeight="1">
      <c r="A47" s="453"/>
      <c r="B47" s="454"/>
      <c r="C47" s="453"/>
      <c r="D47" s="453"/>
      <c r="E47" s="453"/>
      <c r="F47" s="453"/>
    </row>
    <row r="48" ht="15.75" customHeight="1">
      <c r="A48" s="453"/>
      <c r="B48" s="454"/>
      <c r="C48" s="453"/>
      <c r="D48" s="453"/>
      <c r="E48" s="453"/>
      <c r="F48" s="453"/>
    </row>
    <row r="49" ht="15.75" customHeight="1">
      <c r="A49" s="453"/>
      <c r="B49" s="454"/>
      <c r="C49" s="453"/>
      <c r="D49" s="453"/>
      <c r="E49" s="453"/>
      <c r="F49" s="453"/>
    </row>
    <row r="50" ht="15.75" customHeight="1">
      <c r="A50" s="453"/>
      <c r="B50" s="454"/>
      <c r="C50" s="453"/>
      <c r="D50" s="453"/>
      <c r="E50" s="453"/>
      <c r="F50" s="453"/>
    </row>
    <row r="51" ht="15.75" customHeight="1">
      <c r="A51" s="453"/>
      <c r="B51" s="454"/>
      <c r="C51" s="453"/>
      <c r="D51" s="453"/>
      <c r="E51" s="453"/>
      <c r="F51" s="453"/>
    </row>
    <row r="52" ht="15.75" customHeight="1">
      <c r="A52" s="453"/>
      <c r="B52" s="454"/>
      <c r="C52" s="453"/>
      <c r="D52" s="453"/>
      <c r="E52" s="453"/>
      <c r="F52" s="453"/>
    </row>
    <row r="53" ht="15.75" customHeight="1">
      <c r="A53" s="453"/>
      <c r="B53" s="454"/>
      <c r="C53" s="453"/>
      <c r="D53" s="453"/>
      <c r="E53" s="453"/>
      <c r="F53" s="453"/>
    </row>
    <row r="54" ht="15.75" customHeight="1">
      <c r="A54" s="453"/>
      <c r="B54" s="454"/>
      <c r="C54" s="453"/>
      <c r="D54" s="453"/>
      <c r="E54" s="453"/>
      <c r="F54" s="453"/>
    </row>
    <row r="55" ht="15.75" customHeight="1">
      <c r="A55" s="453"/>
      <c r="B55" s="454"/>
      <c r="C55" s="453"/>
      <c r="D55" s="453"/>
      <c r="E55" s="453"/>
      <c r="F55" s="453"/>
    </row>
    <row r="56" ht="15.75" customHeight="1">
      <c r="A56" s="453"/>
      <c r="B56" s="454"/>
      <c r="C56" s="453"/>
      <c r="D56" s="453"/>
      <c r="E56" s="453"/>
      <c r="F56" s="453"/>
    </row>
    <row r="57" ht="15.75" customHeight="1">
      <c r="A57" s="453"/>
      <c r="B57" s="454"/>
      <c r="C57" s="453"/>
      <c r="D57" s="453"/>
      <c r="E57" s="453"/>
      <c r="F57" s="453"/>
    </row>
    <row r="58" ht="15.75" customHeight="1">
      <c r="A58" s="453"/>
      <c r="B58" s="454"/>
      <c r="C58" s="453"/>
      <c r="D58" s="453"/>
      <c r="E58" s="453"/>
      <c r="F58" s="453"/>
    </row>
    <row r="59" ht="15.75" customHeight="1">
      <c r="A59" s="453"/>
      <c r="B59" s="454"/>
      <c r="C59" s="453"/>
      <c r="D59" s="453"/>
      <c r="E59" s="453"/>
      <c r="F59" s="453"/>
    </row>
    <row r="60" ht="15.75" customHeight="1">
      <c r="A60" s="453"/>
      <c r="B60" s="454"/>
      <c r="C60" s="453"/>
      <c r="D60" s="453"/>
      <c r="E60" s="453"/>
      <c r="F60" s="453"/>
    </row>
    <row r="61" ht="15.75" customHeight="1">
      <c r="A61" s="453"/>
      <c r="B61" s="454"/>
      <c r="C61" s="453"/>
      <c r="D61" s="453"/>
      <c r="E61" s="453"/>
      <c r="F61" s="453"/>
    </row>
    <row r="62" ht="15.75" customHeight="1">
      <c r="A62" s="453"/>
      <c r="B62" s="454"/>
      <c r="C62" s="453"/>
      <c r="D62" s="453"/>
      <c r="E62" s="453"/>
      <c r="F62" s="453"/>
    </row>
    <row r="63" ht="15.75" customHeight="1">
      <c r="A63" s="453"/>
      <c r="B63" s="454"/>
      <c r="C63" s="453"/>
      <c r="D63" s="453"/>
      <c r="E63" s="453"/>
      <c r="F63" s="453"/>
    </row>
    <row r="64" ht="15.75" customHeight="1">
      <c r="A64" s="453"/>
      <c r="B64" s="454"/>
      <c r="C64" s="453"/>
      <c r="D64" s="453"/>
      <c r="E64" s="453"/>
      <c r="F64" s="453"/>
    </row>
    <row r="65" ht="15.75" customHeight="1">
      <c r="A65" s="453"/>
      <c r="B65" s="454"/>
      <c r="C65" s="453"/>
      <c r="D65" s="453"/>
      <c r="E65" s="453"/>
      <c r="F65" s="453"/>
    </row>
    <row r="66" ht="15.75" customHeight="1">
      <c r="A66" s="453"/>
      <c r="B66" s="454"/>
      <c r="C66" s="453"/>
      <c r="D66" s="453"/>
      <c r="E66" s="453"/>
      <c r="F66" s="453"/>
    </row>
    <row r="67" ht="15.75" customHeight="1">
      <c r="A67" s="453"/>
      <c r="B67" s="454"/>
      <c r="C67" s="453"/>
      <c r="D67" s="453"/>
      <c r="E67" s="453"/>
      <c r="F67" s="453"/>
    </row>
    <row r="68" ht="15.75" customHeight="1">
      <c r="A68" s="453"/>
      <c r="B68" s="454"/>
      <c r="C68" s="453"/>
      <c r="D68" s="453"/>
      <c r="E68" s="453"/>
      <c r="F68" s="453"/>
    </row>
    <row r="69" ht="15.75" customHeight="1">
      <c r="A69" s="453"/>
      <c r="B69" s="454"/>
      <c r="C69" s="453"/>
      <c r="D69" s="453"/>
      <c r="E69" s="453"/>
      <c r="F69" s="453"/>
    </row>
    <row r="70" ht="15.75" customHeight="1">
      <c r="A70" s="453"/>
      <c r="B70" s="454"/>
      <c r="C70" s="453"/>
      <c r="D70" s="453"/>
      <c r="E70" s="453"/>
      <c r="F70" s="453"/>
    </row>
    <row r="71" ht="15.75" customHeight="1">
      <c r="A71" s="453"/>
      <c r="B71" s="454"/>
      <c r="C71" s="453"/>
      <c r="D71" s="453"/>
      <c r="E71" s="453"/>
      <c r="F71" s="453"/>
    </row>
    <row r="72" ht="15.75" customHeight="1">
      <c r="A72" s="453"/>
      <c r="B72" s="454"/>
      <c r="C72" s="453"/>
      <c r="D72" s="453"/>
      <c r="E72" s="453"/>
      <c r="F72" s="453"/>
    </row>
    <row r="73" ht="15.75" customHeight="1">
      <c r="A73" s="453"/>
      <c r="B73" s="454"/>
      <c r="C73" s="453"/>
      <c r="D73" s="453"/>
      <c r="E73" s="453"/>
      <c r="F73" s="453"/>
    </row>
    <row r="74" ht="15.75" customHeight="1">
      <c r="A74" s="453"/>
      <c r="B74" s="454"/>
      <c r="C74" s="453"/>
      <c r="D74" s="453"/>
      <c r="E74" s="453"/>
      <c r="F74" s="453"/>
    </row>
    <row r="75" ht="15.75" customHeight="1">
      <c r="A75" s="453"/>
      <c r="B75" s="454"/>
      <c r="C75" s="453"/>
      <c r="D75" s="453"/>
      <c r="E75" s="453"/>
      <c r="F75" s="453"/>
    </row>
    <row r="76" ht="15.75" customHeight="1">
      <c r="A76" s="453"/>
      <c r="B76" s="454"/>
      <c r="C76" s="453"/>
      <c r="D76" s="453"/>
      <c r="E76" s="453"/>
      <c r="F76" s="453"/>
    </row>
    <row r="77" ht="15.75" customHeight="1">
      <c r="A77" s="453"/>
      <c r="B77" s="454"/>
      <c r="C77" s="453"/>
      <c r="D77" s="453"/>
      <c r="E77" s="453"/>
      <c r="F77" s="453"/>
    </row>
    <row r="78" ht="15.75" customHeight="1">
      <c r="A78" s="453"/>
      <c r="B78" s="454"/>
      <c r="C78" s="453"/>
      <c r="D78" s="453"/>
      <c r="E78" s="453"/>
      <c r="F78" s="453"/>
    </row>
    <row r="79" ht="15.75" customHeight="1">
      <c r="A79" s="453"/>
      <c r="B79" s="454"/>
      <c r="C79" s="453"/>
      <c r="D79" s="453"/>
      <c r="E79" s="453"/>
      <c r="F79" s="453"/>
    </row>
    <row r="80" ht="15.75" customHeight="1">
      <c r="A80" s="453"/>
      <c r="B80" s="454"/>
      <c r="C80" s="453"/>
      <c r="D80" s="453"/>
      <c r="E80" s="453"/>
      <c r="F80" s="453"/>
    </row>
    <row r="81" ht="15.75" customHeight="1">
      <c r="A81" s="453"/>
      <c r="B81" s="454"/>
      <c r="C81" s="453"/>
      <c r="D81" s="453"/>
      <c r="E81" s="453"/>
      <c r="F81" s="453"/>
    </row>
    <row r="82" ht="15.75" customHeight="1">
      <c r="A82" s="453"/>
      <c r="B82" s="454"/>
      <c r="C82" s="453"/>
      <c r="D82" s="453"/>
      <c r="E82" s="453"/>
      <c r="F82" s="453"/>
    </row>
    <row r="83" ht="15.75" customHeight="1">
      <c r="A83" s="453"/>
      <c r="B83" s="454"/>
      <c r="C83" s="453"/>
      <c r="D83" s="453"/>
      <c r="E83" s="453"/>
      <c r="F83" s="453"/>
    </row>
    <row r="84" ht="15.75" customHeight="1">
      <c r="A84" s="453"/>
      <c r="B84" s="454"/>
      <c r="C84" s="453"/>
      <c r="D84" s="453"/>
      <c r="E84" s="453"/>
      <c r="F84" s="453"/>
    </row>
    <row r="85" ht="15.75" customHeight="1">
      <c r="A85" s="453"/>
      <c r="B85" s="454"/>
      <c r="C85" s="453"/>
      <c r="D85" s="453"/>
      <c r="E85" s="453"/>
      <c r="F85" s="453"/>
    </row>
    <row r="86" ht="15.75" customHeight="1">
      <c r="A86" s="453"/>
      <c r="B86" s="454"/>
      <c r="C86" s="453"/>
      <c r="D86" s="453"/>
      <c r="E86" s="453"/>
      <c r="F86" s="453"/>
    </row>
    <row r="87" ht="15.75" customHeight="1">
      <c r="A87" s="453"/>
      <c r="B87" s="454"/>
      <c r="C87" s="453"/>
      <c r="D87" s="453"/>
      <c r="E87" s="453"/>
      <c r="F87" s="453"/>
    </row>
    <row r="88" ht="15.75" customHeight="1">
      <c r="A88" s="453"/>
      <c r="B88" s="454"/>
      <c r="C88" s="453"/>
      <c r="D88" s="453"/>
      <c r="E88" s="453"/>
      <c r="F88" s="453"/>
    </row>
    <row r="89" ht="15.75" customHeight="1">
      <c r="A89" s="453"/>
      <c r="B89" s="454"/>
      <c r="C89" s="453"/>
      <c r="D89" s="453"/>
      <c r="E89" s="453"/>
      <c r="F89" s="453"/>
    </row>
    <row r="90" ht="15.75" customHeight="1">
      <c r="A90" s="453"/>
      <c r="B90" s="454"/>
      <c r="C90" s="453"/>
      <c r="D90" s="453"/>
      <c r="E90" s="453"/>
      <c r="F90" s="453"/>
    </row>
    <row r="91" ht="15.75" customHeight="1">
      <c r="A91" s="453"/>
      <c r="B91" s="454"/>
      <c r="C91" s="453"/>
      <c r="D91" s="453"/>
      <c r="E91" s="453"/>
      <c r="F91" s="453"/>
    </row>
    <row r="92" ht="15.75" customHeight="1">
      <c r="A92" s="453"/>
      <c r="B92" s="454"/>
      <c r="C92" s="453"/>
      <c r="D92" s="453"/>
      <c r="E92" s="453"/>
      <c r="F92" s="453"/>
    </row>
    <row r="93" ht="15.75" customHeight="1">
      <c r="A93" s="453"/>
      <c r="B93" s="454"/>
      <c r="C93" s="453"/>
      <c r="D93" s="453"/>
      <c r="E93" s="453"/>
      <c r="F93" s="453"/>
    </row>
    <row r="94" ht="15.75" customHeight="1">
      <c r="A94" s="453"/>
      <c r="B94" s="454"/>
      <c r="C94" s="453"/>
      <c r="D94" s="453"/>
      <c r="E94" s="453"/>
      <c r="F94" s="453"/>
    </row>
    <row r="95" ht="15.75" customHeight="1">
      <c r="A95" s="453"/>
      <c r="B95" s="454"/>
      <c r="C95" s="453"/>
      <c r="D95" s="453"/>
      <c r="E95" s="453"/>
      <c r="F95" s="453"/>
    </row>
    <row r="96" ht="15.75" customHeight="1">
      <c r="A96" s="453"/>
      <c r="B96" s="454"/>
      <c r="C96" s="453"/>
      <c r="D96" s="453"/>
      <c r="E96" s="453"/>
      <c r="F96" s="453"/>
    </row>
    <row r="97" ht="15.75" customHeight="1">
      <c r="A97" s="453"/>
      <c r="B97" s="454"/>
      <c r="C97" s="453"/>
      <c r="D97" s="453"/>
      <c r="E97" s="453"/>
      <c r="F97" s="453"/>
    </row>
    <row r="98" ht="15.75" customHeight="1">
      <c r="A98" s="453"/>
      <c r="B98" s="454"/>
      <c r="C98" s="453"/>
      <c r="D98" s="453"/>
      <c r="E98" s="453"/>
      <c r="F98" s="453"/>
    </row>
    <row r="99" ht="15.75" customHeight="1">
      <c r="A99" s="453"/>
      <c r="B99" s="454"/>
      <c r="C99" s="453"/>
      <c r="D99" s="453"/>
      <c r="E99" s="453"/>
      <c r="F99" s="453"/>
    </row>
    <row r="100" ht="15.75" customHeight="1">
      <c r="A100" s="453"/>
      <c r="B100" s="454"/>
      <c r="C100" s="453"/>
      <c r="D100" s="453"/>
      <c r="E100" s="453"/>
      <c r="F100" s="453"/>
    </row>
    <row r="101" ht="15.75" customHeight="1">
      <c r="A101" s="453"/>
      <c r="B101" s="454"/>
      <c r="C101" s="453"/>
      <c r="D101" s="453"/>
      <c r="E101" s="453"/>
      <c r="F101" s="453"/>
    </row>
    <row r="102" ht="15.75" customHeight="1">
      <c r="A102" s="453"/>
      <c r="B102" s="454"/>
      <c r="C102" s="453"/>
      <c r="D102" s="453"/>
      <c r="E102" s="453"/>
      <c r="F102" s="453"/>
    </row>
    <row r="103" ht="15.75" customHeight="1">
      <c r="A103" s="453"/>
      <c r="B103" s="454"/>
      <c r="C103" s="453"/>
      <c r="D103" s="453"/>
      <c r="E103" s="453"/>
      <c r="F103" s="453"/>
    </row>
    <row r="104" ht="15.75" customHeight="1">
      <c r="A104" s="453"/>
      <c r="B104" s="454"/>
      <c r="C104" s="453"/>
      <c r="D104" s="453"/>
      <c r="E104" s="453"/>
      <c r="F104" s="453"/>
    </row>
    <row r="105" ht="15.75" customHeight="1">
      <c r="A105" s="453"/>
      <c r="B105" s="454"/>
      <c r="C105" s="453"/>
      <c r="D105" s="453"/>
      <c r="E105" s="453"/>
      <c r="F105" s="453"/>
    </row>
    <row r="106" ht="15.75" customHeight="1">
      <c r="A106" s="453"/>
      <c r="B106" s="454"/>
      <c r="C106" s="453"/>
      <c r="D106" s="453"/>
      <c r="E106" s="453"/>
      <c r="F106" s="453"/>
    </row>
    <row r="107" ht="15.75" customHeight="1">
      <c r="A107" s="453"/>
      <c r="B107" s="454"/>
      <c r="C107" s="453"/>
      <c r="D107" s="453"/>
      <c r="E107" s="453"/>
      <c r="F107" s="453"/>
    </row>
    <row r="108" ht="15.75" customHeight="1">
      <c r="A108" s="453"/>
      <c r="B108" s="454"/>
      <c r="C108" s="453"/>
      <c r="D108" s="453"/>
      <c r="E108" s="453"/>
      <c r="F108" s="453"/>
    </row>
    <row r="109" ht="15.75" customHeight="1">
      <c r="A109" s="453"/>
      <c r="B109" s="454"/>
      <c r="C109" s="453"/>
      <c r="D109" s="453"/>
      <c r="E109" s="453"/>
      <c r="F109" s="453"/>
    </row>
    <row r="110" ht="15.75" customHeight="1">
      <c r="A110" s="453"/>
      <c r="B110" s="454"/>
      <c r="C110" s="453"/>
      <c r="D110" s="453"/>
      <c r="E110" s="453"/>
      <c r="F110" s="453"/>
    </row>
    <row r="111" ht="15.75" customHeight="1">
      <c r="A111" s="453"/>
      <c r="B111" s="454"/>
      <c r="C111" s="453"/>
      <c r="D111" s="453"/>
      <c r="E111" s="453"/>
      <c r="F111" s="453"/>
    </row>
    <row r="112" ht="15.75" customHeight="1">
      <c r="A112" s="453"/>
      <c r="B112" s="454"/>
      <c r="C112" s="453"/>
      <c r="D112" s="453"/>
      <c r="E112" s="453"/>
      <c r="F112" s="453"/>
    </row>
    <row r="113" ht="15.75" customHeight="1">
      <c r="A113" s="453"/>
      <c r="B113" s="454"/>
      <c r="C113" s="453"/>
      <c r="D113" s="453"/>
      <c r="E113" s="453"/>
      <c r="F113" s="453"/>
    </row>
    <row r="114" ht="15.75" customHeight="1">
      <c r="A114" s="453"/>
      <c r="B114" s="454"/>
      <c r="C114" s="453"/>
      <c r="D114" s="453"/>
      <c r="E114" s="453"/>
      <c r="F114" s="453"/>
    </row>
    <row r="115" ht="15.75" customHeight="1">
      <c r="A115" s="453"/>
      <c r="B115" s="454"/>
      <c r="C115" s="453"/>
      <c r="D115" s="453"/>
      <c r="E115" s="453"/>
      <c r="F115" s="453"/>
    </row>
    <row r="116" ht="15.75" customHeight="1">
      <c r="A116" s="453"/>
      <c r="B116" s="454"/>
      <c r="C116" s="453"/>
      <c r="D116" s="453"/>
      <c r="E116" s="453"/>
      <c r="F116" s="453"/>
    </row>
    <row r="117" ht="15.75" customHeight="1">
      <c r="A117" s="453"/>
      <c r="B117" s="454"/>
      <c r="C117" s="453"/>
      <c r="D117" s="453"/>
      <c r="E117" s="453"/>
      <c r="F117" s="453"/>
    </row>
    <row r="118" ht="15.75" customHeight="1">
      <c r="A118" s="453"/>
      <c r="B118" s="454"/>
      <c r="C118" s="453"/>
      <c r="D118" s="453"/>
      <c r="E118" s="453"/>
      <c r="F118" s="453"/>
    </row>
    <row r="119" ht="15.75" customHeight="1">
      <c r="A119" s="453"/>
      <c r="B119" s="454"/>
      <c r="C119" s="453"/>
      <c r="D119" s="453"/>
      <c r="E119" s="453"/>
      <c r="F119" s="453"/>
    </row>
    <row r="120" ht="15.75" customHeight="1">
      <c r="A120" s="453"/>
      <c r="B120" s="454"/>
      <c r="C120" s="453"/>
      <c r="D120" s="453"/>
      <c r="E120" s="453"/>
      <c r="F120" s="453"/>
    </row>
    <row r="121" ht="15.75" customHeight="1">
      <c r="A121" s="453"/>
      <c r="B121" s="454"/>
      <c r="C121" s="453"/>
      <c r="D121" s="453"/>
      <c r="E121" s="453"/>
      <c r="F121" s="453"/>
    </row>
    <row r="122" ht="15.75" customHeight="1">
      <c r="A122" s="453"/>
      <c r="B122" s="454"/>
      <c r="C122" s="453"/>
      <c r="D122" s="453"/>
      <c r="E122" s="453"/>
      <c r="F122" s="453"/>
    </row>
    <row r="123" ht="15.75" customHeight="1">
      <c r="A123" s="453"/>
      <c r="B123" s="454"/>
      <c r="C123" s="453"/>
      <c r="D123" s="453"/>
      <c r="E123" s="453"/>
      <c r="F123" s="453"/>
    </row>
    <row r="124" ht="15.75" customHeight="1">
      <c r="A124" s="453"/>
      <c r="B124" s="454"/>
      <c r="C124" s="453"/>
      <c r="D124" s="453"/>
      <c r="E124" s="453"/>
      <c r="F124" s="453"/>
    </row>
    <row r="125" ht="15.75" customHeight="1">
      <c r="A125" s="453"/>
      <c r="B125" s="454"/>
      <c r="C125" s="453"/>
      <c r="D125" s="453"/>
      <c r="E125" s="453"/>
      <c r="F125" s="453"/>
    </row>
    <row r="126" ht="15.75" customHeight="1">
      <c r="A126" s="453"/>
      <c r="B126" s="454"/>
      <c r="C126" s="453"/>
      <c r="D126" s="453"/>
      <c r="E126" s="453"/>
      <c r="F126" s="453"/>
    </row>
    <row r="127" ht="15.75" customHeight="1">
      <c r="A127" s="453"/>
      <c r="B127" s="454"/>
      <c r="C127" s="453"/>
      <c r="D127" s="453"/>
      <c r="E127" s="453"/>
      <c r="F127" s="453"/>
    </row>
    <row r="128" ht="15.75" customHeight="1">
      <c r="A128" s="453"/>
      <c r="B128" s="454"/>
      <c r="C128" s="453"/>
      <c r="D128" s="453"/>
      <c r="E128" s="453"/>
      <c r="F128" s="453"/>
    </row>
    <row r="129" ht="15.75" customHeight="1">
      <c r="A129" s="453"/>
      <c r="B129" s="454"/>
      <c r="C129" s="453"/>
      <c r="D129" s="453"/>
      <c r="E129" s="453"/>
      <c r="F129" s="453"/>
    </row>
    <row r="130" ht="15.75" customHeight="1">
      <c r="A130" s="453"/>
      <c r="B130" s="454"/>
      <c r="C130" s="453"/>
      <c r="D130" s="453"/>
      <c r="E130" s="453"/>
      <c r="F130" s="453"/>
    </row>
    <row r="131" ht="15.75" customHeight="1">
      <c r="A131" s="453"/>
      <c r="B131" s="454"/>
      <c r="C131" s="453"/>
      <c r="D131" s="453"/>
      <c r="E131" s="453"/>
      <c r="F131" s="453"/>
    </row>
    <row r="132" ht="15.75" customHeight="1">
      <c r="A132" s="453"/>
      <c r="B132" s="454"/>
      <c r="C132" s="453"/>
      <c r="D132" s="453"/>
      <c r="E132" s="453"/>
      <c r="F132" s="453"/>
    </row>
    <row r="133" ht="15.75" customHeight="1">
      <c r="A133" s="453"/>
      <c r="B133" s="454"/>
      <c r="C133" s="453"/>
      <c r="D133" s="453"/>
      <c r="E133" s="453"/>
      <c r="F133" s="453"/>
    </row>
    <row r="134" ht="15.75" customHeight="1">
      <c r="A134" s="453"/>
      <c r="B134" s="454"/>
      <c r="C134" s="453"/>
      <c r="D134" s="453"/>
      <c r="E134" s="453"/>
      <c r="F134" s="453"/>
    </row>
    <row r="135" ht="15.75" customHeight="1">
      <c r="A135" s="453"/>
      <c r="B135" s="454"/>
      <c r="C135" s="453"/>
      <c r="D135" s="453"/>
      <c r="E135" s="453"/>
      <c r="F135" s="453"/>
    </row>
    <row r="136" ht="15.75" customHeight="1">
      <c r="A136" s="453"/>
      <c r="B136" s="454"/>
      <c r="C136" s="453"/>
      <c r="D136" s="453"/>
      <c r="E136" s="453"/>
      <c r="F136" s="453"/>
    </row>
    <row r="137" ht="15.75" customHeight="1">
      <c r="A137" s="453"/>
      <c r="B137" s="454"/>
      <c r="C137" s="453"/>
      <c r="D137" s="453"/>
      <c r="E137" s="453"/>
      <c r="F137" s="453"/>
    </row>
    <row r="138" ht="15.75" customHeight="1">
      <c r="A138" s="453"/>
      <c r="B138" s="454"/>
      <c r="C138" s="453"/>
      <c r="D138" s="453"/>
      <c r="E138" s="453"/>
      <c r="F138" s="453"/>
    </row>
    <row r="139" ht="15.75" customHeight="1">
      <c r="A139" s="453"/>
      <c r="B139" s="454"/>
      <c r="C139" s="453"/>
      <c r="D139" s="453"/>
      <c r="E139" s="453"/>
      <c r="F139" s="453"/>
    </row>
    <row r="140" ht="15.75" customHeight="1">
      <c r="A140" s="453"/>
      <c r="B140" s="454"/>
      <c r="C140" s="453"/>
      <c r="D140" s="453"/>
      <c r="E140" s="453"/>
      <c r="F140" s="453"/>
    </row>
    <row r="141" ht="15.75" customHeight="1">
      <c r="A141" s="453"/>
      <c r="B141" s="454"/>
      <c r="C141" s="453"/>
      <c r="D141" s="453"/>
      <c r="E141" s="453"/>
      <c r="F141" s="453"/>
    </row>
    <row r="142" ht="15.75" customHeight="1">
      <c r="A142" s="453"/>
      <c r="B142" s="454"/>
      <c r="C142" s="453"/>
      <c r="D142" s="453"/>
      <c r="E142" s="453"/>
      <c r="F142" s="453"/>
    </row>
    <row r="143" ht="15.75" customHeight="1">
      <c r="A143" s="453"/>
      <c r="B143" s="454"/>
      <c r="C143" s="453"/>
      <c r="D143" s="453"/>
      <c r="E143" s="453"/>
      <c r="F143" s="453"/>
    </row>
    <row r="144" ht="15.75" customHeight="1">
      <c r="A144" s="453"/>
      <c r="B144" s="454"/>
      <c r="C144" s="453"/>
      <c r="D144" s="453"/>
      <c r="E144" s="453"/>
      <c r="F144" s="453"/>
    </row>
    <row r="145" ht="15.75" customHeight="1">
      <c r="A145" s="453"/>
      <c r="B145" s="454"/>
      <c r="C145" s="453"/>
      <c r="D145" s="453"/>
      <c r="E145" s="453"/>
      <c r="F145" s="453"/>
    </row>
    <row r="146" ht="15.75" customHeight="1">
      <c r="A146" s="453"/>
      <c r="B146" s="454"/>
      <c r="C146" s="453"/>
      <c r="D146" s="453"/>
      <c r="E146" s="453"/>
      <c r="F146" s="453"/>
    </row>
    <row r="147" ht="15.75" customHeight="1">
      <c r="A147" s="453"/>
      <c r="B147" s="454"/>
      <c r="C147" s="453"/>
      <c r="D147" s="453"/>
      <c r="E147" s="453"/>
      <c r="F147" s="453"/>
    </row>
    <row r="148" ht="15.75" customHeight="1">
      <c r="A148" s="453"/>
      <c r="B148" s="454"/>
      <c r="C148" s="453"/>
      <c r="D148" s="453"/>
      <c r="E148" s="453"/>
      <c r="F148" s="453"/>
    </row>
    <row r="149" ht="15.75" customHeight="1">
      <c r="A149" s="453"/>
      <c r="B149" s="454"/>
      <c r="C149" s="453"/>
      <c r="D149" s="453"/>
      <c r="E149" s="453"/>
      <c r="F149" s="453"/>
    </row>
    <row r="150" ht="15.75" customHeight="1">
      <c r="A150" s="453"/>
      <c r="B150" s="454"/>
      <c r="C150" s="453"/>
      <c r="D150" s="453"/>
      <c r="E150" s="453"/>
      <c r="F150" s="453"/>
    </row>
    <row r="151" ht="15.75" customHeight="1">
      <c r="A151" s="453"/>
      <c r="B151" s="454"/>
      <c r="C151" s="453"/>
      <c r="D151" s="453"/>
      <c r="E151" s="453"/>
      <c r="F151" s="453"/>
    </row>
    <row r="152" ht="15.75" customHeight="1">
      <c r="A152" s="453"/>
      <c r="B152" s="454"/>
      <c r="C152" s="453"/>
      <c r="D152" s="453"/>
      <c r="E152" s="453"/>
      <c r="F152" s="453"/>
    </row>
    <row r="153" ht="15.75" customHeight="1">
      <c r="A153" s="453"/>
      <c r="B153" s="454"/>
      <c r="C153" s="453"/>
      <c r="D153" s="453"/>
      <c r="E153" s="453"/>
      <c r="F153" s="453"/>
    </row>
    <row r="154" ht="15.75" customHeight="1">
      <c r="A154" s="453"/>
      <c r="B154" s="454"/>
      <c r="C154" s="453"/>
      <c r="D154" s="453"/>
      <c r="E154" s="453"/>
      <c r="F154" s="453"/>
    </row>
    <row r="155" ht="15.75" customHeight="1">
      <c r="A155" s="453"/>
      <c r="B155" s="454"/>
      <c r="C155" s="453"/>
      <c r="D155" s="453"/>
      <c r="E155" s="453"/>
      <c r="F155" s="453"/>
    </row>
    <row r="156" ht="15.75" customHeight="1">
      <c r="A156" s="453"/>
      <c r="B156" s="454"/>
      <c r="C156" s="453"/>
      <c r="D156" s="453"/>
      <c r="E156" s="453"/>
      <c r="F156" s="453"/>
    </row>
    <row r="157" ht="15.75" customHeight="1">
      <c r="A157" s="453"/>
      <c r="B157" s="454"/>
      <c r="C157" s="453"/>
      <c r="D157" s="453"/>
      <c r="E157" s="453"/>
      <c r="F157" s="453"/>
    </row>
    <row r="158" ht="15.75" customHeight="1">
      <c r="A158" s="453"/>
      <c r="B158" s="454"/>
      <c r="C158" s="453"/>
      <c r="D158" s="453"/>
      <c r="E158" s="453"/>
      <c r="F158" s="453"/>
    </row>
    <row r="159" ht="15.75" customHeight="1">
      <c r="A159" s="453"/>
      <c r="B159" s="454"/>
      <c r="C159" s="453"/>
      <c r="D159" s="453"/>
      <c r="E159" s="453"/>
      <c r="F159" s="453"/>
    </row>
    <row r="160" ht="15.75" customHeight="1">
      <c r="A160" s="453"/>
      <c r="B160" s="454"/>
      <c r="C160" s="453"/>
      <c r="D160" s="453"/>
      <c r="E160" s="453"/>
      <c r="F160" s="453"/>
    </row>
    <row r="161" ht="15.75" customHeight="1">
      <c r="A161" s="453"/>
      <c r="B161" s="454"/>
      <c r="C161" s="453"/>
      <c r="D161" s="453"/>
      <c r="E161" s="453"/>
      <c r="F161" s="453"/>
    </row>
    <row r="162" ht="15.75" customHeight="1">
      <c r="A162" s="453"/>
      <c r="B162" s="454"/>
      <c r="C162" s="453"/>
      <c r="D162" s="453"/>
      <c r="E162" s="453"/>
      <c r="F162" s="453"/>
    </row>
    <row r="163" ht="15.75" customHeight="1">
      <c r="A163" s="453"/>
      <c r="B163" s="454"/>
      <c r="C163" s="453"/>
      <c r="D163" s="453"/>
      <c r="E163" s="453"/>
      <c r="F163" s="453"/>
    </row>
    <row r="164" ht="15.75" customHeight="1">
      <c r="A164" s="453"/>
      <c r="B164" s="454"/>
      <c r="C164" s="453"/>
      <c r="D164" s="453"/>
      <c r="E164" s="453"/>
      <c r="F164" s="453"/>
    </row>
    <row r="165" ht="15.75" customHeight="1">
      <c r="A165" s="453"/>
      <c r="B165" s="454"/>
      <c r="C165" s="453"/>
      <c r="D165" s="453"/>
      <c r="E165" s="453"/>
      <c r="F165" s="453"/>
    </row>
    <row r="166" ht="15.75" customHeight="1">
      <c r="A166" s="453"/>
      <c r="B166" s="454"/>
      <c r="C166" s="453"/>
      <c r="D166" s="453"/>
      <c r="E166" s="453"/>
      <c r="F166" s="453"/>
    </row>
    <row r="167" ht="15.75" customHeight="1">
      <c r="A167" s="453"/>
      <c r="B167" s="454"/>
      <c r="C167" s="453"/>
      <c r="D167" s="453"/>
      <c r="E167" s="453"/>
      <c r="F167" s="453"/>
    </row>
    <row r="168" ht="15.75" customHeight="1">
      <c r="A168" s="453"/>
      <c r="B168" s="454"/>
      <c r="C168" s="453"/>
      <c r="D168" s="453"/>
      <c r="E168" s="453"/>
      <c r="F168" s="453"/>
    </row>
    <row r="169" ht="15.75" customHeight="1">
      <c r="A169" s="453"/>
      <c r="B169" s="454"/>
      <c r="C169" s="453"/>
      <c r="D169" s="453"/>
      <c r="E169" s="453"/>
      <c r="F169" s="453"/>
    </row>
    <row r="170" ht="15.75" customHeight="1">
      <c r="A170" s="453"/>
      <c r="B170" s="454"/>
      <c r="C170" s="453"/>
      <c r="D170" s="453"/>
      <c r="E170" s="453"/>
      <c r="F170" s="453"/>
    </row>
    <row r="171" ht="15.75" customHeight="1">
      <c r="A171" s="453"/>
      <c r="B171" s="454"/>
      <c r="C171" s="453"/>
      <c r="D171" s="453"/>
      <c r="E171" s="453"/>
      <c r="F171" s="453"/>
    </row>
    <row r="172" ht="15.75" customHeight="1">
      <c r="A172" s="453"/>
      <c r="B172" s="454"/>
      <c r="C172" s="453"/>
      <c r="D172" s="453"/>
      <c r="E172" s="453"/>
      <c r="F172" s="453"/>
    </row>
    <row r="173" ht="15.75" customHeight="1">
      <c r="A173" s="453"/>
      <c r="B173" s="454"/>
      <c r="C173" s="453"/>
      <c r="D173" s="453"/>
      <c r="E173" s="453"/>
      <c r="F173" s="453"/>
    </row>
    <row r="174" ht="15.75" customHeight="1">
      <c r="A174" s="453"/>
      <c r="B174" s="454"/>
      <c r="C174" s="453"/>
      <c r="D174" s="453"/>
      <c r="E174" s="453"/>
      <c r="F174" s="453"/>
    </row>
    <row r="175" ht="15.75" customHeight="1">
      <c r="A175" s="453"/>
      <c r="B175" s="454"/>
      <c r="C175" s="453"/>
      <c r="D175" s="453"/>
      <c r="E175" s="453"/>
      <c r="F175" s="453"/>
    </row>
    <row r="176" ht="15.75" customHeight="1">
      <c r="A176" s="453"/>
      <c r="B176" s="454"/>
      <c r="C176" s="453"/>
      <c r="D176" s="453"/>
      <c r="E176" s="453"/>
      <c r="F176" s="453"/>
    </row>
    <row r="177" ht="15.75" customHeight="1">
      <c r="A177" s="453"/>
      <c r="B177" s="454"/>
      <c r="C177" s="453"/>
      <c r="D177" s="453"/>
      <c r="E177" s="453"/>
      <c r="F177" s="453"/>
    </row>
    <row r="178" ht="15.75" customHeight="1">
      <c r="A178" s="453"/>
      <c r="B178" s="454"/>
      <c r="C178" s="453"/>
      <c r="D178" s="453"/>
      <c r="E178" s="453"/>
      <c r="F178" s="453"/>
    </row>
    <row r="179" ht="15.75" customHeight="1">
      <c r="A179" s="453"/>
      <c r="B179" s="454"/>
      <c r="C179" s="453"/>
      <c r="D179" s="453"/>
      <c r="E179" s="453"/>
      <c r="F179" s="453"/>
    </row>
    <row r="180" ht="15.75" customHeight="1">
      <c r="A180" s="453"/>
      <c r="B180" s="454"/>
      <c r="C180" s="453"/>
      <c r="D180" s="453"/>
      <c r="E180" s="453"/>
      <c r="F180" s="453"/>
    </row>
    <row r="181" ht="15.75" customHeight="1">
      <c r="A181" s="453"/>
      <c r="B181" s="454"/>
      <c r="C181" s="453"/>
      <c r="D181" s="453"/>
      <c r="E181" s="453"/>
      <c r="F181" s="453"/>
    </row>
    <row r="182" ht="15.75" customHeight="1">
      <c r="A182" s="453"/>
      <c r="B182" s="454"/>
      <c r="C182" s="453"/>
      <c r="D182" s="453"/>
      <c r="E182" s="453"/>
      <c r="F182" s="453"/>
    </row>
    <row r="183" ht="15.75" customHeight="1">
      <c r="A183" s="453"/>
      <c r="B183" s="454"/>
      <c r="C183" s="453"/>
      <c r="D183" s="453"/>
      <c r="E183" s="453"/>
      <c r="F183" s="453"/>
    </row>
    <row r="184" ht="15.75" customHeight="1">
      <c r="A184" s="453"/>
      <c r="B184" s="454"/>
      <c r="C184" s="453"/>
      <c r="D184" s="453"/>
      <c r="E184" s="453"/>
      <c r="F184" s="453"/>
    </row>
    <row r="185" ht="15.75" customHeight="1">
      <c r="A185" s="453"/>
      <c r="B185" s="454"/>
      <c r="C185" s="453"/>
      <c r="D185" s="453"/>
      <c r="E185" s="453"/>
      <c r="F185" s="453"/>
    </row>
    <row r="186" ht="15.75" customHeight="1">
      <c r="A186" s="453"/>
      <c r="B186" s="454"/>
      <c r="C186" s="453"/>
      <c r="D186" s="453"/>
      <c r="E186" s="453"/>
      <c r="F186" s="453"/>
    </row>
    <row r="187" ht="15.75" customHeight="1">
      <c r="A187" s="453"/>
      <c r="B187" s="454"/>
      <c r="C187" s="453"/>
      <c r="D187" s="453"/>
      <c r="E187" s="453"/>
      <c r="F187" s="453"/>
    </row>
    <row r="188" ht="15.75" customHeight="1">
      <c r="A188" s="453"/>
      <c r="B188" s="454"/>
      <c r="C188" s="453"/>
      <c r="D188" s="453"/>
      <c r="E188" s="453"/>
      <c r="F188" s="453"/>
    </row>
    <row r="189" ht="15.75" customHeight="1">
      <c r="A189" s="453"/>
      <c r="B189" s="454"/>
      <c r="C189" s="453"/>
      <c r="D189" s="453"/>
      <c r="E189" s="453"/>
      <c r="F189" s="453"/>
    </row>
    <row r="190" ht="15.75" customHeight="1">
      <c r="A190" s="453"/>
      <c r="B190" s="454"/>
      <c r="C190" s="453"/>
      <c r="D190" s="453"/>
      <c r="E190" s="453"/>
      <c r="F190" s="453"/>
    </row>
    <row r="191" ht="15.75" customHeight="1">
      <c r="A191" s="453"/>
      <c r="B191" s="454"/>
      <c r="C191" s="453"/>
      <c r="D191" s="453"/>
      <c r="E191" s="453"/>
      <c r="F191" s="453"/>
    </row>
    <row r="192" ht="15.75" customHeight="1">
      <c r="A192" s="453"/>
      <c r="B192" s="454"/>
      <c r="C192" s="453"/>
      <c r="D192" s="453"/>
      <c r="E192" s="453"/>
      <c r="F192" s="453"/>
    </row>
    <row r="193" ht="15.75" customHeight="1">
      <c r="A193" s="453"/>
      <c r="B193" s="454"/>
      <c r="C193" s="453"/>
      <c r="D193" s="453"/>
      <c r="E193" s="453"/>
      <c r="F193" s="453"/>
    </row>
    <row r="194" ht="15.75" customHeight="1">
      <c r="A194" s="453"/>
      <c r="B194" s="454"/>
      <c r="C194" s="453"/>
      <c r="D194" s="453"/>
      <c r="E194" s="453"/>
      <c r="F194" s="453"/>
    </row>
    <row r="195" ht="15.75" customHeight="1">
      <c r="A195" s="453"/>
      <c r="B195" s="454"/>
      <c r="C195" s="453"/>
      <c r="D195" s="453"/>
      <c r="E195" s="453"/>
      <c r="F195" s="453"/>
    </row>
    <row r="196" ht="15.75" customHeight="1">
      <c r="A196" s="453"/>
      <c r="B196" s="454"/>
      <c r="C196" s="453"/>
      <c r="D196" s="453"/>
      <c r="E196" s="453"/>
      <c r="F196" s="453"/>
    </row>
    <row r="197" ht="15.75" customHeight="1">
      <c r="A197" s="453"/>
      <c r="B197" s="454"/>
      <c r="C197" s="453"/>
      <c r="D197" s="453"/>
      <c r="E197" s="453"/>
      <c r="F197" s="453"/>
    </row>
    <row r="198" ht="15.75" customHeight="1">
      <c r="A198" s="453"/>
      <c r="B198" s="454"/>
      <c r="C198" s="453"/>
      <c r="D198" s="453"/>
      <c r="E198" s="453"/>
      <c r="F198" s="453"/>
    </row>
    <row r="199" ht="15.75" customHeight="1">
      <c r="A199" s="453"/>
      <c r="B199" s="454"/>
      <c r="C199" s="453"/>
      <c r="D199" s="453"/>
      <c r="E199" s="453"/>
      <c r="F199" s="453"/>
    </row>
    <row r="200" ht="15.75" customHeight="1">
      <c r="A200" s="453"/>
      <c r="B200" s="454"/>
      <c r="C200" s="453"/>
      <c r="D200" s="453"/>
      <c r="E200" s="453"/>
      <c r="F200" s="453"/>
    </row>
    <row r="201" ht="15.75" customHeight="1">
      <c r="A201" s="453"/>
      <c r="B201" s="454"/>
      <c r="C201" s="453"/>
      <c r="D201" s="453"/>
      <c r="E201" s="453"/>
      <c r="F201" s="453"/>
    </row>
    <row r="202" ht="15.75" customHeight="1">
      <c r="A202" s="453"/>
      <c r="B202" s="454"/>
      <c r="C202" s="453"/>
      <c r="D202" s="453"/>
      <c r="E202" s="453"/>
      <c r="F202" s="453"/>
    </row>
    <row r="203" ht="15.75" customHeight="1">
      <c r="A203" s="453"/>
      <c r="B203" s="454"/>
      <c r="C203" s="453"/>
      <c r="D203" s="453"/>
      <c r="E203" s="453"/>
      <c r="F203" s="453"/>
    </row>
    <row r="204" ht="15.75" customHeight="1">
      <c r="A204" s="453"/>
      <c r="B204" s="454"/>
      <c r="C204" s="453"/>
      <c r="D204" s="453"/>
      <c r="E204" s="453"/>
      <c r="F204" s="453"/>
    </row>
    <row r="205" ht="15.75" customHeight="1">
      <c r="A205" s="453"/>
      <c r="B205" s="454"/>
      <c r="C205" s="453"/>
      <c r="D205" s="453"/>
      <c r="E205" s="453"/>
      <c r="F205" s="453"/>
    </row>
    <row r="206" ht="15.75" customHeight="1">
      <c r="A206" s="453"/>
      <c r="B206" s="454"/>
      <c r="C206" s="453"/>
      <c r="D206" s="453"/>
      <c r="E206" s="453"/>
      <c r="F206" s="453"/>
    </row>
    <row r="207" ht="15.75" customHeight="1">
      <c r="A207" s="453"/>
      <c r="B207" s="454"/>
      <c r="C207" s="453"/>
      <c r="D207" s="453"/>
      <c r="E207" s="453"/>
      <c r="F207" s="453"/>
    </row>
    <row r="208" ht="15.75" customHeight="1">
      <c r="A208" s="453"/>
      <c r="B208" s="454"/>
      <c r="C208" s="453"/>
      <c r="D208" s="453"/>
      <c r="E208" s="453"/>
      <c r="F208" s="453"/>
    </row>
    <row r="209" ht="15.75" customHeight="1">
      <c r="A209" s="453"/>
      <c r="B209" s="454"/>
      <c r="C209" s="453"/>
      <c r="D209" s="453"/>
      <c r="E209" s="453"/>
      <c r="F209" s="453"/>
    </row>
    <row r="210" ht="15.75" customHeight="1">
      <c r="A210" s="453"/>
      <c r="B210" s="454"/>
      <c r="C210" s="453"/>
      <c r="D210" s="453"/>
      <c r="E210" s="453"/>
      <c r="F210" s="453"/>
    </row>
    <row r="211" ht="15.75" customHeight="1">
      <c r="A211" s="453"/>
      <c r="B211" s="454"/>
      <c r="C211" s="453"/>
      <c r="D211" s="453"/>
      <c r="E211" s="453"/>
      <c r="F211" s="453"/>
    </row>
    <row r="212" ht="15.75" customHeight="1">
      <c r="A212" s="453"/>
      <c r="B212" s="454"/>
      <c r="C212" s="453"/>
      <c r="D212" s="453"/>
      <c r="E212" s="453"/>
      <c r="F212" s="453"/>
    </row>
    <row r="213" ht="15.75" customHeight="1">
      <c r="A213" s="453"/>
      <c r="B213" s="454"/>
      <c r="C213" s="453"/>
      <c r="D213" s="453"/>
      <c r="E213" s="453"/>
      <c r="F213" s="453"/>
    </row>
    <row r="214" ht="15.75" customHeight="1">
      <c r="A214" s="453"/>
      <c r="B214" s="454"/>
      <c r="C214" s="453"/>
      <c r="D214" s="453"/>
      <c r="E214" s="453"/>
      <c r="F214" s="453"/>
    </row>
    <row r="215" ht="15.75" customHeight="1">
      <c r="A215" s="453"/>
      <c r="B215" s="454"/>
      <c r="C215" s="453"/>
      <c r="D215" s="453"/>
      <c r="E215" s="453"/>
      <c r="F215" s="453"/>
    </row>
    <row r="216" ht="15.75" customHeight="1">
      <c r="A216" s="453"/>
      <c r="B216" s="454"/>
      <c r="C216" s="453"/>
      <c r="D216" s="453"/>
      <c r="E216" s="453"/>
      <c r="F216" s="453"/>
    </row>
    <row r="217" ht="15.75" customHeight="1">
      <c r="A217" s="453"/>
      <c r="B217" s="454"/>
      <c r="C217" s="453"/>
      <c r="D217" s="453"/>
      <c r="E217" s="453"/>
      <c r="F217" s="453"/>
    </row>
    <row r="218" ht="15.75" customHeight="1">
      <c r="A218" s="453"/>
      <c r="B218" s="454"/>
      <c r="C218" s="453"/>
      <c r="D218" s="453"/>
      <c r="E218" s="453"/>
      <c r="F218" s="453"/>
    </row>
    <row r="219" ht="15.75" customHeight="1">
      <c r="A219" s="453"/>
      <c r="B219" s="454"/>
      <c r="C219" s="453"/>
      <c r="D219" s="453"/>
      <c r="E219" s="453"/>
      <c r="F219" s="453"/>
    </row>
    <row r="220" ht="15.75" customHeight="1">
      <c r="A220" s="453"/>
      <c r="B220" s="454"/>
      <c r="C220" s="453"/>
      <c r="D220" s="453"/>
      <c r="E220" s="453"/>
      <c r="F220" s="453"/>
    </row>
    <row r="221" ht="15.75" customHeight="1">
      <c r="A221" s="453"/>
      <c r="B221" s="454"/>
      <c r="C221" s="453"/>
      <c r="D221" s="453"/>
      <c r="E221" s="453"/>
      <c r="F221" s="453"/>
    </row>
    <row r="222" ht="15.75" customHeight="1">
      <c r="A222" s="453"/>
      <c r="B222" s="454"/>
      <c r="C222" s="453"/>
      <c r="D222" s="453"/>
      <c r="E222" s="453"/>
      <c r="F222" s="453"/>
    </row>
    <row r="223" ht="15.75" customHeight="1">
      <c r="A223" s="453"/>
      <c r="B223" s="454"/>
      <c r="C223" s="453"/>
      <c r="D223" s="453"/>
      <c r="E223" s="453"/>
      <c r="F223" s="453"/>
    </row>
    <row r="224" ht="15.75" customHeight="1">
      <c r="A224" s="453"/>
      <c r="B224" s="454"/>
      <c r="C224" s="453"/>
      <c r="D224" s="453"/>
      <c r="E224" s="453"/>
      <c r="F224" s="453"/>
    </row>
    <row r="225" ht="15.75" customHeight="1">
      <c r="A225" s="453"/>
      <c r="B225" s="454"/>
      <c r="C225" s="453"/>
      <c r="D225" s="453"/>
      <c r="E225" s="453"/>
      <c r="F225" s="453"/>
    </row>
    <row r="226" ht="15.75" customHeight="1">
      <c r="A226" s="453"/>
      <c r="B226" s="454"/>
      <c r="C226" s="453"/>
      <c r="D226" s="453"/>
      <c r="E226" s="453"/>
      <c r="F226" s="453"/>
    </row>
    <row r="227" ht="15.75" customHeight="1">
      <c r="A227" s="453"/>
      <c r="B227" s="454"/>
      <c r="C227" s="453"/>
      <c r="D227" s="453"/>
      <c r="E227" s="453"/>
      <c r="F227" s="453"/>
    </row>
    <row r="228" ht="15.75" customHeight="1">
      <c r="A228" s="453"/>
      <c r="B228" s="454"/>
      <c r="C228" s="453"/>
      <c r="D228" s="453"/>
      <c r="E228" s="453"/>
      <c r="F228" s="453"/>
    </row>
    <row r="229" ht="15.75" customHeight="1">
      <c r="A229" s="453"/>
      <c r="B229" s="454"/>
      <c r="C229" s="453"/>
      <c r="D229" s="453"/>
      <c r="E229" s="453"/>
      <c r="F229" s="453"/>
    </row>
    <row r="230" ht="15.75" customHeight="1">
      <c r="A230" s="453"/>
      <c r="B230" s="453"/>
      <c r="C230" s="453"/>
      <c r="D230" s="453"/>
      <c r="E230" s="453"/>
      <c r="F230" s="453"/>
    </row>
    <row r="231" ht="15.75" customHeight="1">
      <c r="A231" s="453"/>
      <c r="B231" s="453"/>
      <c r="C231" s="453"/>
      <c r="D231" s="453"/>
      <c r="E231" s="453"/>
      <c r="F231" s="453"/>
    </row>
    <row r="232" ht="15.75" customHeight="1">
      <c r="A232" s="453"/>
      <c r="B232" s="453"/>
      <c r="C232" s="453"/>
      <c r="D232" s="453"/>
      <c r="E232" s="453"/>
      <c r="F232" s="453"/>
    </row>
    <row r="233" ht="15.75" customHeight="1">
      <c r="A233" s="453"/>
      <c r="B233" s="453"/>
      <c r="C233" s="453"/>
      <c r="D233" s="453"/>
      <c r="E233" s="453"/>
      <c r="F233" s="453"/>
    </row>
    <row r="234" ht="15.75" customHeight="1">
      <c r="A234" s="453"/>
      <c r="B234" s="453"/>
      <c r="C234" s="453"/>
      <c r="D234" s="453"/>
      <c r="E234" s="453"/>
      <c r="F234" s="453"/>
    </row>
    <row r="235" ht="15.75" customHeight="1">
      <c r="A235" s="453"/>
      <c r="B235" s="453"/>
      <c r="C235" s="453"/>
      <c r="D235" s="453"/>
      <c r="E235" s="453"/>
      <c r="F235" s="453"/>
    </row>
    <row r="236" ht="15.75" customHeight="1">
      <c r="A236" s="453"/>
      <c r="B236" s="453"/>
      <c r="C236" s="453"/>
      <c r="D236" s="453"/>
      <c r="E236" s="453"/>
      <c r="F236" s="453"/>
    </row>
    <row r="237" ht="15.75" customHeight="1">
      <c r="A237" s="453"/>
      <c r="B237" s="453"/>
      <c r="C237" s="453"/>
      <c r="D237" s="453"/>
      <c r="E237" s="453"/>
      <c r="F237" s="453"/>
    </row>
    <row r="238" ht="15.75" customHeight="1">
      <c r="A238" s="453"/>
      <c r="B238" s="453"/>
      <c r="C238" s="453"/>
      <c r="D238" s="453"/>
      <c r="E238" s="453"/>
      <c r="F238" s="453"/>
    </row>
    <row r="239" ht="15.75" customHeight="1">
      <c r="A239" s="453"/>
      <c r="B239" s="453"/>
      <c r="C239" s="453"/>
      <c r="D239" s="453"/>
      <c r="E239" s="453"/>
      <c r="F239" s="453"/>
    </row>
    <row r="240" ht="15.75" customHeight="1">
      <c r="A240" s="453"/>
      <c r="B240" s="453"/>
      <c r="C240" s="453"/>
      <c r="D240" s="453"/>
      <c r="E240" s="453"/>
      <c r="F240" s="453"/>
    </row>
    <row r="241" ht="15.75" customHeight="1">
      <c r="A241" s="453"/>
      <c r="B241" s="453"/>
      <c r="C241" s="453"/>
      <c r="D241" s="453"/>
      <c r="E241" s="453"/>
      <c r="F241" s="453"/>
    </row>
    <row r="242" ht="15.75" customHeight="1">
      <c r="A242" s="453"/>
      <c r="B242" s="453"/>
      <c r="C242" s="453"/>
      <c r="D242" s="453"/>
      <c r="E242" s="453"/>
      <c r="F242" s="453"/>
    </row>
    <row r="243" ht="15.75" customHeight="1">
      <c r="A243" s="453"/>
      <c r="B243" s="453"/>
      <c r="C243" s="453"/>
      <c r="D243" s="453"/>
      <c r="E243" s="453"/>
      <c r="F243" s="453"/>
    </row>
    <row r="244" ht="15.75" customHeight="1">
      <c r="A244" s="453"/>
      <c r="B244" s="453"/>
      <c r="C244" s="453"/>
      <c r="D244" s="453"/>
      <c r="E244" s="453"/>
      <c r="F244" s="453"/>
    </row>
    <row r="245" ht="15.75" customHeight="1">
      <c r="A245" s="453"/>
      <c r="B245" s="453"/>
      <c r="C245" s="453"/>
      <c r="D245" s="453"/>
      <c r="E245" s="453"/>
      <c r="F245" s="453"/>
    </row>
    <row r="246" ht="15.75" customHeight="1">
      <c r="A246" s="453"/>
      <c r="B246" s="453"/>
      <c r="C246" s="453"/>
      <c r="D246" s="453"/>
      <c r="E246" s="453"/>
      <c r="F246" s="453"/>
    </row>
    <row r="247" ht="15.75" customHeight="1">
      <c r="A247" s="453"/>
      <c r="B247" s="453"/>
      <c r="C247" s="453"/>
      <c r="D247" s="453"/>
      <c r="E247" s="453"/>
      <c r="F247" s="453"/>
    </row>
    <row r="248" ht="15.75" customHeight="1">
      <c r="A248" s="453"/>
      <c r="B248" s="453"/>
      <c r="C248" s="453"/>
      <c r="D248" s="453"/>
      <c r="E248" s="453"/>
      <c r="F248" s="453"/>
    </row>
    <row r="249" ht="15.75" customHeight="1">
      <c r="A249" s="453"/>
      <c r="B249" s="453"/>
      <c r="C249" s="453"/>
      <c r="D249" s="453"/>
      <c r="E249" s="453"/>
      <c r="F249" s="453"/>
    </row>
    <row r="250" ht="15.75" customHeight="1">
      <c r="A250" s="453"/>
      <c r="B250" s="453"/>
      <c r="C250" s="453"/>
      <c r="D250" s="453"/>
      <c r="E250" s="453"/>
      <c r="F250" s="453"/>
    </row>
    <row r="251" ht="15.75" customHeight="1">
      <c r="A251" s="453"/>
      <c r="B251" s="453"/>
      <c r="C251" s="453"/>
      <c r="D251" s="453"/>
      <c r="E251" s="453"/>
      <c r="F251" s="453"/>
    </row>
    <row r="252" ht="15.75" customHeight="1">
      <c r="A252" s="453"/>
      <c r="B252" s="453"/>
      <c r="C252" s="453"/>
      <c r="D252" s="453"/>
      <c r="E252" s="453"/>
      <c r="F252" s="453"/>
    </row>
    <row r="253" ht="15.75" customHeight="1">
      <c r="A253" s="453"/>
      <c r="B253" s="453"/>
      <c r="C253" s="453"/>
      <c r="D253" s="453"/>
      <c r="E253" s="453"/>
      <c r="F253" s="453"/>
    </row>
    <row r="254" ht="15.75" customHeight="1">
      <c r="A254" s="453"/>
      <c r="B254" s="453"/>
      <c r="C254" s="453"/>
      <c r="D254" s="453"/>
      <c r="E254" s="453"/>
      <c r="F254" s="453"/>
    </row>
    <row r="255" ht="15.75" customHeight="1">
      <c r="A255" s="453"/>
      <c r="B255" s="453"/>
      <c r="C255" s="453"/>
      <c r="D255" s="453"/>
      <c r="E255" s="453"/>
      <c r="F255" s="453"/>
    </row>
    <row r="256" ht="15.75" customHeight="1">
      <c r="A256" s="453"/>
      <c r="B256" s="453"/>
      <c r="C256" s="453"/>
      <c r="D256" s="453"/>
      <c r="E256" s="453"/>
      <c r="F256" s="453"/>
    </row>
    <row r="257" ht="15.75" customHeight="1">
      <c r="A257" s="453"/>
      <c r="B257" s="453"/>
      <c r="C257" s="453"/>
      <c r="D257" s="453"/>
      <c r="E257" s="453"/>
      <c r="F257" s="453"/>
    </row>
    <row r="258" ht="15.75" customHeight="1">
      <c r="A258" s="453"/>
      <c r="B258" s="453"/>
      <c r="C258" s="453"/>
      <c r="D258" s="453"/>
      <c r="E258" s="453"/>
      <c r="F258" s="453"/>
    </row>
    <row r="259" ht="15.75" customHeight="1">
      <c r="A259" s="453"/>
      <c r="B259" s="453"/>
      <c r="C259" s="453"/>
      <c r="D259" s="453"/>
      <c r="E259" s="453"/>
      <c r="F259" s="453"/>
    </row>
    <row r="260" ht="15.75" customHeight="1">
      <c r="A260" s="453"/>
      <c r="B260" s="453"/>
      <c r="C260" s="453"/>
      <c r="D260" s="453"/>
      <c r="E260" s="453"/>
      <c r="F260" s="453"/>
    </row>
    <row r="261" ht="15.75" customHeight="1">
      <c r="A261" s="453"/>
      <c r="B261" s="453"/>
      <c r="C261" s="453"/>
      <c r="D261" s="453"/>
      <c r="E261" s="453"/>
      <c r="F261" s="453"/>
    </row>
    <row r="262" ht="15.75" customHeight="1">
      <c r="A262" s="453"/>
      <c r="B262" s="453"/>
      <c r="C262" s="453"/>
      <c r="D262" s="453"/>
      <c r="E262" s="453"/>
      <c r="F262" s="453"/>
    </row>
    <row r="263" ht="15.75" customHeight="1">
      <c r="A263" s="453"/>
      <c r="B263" s="453"/>
      <c r="C263" s="453"/>
      <c r="D263" s="453"/>
      <c r="E263" s="453"/>
      <c r="F263" s="453"/>
    </row>
    <row r="264" ht="15.75" customHeight="1">
      <c r="A264" s="453"/>
      <c r="B264" s="453"/>
      <c r="C264" s="453"/>
      <c r="D264" s="453"/>
      <c r="E264" s="453"/>
      <c r="F264" s="453"/>
    </row>
    <row r="265" ht="15.75" customHeight="1">
      <c r="A265" s="453"/>
      <c r="B265" s="453"/>
      <c r="C265" s="453"/>
      <c r="D265" s="453"/>
      <c r="E265" s="453"/>
      <c r="F265" s="453"/>
    </row>
    <row r="266" ht="15.75" customHeight="1">
      <c r="A266" s="453"/>
      <c r="B266" s="453"/>
      <c r="C266" s="453"/>
      <c r="D266" s="453"/>
      <c r="E266" s="453"/>
      <c r="F266" s="453"/>
    </row>
    <row r="267" ht="15.75" customHeight="1">
      <c r="A267" s="453"/>
      <c r="B267" s="453"/>
      <c r="C267" s="453"/>
      <c r="D267" s="453"/>
      <c r="E267" s="453"/>
      <c r="F267" s="453"/>
    </row>
    <row r="268" ht="15.75" customHeight="1">
      <c r="A268" s="453"/>
      <c r="B268" s="453"/>
      <c r="C268" s="453"/>
      <c r="D268" s="453"/>
      <c r="E268" s="453"/>
      <c r="F268" s="453"/>
    </row>
    <row r="269" ht="15.75" customHeight="1">
      <c r="A269" s="453"/>
      <c r="B269" s="453"/>
      <c r="C269" s="453"/>
      <c r="D269" s="453"/>
      <c r="E269" s="453"/>
      <c r="F269" s="453"/>
    </row>
    <row r="270" ht="15.75" customHeight="1">
      <c r="A270" s="453"/>
      <c r="B270" s="453"/>
      <c r="C270" s="453"/>
      <c r="D270" s="453"/>
      <c r="E270" s="453"/>
      <c r="F270" s="453"/>
    </row>
    <row r="271" ht="15.75" customHeight="1">
      <c r="A271" s="453"/>
      <c r="B271" s="453"/>
      <c r="C271" s="453"/>
      <c r="D271" s="453"/>
      <c r="E271" s="453"/>
      <c r="F271" s="453"/>
    </row>
    <row r="272" ht="15.75" customHeight="1">
      <c r="A272" s="453"/>
      <c r="B272" s="453"/>
      <c r="C272" s="453"/>
      <c r="D272" s="453"/>
      <c r="E272" s="453"/>
      <c r="F272" s="453"/>
    </row>
    <row r="273" ht="15.75" customHeight="1">
      <c r="A273" s="453"/>
      <c r="B273" s="453"/>
      <c r="C273" s="453"/>
      <c r="D273" s="453"/>
      <c r="E273" s="453"/>
      <c r="F273" s="453"/>
    </row>
    <row r="274" ht="15.75" customHeight="1">
      <c r="A274" s="453"/>
      <c r="B274" s="453"/>
      <c r="C274" s="453"/>
      <c r="D274" s="453"/>
      <c r="E274" s="453"/>
      <c r="F274" s="453"/>
    </row>
    <row r="275" ht="15.75" customHeight="1">
      <c r="A275" s="453"/>
      <c r="B275" s="453"/>
      <c r="C275" s="453"/>
      <c r="D275" s="453"/>
      <c r="E275" s="453"/>
      <c r="F275" s="453"/>
    </row>
    <row r="276" ht="15.75" customHeight="1">
      <c r="A276" s="453"/>
      <c r="B276" s="453"/>
      <c r="C276" s="453"/>
      <c r="D276" s="453"/>
      <c r="E276" s="453"/>
      <c r="F276" s="453"/>
    </row>
    <row r="277" ht="15.75" customHeight="1">
      <c r="A277" s="453"/>
      <c r="B277" s="453"/>
      <c r="C277" s="453"/>
      <c r="D277" s="453"/>
      <c r="E277" s="453"/>
      <c r="F277" s="453"/>
    </row>
    <row r="278" ht="15.75" customHeight="1">
      <c r="A278" s="453"/>
      <c r="B278" s="453"/>
      <c r="C278" s="453"/>
      <c r="D278" s="453"/>
      <c r="E278" s="453"/>
      <c r="F278" s="453"/>
    </row>
    <row r="279" ht="15.75" customHeight="1">
      <c r="A279" s="453"/>
      <c r="B279" s="453"/>
      <c r="C279" s="453"/>
      <c r="D279" s="453"/>
      <c r="E279" s="453"/>
      <c r="F279" s="453"/>
    </row>
    <row r="280" ht="15.75" customHeight="1">
      <c r="A280" s="453"/>
      <c r="B280" s="453"/>
      <c r="C280" s="453"/>
      <c r="D280" s="453"/>
      <c r="E280" s="453"/>
      <c r="F280" s="453"/>
    </row>
    <row r="281" ht="15.75" customHeight="1">
      <c r="A281" s="453"/>
      <c r="B281" s="453"/>
      <c r="C281" s="453"/>
      <c r="D281" s="453"/>
      <c r="E281" s="453"/>
      <c r="F281" s="453"/>
    </row>
    <row r="282" ht="15.75" customHeight="1">
      <c r="A282" s="453"/>
      <c r="B282" s="453"/>
      <c r="C282" s="453"/>
      <c r="D282" s="453"/>
      <c r="E282" s="453"/>
      <c r="F282" s="453"/>
    </row>
    <row r="283" ht="15.75" customHeight="1">
      <c r="A283" s="453"/>
      <c r="B283" s="453"/>
      <c r="C283" s="453"/>
      <c r="D283" s="453"/>
      <c r="E283" s="453"/>
      <c r="F283" s="453"/>
    </row>
    <row r="284" ht="15.75" customHeight="1">
      <c r="A284" s="453"/>
      <c r="B284" s="453"/>
      <c r="C284" s="453"/>
      <c r="D284" s="453"/>
      <c r="E284" s="453"/>
      <c r="F284" s="453"/>
    </row>
    <row r="285" ht="15.75" customHeight="1">
      <c r="A285" s="453"/>
      <c r="B285" s="453"/>
      <c r="C285" s="453"/>
      <c r="D285" s="453"/>
      <c r="E285" s="453"/>
      <c r="F285" s="453"/>
    </row>
    <row r="286" ht="15.75" customHeight="1">
      <c r="A286" s="453"/>
      <c r="B286" s="453"/>
      <c r="C286" s="453"/>
      <c r="D286" s="453"/>
      <c r="E286" s="453"/>
      <c r="F286" s="453"/>
    </row>
    <row r="287" ht="15.75" customHeight="1">
      <c r="A287" s="453"/>
      <c r="B287" s="453"/>
      <c r="C287" s="453"/>
      <c r="D287" s="453"/>
      <c r="E287" s="453"/>
      <c r="F287" s="453"/>
    </row>
    <row r="288" ht="15.75" customHeight="1">
      <c r="A288" s="453"/>
      <c r="B288" s="453"/>
      <c r="C288" s="453"/>
      <c r="D288" s="453"/>
      <c r="E288" s="453"/>
      <c r="F288" s="453"/>
    </row>
    <row r="289" ht="15.75" customHeight="1">
      <c r="A289" s="453"/>
      <c r="B289" s="453"/>
      <c r="C289" s="453"/>
      <c r="D289" s="453"/>
      <c r="E289" s="453"/>
      <c r="F289" s="453"/>
    </row>
    <row r="290" ht="15.75" customHeight="1">
      <c r="A290" s="453"/>
      <c r="B290" s="453"/>
      <c r="C290" s="453"/>
      <c r="D290" s="453"/>
      <c r="E290" s="453"/>
      <c r="F290" s="453"/>
    </row>
    <row r="291" ht="15.75" customHeight="1">
      <c r="A291" s="453"/>
      <c r="B291" s="453"/>
      <c r="C291" s="453"/>
      <c r="D291" s="453"/>
      <c r="E291" s="453"/>
      <c r="F291" s="453"/>
    </row>
    <row r="292" ht="15.75" customHeight="1">
      <c r="A292" s="453"/>
      <c r="B292" s="453"/>
      <c r="C292" s="453"/>
      <c r="D292" s="453"/>
      <c r="E292" s="453"/>
      <c r="F292" s="453"/>
    </row>
    <row r="293" ht="15.75" customHeight="1">
      <c r="A293" s="453"/>
      <c r="B293" s="453"/>
      <c r="C293" s="453"/>
      <c r="D293" s="453"/>
      <c r="E293" s="453"/>
      <c r="F293" s="453"/>
    </row>
    <row r="294" ht="15.75" customHeight="1">
      <c r="A294" s="453"/>
      <c r="B294" s="453"/>
      <c r="C294" s="453"/>
      <c r="D294" s="453"/>
      <c r="E294" s="453"/>
      <c r="F294" s="453"/>
    </row>
    <row r="295" ht="15.75" customHeight="1">
      <c r="A295" s="453"/>
      <c r="B295" s="453"/>
      <c r="C295" s="453"/>
      <c r="D295" s="453"/>
      <c r="E295" s="453"/>
      <c r="F295" s="453"/>
    </row>
    <row r="296" ht="15.75" customHeight="1">
      <c r="A296" s="453"/>
      <c r="B296" s="453"/>
      <c r="C296" s="453"/>
      <c r="D296" s="453"/>
      <c r="E296" s="453"/>
      <c r="F296" s="453"/>
    </row>
    <row r="297" ht="15.75" customHeight="1">
      <c r="A297" s="453"/>
      <c r="B297" s="453"/>
      <c r="C297" s="453"/>
      <c r="D297" s="453"/>
      <c r="E297" s="453"/>
      <c r="F297" s="453"/>
    </row>
    <row r="298" ht="15.75" customHeight="1">
      <c r="A298" s="453"/>
      <c r="B298" s="453"/>
      <c r="C298" s="453"/>
      <c r="D298" s="453"/>
      <c r="E298" s="453"/>
      <c r="F298" s="453"/>
    </row>
    <row r="299" ht="15.75" customHeight="1">
      <c r="A299" s="453"/>
      <c r="B299" s="453"/>
      <c r="C299" s="453"/>
      <c r="D299" s="453"/>
      <c r="E299" s="453"/>
      <c r="F299" s="453"/>
    </row>
    <row r="300" ht="15.75" customHeight="1">
      <c r="A300" s="453"/>
      <c r="B300" s="453"/>
      <c r="C300" s="453"/>
      <c r="D300" s="453"/>
      <c r="E300" s="453"/>
      <c r="F300" s="453"/>
    </row>
    <row r="301" ht="15.75" customHeight="1">
      <c r="A301" s="453"/>
      <c r="B301" s="453"/>
      <c r="C301" s="453"/>
      <c r="D301" s="453"/>
      <c r="E301" s="453"/>
      <c r="F301" s="453"/>
    </row>
    <row r="302" ht="15.75" customHeight="1">
      <c r="A302" s="453"/>
      <c r="B302" s="453"/>
      <c r="C302" s="453"/>
      <c r="D302" s="453"/>
      <c r="E302" s="453"/>
      <c r="F302" s="453"/>
    </row>
    <row r="303" ht="15.75" customHeight="1">
      <c r="A303" s="453"/>
      <c r="B303" s="453"/>
      <c r="C303" s="453"/>
      <c r="D303" s="453"/>
      <c r="E303" s="453"/>
      <c r="F303" s="453"/>
    </row>
    <row r="304" ht="15.75" customHeight="1">
      <c r="A304" s="453"/>
      <c r="B304" s="453"/>
      <c r="C304" s="453"/>
      <c r="D304" s="453"/>
      <c r="E304" s="453"/>
      <c r="F304" s="453"/>
    </row>
    <row r="305" ht="15.75" customHeight="1">
      <c r="A305" s="453"/>
      <c r="B305" s="453"/>
      <c r="C305" s="453"/>
      <c r="D305" s="453"/>
      <c r="E305" s="453"/>
      <c r="F305" s="453"/>
    </row>
    <row r="306" ht="15.75" customHeight="1">
      <c r="A306" s="453"/>
      <c r="B306" s="453"/>
      <c r="C306" s="453"/>
      <c r="D306" s="453"/>
      <c r="E306" s="453"/>
      <c r="F306" s="453"/>
    </row>
    <row r="307" ht="15.75" customHeight="1">
      <c r="A307" s="453"/>
      <c r="B307" s="453"/>
      <c r="C307" s="453"/>
      <c r="D307" s="453"/>
      <c r="E307" s="453"/>
      <c r="F307" s="453"/>
    </row>
    <row r="308" ht="15.75" customHeight="1">
      <c r="A308" s="453"/>
      <c r="B308" s="453"/>
      <c r="C308" s="453"/>
      <c r="D308" s="453"/>
      <c r="E308" s="453"/>
      <c r="F308" s="453"/>
    </row>
    <row r="309" ht="15.75" customHeight="1">
      <c r="A309" s="453"/>
      <c r="B309" s="453"/>
      <c r="C309" s="453"/>
      <c r="D309" s="453"/>
      <c r="E309" s="453"/>
      <c r="F309" s="453"/>
    </row>
    <row r="310" ht="15.75" customHeight="1">
      <c r="A310" s="453"/>
      <c r="B310" s="453"/>
      <c r="C310" s="453"/>
      <c r="D310" s="453"/>
      <c r="E310" s="453"/>
      <c r="F310" s="453"/>
    </row>
    <row r="311" ht="15.75" customHeight="1">
      <c r="A311" s="453"/>
      <c r="B311" s="453"/>
      <c r="C311" s="453"/>
      <c r="D311" s="453"/>
      <c r="E311" s="453"/>
      <c r="F311" s="453"/>
    </row>
    <row r="312" ht="15.75" customHeight="1">
      <c r="A312" s="453"/>
      <c r="B312" s="453"/>
      <c r="C312" s="453"/>
      <c r="D312" s="453"/>
      <c r="E312" s="453"/>
      <c r="F312" s="453"/>
    </row>
    <row r="313" ht="15.75" customHeight="1">
      <c r="A313" s="453"/>
      <c r="B313" s="453"/>
      <c r="C313" s="453"/>
      <c r="D313" s="453"/>
      <c r="E313" s="453"/>
      <c r="F313" s="453"/>
    </row>
    <row r="314" ht="15.75" customHeight="1">
      <c r="A314" s="453"/>
      <c r="B314" s="453"/>
      <c r="C314" s="453"/>
      <c r="D314" s="453"/>
      <c r="E314" s="453"/>
      <c r="F314" s="453"/>
    </row>
    <row r="315" ht="15.75" customHeight="1">
      <c r="A315" s="453"/>
      <c r="B315" s="453"/>
      <c r="C315" s="453"/>
      <c r="D315" s="453"/>
      <c r="E315" s="453"/>
      <c r="F315" s="453"/>
    </row>
    <row r="316" ht="15.75" customHeight="1">
      <c r="A316" s="453"/>
      <c r="B316" s="453"/>
      <c r="C316" s="453"/>
      <c r="D316" s="453"/>
      <c r="E316" s="453"/>
      <c r="F316" s="453"/>
    </row>
    <row r="317" ht="15.75" customHeight="1">
      <c r="A317" s="453"/>
      <c r="B317" s="453"/>
      <c r="C317" s="453"/>
      <c r="D317" s="453"/>
      <c r="E317" s="453"/>
      <c r="F317" s="453"/>
    </row>
    <row r="318" ht="15.75" customHeight="1">
      <c r="A318" s="453"/>
      <c r="B318" s="453"/>
      <c r="C318" s="453"/>
      <c r="D318" s="453"/>
      <c r="E318" s="453"/>
      <c r="F318" s="453"/>
    </row>
    <row r="319" ht="15.75" customHeight="1">
      <c r="A319" s="453"/>
      <c r="B319" s="453"/>
      <c r="C319" s="453"/>
      <c r="D319" s="453"/>
      <c r="E319" s="453"/>
      <c r="F319" s="453"/>
    </row>
    <row r="320" ht="15.75" customHeight="1">
      <c r="A320" s="453"/>
      <c r="B320" s="453"/>
      <c r="C320" s="453"/>
      <c r="D320" s="453"/>
      <c r="E320" s="453"/>
      <c r="F320" s="453"/>
    </row>
    <row r="321" ht="15.75" customHeight="1">
      <c r="A321" s="453"/>
      <c r="B321" s="453"/>
      <c r="C321" s="453"/>
      <c r="D321" s="453"/>
      <c r="E321" s="453"/>
      <c r="F321" s="453"/>
    </row>
    <row r="322" ht="15.75" customHeight="1">
      <c r="A322" s="453"/>
      <c r="B322" s="453"/>
      <c r="C322" s="453"/>
      <c r="D322" s="453"/>
      <c r="E322" s="453"/>
      <c r="F322" s="453"/>
    </row>
    <row r="323" ht="15.75" customHeight="1">
      <c r="A323" s="453"/>
      <c r="B323" s="453"/>
      <c r="C323" s="453"/>
      <c r="D323" s="453"/>
      <c r="E323" s="453"/>
      <c r="F323" s="453"/>
    </row>
    <row r="324" ht="15.75" customHeight="1">
      <c r="A324" s="453"/>
      <c r="B324" s="453"/>
      <c r="C324" s="453"/>
      <c r="D324" s="453"/>
      <c r="E324" s="453"/>
      <c r="F324" s="453"/>
    </row>
    <row r="325" ht="15.75" customHeight="1">
      <c r="A325" s="453"/>
      <c r="B325" s="453"/>
      <c r="C325" s="453"/>
      <c r="D325" s="453"/>
      <c r="E325" s="453"/>
      <c r="F325" s="453"/>
    </row>
    <row r="326" ht="15.75" customHeight="1">
      <c r="A326" s="453"/>
      <c r="B326" s="453"/>
      <c r="C326" s="453"/>
      <c r="D326" s="453"/>
      <c r="E326" s="453"/>
      <c r="F326" s="453"/>
    </row>
    <row r="327" ht="15.75" customHeight="1">
      <c r="A327" s="453"/>
      <c r="B327" s="453"/>
      <c r="C327" s="453"/>
      <c r="D327" s="453"/>
      <c r="E327" s="453"/>
      <c r="F327" s="453"/>
    </row>
    <row r="328" ht="15.75" customHeight="1">
      <c r="A328" s="453"/>
      <c r="B328" s="453"/>
      <c r="C328" s="453"/>
      <c r="D328" s="453"/>
      <c r="E328" s="453"/>
      <c r="F328" s="453"/>
    </row>
    <row r="329" ht="15.75" customHeight="1">
      <c r="A329" s="453"/>
      <c r="B329" s="453"/>
      <c r="C329" s="453"/>
      <c r="D329" s="453"/>
      <c r="E329" s="453"/>
      <c r="F329" s="453"/>
    </row>
    <row r="330" ht="15.75" customHeight="1">
      <c r="A330" s="453"/>
      <c r="B330" s="453"/>
      <c r="C330" s="453"/>
      <c r="D330" s="453"/>
      <c r="E330" s="453"/>
      <c r="F330" s="453"/>
    </row>
    <row r="331" ht="15.75" customHeight="1">
      <c r="A331" s="453"/>
      <c r="B331" s="453"/>
      <c r="C331" s="453"/>
      <c r="D331" s="453"/>
      <c r="E331" s="453"/>
      <c r="F331" s="453"/>
    </row>
    <row r="332" ht="15.75" customHeight="1">
      <c r="A332" s="453"/>
      <c r="B332" s="453"/>
      <c r="C332" s="453"/>
      <c r="D332" s="453"/>
      <c r="E332" s="453"/>
      <c r="F332" s="453"/>
    </row>
    <row r="333" ht="15.75" customHeight="1">
      <c r="A333" s="453"/>
      <c r="B333" s="453"/>
      <c r="C333" s="453"/>
      <c r="D333" s="453"/>
      <c r="E333" s="453"/>
      <c r="F333" s="453"/>
    </row>
    <row r="334" ht="15.75" customHeight="1">
      <c r="A334" s="453"/>
      <c r="B334" s="453"/>
      <c r="C334" s="453"/>
      <c r="D334" s="453"/>
      <c r="E334" s="453"/>
      <c r="F334" s="453"/>
    </row>
    <row r="335" ht="15.75" customHeight="1">
      <c r="A335" s="453"/>
      <c r="B335" s="453"/>
      <c r="C335" s="453"/>
      <c r="D335" s="453"/>
      <c r="E335" s="453"/>
      <c r="F335" s="453"/>
    </row>
    <row r="336" ht="15.75" customHeight="1">
      <c r="A336" s="453"/>
      <c r="B336" s="453"/>
      <c r="C336" s="453"/>
      <c r="D336" s="453"/>
      <c r="E336" s="453"/>
      <c r="F336" s="453"/>
    </row>
    <row r="337" ht="15.75" customHeight="1">
      <c r="A337" s="453"/>
      <c r="B337" s="453"/>
      <c r="C337" s="453"/>
      <c r="D337" s="453"/>
      <c r="E337" s="453"/>
      <c r="F337" s="453"/>
    </row>
    <row r="338" ht="15.75" customHeight="1">
      <c r="A338" s="453"/>
      <c r="B338" s="453"/>
      <c r="C338" s="453"/>
      <c r="D338" s="453"/>
      <c r="E338" s="453"/>
      <c r="F338" s="453"/>
    </row>
    <row r="339" ht="15.75" customHeight="1">
      <c r="A339" s="453"/>
      <c r="B339" s="453"/>
      <c r="C339" s="453"/>
      <c r="D339" s="453"/>
      <c r="E339" s="453"/>
      <c r="F339" s="453"/>
    </row>
    <row r="340" ht="15.75" customHeight="1">
      <c r="A340" s="453"/>
      <c r="B340" s="453"/>
      <c r="C340" s="453"/>
      <c r="D340" s="453"/>
      <c r="E340" s="453"/>
      <c r="F340" s="453"/>
    </row>
    <row r="341" ht="15.75" customHeight="1">
      <c r="A341" s="453"/>
      <c r="B341" s="453"/>
      <c r="C341" s="453"/>
      <c r="D341" s="453"/>
      <c r="E341" s="453"/>
      <c r="F341" s="453"/>
    </row>
    <row r="342" ht="15.75" customHeight="1">
      <c r="A342" s="453"/>
      <c r="B342" s="453"/>
      <c r="C342" s="453"/>
      <c r="D342" s="453"/>
      <c r="E342" s="453"/>
      <c r="F342" s="453"/>
    </row>
    <row r="343" ht="15.75" customHeight="1">
      <c r="A343" s="453"/>
      <c r="B343" s="453"/>
      <c r="C343" s="453"/>
      <c r="D343" s="453"/>
      <c r="E343" s="453"/>
      <c r="F343" s="453"/>
    </row>
    <row r="344" ht="15.75" customHeight="1">
      <c r="A344" s="453"/>
      <c r="B344" s="453"/>
      <c r="C344" s="453"/>
      <c r="D344" s="453"/>
      <c r="E344" s="453"/>
      <c r="F344" s="453"/>
    </row>
    <row r="345" ht="15.75" customHeight="1">
      <c r="A345" s="453"/>
      <c r="B345" s="453"/>
      <c r="C345" s="453"/>
      <c r="D345" s="453"/>
      <c r="E345" s="453"/>
      <c r="F345" s="453"/>
    </row>
    <row r="346" ht="15.75" customHeight="1">
      <c r="A346" s="453"/>
      <c r="B346" s="453"/>
      <c r="C346" s="453"/>
      <c r="D346" s="453"/>
      <c r="E346" s="453"/>
      <c r="F346" s="453"/>
    </row>
    <row r="347" ht="15.75" customHeight="1">
      <c r="A347" s="453"/>
      <c r="B347" s="453"/>
      <c r="C347" s="453"/>
      <c r="D347" s="453"/>
      <c r="E347" s="453"/>
      <c r="F347" s="453"/>
    </row>
    <row r="348" ht="15.75" customHeight="1">
      <c r="A348" s="453"/>
      <c r="B348" s="453"/>
      <c r="C348" s="453"/>
      <c r="D348" s="453"/>
      <c r="E348" s="453"/>
      <c r="F348" s="453"/>
    </row>
    <row r="349" ht="15.75" customHeight="1">
      <c r="A349" s="453"/>
      <c r="B349" s="453"/>
      <c r="C349" s="453"/>
      <c r="D349" s="453"/>
      <c r="E349" s="453"/>
      <c r="F349" s="453"/>
    </row>
    <row r="350" ht="15.75" customHeight="1">
      <c r="A350" s="453"/>
      <c r="B350" s="453"/>
      <c r="C350" s="453"/>
      <c r="D350" s="453"/>
      <c r="E350" s="453"/>
      <c r="F350" s="453"/>
    </row>
    <row r="351" ht="15.75" customHeight="1">
      <c r="A351" s="453"/>
      <c r="B351" s="453"/>
      <c r="C351" s="453"/>
      <c r="D351" s="453"/>
      <c r="E351" s="453"/>
      <c r="F351" s="453"/>
    </row>
    <row r="352" ht="15.75" customHeight="1">
      <c r="A352" s="453"/>
      <c r="B352" s="453"/>
      <c r="C352" s="453"/>
      <c r="D352" s="453"/>
      <c r="E352" s="453"/>
      <c r="F352" s="453"/>
    </row>
    <row r="353" ht="15.75" customHeight="1">
      <c r="A353" s="453"/>
      <c r="B353" s="453"/>
      <c r="C353" s="453"/>
      <c r="D353" s="453"/>
      <c r="E353" s="453"/>
      <c r="F353" s="453"/>
    </row>
    <row r="354" ht="15.75" customHeight="1">
      <c r="A354" s="453"/>
      <c r="B354" s="453"/>
      <c r="C354" s="453"/>
      <c r="D354" s="453"/>
      <c r="E354" s="453"/>
      <c r="F354" s="453"/>
    </row>
    <row r="355" ht="15.75" customHeight="1">
      <c r="A355" s="453"/>
      <c r="B355" s="453"/>
      <c r="C355" s="453"/>
      <c r="D355" s="453"/>
      <c r="E355" s="453"/>
      <c r="F355" s="453"/>
    </row>
    <row r="356" ht="15.75" customHeight="1">
      <c r="A356" s="453"/>
      <c r="B356" s="453"/>
      <c r="C356" s="453"/>
      <c r="D356" s="453"/>
      <c r="E356" s="453"/>
      <c r="F356" s="453"/>
    </row>
    <row r="357" ht="15.75" customHeight="1">
      <c r="A357" s="453"/>
      <c r="B357" s="453"/>
      <c r="C357" s="453"/>
      <c r="D357" s="453"/>
      <c r="E357" s="453"/>
      <c r="F357" s="453"/>
    </row>
    <row r="358" ht="15.75" customHeight="1">
      <c r="A358" s="453"/>
      <c r="B358" s="453"/>
      <c r="C358" s="453"/>
      <c r="D358" s="453"/>
      <c r="E358" s="453"/>
      <c r="F358" s="453"/>
    </row>
    <row r="359" ht="15.75" customHeight="1">
      <c r="A359" s="453"/>
      <c r="B359" s="453"/>
      <c r="C359" s="453"/>
      <c r="D359" s="453"/>
      <c r="E359" s="453"/>
      <c r="F359" s="453"/>
    </row>
    <row r="360" ht="15.75" customHeight="1">
      <c r="A360" s="453"/>
      <c r="B360" s="453"/>
      <c r="C360" s="453"/>
      <c r="D360" s="453"/>
      <c r="E360" s="453"/>
      <c r="F360" s="453"/>
    </row>
    <row r="361" ht="15.75" customHeight="1">
      <c r="A361" s="453"/>
      <c r="B361" s="453"/>
      <c r="C361" s="453"/>
      <c r="D361" s="453"/>
      <c r="E361" s="453"/>
      <c r="F361" s="453"/>
    </row>
    <row r="362" ht="15.75" customHeight="1">
      <c r="A362" s="453"/>
      <c r="B362" s="453"/>
      <c r="C362" s="453"/>
      <c r="D362" s="453"/>
      <c r="E362" s="453"/>
      <c r="F362" s="453"/>
    </row>
    <row r="363" ht="15.75" customHeight="1">
      <c r="A363" s="453"/>
      <c r="B363" s="453"/>
      <c r="C363" s="453"/>
      <c r="D363" s="453"/>
      <c r="E363" s="453"/>
      <c r="F363" s="453"/>
    </row>
    <row r="364" ht="15.75" customHeight="1">
      <c r="A364" s="453"/>
      <c r="B364" s="453"/>
      <c r="C364" s="453"/>
      <c r="D364" s="453"/>
      <c r="E364" s="453"/>
      <c r="F364" s="453"/>
    </row>
    <row r="365" ht="15.75" customHeight="1">
      <c r="A365" s="453"/>
      <c r="B365" s="453"/>
      <c r="C365" s="453"/>
      <c r="D365" s="453"/>
      <c r="E365" s="453"/>
      <c r="F365" s="453"/>
    </row>
    <row r="366" ht="15.75" customHeight="1">
      <c r="A366" s="453"/>
      <c r="B366" s="453"/>
      <c r="C366" s="453"/>
      <c r="D366" s="453"/>
      <c r="E366" s="453"/>
      <c r="F366" s="453"/>
    </row>
    <row r="367" ht="15.75" customHeight="1">
      <c r="A367" s="453"/>
      <c r="B367" s="453"/>
      <c r="C367" s="453"/>
      <c r="D367" s="453"/>
      <c r="E367" s="453"/>
      <c r="F367" s="453"/>
    </row>
    <row r="368" ht="15.75" customHeight="1">
      <c r="A368" s="453"/>
      <c r="B368" s="453"/>
      <c r="C368" s="453"/>
      <c r="D368" s="453"/>
      <c r="E368" s="453"/>
      <c r="F368" s="453"/>
    </row>
    <row r="369" ht="15.75" customHeight="1">
      <c r="A369" s="453"/>
      <c r="B369" s="453"/>
      <c r="C369" s="453"/>
      <c r="D369" s="453"/>
      <c r="E369" s="453"/>
      <c r="F369" s="453"/>
    </row>
    <row r="370" ht="15.75" customHeight="1">
      <c r="A370" s="453"/>
      <c r="B370" s="453"/>
      <c r="C370" s="453"/>
      <c r="D370" s="453"/>
      <c r="E370" s="453"/>
      <c r="F370" s="453"/>
    </row>
    <row r="371" ht="15.75" customHeight="1">
      <c r="A371" s="453"/>
      <c r="B371" s="453"/>
      <c r="C371" s="453"/>
      <c r="D371" s="453"/>
      <c r="E371" s="453"/>
      <c r="F371" s="453"/>
    </row>
    <row r="372" ht="15.75" customHeight="1">
      <c r="A372" s="453"/>
      <c r="B372" s="453"/>
      <c r="C372" s="453"/>
      <c r="D372" s="453"/>
      <c r="E372" s="453"/>
      <c r="F372" s="453"/>
    </row>
    <row r="373" ht="15.75" customHeight="1">
      <c r="A373" s="453"/>
      <c r="B373" s="453"/>
      <c r="C373" s="453"/>
      <c r="D373" s="453"/>
      <c r="E373" s="453"/>
      <c r="F373" s="453"/>
    </row>
    <row r="374" ht="15.75" customHeight="1">
      <c r="A374" s="453"/>
      <c r="B374" s="453"/>
      <c r="C374" s="453"/>
      <c r="D374" s="453"/>
      <c r="E374" s="453"/>
      <c r="F374" s="453"/>
    </row>
    <row r="375" ht="15.75" customHeight="1">
      <c r="A375" s="453"/>
      <c r="B375" s="453"/>
      <c r="C375" s="453"/>
      <c r="D375" s="453"/>
      <c r="E375" s="453"/>
      <c r="F375" s="453"/>
    </row>
    <row r="376" ht="15.75" customHeight="1">
      <c r="A376" s="453"/>
      <c r="B376" s="453"/>
      <c r="C376" s="453"/>
      <c r="D376" s="453"/>
      <c r="E376" s="453"/>
      <c r="F376" s="453"/>
    </row>
    <row r="377" ht="15.75" customHeight="1">
      <c r="A377" s="453"/>
      <c r="B377" s="453"/>
      <c r="C377" s="453"/>
      <c r="D377" s="453"/>
      <c r="E377" s="453"/>
      <c r="F377" s="453"/>
    </row>
    <row r="378" ht="15.75" customHeight="1">
      <c r="A378" s="453"/>
      <c r="B378" s="453"/>
      <c r="C378" s="453"/>
      <c r="D378" s="453"/>
      <c r="E378" s="453"/>
      <c r="F378" s="453"/>
    </row>
    <row r="379" ht="15.75" customHeight="1">
      <c r="A379" s="453"/>
      <c r="B379" s="453"/>
      <c r="C379" s="453"/>
      <c r="D379" s="453"/>
      <c r="E379" s="453"/>
      <c r="F379" s="453"/>
    </row>
    <row r="380" ht="15.75" customHeight="1">
      <c r="A380" s="453"/>
      <c r="B380" s="453"/>
      <c r="C380" s="453"/>
      <c r="D380" s="453"/>
      <c r="E380" s="453"/>
      <c r="F380" s="453"/>
    </row>
    <row r="381" ht="15.75" customHeight="1">
      <c r="A381" s="453"/>
      <c r="B381" s="453"/>
      <c r="C381" s="453"/>
      <c r="D381" s="453"/>
      <c r="E381" s="453"/>
      <c r="F381" s="453"/>
    </row>
    <row r="382" ht="15.75" customHeight="1">
      <c r="A382" s="453"/>
      <c r="B382" s="453"/>
      <c r="C382" s="453"/>
      <c r="D382" s="453"/>
      <c r="E382" s="453"/>
      <c r="F382" s="453"/>
    </row>
    <row r="383" ht="15.75" customHeight="1">
      <c r="A383" s="453"/>
      <c r="B383" s="453"/>
      <c r="C383" s="453"/>
      <c r="D383" s="453"/>
      <c r="E383" s="453"/>
      <c r="F383" s="453"/>
    </row>
    <row r="384" ht="15.75" customHeight="1">
      <c r="A384" s="453"/>
      <c r="B384" s="453"/>
      <c r="C384" s="453"/>
      <c r="D384" s="453"/>
      <c r="E384" s="453"/>
      <c r="F384" s="453"/>
    </row>
    <row r="385" ht="15.75" customHeight="1">
      <c r="A385" s="453"/>
      <c r="B385" s="453"/>
      <c r="C385" s="453"/>
      <c r="D385" s="453"/>
      <c r="E385" s="453"/>
      <c r="F385" s="453"/>
    </row>
    <row r="386" ht="15.75" customHeight="1">
      <c r="A386" s="453"/>
      <c r="B386" s="453"/>
      <c r="C386" s="453"/>
      <c r="D386" s="453"/>
      <c r="E386" s="453"/>
      <c r="F386" s="453"/>
    </row>
    <row r="387" ht="15.75" customHeight="1">
      <c r="A387" s="453"/>
      <c r="B387" s="453"/>
      <c r="C387" s="453"/>
      <c r="D387" s="453"/>
      <c r="E387" s="453"/>
      <c r="F387" s="453"/>
    </row>
    <row r="388" ht="15.75" customHeight="1">
      <c r="A388" s="453"/>
      <c r="B388" s="453"/>
      <c r="C388" s="453"/>
      <c r="D388" s="453"/>
      <c r="E388" s="453"/>
      <c r="F388" s="453"/>
    </row>
    <row r="389" ht="15.75" customHeight="1">
      <c r="A389" s="453"/>
      <c r="B389" s="453"/>
      <c r="C389" s="453"/>
      <c r="D389" s="453"/>
      <c r="E389" s="453"/>
      <c r="F389" s="453"/>
    </row>
    <row r="390" ht="15.75" customHeight="1">
      <c r="A390" s="453"/>
      <c r="B390" s="453"/>
      <c r="C390" s="453"/>
      <c r="D390" s="453"/>
      <c r="E390" s="453"/>
      <c r="F390" s="453"/>
    </row>
    <row r="391" ht="15.75" customHeight="1">
      <c r="A391" s="453"/>
      <c r="B391" s="453"/>
      <c r="C391" s="453"/>
      <c r="D391" s="453"/>
      <c r="E391" s="453"/>
      <c r="F391" s="453"/>
    </row>
    <row r="392" ht="15.75" customHeight="1">
      <c r="A392" s="453"/>
      <c r="B392" s="453"/>
      <c r="C392" s="453"/>
      <c r="D392" s="453"/>
      <c r="E392" s="453"/>
      <c r="F392" s="453"/>
    </row>
    <row r="393" ht="15.75" customHeight="1">
      <c r="A393" s="453"/>
      <c r="B393" s="453"/>
      <c r="C393" s="453"/>
      <c r="D393" s="453"/>
      <c r="E393" s="453"/>
      <c r="F393" s="453"/>
    </row>
    <row r="394" ht="15.75" customHeight="1">
      <c r="A394" s="453"/>
      <c r="B394" s="453"/>
      <c r="C394" s="453"/>
      <c r="D394" s="453"/>
      <c r="E394" s="453"/>
      <c r="F394" s="453"/>
    </row>
    <row r="395" ht="15.75" customHeight="1">
      <c r="A395" s="453"/>
      <c r="B395" s="453"/>
      <c r="C395" s="453"/>
      <c r="D395" s="453"/>
      <c r="E395" s="453"/>
      <c r="F395" s="453"/>
    </row>
    <row r="396" ht="15.75" customHeight="1">
      <c r="A396" s="453"/>
      <c r="B396" s="453"/>
      <c r="C396" s="453"/>
      <c r="D396" s="453"/>
      <c r="E396" s="453"/>
      <c r="F396" s="453"/>
    </row>
    <row r="397" ht="15.75" customHeight="1">
      <c r="A397" s="453"/>
      <c r="B397" s="453"/>
      <c r="C397" s="453"/>
      <c r="D397" s="453"/>
      <c r="E397" s="453"/>
      <c r="F397" s="453"/>
    </row>
    <row r="398" ht="15.75" customHeight="1">
      <c r="A398" s="453"/>
      <c r="B398" s="453"/>
      <c r="C398" s="453"/>
      <c r="D398" s="453"/>
      <c r="E398" s="453"/>
      <c r="F398" s="453"/>
    </row>
    <row r="399" ht="15.75" customHeight="1">
      <c r="A399" s="453"/>
      <c r="B399" s="453"/>
      <c r="C399" s="453"/>
      <c r="D399" s="453"/>
      <c r="E399" s="453"/>
      <c r="F399" s="453"/>
    </row>
    <row r="400" ht="15.75" customHeight="1">
      <c r="A400" s="453"/>
      <c r="B400" s="453"/>
      <c r="C400" s="453"/>
      <c r="D400" s="453"/>
      <c r="E400" s="453"/>
      <c r="F400" s="453"/>
    </row>
    <row r="401" ht="15.75" customHeight="1">
      <c r="A401" s="453"/>
      <c r="B401" s="453"/>
      <c r="C401" s="453"/>
      <c r="D401" s="453"/>
      <c r="E401" s="453"/>
      <c r="F401" s="453"/>
    </row>
    <row r="402" ht="15.75" customHeight="1">
      <c r="A402" s="453"/>
      <c r="B402" s="453"/>
      <c r="C402" s="453"/>
      <c r="D402" s="453"/>
      <c r="E402" s="453"/>
      <c r="F402" s="453"/>
    </row>
    <row r="403" ht="15.75" customHeight="1">
      <c r="A403" s="453"/>
      <c r="B403" s="453"/>
      <c r="C403" s="453"/>
      <c r="D403" s="453"/>
      <c r="E403" s="453"/>
      <c r="F403" s="453"/>
    </row>
    <row r="404" ht="15.75" customHeight="1">
      <c r="A404" s="453"/>
      <c r="B404" s="453"/>
      <c r="C404" s="453"/>
      <c r="D404" s="453"/>
      <c r="E404" s="453"/>
      <c r="F404" s="453"/>
    </row>
    <row r="405" ht="15.75" customHeight="1">
      <c r="A405" s="453"/>
      <c r="B405" s="453"/>
      <c r="C405" s="453"/>
      <c r="D405" s="453"/>
      <c r="E405" s="453"/>
      <c r="F405" s="453"/>
    </row>
    <row r="406" ht="15.75" customHeight="1">
      <c r="A406" s="453"/>
      <c r="B406" s="453"/>
      <c r="C406" s="453"/>
      <c r="D406" s="453"/>
      <c r="E406" s="453"/>
      <c r="F406" s="453"/>
    </row>
    <row r="407" ht="15.75" customHeight="1">
      <c r="A407" s="453"/>
      <c r="B407" s="453"/>
      <c r="C407" s="453"/>
      <c r="D407" s="453"/>
      <c r="E407" s="453"/>
      <c r="F407" s="453"/>
    </row>
    <row r="408" ht="15.75" customHeight="1">
      <c r="A408" s="453"/>
      <c r="B408" s="453"/>
      <c r="C408" s="453"/>
      <c r="D408" s="453"/>
      <c r="E408" s="453"/>
      <c r="F408" s="453"/>
    </row>
    <row r="409" ht="15.75" customHeight="1">
      <c r="A409" s="453"/>
      <c r="B409" s="453"/>
      <c r="C409" s="453"/>
      <c r="D409" s="453"/>
      <c r="E409" s="453"/>
      <c r="F409" s="453"/>
    </row>
    <row r="410" ht="15.75" customHeight="1">
      <c r="A410" s="453"/>
      <c r="B410" s="453"/>
      <c r="C410" s="453"/>
      <c r="D410" s="453"/>
      <c r="E410" s="453"/>
      <c r="F410" s="453"/>
    </row>
    <row r="411" ht="15.75" customHeight="1">
      <c r="A411" s="453"/>
      <c r="B411" s="453"/>
      <c r="C411" s="453"/>
      <c r="D411" s="453"/>
      <c r="E411" s="453"/>
      <c r="F411" s="453"/>
    </row>
    <row r="412" ht="15.75" customHeight="1">
      <c r="A412" s="453"/>
      <c r="B412" s="453"/>
      <c r="C412" s="453"/>
      <c r="D412" s="453"/>
      <c r="E412" s="453"/>
      <c r="F412" s="453"/>
    </row>
    <row r="413" ht="15.75" customHeight="1">
      <c r="A413" s="453"/>
      <c r="B413" s="453"/>
      <c r="C413" s="453"/>
      <c r="D413" s="453"/>
      <c r="E413" s="453"/>
      <c r="F413" s="453"/>
    </row>
    <row r="414" ht="15.75" customHeight="1">
      <c r="A414" s="453"/>
      <c r="B414" s="453"/>
      <c r="C414" s="453"/>
      <c r="D414" s="453"/>
      <c r="E414" s="453"/>
      <c r="F414" s="453"/>
    </row>
    <row r="415" ht="15.75" customHeight="1">
      <c r="A415" s="453"/>
      <c r="B415" s="453"/>
      <c r="C415" s="453"/>
      <c r="D415" s="453"/>
      <c r="E415" s="453"/>
      <c r="F415" s="453"/>
    </row>
    <row r="416" ht="15.75" customHeight="1">
      <c r="A416" s="453"/>
      <c r="B416" s="453"/>
      <c r="C416" s="453"/>
      <c r="D416" s="453"/>
      <c r="E416" s="453"/>
      <c r="F416" s="453"/>
    </row>
    <row r="417" ht="15.75" customHeight="1">
      <c r="A417" s="453"/>
      <c r="B417" s="453"/>
      <c r="C417" s="453"/>
      <c r="D417" s="453"/>
      <c r="E417" s="453"/>
      <c r="F417" s="453"/>
    </row>
    <row r="418" ht="15.75" customHeight="1">
      <c r="A418" s="453"/>
      <c r="B418" s="453"/>
      <c r="C418" s="453"/>
      <c r="D418" s="453"/>
      <c r="E418" s="453"/>
      <c r="F418" s="453"/>
    </row>
    <row r="419" ht="15.75" customHeight="1">
      <c r="A419" s="453"/>
      <c r="B419" s="453"/>
      <c r="C419" s="453"/>
      <c r="D419" s="453"/>
      <c r="E419" s="453"/>
      <c r="F419" s="453"/>
    </row>
    <row r="420" ht="15.75" customHeight="1">
      <c r="A420" s="453"/>
      <c r="B420" s="453"/>
      <c r="C420" s="453"/>
      <c r="D420" s="453"/>
      <c r="E420" s="453"/>
      <c r="F420" s="453"/>
    </row>
    <row r="421" ht="15.75" customHeight="1">
      <c r="A421" s="453"/>
      <c r="B421" s="453"/>
      <c r="C421" s="453"/>
      <c r="D421" s="453"/>
      <c r="E421" s="453"/>
      <c r="F421" s="453"/>
    </row>
    <row r="422" ht="15.75" customHeight="1">
      <c r="A422" s="453"/>
      <c r="B422" s="453"/>
      <c r="C422" s="453"/>
      <c r="D422" s="453"/>
      <c r="E422" s="453"/>
      <c r="F422" s="453"/>
    </row>
    <row r="423" ht="15.75" customHeight="1">
      <c r="A423" s="453"/>
      <c r="B423" s="453"/>
      <c r="C423" s="453"/>
      <c r="D423" s="453"/>
      <c r="E423" s="453"/>
      <c r="F423" s="453"/>
    </row>
    <row r="424" ht="15.75" customHeight="1">
      <c r="A424" s="453"/>
      <c r="B424" s="453"/>
      <c r="C424" s="453"/>
      <c r="D424" s="453"/>
      <c r="E424" s="453"/>
      <c r="F424" s="453"/>
    </row>
    <row r="425" ht="15.75" customHeight="1">
      <c r="A425" s="453"/>
      <c r="B425" s="453"/>
      <c r="C425" s="453"/>
      <c r="D425" s="453"/>
      <c r="E425" s="453"/>
      <c r="F425" s="453"/>
    </row>
    <row r="426" ht="15.75" customHeight="1">
      <c r="A426" s="453"/>
      <c r="B426" s="453"/>
      <c r="C426" s="453"/>
      <c r="D426" s="453"/>
      <c r="E426" s="453"/>
      <c r="F426" s="453"/>
    </row>
    <row r="427" ht="15.75" customHeight="1">
      <c r="A427" s="453"/>
      <c r="B427" s="453"/>
      <c r="C427" s="453"/>
      <c r="D427" s="453"/>
      <c r="E427" s="453"/>
      <c r="F427" s="453"/>
    </row>
    <row r="428" ht="15.75" customHeight="1">
      <c r="A428" s="453"/>
      <c r="B428" s="453"/>
      <c r="C428" s="453"/>
      <c r="D428" s="453"/>
      <c r="E428" s="453"/>
      <c r="F428" s="453"/>
    </row>
    <row r="429" ht="15.75" customHeight="1">
      <c r="A429" s="453"/>
      <c r="B429" s="453"/>
      <c r="C429" s="453"/>
      <c r="D429" s="453"/>
      <c r="E429" s="453"/>
      <c r="F429" s="453"/>
    </row>
    <row r="430" ht="15.75" customHeight="1">
      <c r="A430" s="453"/>
      <c r="B430" s="453"/>
      <c r="C430" s="453"/>
      <c r="D430" s="453"/>
      <c r="E430" s="453"/>
      <c r="F430" s="453"/>
    </row>
    <row r="431" ht="15.75" customHeight="1">
      <c r="A431" s="453"/>
      <c r="B431" s="453"/>
      <c r="C431" s="453"/>
      <c r="D431" s="453"/>
      <c r="E431" s="453"/>
      <c r="F431" s="453"/>
    </row>
    <row r="432" ht="15.75" customHeight="1">
      <c r="A432" s="453"/>
      <c r="B432" s="453"/>
      <c r="C432" s="453"/>
      <c r="D432" s="453"/>
      <c r="E432" s="453"/>
      <c r="F432" s="453"/>
    </row>
    <row r="433" ht="15.75" customHeight="1">
      <c r="A433" s="453"/>
      <c r="B433" s="453"/>
      <c r="C433" s="453"/>
      <c r="D433" s="453"/>
      <c r="E433" s="453"/>
      <c r="F433" s="453"/>
    </row>
    <row r="434" ht="15.75" customHeight="1">
      <c r="A434" s="453"/>
      <c r="B434" s="453"/>
      <c r="C434" s="453"/>
      <c r="D434" s="453"/>
      <c r="E434" s="453"/>
      <c r="F434" s="453"/>
    </row>
    <row r="435" ht="15.75" customHeight="1">
      <c r="A435" s="453"/>
      <c r="B435" s="453"/>
      <c r="C435" s="453"/>
      <c r="D435" s="453"/>
      <c r="E435" s="453"/>
      <c r="F435" s="453"/>
    </row>
    <row r="436" ht="15.75" customHeight="1">
      <c r="A436" s="453"/>
      <c r="B436" s="453"/>
      <c r="C436" s="453"/>
      <c r="D436" s="453"/>
      <c r="E436" s="453"/>
      <c r="F436" s="453"/>
    </row>
    <row r="437" ht="15.75" customHeight="1">
      <c r="A437" s="453"/>
      <c r="B437" s="453"/>
      <c r="C437" s="453"/>
      <c r="D437" s="453"/>
      <c r="E437" s="453"/>
      <c r="F437" s="453"/>
    </row>
    <row r="438" ht="15.75" customHeight="1">
      <c r="A438" s="453"/>
      <c r="B438" s="453"/>
      <c r="C438" s="453"/>
      <c r="D438" s="453"/>
      <c r="E438" s="453"/>
      <c r="F438" s="453"/>
    </row>
    <row r="439" ht="15.75" customHeight="1">
      <c r="A439" s="453"/>
      <c r="B439" s="453"/>
      <c r="C439" s="453"/>
      <c r="D439" s="453"/>
      <c r="E439" s="453"/>
      <c r="F439" s="453"/>
    </row>
    <row r="440" ht="15.75" customHeight="1">
      <c r="A440" s="453"/>
      <c r="B440" s="453"/>
      <c r="C440" s="453"/>
      <c r="D440" s="453"/>
      <c r="E440" s="453"/>
      <c r="F440" s="453"/>
    </row>
    <row r="441" ht="15.75" customHeight="1">
      <c r="A441" s="453"/>
      <c r="B441" s="453"/>
      <c r="C441" s="453"/>
      <c r="D441" s="453"/>
      <c r="E441" s="453"/>
      <c r="F441" s="453"/>
    </row>
    <row r="442" ht="15.75" customHeight="1">
      <c r="A442" s="453"/>
      <c r="B442" s="453"/>
      <c r="C442" s="453"/>
      <c r="D442" s="453"/>
      <c r="E442" s="453"/>
      <c r="F442" s="453"/>
    </row>
    <row r="443" ht="15.75" customHeight="1">
      <c r="A443" s="453"/>
      <c r="B443" s="453"/>
      <c r="C443" s="453"/>
      <c r="D443" s="453"/>
      <c r="E443" s="453"/>
      <c r="F443" s="453"/>
    </row>
    <row r="444" ht="15.75" customHeight="1">
      <c r="A444" s="453"/>
      <c r="B444" s="453"/>
      <c r="C444" s="453"/>
      <c r="D444" s="453"/>
      <c r="E444" s="453"/>
      <c r="F444" s="453"/>
    </row>
    <row r="445" ht="15.75" customHeight="1">
      <c r="A445" s="453"/>
      <c r="B445" s="453"/>
      <c r="C445" s="453"/>
      <c r="D445" s="453"/>
      <c r="E445" s="453"/>
      <c r="F445" s="453"/>
    </row>
    <row r="446" ht="15.75" customHeight="1">
      <c r="A446" s="453"/>
      <c r="B446" s="453"/>
      <c r="C446" s="453"/>
      <c r="D446" s="453"/>
      <c r="E446" s="453"/>
      <c r="F446" s="453"/>
    </row>
    <row r="447" ht="15.75" customHeight="1">
      <c r="A447" s="453"/>
      <c r="B447" s="453"/>
      <c r="C447" s="453"/>
      <c r="D447" s="453"/>
      <c r="E447" s="453"/>
      <c r="F447" s="453"/>
    </row>
    <row r="448" ht="15.75" customHeight="1">
      <c r="A448" s="453"/>
      <c r="B448" s="453"/>
      <c r="C448" s="453"/>
      <c r="D448" s="453"/>
      <c r="E448" s="453"/>
      <c r="F448" s="453"/>
    </row>
    <row r="449" ht="15.75" customHeight="1">
      <c r="A449" s="453"/>
      <c r="B449" s="453"/>
      <c r="C449" s="453"/>
      <c r="D449" s="453"/>
      <c r="E449" s="453"/>
      <c r="F449" s="453"/>
    </row>
    <row r="450" ht="15.75" customHeight="1">
      <c r="A450" s="453"/>
      <c r="B450" s="453"/>
      <c r="C450" s="453"/>
      <c r="D450" s="453"/>
      <c r="E450" s="453"/>
      <c r="F450" s="453"/>
    </row>
    <row r="451" ht="15.75" customHeight="1">
      <c r="A451" s="453"/>
      <c r="B451" s="453"/>
      <c r="C451" s="453"/>
      <c r="D451" s="453"/>
      <c r="E451" s="453"/>
      <c r="F451" s="453"/>
    </row>
    <row r="452" ht="15.75" customHeight="1">
      <c r="A452" s="453"/>
      <c r="B452" s="453"/>
      <c r="C452" s="453"/>
      <c r="D452" s="453"/>
      <c r="E452" s="453"/>
      <c r="F452" s="453"/>
    </row>
    <row r="453" ht="15.75" customHeight="1">
      <c r="A453" s="453"/>
      <c r="B453" s="453"/>
      <c r="C453" s="453"/>
      <c r="D453" s="453"/>
      <c r="E453" s="453"/>
      <c r="F453" s="453"/>
    </row>
    <row r="454" ht="15.75" customHeight="1">
      <c r="A454" s="453"/>
      <c r="B454" s="453"/>
      <c r="C454" s="453"/>
      <c r="D454" s="453"/>
      <c r="E454" s="453"/>
      <c r="F454" s="453"/>
    </row>
    <row r="455" ht="15.75" customHeight="1">
      <c r="A455" s="453"/>
      <c r="B455" s="453"/>
      <c r="C455" s="453"/>
      <c r="D455" s="453"/>
      <c r="E455" s="453"/>
      <c r="F455" s="453"/>
    </row>
    <row r="456" ht="15.75" customHeight="1">
      <c r="A456" s="453"/>
      <c r="B456" s="453"/>
      <c r="C456" s="453"/>
      <c r="D456" s="453"/>
      <c r="E456" s="453"/>
      <c r="F456" s="453"/>
    </row>
    <row r="457" ht="15.75" customHeight="1">
      <c r="A457" s="453"/>
      <c r="B457" s="453"/>
      <c r="C457" s="453"/>
      <c r="D457" s="453"/>
      <c r="E457" s="453"/>
      <c r="F457" s="453"/>
    </row>
    <row r="458" ht="15.75" customHeight="1">
      <c r="A458" s="453"/>
      <c r="B458" s="453"/>
      <c r="C458" s="453"/>
      <c r="D458" s="453"/>
      <c r="E458" s="453"/>
      <c r="F458" s="453"/>
    </row>
    <row r="459" ht="15.75" customHeight="1">
      <c r="A459" s="453"/>
      <c r="B459" s="453"/>
      <c r="C459" s="453"/>
      <c r="D459" s="453"/>
      <c r="E459" s="453"/>
      <c r="F459" s="453"/>
    </row>
    <row r="460" ht="15.75" customHeight="1">
      <c r="A460" s="453"/>
      <c r="B460" s="453"/>
      <c r="C460" s="453"/>
      <c r="D460" s="453"/>
      <c r="E460" s="453"/>
      <c r="F460" s="453"/>
    </row>
    <row r="461" ht="15.75" customHeight="1">
      <c r="A461" s="453"/>
      <c r="B461" s="453"/>
      <c r="C461" s="453"/>
      <c r="D461" s="453"/>
      <c r="E461" s="453"/>
      <c r="F461" s="453"/>
    </row>
    <row r="462" ht="15.75" customHeight="1">
      <c r="A462" s="453"/>
      <c r="B462" s="453"/>
      <c r="C462" s="453"/>
      <c r="D462" s="453"/>
      <c r="E462" s="453"/>
      <c r="F462" s="453"/>
    </row>
    <row r="463" ht="15.75" customHeight="1">
      <c r="A463" s="453"/>
      <c r="B463" s="453"/>
      <c r="C463" s="453"/>
      <c r="D463" s="453"/>
      <c r="E463" s="453"/>
      <c r="F463" s="453"/>
    </row>
    <row r="464" ht="15.75" customHeight="1">
      <c r="A464" s="453"/>
      <c r="B464" s="453"/>
      <c r="C464" s="453"/>
      <c r="D464" s="453"/>
      <c r="E464" s="453"/>
      <c r="F464" s="453"/>
    </row>
    <row r="465" ht="15.75" customHeight="1">
      <c r="A465" s="453"/>
      <c r="B465" s="453"/>
      <c r="C465" s="453"/>
      <c r="D465" s="453"/>
      <c r="E465" s="453"/>
      <c r="F465" s="453"/>
    </row>
    <row r="466" ht="15.75" customHeight="1">
      <c r="A466" s="453"/>
      <c r="B466" s="453"/>
      <c r="C466" s="453"/>
      <c r="D466" s="453"/>
      <c r="E466" s="453"/>
      <c r="F466" s="453"/>
    </row>
    <row r="467" ht="15.75" customHeight="1">
      <c r="A467" s="453"/>
      <c r="B467" s="453"/>
      <c r="C467" s="453"/>
      <c r="D467" s="453"/>
      <c r="E467" s="453"/>
      <c r="F467" s="453"/>
    </row>
    <row r="468" ht="15.75" customHeight="1">
      <c r="A468" s="453"/>
      <c r="B468" s="453"/>
      <c r="C468" s="453"/>
      <c r="D468" s="453"/>
      <c r="E468" s="453"/>
      <c r="F468" s="453"/>
    </row>
    <row r="469" ht="15.75" customHeight="1">
      <c r="A469" s="453"/>
      <c r="B469" s="453"/>
      <c r="C469" s="453"/>
      <c r="D469" s="453"/>
      <c r="E469" s="453"/>
      <c r="F469" s="453"/>
    </row>
    <row r="470" ht="15.75" customHeight="1">
      <c r="A470" s="453"/>
      <c r="B470" s="453"/>
      <c r="C470" s="453"/>
      <c r="D470" s="453"/>
      <c r="E470" s="453"/>
      <c r="F470" s="453"/>
    </row>
    <row r="471" ht="15.75" customHeight="1">
      <c r="A471" s="453"/>
      <c r="B471" s="453"/>
      <c r="C471" s="453"/>
      <c r="D471" s="453"/>
      <c r="E471" s="453"/>
      <c r="F471" s="453"/>
    </row>
    <row r="472" ht="15.75" customHeight="1">
      <c r="A472" s="453"/>
      <c r="B472" s="453"/>
      <c r="C472" s="453"/>
      <c r="D472" s="453"/>
      <c r="E472" s="453"/>
      <c r="F472" s="453"/>
    </row>
    <row r="473" ht="15.75" customHeight="1">
      <c r="A473" s="453"/>
      <c r="B473" s="453"/>
      <c r="C473" s="453"/>
      <c r="D473" s="453"/>
      <c r="E473" s="453"/>
      <c r="F473" s="453"/>
    </row>
    <row r="474" ht="15.75" customHeight="1">
      <c r="A474" s="453"/>
      <c r="B474" s="453"/>
      <c r="C474" s="453"/>
      <c r="D474" s="453"/>
      <c r="E474" s="453"/>
      <c r="F474" s="453"/>
    </row>
    <row r="475" ht="15.75" customHeight="1">
      <c r="A475" s="453"/>
      <c r="B475" s="453"/>
      <c r="C475" s="453"/>
      <c r="D475" s="453"/>
      <c r="E475" s="453"/>
      <c r="F475" s="453"/>
    </row>
    <row r="476" ht="15.75" customHeight="1">
      <c r="A476" s="453"/>
      <c r="B476" s="453"/>
      <c r="C476" s="453"/>
      <c r="D476" s="453"/>
      <c r="E476" s="453"/>
      <c r="F476" s="453"/>
    </row>
    <row r="477" ht="15.75" customHeight="1">
      <c r="A477" s="453"/>
      <c r="B477" s="453"/>
      <c r="C477" s="453"/>
      <c r="D477" s="453"/>
      <c r="E477" s="453"/>
      <c r="F477" s="453"/>
    </row>
    <row r="478" ht="15.75" customHeight="1">
      <c r="A478" s="453"/>
      <c r="B478" s="453"/>
      <c r="C478" s="453"/>
      <c r="D478" s="453"/>
      <c r="E478" s="453"/>
      <c r="F478" s="453"/>
    </row>
    <row r="479" ht="15.75" customHeight="1">
      <c r="A479" s="453"/>
      <c r="B479" s="453"/>
      <c r="C479" s="453"/>
      <c r="D479" s="453"/>
      <c r="E479" s="453"/>
      <c r="F479" s="453"/>
    </row>
    <row r="480" ht="15.75" customHeight="1">
      <c r="A480" s="453"/>
      <c r="B480" s="453"/>
      <c r="C480" s="453"/>
      <c r="D480" s="453"/>
      <c r="E480" s="453"/>
      <c r="F480" s="453"/>
    </row>
    <row r="481" ht="15.75" customHeight="1">
      <c r="A481" s="453"/>
      <c r="B481" s="453"/>
      <c r="C481" s="453"/>
      <c r="D481" s="453"/>
      <c r="E481" s="453"/>
      <c r="F481" s="453"/>
    </row>
    <row r="482" ht="15.75" customHeight="1">
      <c r="A482" s="453"/>
      <c r="B482" s="453"/>
      <c r="C482" s="453"/>
      <c r="D482" s="453"/>
      <c r="E482" s="453"/>
      <c r="F482" s="453"/>
    </row>
    <row r="483" ht="15.75" customHeight="1">
      <c r="A483" s="453"/>
      <c r="B483" s="453"/>
      <c r="C483" s="453"/>
      <c r="D483" s="453"/>
      <c r="E483" s="453"/>
      <c r="F483" s="453"/>
    </row>
    <row r="484" ht="15.75" customHeight="1">
      <c r="A484" s="453"/>
      <c r="B484" s="453"/>
      <c r="C484" s="453"/>
      <c r="D484" s="453"/>
      <c r="E484" s="453"/>
      <c r="F484" s="453"/>
    </row>
    <row r="485" ht="15.75" customHeight="1">
      <c r="A485" s="453"/>
      <c r="B485" s="453"/>
      <c r="C485" s="453"/>
      <c r="D485" s="453"/>
      <c r="E485" s="453"/>
      <c r="F485" s="453"/>
    </row>
    <row r="486" ht="15.75" customHeight="1">
      <c r="A486" s="453"/>
      <c r="B486" s="453"/>
      <c r="C486" s="453"/>
      <c r="D486" s="453"/>
      <c r="E486" s="453"/>
      <c r="F486" s="453"/>
    </row>
    <row r="487" ht="15.75" customHeight="1">
      <c r="A487" s="453"/>
      <c r="B487" s="453"/>
      <c r="C487" s="453"/>
      <c r="D487" s="453"/>
      <c r="E487" s="453"/>
      <c r="F487" s="453"/>
    </row>
    <row r="488" ht="15.75" customHeight="1">
      <c r="A488" s="453"/>
      <c r="B488" s="453"/>
      <c r="C488" s="453"/>
      <c r="D488" s="453"/>
      <c r="E488" s="453"/>
      <c r="F488" s="453"/>
    </row>
    <row r="489" ht="15.75" customHeight="1">
      <c r="A489" s="453"/>
      <c r="B489" s="453"/>
      <c r="C489" s="453"/>
      <c r="D489" s="453"/>
      <c r="E489" s="453"/>
      <c r="F489" s="453"/>
    </row>
    <row r="490" ht="15.75" customHeight="1">
      <c r="A490" s="453"/>
      <c r="B490" s="453"/>
      <c r="C490" s="453"/>
      <c r="D490" s="453"/>
      <c r="E490" s="453"/>
      <c r="F490" s="453"/>
    </row>
    <row r="491" ht="15.75" customHeight="1">
      <c r="A491" s="453"/>
      <c r="B491" s="453"/>
      <c r="C491" s="453"/>
      <c r="D491" s="453"/>
      <c r="E491" s="453"/>
      <c r="F491" s="453"/>
    </row>
    <row r="492" ht="15.75" customHeight="1">
      <c r="A492" s="453"/>
      <c r="B492" s="453"/>
      <c r="C492" s="453"/>
      <c r="D492" s="453"/>
      <c r="E492" s="453"/>
      <c r="F492" s="453"/>
    </row>
    <row r="493" ht="15.75" customHeight="1">
      <c r="A493" s="453"/>
      <c r="B493" s="453"/>
      <c r="C493" s="453"/>
      <c r="D493" s="453"/>
      <c r="E493" s="453"/>
      <c r="F493" s="453"/>
    </row>
    <row r="494" ht="15.75" customHeight="1">
      <c r="A494" s="453"/>
      <c r="B494" s="453"/>
      <c r="C494" s="453"/>
      <c r="D494" s="453"/>
      <c r="E494" s="453"/>
      <c r="F494" s="453"/>
    </row>
    <row r="495" ht="15.75" customHeight="1">
      <c r="A495" s="453"/>
      <c r="B495" s="453"/>
      <c r="C495" s="453"/>
      <c r="D495" s="453"/>
      <c r="E495" s="453"/>
      <c r="F495" s="453"/>
    </row>
    <row r="496" ht="15.75" customHeight="1">
      <c r="A496" s="453"/>
      <c r="B496" s="453"/>
      <c r="C496" s="453"/>
      <c r="D496" s="453"/>
      <c r="E496" s="453"/>
      <c r="F496" s="453"/>
    </row>
    <row r="497" ht="15.75" customHeight="1">
      <c r="A497" s="453"/>
      <c r="B497" s="453"/>
      <c r="C497" s="453"/>
      <c r="D497" s="453"/>
      <c r="E497" s="453"/>
      <c r="F497" s="453"/>
    </row>
    <row r="498" ht="15.75" customHeight="1">
      <c r="A498" s="453"/>
      <c r="B498" s="453"/>
      <c r="C498" s="453"/>
      <c r="D498" s="453"/>
      <c r="E498" s="453"/>
      <c r="F498" s="453"/>
    </row>
    <row r="499" ht="15.75" customHeight="1">
      <c r="A499" s="453"/>
      <c r="B499" s="453"/>
      <c r="C499" s="453"/>
      <c r="D499" s="453"/>
      <c r="E499" s="453"/>
      <c r="F499" s="453"/>
    </row>
    <row r="500" ht="15.75" customHeight="1">
      <c r="A500" s="453"/>
      <c r="B500" s="453"/>
      <c r="C500" s="453"/>
      <c r="D500" s="453"/>
      <c r="E500" s="453"/>
      <c r="F500" s="453"/>
    </row>
    <row r="501" ht="15.75" customHeight="1">
      <c r="A501" s="453"/>
      <c r="B501" s="453"/>
      <c r="C501" s="453"/>
      <c r="D501" s="453"/>
      <c r="E501" s="453"/>
      <c r="F501" s="453"/>
    </row>
    <row r="502" ht="15.75" customHeight="1">
      <c r="A502" s="453"/>
      <c r="B502" s="453"/>
      <c r="C502" s="453"/>
      <c r="D502" s="453"/>
      <c r="E502" s="453"/>
      <c r="F502" s="453"/>
    </row>
    <row r="503" ht="15.75" customHeight="1">
      <c r="A503" s="453"/>
      <c r="B503" s="453"/>
      <c r="C503" s="453"/>
      <c r="D503" s="453"/>
      <c r="E503" s="453"/>
      <c r="F503" s="453"/>
    </row>
    <row r="504" ht="15.75" customHeight="1">
      <c r="A504" s="453"/>
      <c r="B504" s="453"/>
      <c r="C504" s="453"/>
      <c r="D504" s="453"/>
      <c r="E504" s="453"/>
      <c r="F504" s="453"/>
    </row>
    <row r="505" ht="15.75" customHeight="1">
      <c r="A505" s="453"/>
      <c r="B505" s="453"/>
      <c r="C505" s="453"/>
      <c r="D505" s="453"/>
      <c r="E505" s="453"/>
      <c r="F505" s="453"/>
    </row>
    <row r="506" ht="15.75" customHeight="1">
      <c r="A506" s="453"/>
      <c r="B506" s="453"/>
      <c r="C506" s="453"/>
      <c r="D506" s="453"/>
      <c r="E506" s="453"/>
      <c r="F506" s="453"/>
    </row>
    <row r="507" ht="15.75" customHeight="1">
      <c r="A507" s="453"/>
      <c r="B507" s="453"/>
      <c r="C507" s="453"/>
      <c r="D507" s="453"/>
      <c r="E507" s="453"/>
      <c r="F507" s="453"/>
    </row>
    <row r="508" ht="15.75" customHeight="1">
      <c r="A508" s="453"/>
      <c r="B508" s="453"/>
      <c r="C508" s="453"/>
      <c r="D508" s="453"/>
      <c r="E508" s="453"/>
      <c r="F508" s="453"/>
    </row>
    <row r="509" ht="15.75" customHeight="1">
      <c r="A509" s="453"/>
      <c r="B509" s="453"/>
      <c r="C509" s="453"/>
      <c r="D509" s="453"/>
      <c r="E509" s="453"/>
      <c r="F509" s="453"/>
    </row>
    <row r="510" ht="15.75" customHeight="1">
      <c r="A510" s="453"/>
      <c r="B510" s="453"/>
      <c r="C510" s="453"/>
      <c r="D510" s="453"/>
      <c r="E510" s="453"/>
      <c r="F510" s="453"/>
    </row>
    <row r="511" ht="15.75" customHeight="1">
      <c r="A511" s="453"/>
      <c r="B511" s="453"/>
      <c r="C511" s="453"/>
      <c r="D511" s="453"/>
      <c r="E511" s="453"/>
      <c r="F511" s="453"/>
    </row>
    <row r="512" ht="15.75" customHeight="1">
      <c r="A512" s="453"/>
      <c r="B512" s="453"/>
      <c r="C512" s="453"/>
      <c r="D512" s="453"/>
      <c r="E512" s="453"/>
      <c r="F512" s="453"/>
    </row>
    <row r="513" ht="15.75" customHeight="1">
      <c r="A513" s="453"/>
      <c r="B513" s="453"/>
      <c r="C513" s="453"/>
      <c r="D513" s="453"/>
      <c r="E513" s="453"/>
      <c r="F513" s="453"/>
    </row>
    <row r="514" ht="15.75" customHeight="1">
      <c r="A514" s="453"/>
      <c r="B514" s="453"/>
      <c r="C514" s="453"/>
      <c r="D514" s="453"/>
      <c r="E514" s="453"/>
      <c r="F514" s="453"/>
    </row>
    <row r="515" ht="15.75" customHeight="1">
      <c r="A515" s="453"/>
      <c r="B515" s="453"/>
      <c r="C515" s="453"/>
      <c r="D515" s="453"/>
      <c r="E515" s="453"/>
      <c r="F515" s="453"/>
    </row>
    <row r="516" ht="15.75" customHeight="1">
      <c r="A516" s="453"/>
      <c r="B516" s="453"/>
      <c r="C516" s="453"/>
      <c r="D516" s="453"/>
      <c r="E516" s="453"/>
      <c r="F516" s="453"/>
    </row>
    <row r="517" ht="15.75" customHeight="1">
      <c r="A517" s="453"/>
      <c r="B517" s="453"/>
      <c r="C517" s="453"/>
      <c r="D517" s="453"/>
      <c r="E517" s="453"/>
      <c r="F517" s="453"/>
    </row>
    <row r="518" ht="15.75" customHeight="1">
      <c r="A518" s="453"/>
      <c r="B518" s="453"/>
      <c r="C518" s="453"/>
      <c r="D518" s="453"/>
      <c r="E518" s="453"/>
      <c r="F518" s="453"/>
    </row>
    <row r="519" ht="15.75" customHeight="1">
      <c r="A519" s="453"/>
      <c r="B519" s="453"/>
      <c r="C519" s="453"/>
      <c r="D519" s="453"/>
      <c r="E519" s="453"/>
      <c r="F519" s="453"/>
    </row>
    <row r="520" ht="15.75" customHeight="1">
      <c r="A520" s="453"/>
      <c r="B520" s="453"/>
      <c r="C520" s="453"/>
      <c r="D520" s="453"/>
      <c r="E520" s="453"/>
      <c r="F520" s="453"/>
    </row>
    <row r="521" ht="15.75" customHeight="1">
      <c r="A521" s="453"/>
      <c r="B521" s="453"/>
      <c r="C521" s="453"/>
      <c r="D521" s="453"/>
      <c r="E521" s="453"/>
      <c r="F521" s="453"/>
    </row>
    <row r="522" ht="15.75" customHeight="1">
      <c r="A522" s="453"/>
      <c r="B522" s="453"/>
      <c r="C522" s="453"/>
      <c r="D522" s="453"/>
      <c r="E522" s="453"/>
      <c r="F522" s="453"/>
    </row>
    <row r="523" ht="15.75" customHeight="1">
      <c r="A523" s="453"/>
      <c r="B523" s="453"/>
      <c r="C523" s="453"/>
      <c r="D523" s="453"/>
      <c r="E523" s="453"/>
      <c r="F523" s="453"/>
    </row>
    <row r="524" ht="15.75" customHeight="1">
      <c r="A524" s="453"/>
      <c r="B524" s="453"/>
      <c r="C524" s="453"/>
      <c r="D524" s="453"/>
      <c r="E524" s="453"/>
      <c r="F524" s="453"/>
    </row>
    <row r="525" ht="15.75" customHeight="1">
      <c r="A525" s="453"/>
      <c r="B525" s="453"/>
      <c r="C525" s="453"/>
      <c r="D525" s="453"/>
      <c r="E525" s="453"/>
      <c r="F525" s="453"/>
    </row>
    <row r="526" ht="15.75" customHeight="1">
      <c r="A526" s="453"/>
      <c r="B526" s="453"/>
      <c r="C526" s="453"/>
      <c r="D526" s="453"/>
      <c r="E526" s="453"/>
      <c r="F526" s="453"/>
    </row>
    <row r="527" ht="15.75" customHeight="1">
      <c r="A527" s="453"/>
      <c r="B527" s="453"/>
      <c r="C527" s="453"/>
      <c r="D527" s="453"/>
      <c r="E527" s="453"/>
      <c r="F527" s="453"/>
    </row>
    <row r="528" ht="15.75" customHeight="1">
      <c r="A528" s="453"/>
      <c r="B528" s="453"/>
      <c r="C528" s="453"/>
      <c r="D528" s="453"/>
      <c r="E528" s="453"/>
      <c r="F528" s="453"/>
    </row>
    <row r="529" ht="15.75" customHeight="1">
      <c r="A529" s="453"/>
      <c r="B529" s="453"/>
      <c r="C529" s="453"/>
      <c r="D529" s="453"/>
      <c r="E529" s="453"/>
      <c r="F529" s="453"/>
    </row>
    <row r="530" ht="15.75" customHeight="1">
      <c r="A530" s="453"/>
      <c r="B530" s="453"/>
      <c r="C530" s="453"/>
      <c r="D530" s="453"/>
      <c r="E530" s="453"/>
      <c r="F530" s="453"/>
    </row>
    <row r="531" ht="15.75" customHeight="1">
      <c r="A531" s="453"/>
      <c r="B531" s="453"/>
      <c r="C531" s="453"/>
      <c r="D531" s="453"/>
      <c r="E531" s="453"/>
      <c r="F531" s="453"/>
    </row>
    <row r="532" ht="15.75" customHeight="1">
      <c r="A532" s="453"/>
      <c r="B532" s="453"/>
      <c r="C532" s="453"/>
      <c r="D532" s="453"/>
      <c r="E532" s="453"/>
      <c r="F532" s="453"/>
    </row>
    <row r="533" ht="15.75" customHeight="1">
      <c r="A533" s="453"/>
      <c r="B533" s="453"/>
      <c r="C533" s="453"/>
      <c r="D533" s="453"/>
      <c r="E533" s="453"/>
      <c r="F533" s="453"/>
    </row>
    <row r="534" ht="15.75" customHeight="1">
      <c r="A534" s="453"/>
      <c r="B534" s="453"/>
      <c r="C534" s="453"/>
      <c r="D534" s="453"/>
      <c r="E534" s="453"/>
      <c r="F534" s="453"/>
    </row>
    <row r="535" ht="15.75" customHeight="1">
      <c r="A535" s="453"/>
      <c r="B535" s="453"/>
      <c r="C535" s="453"/>
      <c r="D535" s="453"/>
      <c r="E535" s="453"/>
      <c r="F535" s="453"/>
    </row>
    <row r="536" ht="15.75" customHeight="1">
      <c r="A536" s="453"/>
      <c r="B536" s="453"/>
      <c r="C536" s="453"/>
      <c r="D536" s="453"/>
      <c r="E536" s="453"/>
      <c r="F536" s="453"/>
    </row>
    <row r="537" ht="15.75" customHeight="1">
      <c r="A537" s="453"/>
      <c r="B537" s="453"/>
      <c r="C537" s="453"/>
      <c r="D537" s="453"/>
      <c r="E537" s="453"/>
      <c r="F537" s="453"/>
    </row>
    <row r="538" ht="15.75" customHeight="1">
      <c r="A538" s="453"/>
      <c r="B538" s="453"/>
      <c r="C538" s="453"/>
      <c r="D538" s="453"/>
      <c r="E538" s="453"/>
      <c r="F538" s="453"/>
    </row>
    <row r="539" ht="15.75" customHeight="1">
      <c r="A539" s="453"/>
      <c r="B539" s="453"/>
      <c r="C539" s="453"/>
      <c r="D539" s="453"/>
      <c r="E539" s="453"/>
      <c r="F539" s="453"/>
    </row>
    <row r="540" ht="15.75" customHeight="1">
      <c r="A540" s="453"/>
      <c r="B540" s="453"/>
      <c r="C540" s="453"/>
      <c r="D540" s="453"/>
      <c r="E540" s="453"/>
      <c r="F540" s="453"/>
    </row>
    <row r="541" ht="15.75" customHeight="1">
      <c r="A541" s="453"/>
      <c r="B541" s="453"/>
      <c r="C541" s="453"/>
      <c r="D541" s="453"/>
      <c r="E541" s="453"/>
      <c r="F541" s="453"/>
    </row>
    <row r="542" ht="15.75" customHeight="1">
      <c r="A542" s="453"/>
      <c r="B542" s="453"/>
      <c r="C542" s="453"/>
      <c r="D542" s="453"/>
      <c r="E542" s="453"/>
      <c r="F542" s="453"/>
    </row>
    <row r="543" ht="15.75" customHeight="1">
      <c r="A543" s="453"/>
      <c r="B543" s="453"/>
      <c r="C543" s="453"/>
      <c r="D543" s="453"/>
      <c r="E543" s="453"/>
      <c r="F543" s="453"/>
    </row>
    <row r="544" ht="15.75" customHeight="1">
      <c r="A544" s="453"/>
      <c r="B544" s="453"/>
      <c r="C544" s="453"/>
      <c r="D544" s="453"/>
      <c r="E544" s="453"/>
      <c r="F544" s="453"/>
    </row>
    <row r="545" ht="15.75" customHeight="1">
      <c r="A545" s="453"/>
      <c r="B545" s="453"/>
      <c r="C545" s="453"/>
      <c r="D545" s="453"/>
      <c r="E545" s="453"/>
      <c r="F545" s="453"/>
    </row>
    <row r="546" ht="15.75" customHeight="1">
      <c r="A546" s="453"/>
      <c r="B546" s="453"/>
      <c r="C546" s="453"/>
      <c r="D546" s="453"/>
      <c r="E546" s="453"/>
      <c r="F546" s="453"/>
    </row>
    <row r="547" ht="15.75" customHeight="1">
      <c r="A547" s="453"/>
      <c r="B547" s="453"/>
      <c r="C547" s="453"/>
      <c r="D547" s="453"/>
      <c r="E547" s="453"/>
      <c r="F547" s="453"/>
    </row>
    <row r="548" ht="15.75" customHeight="1">
      <c r="A548" s="453"/>
      <c r="B548" s="453"/>
      <c r="C548" s="453"/>
      <c r="D548" s="453"/>
      <c r="E548" s="453"/>
      <c r="F548" s="453"/>
    </row>
    <row r="549" ht="15.75" customHeight="1">
      <c r="A549" s="453"/>
      <c r="B549" s="453"/>
      <c r="C549" s="453"/>
      <c r="D549" s="453"/>
      <c r="E549" s="453"/>
      <c r="F549" s="453"/>
    </row>
    <row r="550" ht="15.75" customHeight="1">
      <c r="A550" s="453"/>
      <c r="B550" s="453"/>
      <c r="C550" s="453"/>
      <c r="D550" s="453"/>
      <c r="E550" s="453"/>
      <c r="F550" s="453"/>
    </row>
    <row r="551" ht="15.75" customHeight="1">
      <c r="A551" s="453"/>
      <c r="B551" s="453"/>
      <c r="C551" s="453"/>
      <c r="D551" s="453"/>
      <c r="E551" s="453"/>
      <c r="F551" s="453"/>
    </row>
    <row r="552" ht="15.75" customHeight="1">
      <c r="A552" s="453"/>
      <c r="B552" s="453"/>
      <c r="C552" s="453"/>
      <c r="D552" s="453"/>
      <c r="E552" s="453"/>
      <c r="F552" s="453"/>
    </row>
    <row r="553" ht="15.75" customHeight="1">
      <c r="A553" s="453"/>
      <c r="B553" s="453"/>
      <c r="C553" s="453"/>
      <c r="D553" s="453"/>
      <c r="E553" s="453"/>
      <c r="F553" s="453"/>
    </row>
    <row r="554" ht="15.75" customHeight="1">
      <c r="A554" s="453"/>
      <c r="B554" s="453"/>
      <c r="C554" s="453"/>
      <c r="D554" s="453"/>
      <c r="E554" s="453"/>
      <c r="F554" s="453"/>
    </row>
    <row r="555" ht="15.75" customHeight="1">
      <c r="A555" s="453"/>
      <c r="B555" s="453"/>
      <c r="C555" s="453"/>
      <c r="D555" s="453"/>
      <c r="E555" s="453"/>
      <c r="F555" s="453"/>
    </row>
    <row r="556" ht="15.75" customHeight="1">
      <c r="A556" s="453"/>
      <c r="B556" s="453"/>
      <c r="C556" s="453"/>
      <c r="D556" s="453"/>
      <c r="E556" s="453"/>
      <c r="F556" s="453"/>
    </row>
    <row r="557" ht="15.75" customHeight="1">
      <c r="A557" s="453"/>
      <c r="B557" s="453"/>
      <c r="C557" s="453"/>
      <c r="D557" s="453"/>
      <c r="E557" s="453"/>
      <c r="F557" s="453"/>
    </row>
    <row r="558" ht="15.75" customHeight="1">
      <c r="A558" s="453"/>
      <c r="B558" s="453"/>
      <c r="C558" s="453"/>
      <c r="D558" s="453"/>
      <c r="E558" s="453"/>
      <c r="F558" s="453"/>
    </row>
    <row r="559" ht="15.75" customHeight="1">
      <c r="A559" s="453"/>
      <c r="B559" s="453"/>
      <c r="C559" s="453"/>
      <c r="D559" s="453"/>
      <c r="E559" s="453"/>
      <c r="F559" s="453"/>
    </row>
    <row r="560" ht="15.75" customHeight="1">
      <c r="A560" s="453"/>
      <c r="B560" s="453"/>
      <c r="C560" s="453"/>
      <c r="D560" s="453"/>
      <c r="E560" s="453"/>
      <c r="F560" s="453"/>
    </row>
    <row r="561" ht="15.75" customHeight="1">
      <c r="A561" s="453"/>
      <c r="B561" s="453"/>
      <c r="C561" s="453"/>
      <c r="D561" s="453"/>
      <c r="E561" s="453"/>
      <c r="F561" s="453"/>
    </row>
    <row r="562" ht="15.75" customHeight="1">
      <c r="A562" s="453"/>
      <c r="B562" s="453"/>
      <c r="C562" s="453"/>
      <c r="D562" s="453"/>
      <c r="E562" s="453"/>
      <c r="F562" s="453"/>
    </row>
    <row r="563" ht="15.75" customHeight="1">
      <c r="A563" s="453"/>
      <c r="B563" s="453"/>
      <c r="C563" s="453"/>
      <c r="D563" s="453"/>
      <c r="E563" s="453"/>
      <c r="F563" s="453"/>
    </row>
    <row r="564" ht="15.75" customHeight="1">
      <c r="A564" s="453"/>
      <c r="B564" s="453"/>
      <c r="C564" s="453"/>
      <c r="D564" s="453"/>
      <c r="E564" s="453"/>
      <c r="F564" s="453"/>
    </row>
    <row r="565" ht="15.75" customHeight="1">
      <c r="A565" s="453"/>
      <c r="B565" s="453"/>
      <c r="C565" s="453"/>
      <c r="D565" s="453"/>
      <c r="E565" s="453"/>
      <c r="F565" s="453"/>
    </row>
    <row r="566" ht="15.75" customHeight="1">
      <c r="A566" s="453"/>
      <c r="B566" s="453"/>
      <c r="C566" s="453"/>
      <c r="D566" s="453"/>
      <c r="E566" s="453"/>
      <c r="F566" s="453"/>
    </row>
    <row r="567" ht="15.75" customHeight="1">
      <c r="A567" s="453"/>
      <c r="B567" s="453"/>
      <c r="C567" s="453"/>
      <c r="D567" s="453"/>
      <c r="E567" s="453"/>
      <c r="F567" s="453"/>
    </row>
    <row r="568" ht="15.75" customHeight="1">
      <c r="A568" s="453"/>
      <c r="B568" s="453"/>
      <c r="C568" s="453"/>
      <c r="D568" s="453"/>
      <c r="E568" s="453"/>
      <c r="F568" s="453"/>
    </row>
    <row r="569" ht="15.75" customHeight="1">
      <c r="A569" s="453"/>
      <c r="B569" s="453"/>
      <c r="C569" s="453"/>
      <c r="D569" s="453"/>
      <c r="E569" s="453"/>
      <c r="F569" s="453"/>
    </row>
    <row r="570" ht="15.75" customHeight="1">
      <c r="A570" s="453"/>
      <c r="B570" s="453"/>
      <c r="C570" s="453"/>
      <c r="D570" s="453"/>
      <c r="E570" s="453"/>
      <c r="F570" s="453"/>
    </row>
    <row r="571" ht="15.75" customHeight="1">
      <c r="A571" s="453"/>
      <c r="B571" s="453"/>
      <c r="C571" s="453"/>
      <c r="D571" s="453"/>
      <c r="E571" s="453"/>
      <c r="F571" s="453"/>
    </row>
    <row r="572" ht="15.75" customHeight="1">
      <c r="A572" s="453"/>
      <c r="B572" s="453"/>
      <c r="C572" s="453"/>
      <c r="D572" s="453"/>
      <c r="E572" s="453"/>
      <c r="F572" s="453"/>
    </row>
    <row r="573" ht="15.75" customHeight="1">
      <c r="A573" s="453"/>
      <c r="B573" s="453"/>
      <c r="C573" s="453"/>
      <c r="D573" s="453"/>
      <c r="E573" s="453"/>
      <c r="F573" s="453"/>
    </row>
    <row r="574" ht="15.75" customHeight="1">
      <c r="A574" s="453"/>
      <c r="B574" s="453"/>
      <c r="C574" s="453"/>
      <c r="D574" s="453"/>
      <c r="E574" s="453"/>
      <c r="F574" s="453"/>
    </row>
    <row r="575" ht="15.75" customHeight="1">
      <c r="A575" s="453"/>
      <c r="B575" s="453"/>
      <c r="C575" s="453"/>
      <c r="D575" s="453"/>
      <c r="E575" s="453"/>
      <c r="F575" s="453"/>
    </row>
    <row r="576" ht="15.75" customHeight="1">
      <c r="A576" s="453"/>
      <c r="B576" s="453"/>
      <c r="C576" s="453"/>
      <c r="D576" s="453"/>
      <c r="E576" s="453"/>
      <c r="F576" s="453"/>
    </row>
    <row r="577" ht="15.75" customHeight="1">
      <c r="A577" s="453"/>
      <c r="B577" s="453"/>
      <c r="C577" s="453"/>
      <c r="D577" s="453"/>
      <c r="E577" s="453"/>
      <c r="F577" s="453"/>
    </row>
    <row r="578" ht="15.75" customHeight="1">
      <c r="A578" s="453"/>
      <c r="B578" s="453"/>
      <c r="C578" s="453"/>
      <c r="D578" s="453"/>
      <c r="E578" s="453"/>
      <c r="F578" s="453"/>
    </row>
    <row r="579" ht="15.75" customHeight="1">
      <c r="A579" s="453"/>
      <c r="B579" s="453"/>
      <c r="C579" s="453"/>
      <c r="D579" s="453"/>
      <c r="E579" s="453"/>
      <c r="F579" s="453"/>
    </row>
    <row r="580" ht="15.75" customHeight="1">
      <c r="A580" s="453"/>
      <c r="B580" s="453"/>
      <c r="C580" s="453"/>
      <c r="D580" s="453"/>
      <c r="E580" s="453"/>
      <c r="F580" s="453"/>
    </row>
    <row r="581" ht="15.75" customHeight="1">
      <c r="A581" s="453"/>
      <c r="B581" s="453"/>
      <c r="C581" s="453"/>
      <c r="D581" s="453"/>
      <c r="E581" s="453"/>
      <c r="F581" s="453"/>
    </row>
    <row r="582" ht="15.75" customHeight="1">
      <c r="A582" s="453"/>
      <c r="B582" s="453"/>
      <c r="C582" s="453"/>
      <c r="D582" s="453"/>
      <c r="E582" s="453"/>
      <c r="F582" s="453"/>
    </row>
    <row r="583" ht="15.75" customHeight="1">
      <c r="A583" s="453"/>
      <c r="B583" s="453"/>
      <c r="C583" s="453"/>
      <c r="D583" s="453"/>
      <c r="E583" s="453"/>
      <c r="F583" s="453"/>
    </row>
    <row r="584" ht="15.75" customHeight="1">
      <c r="A584" s="453"/>
      <c r="B584" s="453"/>
      <c r="C584" s="453"/>
      <c r="D584" s="453"/>
      <c r="E584" s="453"/>
      <c r="F584" s="453"/>
    </row>
    <row r="585" ht="15.75" customHeight="1">
      <c r="A585" s="453"/>
      <c r="B585" s="453"/>
      <c r="C585" s="453"/>
      <c r="D585" s="453"/>
      <c r="E585" s="453"/>
      <c r="F585" s="453"/>
    </row>
    <row r="586" ht="15.75" customHeight="1">
      <c r="A586" s="453"/>
      <c r="B586" s="453"/>
      <c r="C586" s="453"/>
      <c r="D586" s="453"/>
      <c r="E586" s="453"/>
      <c r="F586" s="453"/>
    </row>
    <row r="587" ht="15.75" customHeight="1">
      <c r="A587" s="453"/>
      <c r="B587" s="453"/>
      <c r="C587" s="453"/>
      <c r="D587" s="453"/>
      <c r="E587" s="453"/>
      <c r="F587" s="453"/>
    </row>
    <row r="588" ht="15.75" customHeight="1">
      <c r="A588" s="453"/>
      <c r="B588" s="453"/>
      <c r="C588" s="453"/>
      <c r="D588" s="453"/>
      <c r="E588" s="453"/>
      <c r="F588" s="453"/>
    </row>
    <row r="589" ht="15.75" customHeight="1">
      <c r="A589" s="453"/>
      <c r="B589" s="453"/>
      <c r="C589" s="453"/>
      <c r="D589" s="453"/>
      <c r="E589" s="453"/>
      <c r="F589" s="453"/>
    </row>
    <row r="590" ht="15.75" customHeight="1">
      <c r="A590" s="453"/>
      <c r="B590" s="453"/>
      <c r="C590" s="453"/>
      <c r="D590" s="453"/>
      <c r="E590" s="453"/>
      <c r="F590" s="453"/>
    </row>
    <row r="591" ht="15.75" customHeight="1">
      <c r="A591" s="453"/>
      <c r="B591" s="453"/>
      <c r="C591" s="453"/>
      <c r="D591" s="453"/>
      <c r="E591" s="453"/>
      <c r="F591" s="453"/>
    </row>
    <row r="592" ht="15.75" customHeight="1">
      <c r="A592" s="453"/>
      <c r="B592" s="453"/>
      <c r="C592" s="453"/>
      <c r="D592" s="453"/>
      <c r="E592" s="453"/>
      <c r="F592" s="453"/>
    </row>
    <row r="593" ht="15.75" customHeight="1">
      <c r="A593" s="453"/>
      <c r="B593" s="453"/>
      <c r="C593" s="453"/>
      <c r="D593" s="453"/>
      <c r="E593" s="453"/>
      <c r="F593" s="453"/>
    </row>
    <row r="594" ht="15.75" customHeight="1">
      <c r="A594" s="453"/>
      <c r="B594" s="453"/>
      <c r="C594" s="453"/>
      <c r="D594" s="453"/>
      <c r="E594" s="453"/>
      <c r="F594" s="453"/>
    </row>
    <row r="595" ht="15.75" customHeight="1">
      <c r="A595" s="453"/>
      <c r="B595" s="453"/>
      <c r="C595" s="453"/>
      <c r="D595" s="453"/>
      <c r="E595" s="453"/>
      <c r="F595" s="453"/>
    </row>
    <row r="596" ht="15.75" customHeight="1">
      <c r="A596" s="453"/>
      <c r="B596" s="453"/>
      <c r="C596" s="453"/>
      <c r="D596" s="453"/>
      <c r="E596" s="453"/>
      <c r="F596" s="453"/>
    </row>
    <row r="597" ht="15.75" customHeight="1">
      <c r="A597" s="453"/>
      <c r="B597" s="453"/>
      <c r="C597" s="453"/>
      <c r="D597" s="453"/>
      <c r="E597" s="453"/>
      <c r="F597" s="453"/>
    </row>
    <row r="598" ht="15.75" customHeight="1">
      <c r="A598" s="453"/>
      <c r="B598" s="453"/>
      <c r="C598" s="453"/>
      <c r="D598" s="453"/>
      <c r="E598" s="453"/>
      <c r="F598" s="453"/>
    </row>
    <row r="599" ht="15.75" customHeight="1">
      <c r="A599" s="453"/>
      <c r="B599" s="453"/>
      <c r="C599" s="453"/>
      <c r="D599" s="453"/>
      <c r="E599" s="453"/>
      <c r="F599" s="453"/>
    </row>
    <row r="600" ht="15.75" customHeight="1">
      <c r="A600" s="453"/>
      <c r="B600" s="453"/>
      <c r="C600" s="453"/>
      <c r="D600" s="453"/>
      <c r="E600" s="453"/>
      <c r="F600" s="453"/>
    </row>
    <row r="601" ht="15.75" customHeight="1">
      <c r="A601" s="453"/>
      <c r="B601" s="453"/>
      <c r="C601" s="453"/>
      <c r="D601" s="453"/>
      <c r="E601" s="453"/>
      <c r="F601" s="453"/>
    </row>
    <row r="602" ht="15.75" customHeight="1">
      <c r="A602" s="453"/>
      <c r="B602" s="453"/>
      <c r="C602" s="453"/>
      <c r="D602" s="453"/>
      <c r="E602" s="453"/>
      <c r="F602" s="453"/>
    </row>
    <row r="603" ht="15.75" customHeight="1">
      <c r="A603" s="453"/>
      <c r="B603" s="453"/>
      <c r="C603" s="453"/>
      <c r="D603" s="453"/>
      <c r="E603" s="453"/>
      <c r="F603" s="453"/>
    </row>
    <row r="604" ht="15.75" customHeight="1">
      <c r="A604" s="453"/>
      <c r="B604" s="453"/>
      <c r="C604" s="453"/>
      <c r="D604" s="453"/>
      <c r="E604" s="453"/>
      <c r="F604" s="453"/>
    </row>
    <row r="605" ht="15.75" customHeight="1">
      <c r="A605" s="453"/>
      <c r="B605" s="453"/>
      <c r="C605" s="453"/>
      <c r="D605" s="453"/>
      <c r="E605" s="453"/>
      <c r="F605" s="453"/>
    </row>
    <row r="606" ht="15.75" customHeight="1">
      <c r="A606" s="453"/>
      <c r="B606" s="461"/>
      <c r="D606" s="453"/>
    </row>
    <row r="607" ht="15.75" customHeight="1">
      <c r="A607" s="453"/>
      <c r="B607" s="461"/>
      <c r="D607" s="453"/>
    </row>
    <row r="608" ht="15.75" customHeight="1">
      <c r="A608" s="453"/>
      <c r="B608" s="461"/>
      <c r="D608" s="453"/>
    </row>
    <row r="609" ht="15.75" customHeight="1">
      <c r="A609" s="453"/>
      <c r="B609" s="461"/>
      <c r="D609" s="453"/>
    </row>
    <row r="610" ht="15.75" customHeight="1">
      <c r="A610" s="453"/>
      <c r="B610" s="461"/>
      <c r="D610" s="453"/>
    </row>
    <row r="611" ht="15.75" customHeight="1">
      <c r="A611" s="453"/>
      <c r="B611" s="461"/>
      <c r="D611" s="453"/>
    </row>
    <row r="612" ht="15.75" customHeight="1">
      <c r="A612" s="453"/>
      <c r="B612" s="461"/>
      <c r="D612" s="453"/>
    </row>
    <row r="613" ht="15.75" customHeight="1">
      <c r="A613" s="453"/>
      <c r="B613" s="461"/>
      <c r="D613" s="453"/>
    </row>
    <row r="614" ht="15.75" customHeight="1">
      <c r="A614" s="453"/>
      <c r="B614" s="461"/>
      <c r="D614" s="453"/>
    </row>
    <row r="615" ht="15.75" customHeight="1">
      <c r="A615" s="453"/>
      <c r="B615" s="461"/>
      <c r="D615" s="453"/>
    </row>
    <row r="616" ht="15.75" customHeight="1">
      <c r="A616" s="453"/>
      <c r="B616" s="461"/>
      <c r="D616" s="453"/>
    </row>
    <row r="617" ht="15.75" customHeight="1">
      <c r="A617" s="453"/>
      <c r="B617" s="461"/>
      <c r="D617" s="453"/>
    </row>
    <row r="618" ht="15.75" customHeight="1">
      <c r="A618" s="453"/>
      <c r="B618" s="461"/>
      <c r="D618" s="453"/>
    </row>
    <row r="619" ht="15.75" customHeight="1">
      <c r="A619" s="453"/>
      <c r="B619" s="461"/>
      <c r="D619" s="453"/>
    </row>
    <row r="620" ht="15.75" customHeight="1">
      <c r="A620" s="453"/>
      <c r="B620" s="461"/>
      <c r="D620" s="453"/>
    </row>
    <row r="621" ht="15.75" customHeight="1">
      <c r="A621" s="453"/>
      <c r="B621" s="461"/>
      <c r="D621" s="453"/>
    </row>
    <row r="622" ht="15.75" customHeight="1">
      <c r="A622" s="453"/>
      <c r="B622" s="461"/>
      <c r="D622" s="453"/>
    </row>
    <row r="623" ht="15.75" customHeight="1">
      <c r="A623" s="453"/>
      <c r="B623" s="461"/>
      <c r="D623" s="453"/>
    </row>
    <row r="624" ht="15.75" customHeight="1">
      <c r="A624" s="453"/>
      <c r="B624" s="461"/>
      <c r="D624" s="453"/>
    </row>
    <row r="625" ht="15.75" customHeight="1">
      <c r="A625" s="453"/>
      <c r="B625" s="461"/>
      <c r="D625" s="453"/>
    </row>
    <row r="626" ht="15.75" customHeight="1">
      <c r="A626" s="453"/>
      <c r="B626" s="461"/>
      <c r="D626" s="453"/>
    </row>
    <row r="627" ht="15.75" customHeight="1">
      <c r="A627" s="453"/>
      <c r="B627" s="461"/>
      <c r="D627" s="453"/>
    </row>
    <row r="628" ht="15.75" customHeight="1">
      <c r="A628" s="453"/>
      <c r="B628" s="461"/>
      <c r="D628" s="453"/>
    </row>
    <row r="629" ht="15.75" customHeight="1">
      <c r="A629" s="453"/>
      <c r="B629" s="461"/>
      <c r="D629" s="453"/>
    </row>
    <row r="630" ht="15.75" customHeight="1">
      <c r="A630" s="453"/>
      <c r="B630" s="461"/>
      <c r="D630" s="453"/>
    </row>
    <row r="631" ht="15.75" customHeight="1">
      <c r="A631" s="453"/>
      <c r="B631" s="461"/>
      <c r="D631" s="453"/>
    </row>
    <row r="632" ht="15.75" customHeight="1">
      <c r="A632" s="453"/>
      <c r="B632" s="461"/>
      <c r="D632" s="453"/>
    </row>
    <row r="633" ht="15.75" customHeight="1">
      <c r="A633" s="453"/>
      <c r="B633" s="461"/>
      <c r="D633" s="453"/>
    </row>
    <row r="634" ht="15.75" customHeight="1">
      <c r="A634" s="453"/>
      <c r="B634" s="461"/>
      <c r="D634" s="453"/>
    </row>
    <row r="635" ht="15.75" customHeight="1">
      <c r="A635" s="453"/>
      <c r="B635" s="461"/>
      <c r="D635" s="453"/>
    </row>
    <row r="636" ht="15.75" customHeight="1">
      <c r="A636" s="453"/>
      <c r="B636" s="461"/>
      <c r="D636" s="453"/>
    </row>
    <row r="637" ht="15.75" customHeight="1">
      <c r="A637" s="453"/>
      <c r="B637" s="461"/>
      <c r="D637" s="453"/>
    </row>
    <row r="638" ht="15.75" customHeight="1">
      <c r="A638" s="453"/>
      <c r="B638" s="461"/>
      <c r="D638" s="453"/>
    </row>
    <row r="639" ht="15.75" customHeight="1">
      <c r="A639" s="453"/>
      <c r="B639" s="461"/>
      <c r="D639" s="453"/>
    </row>
    <row r="640" ht="15.75" customHeight="1">
      <c r="A640" s="453"/>
      <c r="B640" s="461"/>
      <c r="D640" s="453"/>
    </row>
    <row r="641" ht="15.75" customHeight="1">
      <c r="A641" s="453"/>
      <c r="B641" s="461"/>
      <c r="D641" s="453"/>
    </row>
    <row r="642" ht="15.75" customHeight="1">
      <c r="A642" s="453"/>
      <c r="B642" s="461"/>
      <c r="D642" s="453"/>
    </row>
    <row r="643" ht="15.75" customHeight="1">
      <c r="A643" s="453"/>
      <c r="B643" s="461"/>
      <c r="D643" s="453"/>
    </row>
    <row r="644" ht="15.75" customHeight="1">
      <c r="A644" s="453"/>
      <c r="B644" s="461"/>
      <c r="D644" s="453"/>
    </row>
    <row r="645" ht="15.75" customHeight="1">
      <c r="A645" s="453"/>
      <c r="B645" s="461"/>
      <c r="D645" s="453"/>
    </row>
    <row r="646" ht="15.75" customHeight="1">
      <c r="A646" s="453"/>
      <c r="B646" s="461"/>
      <c r="D646" s="453"/>
    </row>
    <row r="647" ht="15.75" customHeight="1">
      <c r="A647" s="453"/>
      <c r="B647" s="461"/>
      <c r="D647" s="453"/>
    </row>
    <row r="648" ht="15.75" customHeight="1">
      <c r="A648" s="453"/>
      <c r="B648" s="461"/>
      <c r="D648" s="453"/>
    </row>
    <row r="649" ht="15.75" customHeight="1">
      <c r="A649" s="453"/>
      <c r="B649" s="461"/>
      <c r="D649" s="453"/>
    </row>
    <row r="650" ht="15.75" customHeight="1">
      <c r="A650" s="453"/>
      <c r="B650" s="461"/>
      <c r="D650" s="453"/>
    </row>
    <row r="651" ht="15.75" customHeight="1">
      <c r="A651" s="453"/>
      <c r="B651" s="461"/>
      <c r="D651" s="453"/>
    </row>
    <row r="652" ht="15.75" customHeight="1">
      <c r="A652" s="453"/>
      <c r="B652" s="461"/>
      <c r="D652" s="453"/>
    </row>
    <row r="653" ht="15.75" customHeight="1">
      <c r="A653" s="453"/>
      <c r="B653" s="461"/>
      <c r="D653" s="453"/>
    </row>
    <row r="654" ht="15.75" customHeight="1">
      <c r="A654" s="453"/>
      <c r="B654" s="461"/>
      <c r="D654" s="453"/>
    </row>
    <row r="655" ht="15.75" customHeight="1">
      <c r="A655" s="453"/>
      <c r="B655" s="461"/>
      <c r="D655" s="453"/>
    </row>
    <row r="656" ht="15.75" customHeight="1">
      <c r="A656" s="453"/>
      <c r="B656" s="461"/>
      <c r="D656" s="453"/>
    </row>
    <row r="657" ht="15.75" customHeight="1">
      <c r="A657" s="453"/>
      <c r="B657" s="461"/>
      <c r="D657" s="453"/>
    </row>
    <row r="658" ht="15.75" customHeight="1">
      <c r="A658" s="453"/>
      <c r="B658" s="461"/>
      <c r="D658" s="453"/>
    </row>
    <row r="659" ht="15.75" customHeight="1">
      <c r="A659" s="453"/>
      <c r="B659" s="461"/>
      <c r="D659" s="453"/>
    </row>
    <row r="660" ht="15.75" customHeight="1">
      <c r="A660" s="453"/>
      <c r="B660" s="461"/>
      <c r="D660" s="453"/>
    </row>
    <row r="661" ht="15.75" customHeight="1">
      <c r="A661" s="453"/>
      <c r="B661" s="461"/>
      <c r="D661" s="453"/>
    </row>
    <row r="662" ht="15.75" customHeight="1">
      <c r="A662" s="453"/>
      <c r="B662" s="461"/>
      <c r="D662" s="453"/>
    </row>
    <row r="663" ht="15.75" customHeight="1">
      <c r="A663" s="453"/>
      <c r="B663" s="461"/>
      <c r="D663" s="453"/>
    </row>
    <row r="664" ht="15.75" customHeight="1">
      <c r="A664" s="453"/>
      <c r="B664" s="461"/>
      <c r="D664" s="453"/>
    </row>
    <row r="665" ht="15.75" customHeight="1">
      <c r="A665" s="453"/>
      <c r="B665" s="461"/>
      <c r="D665" s="453"/>
    </row>
    <row r="666" ht="15.75" customHeight="1">
      <c r="A666" s="453"/>
      <c r="B666" s="461"/>
      <c r="D666" s="453"/>
    </row>
    <row r="667" ht="15.75" customHeight="1">
      <c r="A667" s="453"/>
      <c r="B667" s="461"/>
      <c r="D667" s="453"/>
    </row>
    <row r="668" ht="15.75" customHeight="1">
      <c r="A668" s="453"/>
      <c r="B668" s="461"/>
      <c r="D668" s="453"/>
    </row>
    <row r="669" ht="15.75" customHeight="1">
      <c r="A669" s="453"/>
      <c r="B669" s="461"/>
      <c r="D669" s="453"/>
    </row>
    <row r="670" ht="15.75" customHeight="1">
      <c r="A670" s="453"/>
      <c r="B670" s="461"/>
      <c r="D670" s="453"/>
    </row>
    <row r="671" ht="15.75" customHeight="1">
      <c r="A671" s="453"/>
      <c r="B671" s="461"/>
      <c r="D671" s="453"/>
    </row>
    <row r="672" ht="15.75" customHeight="1">
      <c r="A672" s="453"/>
      <c r="B672" s="461"/>
      <c r="D672" s="453"/>
    </row>
    <row r="673" ht="15.75" customHeight="1">
      <c r="A673" s="453"/>
      <c r="B673" s="461"/>
      <c r="D673" s="453"/>
    </row>
    <row r="674" ht="15.75" customHeight="1">
      <c r="A674" s="453"/>
      <c r="B674" s="461"/>
      <c r="D674" s="453"/>
    </row>
    <row r="675" ht="15.75" customHeight="1">
      <c r="A675" s="453"/>
      <c r="B675" s="461"/>
      <c r="D675" s="453"/>
    </row>
    <row r="676" ht="15.75" customHeight="1">
      <c r="A676" s="453"/>
      <c r="B676" s="461"/>
      <c r="D676" s="453"/>
    </row>
    <row r="677" ht="15.75" customHeight="1">
      <c r="A677" s="453"/>
      <c r="B677" s="461"/>
      <c r="D677" s="453"/>
    </row>
    <row r="678" ht="15.75" customHeight="1">
      <c r="A678" s="453"/>
      <c r="B678" s="461"/>
      <c r="D678" s="453"/>
    </row>
    <row r="679" ht="15.75" customHeight="1">
      <c r="A679" s="453"/>
      <c r="B679" s="461"/>
      <c r="D679" s="453"/>
    </row>
    <row r="680" ht="15.75" customHeight="1">
      <c r="A680" s="453"/>
      <c r="B680" s="461"/>
      <c r="D680" s="453"/>
    </row>
    <row r="681" ht="15.75" customHeight="1">
      <c r="A681" s="453"/>
      <c r="B681" s="461"/>
      <c r="D681" s="453"/>
    </row>
    <row r="682" ht="15.75" customHeight="1">
      <c r="A682" s="453"/>
      <c r="B682" s="461"/>
      <c r="D682" s="453"/>
    </row>
    <row r="683" ht="15.75" customHeight="1">
      <c r="A683" s="453"/>
      <c r="B683" s="461"/>
      <c r="D683" s="453"/>
    </row>
    <row r="684" ht="15.75" customHeight="1">
      <c r="A684" s="453"/>
      <c r="B684" s="461"/>
      <c r="D684" s="453"/>
    </row>
    <row r="685" ht="15.75" customHeight="1">
      <c r="A685" s="453"/>
      <c r="B685" s="461"/>
      <c r="D685" s="453"/>
    </row>
    <row r="686" ht="15.75" customHeight="1">
      <c r="A686" s="453"/>
      <c r="B686" s="461"/>
      <c r="D686" s="453"/>
    </row>
    <row r="687" ht="15.75" customHeight="1">
      <c r="A687" s="453"/>
      <c r="B687" s="461"/>
      <c r="D687" s="453"/>
    </row>
    <row r="688" ht="15.75" customHeight="1">
      <c r="A688" s="453"/>
      <c r="B688" s="461"/>
      <c r="D688" s="453"/>
    </row>
    <row r="689" ht="15.75" customHeight="1">
      <c r="A689" s="453"/>
      <c r="B689" s="461"/>
      <c r="D689" s="453"/>
    </row>
    <row r="690" ht="15.75" customHeight="1">
      <c r="A690" s="453"/>
      <c r="B690" s="461"/>
      <c r="D690" s="453"/>
    </row>
    <row r="691" ht="15.75" customHeight="1">
      <c r="A691" s="453"/>
      <c r="B691" s="461"/>
      <c r="D691" s="453"/>
    </row>
    <row r="692" ht="15.75" customHeight="1">
      <c r="A692" s="453"/>
      <c r="B692" s="461"/>
      <c r="D692" s="453"/>
    </row>
    <row r="693" ht="15.75" customHeight="1">
      <c r="A693" s="453"/>
      <c r="B693" s="461"/>
      <c r="D693" s="453"/>
    </row>
    <row r="694" ht="15.75" customHeight="1">
      <c r="A694" s="453"/>
      <c r="B694" s="461"/>
      <c r="D694" s="453"/>
    </row>
    <row r="695" ht="15.75" customHeight="1">
      <c r="A695" s="453"/>
      <c r="B695" s="461"/>
      <c r="D695" s="453"/>
    </row>
    <row r="696" ht="15.75" customHeight="1">
      <c r="A696" s="453"/>
      <c r="B696" s="461"/>
      <c r="D696" s="453"/>
    </row>
    <row r="697" ht="15.75" customHeight="1">
      <c r="A697" s="453"/>
      <c r="B697" s="461"/>
      <c r="D697" s="453"/>
    </row>
    <row r="698" ht="15.75" customHeight="1">
      <c r="A698" s="453"/>
      <c r="B698" s="461"/>
      <c r="D698" s="453"/>
    </row>
    <row r="699" ht="15.75" customHeight="1">
      <c r="A699" s="453"/>
      <c r="B699" s="461"/>
      <c r="D699" s="453"/>
    </row>
    <row r="700" ht="15.75" customHeight="1">
      <c r="A700" s="453"/>
      <c r="B700" s="461"/>
      <c r="D700" s="453"/>
    </row>
    <row r="701" ht="15.75" customHeight="1">
      <c r="A701" s="453"/>
      <c r="B701" s="461"/>
      <c r="D701" s="453"/>
    </row>
    <row r="702" ht="15.75" customHeight="1">
      <c r="A702" s="453"/>
      <c r="B702" s="461"/>
      <c r="D702" s="453"/>
    </row>
    <row r="703" ht="15.75" customHeight="1">
      <c r="A703" s="453"/>
      <c r="B703" s="461"/>
      <c r="D703" s="453"/>
    </row>
    <row r="704" ht="15.75" customHeight="1">
      <c r="A704" s="453"/>
      <c r="B704" s="461"/>
      <c r="D704" s="453"/>
    </row>
    <row r="705" ht="15.75" customHeight="1">
      <c r="A705" s="453"/>
      <c r="B705" s="461"/>
      <c r="D705" s="453"/>
    </row>
    <row r="706" ht="15.75" customHeight="1">
      <c r="A706" s="453"/>
      <c r="B706" s="461"/>
      <c r="D706" s="453"/>
    </row>
    <row r="707" ht="15.75" customHeight="1">
      <c r="A707" s="453"/>
      <c r="B707" s="461"/>
      <c r="D707" s="453"/>
    </row>
    <row r="708" ht="15.75" customHeight="1">
      <c r="A708" s="453"/>
      <c r="B708" s="461"/>
      <c r="D708" s="453"/>
    </row>
    <row r="709" ht="15.75" customHeight="1">
      <c r="A709" s="453"/>
      <c r="B709" s="461"/>
      <c r="D709" s="453"/>
    </row>
    <row r="710" ht="15.75" customHeight="1">
      <c r="A710" s="453"/>
      <c r="B710" s="461"/>
      <c r="D710" s="453"/>
    </row>
    <row r="711" ht="15.75" customHeight="1">
      <c r="A711" s="453"/>
      <c r="B711" s="461"/>
      <c r="D711" s="453"/>
    </row>
    <row r="712" ht="15.75" customHeight="1">
      <c r="A712" s="453"/>
      <c r="B712" s="461"/>
      <c r="D712" s="453"/>
    </row>
    <row r="713" ht="15.75" customHeight="1">
      <c r="A713" s="453"/>
      <c r="B713" s="461"/>
      <c r="D713" s="453"/>
    </row>
    <row r="714" ht="15.75" customHeight="1">
      <c r="A714" s="453"/>
      <c r="B714" s="461"/>
      <c r="D714" s="453"/>
    </row>
    <row r="715" ht="15.75" customHeight="1">
      <c r="A715" s="453"/>
      <c r="B715" s="461"/>
      <c r="D715" s="453"/>
    </row>
    <row r="716" ht="15.75" customHeight="1">
      <c r="A716" s="453"/>
      <c r="B716" s="461"/>
      <c r="D716" s="453"/>
    </row>
    <row r="717" ht="15.75" customHeight="1">
      <c r="A717" s="453"/>
      <c r="B717" s="461"/>
      <c r="D717" s="453"/>
    </row>
    <row r="718" ht="15.75" customHeight="1">
      <c r="A718" s="453"/>
      <c r="B718" s="461"/>
      <c r="D718" s="453"/>
    </row>
    <row r="719" ht="15.75" customHeight="1">
      <c r="A719" s="453"/>
      <c r="B719" s="461"/>
      <c r="D719" s="453"/>
    </row>
    <row r="720" ht="15.75" customHeight="1">
      <c r="A720" s="453"/>
      <c r="B720" s="461"/>
      <c r="D720" s="453"/>
    </row>
    <row r="721" ht="15.75" customHeight="1">
      <c r="A721" s="453"/>
      <c r="B721" s="461"/>
      <c r="D721" s="453"/>
    </row>
    <row r="722" ht="15.75" customHeight="1">
      <c r="A722" s="453"/>
      <c r="B722" s="461"/>
      <c r="D722" s="453"/>
    </row>
    <row r="723" ht="15.75" customHeight="1">
      <c r="A723" s="453"/>
      <c r="B723" s="461"/>
      <c r="D723" s="453"/>
    </row>
    <row r="724" ht="15.75" customHeight="1">
      <c r="A724" s="453"/>
      <c r="B724" s="461"/>
      <c r="D724" s="453"/>
    </row>
    <row r="725" ht="15.75" customHeight="1">
      <c r="A725" s="453"/>
      <c r="B725" s="461"/>
      <c r="D725" s="453"/>
    </row>
    <row r="726" ht="15.75" customHeight="1">
      <c r="A726" s="453"/>
      <c r="B726" s="461"/>
      <c r="D726" s="453"/>
    </row>
    <row r="727" ht="15.75" customHeight="1">
      <c r="A727" s="453"/>
      <c r="B727" s="461"/>
      <c r="D727" s="453"/>
    </row>
    <row r="728" ht="15.75" customHeight="1">
      <c r="A728" s="453"/>
      <c r="B728" s="461"/>
      <c r="D728" s="453"/>
    </row>
    <row r="729" ht="15.75" customHeight="1">
      <c r="A729" s="453"/>
      <c r="B729" s="461"/>
      <c r="D729" s="453"/>
    </row>
    <row r="730" ht="15.75" customHeight="1">
      <c r="A730" s="453"/>
      <c r="B730" s="461"/>
      <c r="D730" s="453"/>
    </row>
    <row r="731" ht="15.75" customHeight="1">
      <c r="A731" s="453"/>
      <c r="B731" s="461"/>
      <c r="D731" s="453"/>
    </row>
    <row r="732" ht="15.75" customHeight="1">
      <c r="A732" s="453"/>
      <c r="B732" s="461"/>
      <c r="D732" s="453"/>
    </row>
    <row r="733" ht="15.75" customHeight="1">
      <c r="A733" s="453"/>
      <c r="B733" s="461"/>
      <c r="D733" s="453"/>
    </row>
    <row r="734" ht="15.75" customHeight="1">
      <c r="A734" s="453"/>
      <c r="B734" s="461"/>
      <c r="D734" s="453"/>
    </row>
    <row r="735" ht="15.75" customHeight="1">
      <c r="A735" s="453"/>
      <c r="B735" s="461"/>
      <c r="D735" s="453"/>
    </row>
    <row r="736" ht="15.75" customHeight="1">
      <c r="A736" s="453"/>
      <c r="B736" s="461"/>
      <c r="D736" s="453"/>
    </row>
    <row r="737" ht="15.75" customHeight="1">
      <c r="A737" s="453"/>
      <c r="B737" s="461"/>
      <c r="D737" s="453"/>
    </row>
    <row r="738" ht="15.75" customHeight="1">
      <c r="A738" s="453"/>
      <c r="B738" s="461"/>
      <c r="D738" s="453"/>
    </row>
    <row r="739" ht="15.75" customHeight="1">
      <c r="A739" s="453"/>
      <c r="B739" s="461"/>
      <c r="D739" s="453"/>
    </row>
    <row r="740" ht="15.75" customHeight="1">
      <c r="A740" s="453"/>
      <c r="B740" s="461"/>
      <c r="D740" s="453"/>
    </row>
    <row r="741" ht="15.75" customHeight="1">
      <c r="A741" s="453"/>
      <c r="B741" s="461"/>
      <c r="D741" s="453"/>
    </row>
    <row r="742" ht="15.75" customHeight="1">
      <c r="A742" s="453"/>
      <c r="B742" s="461"/>
      <c r="D742" s="453"/>
    </row>
    <row r="743" ht="15.75" customHeight="1">
      <c r="A743" s="453"/>
      <c r="B743" s="461"/>
      <c r="D743" s="453"/>
    </row>
    <row r="744" ht="15.75" customHeight="1">
      <c r="A744" s="453"/>
      <c r="B744" s="461"/>
      <c r="D744" s="453"/>
    </row>
    <row r="745" ht="15.75" customHeight="1">
      <c r="A745" s="453"/>
      <c r="B745" s="461"/>
      <c r="D745" s="453"/>
    </row>
    <row r="746" ht="15.75" customHeight="1">
      <c r="A746" s="453"/>
      <c r="B746" s="461"/>
      <c r="D746" s="453"/>
    </row>
    <row r="747" ht="15.75" customHeight="1">
      <c r="A747" s="453"/>
      <c r="B747" s="461"/>
      <c r="D747" s="453"/>
    </row>
    <row r="748" ht="15.75" customHeight="1">
      <c r="A748" s="453"/>
      <c r="B748" s="461"/>
      <c r="D748" s="453"/>
    </row>
    <row r="749" ht="15.75" customHeight="1">
      <c r="A749" s="453"/>
      <c r="B749" s="461"/>
      <c r="D749" s="453"/>
    </row>
    <row r="750" ht="15.75" customHeight="1">
      <c r="A750" s="453"/>
      <c r="B750" s="461"/>
      <c r="D750" s="453"/>
    </row>
    <row r="751" ht="15.75" customHeight="1">
      <c r="A751" s="453"/>
      <c r="B751" s="461"/>
      <c r="D751" s="453"/>
    </row>
    <row r="752" ht="15.75" customHeight="1">
      <c r="A752" s="453"/>
      <c r="B752" s="461"/>
      <c r="D752" s="453"/>
    </row>
    <row r="753" ht="15.75" customHeight="1">
      <c r="A753" s="453"/>
      <c r="B753" s="461"/>
      <c r="D753" s="453"/>
    </row>
    <row r="754" ht="15.75" customHeight="1">
      <c r="A754" s="453"/>
      <c r="B754" s="461"/>
      <c r="D754" s="453"/>
    </row>
    <row r="755" ht="15.75" customHeight="1">
      <c r="A755" s="453"/>
      <c r="B755" s="461"/>
      <c r="D755" s="453"/>
    </row>
    <row r="756" ht="15.75" customHeight="1">
      <c r="A756" s="453"/>
      <c r="B756" s="461"/>
      <c r="D756" s="453"/>
    </row>
    <row r="757" ht="15.75" customHeight="1">
      <c r="A757" s="453"/>
      <c r="B757" s="461"/>
      <c r="D757" s="453"/>
    </row>
    <row r="758" ht="15.75" customHeight="1">
      <c r="A758" s="453"/>
      <c r="B758" s="461"/>
      <c r="D758" s="453"/>
    </row>
    <row r="759" ht="15.75" customHeight="1">
      <c r="A759" s="453"/>
      <c r="B759" s="461"/>
      <c r="D759" s="453"/>
    </row>
    <row r="760" ht="15.75" customHeight="1">
      <c r="A760" s="453"/>
      <c r="B760" s="461"/>
      <c r="D760" s="453"/>
    </row>
    <row r="761" ht="15.75" customHeight="1">
      <c r="A761" s="453"/>
      <c r="B761" s="461"/>
      <c r="D761" s="453"/>
    </row>
    <row r="762" ht="15.75" customHeight="1">
      <c r="A762" s="453"/>
      <c r="B762" s="461"/>
      <c r="D762" s="453"/>
    </row>
    <row r="763" ht="15.75" customHeight="1">
      <c r="A763" s="453"/>
      <c r="B763" s="461"/>
      <c r="D763" s="453"/>
    </row>
    <row r="764" ht="15.75" customHeight="1">
      <c r="A764" s="453"/>
      <c r="B764" s="461"/>
      <c r="D764" s="453"/>
    </row>
    <row r="765" ht="15.75" customHeight="1">
      <c r="A765" s="453"/>
      <c r="B765" s="461"/>
      <c r="D765" s="453"/>
    </row>
    <row r="766" ht="15.75" customHeight="1">
      <c r="A766" s="453"/>
      <c r="B766" s="461"/>
      <c r="D766" s="453"/>
    </row>
    <row r="767" ht="15.75" customHeight="1">
      <c r="A767" s="453"/>
      <c r="B767" s="461"/>
      <c r="D767" s="453"/>
    </row>
    <row r="768" ht="15.75" customHeight="1">
      <c r="A768" s="453"/>
      <c r="B768" s="461"/>
      <c r="D768" s="453"/>
    </row>
    <row r="769" ht="15.75" customHeight="1">
      <c r="A769" s="453"/>
      <c r="B769" s="461"/>
      <c r="D769" s="453"/>
    </row>
    <row r="770" ht="15.75" customHeight="1">
      <c r="A770" s="453"/>
      <c r="B770" s="461"/>
      <c r="D770" s="453"/>
    </row>
    <row r="771" ht="15.75" customHeight="1">
      <c r="A771" s="453"/>
      <c r="B771" s="461"/>
      <c r="D771" s="453"/>
    </row>
    <row r="772" ht="15.75" customHeight="1">
      <c r="A772" s="453"/>
      <c r="B772" s="461"/>
      <c r="D772" s="453"/>
    </row>
    <row r="773" ht="15.75" customHeight="1">
      <c r="A773" s="453"/>
      <c r="B773" s="461"/>
      <c r="D773" s="453"/>
    </row>
    <row r="774" ht="15.75" customHeight="1">
      <c r="A774" s="453"/>
      <c r="B774" s="461"/>
      <c r="D774" s="453"/>
    </row>
    <row r="775" ht="15.75" customHeight="1">
      <c r="A775" s="453"/>
      <c r="B775" s="461"/>
      <c r="D775" s="453"/>
    </row>
    <row r="776" ht="15.75" customHeight="1">
      <c r="A776" s="453"/>
      <c r="B776" s="461"/>
      <c r="D776" s="453"/>
    </row>
    <row r="777" ht="15.75" customHeight="1">
      <c r="A777" s="453"/>
      <c r="B777" s="461"/>
      <c r="D777" s="453"/>
    </row>
    <row r="778" ht="15.75" customHeight="1">
      <c r="A778" s="453"/>
      <c r="B778" s="461"/>
      <c r="D778" s="453"/>
    </row>
    <row r="779" ht="15.75" customHeight="1">
      <c r="A779" s="453"/>
      <c r="B779" s="461"/>
      <c r="D779" s="453"/>
    </row>
    <row r="780" ht="15.75" customHeight="1">
      <c r="A780" s="453"/>
      <c r="B780" s="461"/>
      <c r="D780" s="453"/>
    </row>
    <row r="781" ht="15.75" customHeight="1">
      <c r="A781" s="453"/>
      <c r="B781" s="461"/>
      <c r="D781" s="453"/>
    </row>
    <row r="782" ht="15.75" customHeight="1">
      <c r="A782" s="453"/>
      <c r="B782" s="461"/>
      <c r="D782" s="453"/>
    </row>
    <row r="783" ht="15.75" customHeight="1">
      <c r="A783" s="453"/>
      <c r="B783" s="461"/>
      <c r="D783" s="453"/>
    </row>
    <row r="784" ht="15.75" customHeight="1">
      <c r="A784" s="453"/>
      <c r="B784" s="461"/>
      <c r="D784" s="453"/>
    </row>
    <row r="785" ht="15.75" customHeight="1">
      <c r="A785" s="453"/>
      <c r="B785" s="461"/>
      <c r="D785" s="453"/>
    </row>
    <row r="786" ht="15.75" customHeight="1">
      <c r="A786" s="453"/>
      <c r="B786" s="461"/>
      <c r="D786" s="453"/>
    </row>
    <row r="787" ht="15.75" customHeight="1">
      <c r="A787" s="453"/>
      <c r="B787" s="461"/>
      <c r="D787" s="453"/>
    </row>
    <row r="788" ht="15.75" customHeight="1">
      <c r="A788" s="453"/>
      <c r="B788" s="461"/>
      <c r="D788" s="453"/>
    </row>
    <row r="789" ht="15.75" customHeight="1">
      <c r="A789" s="453"/>
      <c r="B789" s="461"/>
      <c r="D789" s="453"/>
    </row>
    <row r="790" ht="15.75" customHeight="1">
      <c r="A790" s="453"/>
      <c r="B790" s="461"/>
      <c r="D790" s="453"/>
    </row>
    <row r="791" ht="15.75" customHeight="1">
      <c r="A791" s="453"/>
      <c r="B791" s="461"/>
      <c r="D791" s="453"/>
    </row>
    <row r="792" ht="15.75" customHeight="1">
      <c r="A792" s="453"/>
      <c r="B792" s="461"/>
      <c r="D792" s="453"/>
    </row>
    <row r="793" ht="15.75" customHeight="1">
      <c r="A793" s="453"/>
      <c r="B793" s="461"/>
      <c r="D793" s="453"/>
    </row>
    <row r="794" ht="15.75" customHeight="1">
      <c r="A794" s="453"/>
      <c r="B794" s="461"/>
      <c r="D794" s="453"/>
    </row>
    <row r="795" ht="15.75" customHeight="1">
      <c r="A795" s="453"/>
      <c r="B795" s="461"/>
      <c r="D795" s="453"/>
    </row>
    <row r="796" ht="15.75" customHeight="1">
      <c r="A796" s="453"/>
      <c r="B796" s="461"/>
      <c r="D796" s="453"/>
    </row>
    <row r="797" ht="15.75" customHeight="1">
      <c r="A797" s="453"/>
      <c r="B797" s="461"/>
      <c r="D797" s="453"/>
    </row>
    <row r="798" ht="15.75" customHeight="1">
      <c r="A798" s="453"/>
      <c r="B798" s="461"/>
      <c r="D798" s="453"/>
    </row>
    <row r="799" ht="15.75" customHeight="1">
      <c r="A799" s="453"/>
      <c r="B799" s="461"/>
      <c r="D799" s="453"/>
    </row>
    <row r="800" ht="15.75" customHeight="1">
      <c r="A800" s="453"/>
      <c r="B800" s="461"/>
      <c r="D800" s="453"/>
    </row>
    <row r="801" ht="15.75" customHeight="1">
      <c r="A801" s="453"/>
      <c r="B801" s="461"/>
      <c r="D801" s="453"/>
    </row>
    <row r="802" ht="15.75" customHeight="1">
      <c r="A802" s="453"/>
      <c r="B802" s="461"/>
      <c r="D802" s="453"/>
    </row>
    <row r="803" ht="15.75" customHeight="1">
      <c r="A803" s="453"/>
      <c r="B803" s="461"/>
      <c r="D803" s="453"/>
    </row>
    <row r="804" ht="15.75" customHeight="1">
      <c r="A804" s="453"/>
      <c r="B804" s="461"/>
      <c r="D804" s="453"/>
    </row>
    <row r="805" ht="15.75" customHeight="1">
      <c r="A805" s="453"/>
      <c r="B805" s="461"/>
      <c r="D805" s="453"/>
    </row>
    <row r="806" ht="15.75" customHeight="1">
      <c r="A806" s="453"/>
      <c r="B806" s="461"/>
      <c r="D806" s="453"/>
    </row>
    <row r="807" ht="15.75" customHeight="1">
      <c r="A807" s="453"/>
      <c r="B807" s="461"/>
      <c r="D807" s="453"/>
    </row>
    <row r="808" ht="15.75" customHeight="1">
      <c r="A808" s="453"/>
      <c r="B808" s="461"/>
      <c r="D808" s="453"/>
    </row>
    <row r="809" ht="15.75" customHeight="1">
      <c r="A809" s="453"/>
      <c r="B809" s="461"/>
      <c r="D809" s="453"/>
    </row>
    <row r="810" ht="15.75" customHeight="1">
      <c r="A810" s="453"/>
      <c r="B810" s="461"/>
      <c r="D810" s="453"/>
    </row>
    <row r="811" ht="15.75" customHeight="1">
      <c r="A811" s="453"/>
      <c r="B811" s="461"/>
      <c r="D811" s="453"/>
    </row>
    <row r="812" ht="15.75" customHeight="1">
      <c r="A812" s="453"/>
      <c r="B812" s="461"/>
      <c r="D812" s="453"/>
    </row>
    <row r="813" ht="15.75" customHeight="1">
      <c r="A813" s="453"/>
      <c r="B813" s="461"/>
      <c r="D813" s="453"/>
    </row>
    <row r="814" ht="15.75" customHeight="1">
      <c r="A814" s="453"/>
      <c r="B814" s="461"/>
      <c r="D814" s="453"/>
    </row>
    <row r="815" ht="15.75" customHeight="1">
      <c r="A815" s="453"/>
      <c r="B815" s="461"/>
      <c r="D815" s="453"/>
    </row>
    <row r="816" ht="15.75" customHeight="1">
      <c r="A816" s="453"/>
      <c r="B816" s="461"/>
      <c r="D816" s="453"/>
    </row>
    <row r="817" ht="15.75" customHeight="1">
      <c r="A817" s="453"/>
      <c r="B817" s="461"/>
      <c r="D817" s="453"/>
    </row>
    <row r="818" ht="15.75" customHeight="1">
      <c r="A818" s="453"/>
      <c r="B818" s="461"/>
      <c r="D818" s="453"/>
    </row>
    <row r="819" ht="15.75" customHeight="1">
      <c r="A819" s="453"/>
      <c r="B819" s="461"/>
      <c r="D819" s="453"/>
    </row>
    <row r="820" ht="15.75" customHeight="1">
      <c r="A820" s="453"/>
      <c r="B820" s="461"/>
      <c r="D820" s="453"/>
    </row>
    <row r="821" ht="15.75" customHeight="1">
      <c r="A821" s="453"/>
      <c r="B821" s="461"/>
      <c r="D821" s="453"/>
    </row>
    <row r="822" ht="15.75" customHeight="1">
      <c r="A822" s="453"/>
      <c r="B822" s="461"/>
      <c r="D822" s="453"/>
    </row>
    <row r="823" ht="15.75" customHeight="1">
      <c r="A823" s="453"/>
      <c r="B823" s="461"/>
      <c r="D823" s="453"/>
    </row>
    <row r="824" ht="15.75" customHeight="1">
      <c r="A824" s="453"/>
      <c r="B824" s="461"/>
      <c r="D824" s="453"/>
    </row>
    <row r="825" ht="15.75" customHeight="1">
      <c r="A825" s="453"/>
      <c r="B825" s="461"/>
      <c r="D825" s="453"/>
    </row>
    <row r="826" ht="15.75" customHeight="1">
      <c r="A826" s="453"/>
      <c r="B826" s="461"/>
      <c r="D826" s="453"/>
    </row>
    <row r="827" ht="15.75" customHeight="1">
      <c r="A827" s="453"/>
      <c r="B827" s="461"/>
      <c r="D827" s="453"/>
    </row>
    <row r="828" ht="15.75" customHeight="1">
      <c r="A828" s="453"/>
      <c r="B828" s="461"/>
      <c r="D828" s="453"/>
    </row>
    <row r="829" ht="15.75" customHeight="1">
      <c r="A829" s="453"/>
      <c r="B829" s="461"/>
      <c r="D829" s="453"/>
    </row>
    <row r="830" ht="15.75" customHeight="1">
      <c r="A830" s="453"/>
      <c r="B830" s="461"/>
      <c r="D830" s="453"/>
    </row>
    <row r="831" ht="15.75" customHeight="1">
      <c r="A831" s="453"/>
      <c r="B831" s="461"/>
      <c r="D831" s="453"/>
    </row>
    <row r="832" ht="15.75" customHeight="1">
      <c r="A832" s="453"/>
      <c r="B832" s="461"/>
      <c r="D832" s="453"/>
    </row>
    <row r="833" ht="15.75" customHeight="1">
      <c r="A833" s="453"/>
      <c r="B833" s="461"/>
      <c r="D833" s="453"/>
    </row>
    <row r="834" ht="15.75" customHeight="1">
      <c r="A834" s="453"/>
      <c r="B834" s="461"/>
      <c r="D834" s="453"/>
    </row>
    <row r="835" ht="15.75" customHeight="1">
      <c r="A835" s="453"/>
      <c r="B835" s="461"/>
      <c r="D835" s="453"/>
    </row>
    <row r="836" ht="15.75" customHeight="1">
      <c r="A836" s="453"/>
      <c r="B836" s="461"/>
      <c r="D836" s="453"/>
    </row>
    <row r="837" ht="15.75" customHeight="1">
      <c r="A837" s="453"/>
      <c r="B837" s="461"/>
      <c r="D837" s="453"/>
    </row>
    <row r="838" ht="15.75" customHeight="1">
      <c r="A838" s="453"/>
      <c r="B838" s="461"/>
      <c r="D838" s="453"/>
    </row>
    <row r="839" ht="15.75" customHeight="1">
      <c r="A839" s="453"/>
      <c r="B839" s="461"/>
      <c r="D839" s="453"/>
    </row>
    <row r="840" ht="15.75" customHeight="1">
      <c r="A840" s="453"/>
      <c r="B840" s="461"/>
      <c r="D840" s="453"/>
    </row>
    <row r="841" ht="15.75" customHeight="1">
      <c r="A841" s="453"/>
      <c r="B841" s="461"/>
      <c r="D841" s="453"/>
    </row>
    <row r="842" ht="15.75" customHeight="1">
      <c r="A842" s="453"/>
      <c r="B842" s="461"/>
      <c r="D842" s="453"/>
    </row>
    <row r="843" ht="15.75" customHeight="1">
      <c r="A843" s="453"/>
      <c r="B843" s="461"/>
      <c r="D843" s="453"/>
    </row>
    <row r="844" ht="15.75" customHeight="1">
      <c r="A844" s="453"/>
      <c r="B844" s="461"/>
      <c r="D844" s="453"/>
    </row>
    <row r="845" ht="15.75" customHeight="1">
      <c r="A845" s="453"/>
      <c r="B845" s="461"/>
      <c r="D845" s="453"/>
    </row>
    <row r="846" ht="15.75" customHeight="1">
      <c r="A846" s="453"/>
      <c r="B846" s="461"/>
      <c r="D846" s="453"/>
    </row>
    <row r="847" ht="15.75" customHeight="1">
      <c r="A847" s="453"/>
      <c r="B847" s="461"/>
      <c r="D847" s="453"/>
    </row>
    <row r="848" ht="15.75" customHeight="1">
      <c r="A848" s="453"/>
      <c r="B848" s="461"/>
      <c r="D848" s="453"/>
    </row>
    <row r="849" ht="15.75" customHeight="1">
      <c r="A849" s="453"/>
      <c r="B849" s="461"/>
      <c r="D849" s="453"/>
    </row>
    <row r="850" ht="15.75" customHeight="1">
      <c r="A850" s="453"/>
      <c r="B850" s="461"/>
      <c r="D850" s="453"/>
    </row>
    <row r="851" ht="15.75" customHeight="1">
      <c r="A851" s="453"/>
      <c r="B851" s="461"/>
      <c r="D851" s="453"/>
    </row>
    <row r="852" ht="15.75" customHeight="1">
      <c r="A852" s="453"/>
      <c r="B852" s="461"/>
      <c r="D852" s="453"/>
    </row>
    <row r="853" ht="15.75" customHeight="1">
      <c r="A853" s="453"/>
      <c r="B853" s="461"/>
      <c r="D853" s="453"/>
    </row>
    <row r="854" ht="15.75" customHeight="1">
      <c r="A854" s="453"/>
      <c r="B854" s="461"/>
      <c r="D854" s="453"/>
    </row>
    <row r="855" ht="15.75" customHeight="1">
      <c r="A855" s="453"/>
      <c r="B855" s="461"/>
      <c r="D855" s="453"/>
    </row>
    <row r="856" ht="15.75" customHeight="1">
      <c r="A856" s="453"/>
      <c r="B856" s="461"/>
      <c r="D856" s="453"/>
    </row>
    <row r="857" ht="15.75" customHeight="1">
      <c r="A857" s="453"/>
      <c r="B857" s="461"/>
      <c r="D857" s="453"/>
    </row>
    <row r="858" ht="15.75" customHeight="1">
      <c r="A858" s="453"/>
      <c r="B858" s="461"/>
      <c r="D858" s="453"/>
    </row>
    <row r="859" ht="15.75" customHeight="1">
      <c r="A859" s="453"/>
      <c r="B859" s="461"/>
      <c r="D859" s="453"/>
    </row>
    <row r="860" ht="15.75" customHeight="1">
      <c r="A860" s="453"/>
      <c r="B860" s="461"/>
      <c r="D860" s="453"/>
    </row>
    <row r="861" ht="15.75" customHeight="1">
      <c r="A861" s="453"/>
      <c r="B861" s="461"/>
      <c r="D861" s="453"/>
    </row>
    <row r="862" ht="15.75" customHeight="1">
      <c r="A862" s="453"/>
      <c r="B862" s="461"/>
      <c r="D862" s="453"/>
    </row>
    <row r="863" ht="15.75" customHeight="1">
      <c r="A863" s="453"/>
      <c r="B863" s="461"/>
      <c r="D863" s="453"/>
    </row>
    <row r="864" ht="15.75" customHeight="1">
      <c r="A864" s="453"/>
      <c r="B864" s="461"/>
      <c r="D864" s="453"/>
    </row>
    <row r="865" ht="15.75" customHeight="1">
      <c r="A865" s="453"/>
      <c r="B865" s="461"/>
      <c r="D865" s="453"/>
    </row>
    <row r="866" ht="15.75" customHeight="1">
      <c r="A866" s="453"/>
      <c r="B866" s="461"/>
      <c r="D866" s="453"/>
    </row>
    <row r="867" ht="15.75" customHeight="1">
      <c r="A867" s="453"/>
      <c r="B867" s="461"/>
      <c r="D867" s="453"/>
    </row>
    <row r="868" ht="15.75" customHeight="1">
      <c r="A868" s="453"/>
      <c r="B868" s="461"/>
      <c r="D868" s="453"/>
    </row>
    <row r="869" ht="15.75" customHeight="1">
      <c r="A869" s="453"/>
      <c r="B869" s="461"/>
      <c r="D869" s="453"/>
    </row>
    <row r="870" ht="15.75" customHeight="1">
      <c r="A870" s="453"/>
      <c r="B870" s="461"/>
      <c r="D870" s="453"/>
    </row>
    <row r="871" ht="15.75" customHeight="1">
      <c r="A871" s="453"/>
      <c r="B871" s="461"/>
      <c r="D871" s="453"/>
    </row>
    <row r="872" ht="15.75" customHeight="1">
      <c r="A872" s="453"/>
      <c r="B872" s="461"/>
      <c r="D872" s="453"/>
    </row>
    <row r="873" ht="15.75" customHeight="1">
      <c r="A873" s="453"/>
      <c r="B873" s="461"/>
      <c r="D873" s="453"/>
    </row>
    <row r="874" ht="15.75" customHeight="1">
      <c r="A874" s="453"/>
      <c r="B874" s="461"/>
      <c r="D874" s="453"/>
    </row>
    <row r="875" ht="15.75" customHeight="1">
      <c r="A875" s="453"/>
      <c r="B875" s="461"/>
      <c r="D875" s="453"/>
    </row>
    <row r="876" ht="15.75" customHeight="1">
      <c r="A876" s="453"/>
      <c r="B876" s="461"/>
      <c r="D876" s="453"/>
    </row>
    <row r="877" ht="15.75" customHeight="1">
      <c r="A877" s="453"/>
      <c r="B877" s="461"/>
      <c r="D877" s="453"/>
    </row>
    <row r="878" ht="15.75" customHeight="1">
      <c r="A878" s="453"/>
      <c r="B878" s="461"/>
      <c r="D878" s="453"/>
    </row>
    <row r="879" ht="15.75" customHeight="1">
      <c r="A879" s="453"/>
      <c r="B879" s="461"/>
      <c r="D879" s="453"/>
    </row>
    <row r="880" ht="15.75" customHeight="1">
      <c r="A880" s="453"/>
      <c r="B880" s="461"/>
      <c r="D880" s="453"/>
    </row>
    <row r="881" ht="15.75" customHeight="1">
      <c r="A881" s="453"/>
      <c r="B881" s="461"/>
      <c r="D881" s="453"/>
    </row>
    <row r="882" ht="15.75" customHeight="1">
      <c r="A882" s="453"/>
      <c r="B882" s="461"/>
      <c r="D882" s="453"/>
    </row>
    <row r="883" ht="15.75" customHeight="1">
      <c r="A883" s="453"/>
      <c r="B883" s="461"/>
      <c r="D883" s="453"/>
    </row>
    <row r="884" ht="15.75" customHeight="1">
      <c r="A884" s="453"/>
      <c r="B884" s="461"/>
      <c r="D884" s="453"/>
    </row>
    <row r="885" ht="15.75" customHeight="1">
      <c r="A885" s="453"/>
      <c r="B885" s="461"/>
      <c r="D885" s="453"/>
    </row>
    <row r="886" ht="15.75" customHeight="1">
      <c r="A886" s="453"/>
      <c r="B886" s="461"/>
      <c r="D886" s="453"/>
    </row>
    <row r="887" ht="15.75" customHeight="1">
      <c r="A887" s="453"/>
      <c r="B887" s="461"/>
      <c r="D887" s="453"/>
    </row>
    <row r="888" ht="15.75" customHeight="1">
      <c r="A888" s="453"/>
      <c r="B888" s="461"/>
      <c r="D888" s="453"/>
    </row>
    <row r="889" ht="15.75" customHeight="1">
      <c r="A889" s="453"/>
      <c r="B889" s="461"/>
      <c r="D889" s="453"/>
    </row>
    <row r="890" ht="15.75" customHeight="1">
      <c r="A890" s="453"/>
      <c r="B890" s="461"/>
      <c r="D890" s="453"/>
    </row>
    <row r="891" ht="15.75" customHeight="1">
      <c r="A891" s="453"/>
      <c r="B891" s="461"/>
      <c r="D891" s="453"/>
    </row>
    <row r="892" ht="15.75" customHeight="1">
      <c r="A892" s="453"/>
      <c r="B892" s="461"/>
      <c r="D892" s="453"/>
    </row>
    <row r="893" ht="15.75" customHeight="1">
      <c r="A893" s="453"/>
      <c r="B893" s="461"/>
      <c r="D893" s="453"/>
    </row>
    <row r="894" ht="15.75" customHeight="1">
      <c r="A894" s="453"/>
      <c r="B894" s="461"/>
      <c r="D894" s="453"/>
    </row>
    <row r="895" ht="15.75" customHeight="1">
      <c r="A895" s="453"/>
      <c r="B895" s="461"/>
      <c r="D895" s="453"/>
    </row>
    <row r="896" ht="15.75" customHeight="1">
      <c r="A896" s="453"/>
      <c r="B896" s="461"/>
      <c r="D896" s="453"/>
    </row>
    <row r="897" ht="15.75" customHeight="1">
      <c r="A897" s="453"/>
      <c r="B897" s="461"/>
      <c r="D897" s="453"/>
    </row>
    <row r="898" ht="15.75" customHeight="1">
      <c r="A898" s="453"/>
      <c r="B898" s="461"/>
      <c r="D898" s="453"/>
    </row>
    <row r="899" ht="15.75" customHeight="1">
      <c r="A899" s="453"/>
      <c r="B899" s="461"/>
      <c r="D899" s="453"/>
    </row>
    <row r="900" ht="15.75" customHeight="1">
      <c r="A900" s="453"/>
      <c r="B900" s="461"/>
      <c r="D900" s="453"/>
    </row>
    <row r="901" ht="15.75" customHeight="1">
      <c r="A901" s="453"/>
      <c r="B901" s="461"/>
      <c r="D901" s="453"/>
    </row>
    <row r="902" ht="15.75" customHeight="1">
      <c r="A902" s="453"/>
      <c r="B902" s="461"/>
      <c r="D902" s="453"/>
    </row>
    <row r="903" ht="15.75" customHeight="1">
      <c r="A903" s="453"/>
      <c r="B903" s="461"/>
      <c r="D903" s="453"/>
    </row>
    <row r="904" ht="15.75" customHeight="1">
      <c r="A904" s="453"/>
      <c r="B904" s="461"/>
      <c r="D904" s="453"/>
    </row>
    <row r="905" ht="15.75" customHeight="1">
      <c r="A905" s="453"/>
      <c r="B905" s="461"/>
      <c r="D905" s="453"/>
    </row>
    <row r="906" ht="15.75" customHeight="1">
      <c r="A906" s="453"/>
      <c r="B906" s="461"/>
      <c r="D906" s="453"/>
    </row>
    <row r="907" ht="15.75" customHeight="1">
      <c r="A907" s="453"/>
      <c r="B907" s="461"/>
      <c r="D907" s="453"/>
    </row>
    <row r="908" ht="15.75" customHeight="1">
      <c r="A908" s="453"/>
      <c r="B908" s="461"/>
      <c r="D908" s="453"/>
    </row>
    <row r="909" ht="15.75" customHeight="1">
      <c r="A909" s="453"/>
      <c r="B909" s="461"/>
      <c r="D909" s="453"/>
    </row>
    <row r="910" ht="15.75" customHeight="1">
      <c r="A910" s="453"/>
      <c r="B910" s="461"/>
      <c r="D910" s="453"/>
    </row>
    <row r="911" ht="15.75" customHeight="1">
      <c r="A911" s="453"/>
      <c r="B911" s="461"/>
      <c r="D911" s="453"/>
    </row>
    <row r="912" ht="15.75" customHeight="1">
      <c r="A912" s="453"/>
      <c r="B912" s="461"/>
      <c r="D912" s="453"/>
    </row>
    <row r="913" ht="15.75" customHeight="1">
      <c r="A913" s="453"/>
      <c r="B913" s="461"/>
      <c r="D913" s="453"/>
    </row>
    <row r="914" ht="15.75" customHeight="1">
      <c r="A914" s="453"/>
      <c r="B914" s="461"/>
      <c r="D914" s="453"/>
    </row>
    <row r="915" ht="15.75" customHeight="1">
      <c r="A915" s="453"/>
      <c r="B915" s="461"/>
      <c r="D915" s="453"/>
    </row>
    <row r="916" ht="15.75" customHeight="1">
      <c r="A916" s="453"/>
      <c r="B916" s="461"/>
      <c r="D916" s="453"/>
    </row>
    <row r="917" ht="15.75" customHeight="1">
      <c r="A917" s="453"/>
      <c r="B917" s="461"/>
      <c r="D917" s="453"/>
    </row>
    <row r="918" ht="15.75" customHeight="1">
      <c r="A918" s="453"/>
      <c r="B918" s="461"/>
      <c r="D918" s="453"/>
    </row>
    <row r="919" ht="15.75" customHeight="1">
      <c r="A919" s="453"/>
      <c r="B919" s="461"/>
      <c r="D919" s="453"/>
    </row>
    <row r="920" ht="15.75" customHeight="1">
      <c r="A920" s="453"/>
      <c r="B920" s="461"/>
      <c r="D920" s="453"/>
    </row>
    <row r="921" ht="15.75" customHeight="1">
      <c r="A921" s="453"/>
      <c r="B921" s="461"/>
      <c r="D921" s="453"/>
    </row>
    <row r="922" ht="15.75" customHeight="1">
      <c r="A922" s="453"/>
      <c r="B922" s="461"/>
      <c r="D922" s="453"/>
    </row>
    <row r="923" ht="15.75" customHeight="1">
      <c r="A923" s="453"/>
      <c r="B923" s="461"/>
      <c r="D923" s="453"/>
    </row>
    <row r="924" ht="15.75" customHeight="1">
      <c r="A924" s="453"/>
      <c r="B924" s="461"/>
      <c r="D924" s="453"/>
    </row>
    <row r="925" ht="15.75" customHeight="1">
      <c r="A925" s="453"/>
      <c r="B925" s="461"/>
      <c r="D925" s="453"/>
    </row>
    <row r="926" ht="15.75" customHeight="1">
      <c r="A926" s="453"/>
      <c r="B926" s="461"/>
      <c r="D926" s="453"/>
    </row>
    <row r="927" ht="15.75" customHeight="1">
      <c r="A927" s="453"/>
      <c r="B927" s="461"/>
      <c r="D927" s="453"/>
    </row>
    <row r="928" ht="15.75" customHeight="1">
      <c r="A928" s="453"/>
      <c r="B928" s="461"/>
      <c r="D928" s="453"/>
    </row>
    <row r="929" ht="15.75" customHeight="1">
      <c r="A929" s="453"/>
      <c r="B929" s="461"/>
      <c r="D929" s="453"/>
    </row>
    <row r="930" ht="15.75" customHeight="1">
      <c r="A930" s="453"/>
      <c r="B930" s="461"/>
      <c r="D930" s="453"/>
    </row>
    <row r="931" ht="15.75" customHeight="1">
      <c r="A931" s="453"/>
      <c r="B931" s="461"/>
      <c r="D931" s="453"/>
    </row>
    <row r="932" ht="15.75" customHeight="1">
      <c r="A932" s="453"/>
      <c r="B932" s="461"/>
      <c r="D932" s="453"/>
    </row>
    <row r="933" ht="15.75" customHeight="1">
      <c r="A933" s="453"/>
      <c r="B933" s="461"/>
      <c r="D933" s="453"/>
    </row>
    <row r="934" ht="15.75" customHeight="1">
      <c r="A934" s="453"/>
      <c r="B934" s="461"/>
      <c r="D934" s="453"/>
    </row>
    <row r="935" ht="15.75" customHeight="1">
      <c r="A935" s="453"/>
      <c r="B935" s="461"/>
      <c r="D935" s="453"/>
    </row>
    <row r="936" ht="15.75" customHeight="1">
      <c r="A936" s="453"/>
      <c r="B936" s="461"/>
      <c r="D936" s="453"/>
    </row>
    <row r="937" ht="15.75" customHeight="1">
      <c r="A937" s="453"/>
      <c r="B937" s="461"/>
      <c r="D937" s="453"/>
    </row>
    <row r="938" ht="15.75" customHeight="1">
      <c r="A938" s="453"/>
      <c r="B938" s="461"/>
      <c r="D938" s="453"/>
    </row>
    <row r="939" ht="15.75" customHeight="1">
      <c r="A939" s="453"/>
      <c r="B939" s="461"/>
      <c r="D939" s="453"/>
    </row>
    <row r="940" ht="15.75" customHeight="1">
      <c r="A940" s="453"/>
      <c r="B940" s="461"/>
      <c r="D940" s="453"/>
    </row>
    <row r="941" ht="15.75" customHeight="1">
      <c r="A941" s="453"/>
      <c r="B941" s="461"/>
      <c r="D941" s="453"/>
    </row>
    <row r="942" ht="15.75" customHeight="1">
      <c r="A942" s="453"/>
      <c r="B942" s="461"/>
      <c r="D942" s="453"/>
    </row>
    <row r="943" ht="15.75" customHeight="1">
      <c r="A943" s="453"/>
      <c r="B943" s="461"/>
      <c r="D943" s="453"/>
    </row>
    <row r="944" ht="15.75" customHeight="1">
      <c r="A944" s="453"/>
      <c r="B944" s="461"/>
      <c r="D944" s="453"/>
    </row>
    <row r="945" ht="15.75" customHeight="1">
      <c r="A945" s="453"/>
      <c r="B945" s="461"/>
      <c r="D945" s="453"/>
    </row>
    <row r="946" ht="15.75" customHeight="1">
      <c r="A946" s="453"/>
      <c r="B946" s="461"/>
      <c r="D946" s="453"/>
    </row>
    <row r="947" ht="15.75" customHeight="1">
      <c r="A947" s="453"/>
      <c r="B947" s="461"/>
      <c r="D947" s="453"/>
    </row>
    <row r="948" ht="15.75" customHeight="1">
      <c r="A948" s="453"/>
      <c r="B948" s="461"/>
      <c r="D948" s="453"/>
    </row>
    <row r="949" ht="15.75" customHeight="1">
      <c r="A949" s="453"/>
      <c r="B949" s="461"/>
      <c r="D949" s="453"/>
    </row>
    <row r="950" ht="15.75" customHeight="1">
      <c r="A950" s="453"/>
      <c r="B950" s="461"/>
      <c r="D950" s="453"/>
    </row>
    <row r="951" ht="15.75" customHeight="1">
      <c r="A951" s="453"/>
      <c r="B951" s="461"/>
      <c r="D951" s="453"/>
    </row>
    <row r="952" ht="15.75" customHeight="1">
      <c r="A952" s="453"/>
      <c r="B952" s="461"/>
      <c r="D952" s="453"/>
    </row>
    <row r="953" ht="15.75" customHeight="1">
      <c r="A953" s="453"/>
      <c r="B953" s="461"/>
      <c r="D953" s="453"/>
    </row>
    <row r="954" ht="15.75" customHeight="1">
      <c r="A954" s="453"/>
      <c r="B954" s="461"/>
      <c r="D954" s="453"/>
    </row>
    <row r="955" ht="15.75" customHeight="1">
      <c r="A955" s="453"/>
      <c r="B955" s="461"/>
      <c r="D955" s="453"/>
    </row>
    <row r="956" ht="15.75" customHeight="1">
      <c r="A956" s="453"/>
      <c r="B956" s="461"/>
      <c r="D956" s="453"/>
    </row>
    <row r="957" ht="15.75" customHeight="1">
      <c r="A957" s="453"/>
      <c r="B957" s="461"/>
      <c r="D957" s="453"/>
    </row>
    <row r="958" ht="15.75" customHeight="1">
      <c r="A958" s="453"/>
      <c r="B958" s="461"/>
      <c r="D958" s="453"/>
    </row>
    <row r="959" ht="15.75" customHeight="1">
      <c r="A959" s="453"/>
      <c r="B959" s="461"/>
      <c r="D959" s="453"/>
    </row>
    <row r="960" ht="15.75" customHeight="1">
      <c r="A960" s="453"/>
      <c r="B960" s="461"/>
      <c r="D960" s="453"/>
    </row>
    <row r="961" ht="15.75" customHeight="1">
      <c r="A961" s="453"/>
      <c r="B961" s="461"/>
      <c r="D961" s="453"/>
    </row>
    <row r="962" ht="15.75" customHeight="1">
      <c r="A962" s="453"/>
      <c r="B962" s="461"/>
      <c r="D962" s="453"/>
    </row>
    <row r="963" ht="15.75" customHeight="1">
      <c r="A963" s="453"/>
      <c r="B963" s="461"/>
      <c r="D963" s="453"/>
    </row>
    <row r="964" ht="15.75" customHeight="1">
      <c r="A964" s="453"/>
      <c r="B964" s="461"/>
      <c r="D964" s="453"/>
    </row>
    <row r="965" ht="15.75" customHeight="1">
      <c r="A965" s="453"/>
      <c r="B965" s="461"/>
      <c r="D965" s="453"/>
    </row>
    <row r="966" ht="15.75" customHeight="1">
      <c r="A966" s="453"/>
      <c r="B966" s="461"/>
      <c r="D966" s="453"/>
    </row>
    <row r="967" ht="15.75" customHeight="1">
      <c r="A967" s="453"/>
      <c r="B967" s="461"/>
      <c r="D967" s="453"/>
    </row>
    <row r="968" ht="15.75" customHeight="1">
      <c r="A968" s="453"/>
      <c r="B968" s="461"/>
      <c r="D968" s="453"/>
    </row>
    <row r="969" ht="15.75" customHeight="1">
      <c r="A969" s="453"/>
      <c r="B969" s="461"/>
      <c r="D969" s="453"/>
    </row>
    <row r="970" ht="15.75" customHeight="1">
      <c r="A970" s="453"/>
      <c r="B970" s="461"/>
      <c r="D970" s="453"/>
    </row>
    <row r="971" ht="15.75" customHeight="1">
      <c r="A971" s="453"/>
      <c r="B971" s="461"/>
      <c r="D971" s="453"/>
    </row>
    <row r="972" ht="15.75" customHeight="1">
      <c r="A972" s="453"/>
      <c r="B972" s="461"/>
      <c r="D972" s="453"/>
    </row>
    <row r="973" ht="15.75" customHeight="1">
      <c r="A973" s="453"/>
      <c r="B973" s="461"/>
      <c r="D973" s="453"/>
    </row>
    <row r="974" ht="15.75" customHeight="1">
      <c r="A974" s="453"/>
      <c r="B974" s="461"/>
      <c r="D974" s="453"/>
    </row>
    <row r="975" ht="15.75" customHeight="1">
      <c r="A975" s="453"/>
      <c r="B975" s="461"/>
      <c r="D975" s="453"/>
    </row>
    <row r="976" ht="15.75" customHeight="1">
      <c r="A976" s="453"/>
      <c r="B976" s="461"/>
      <c r="D976" s="453"/>
    </row>
    <row r="977" ht="15.75" customHeight="1">
      <c r="A977" s="453"/>
      <c r="B977" s="461"/>
      <c r="D977" s="453"/>
    </row>
    <row r="978" ht="15.75" customHeight="1">
      <c r="A978" s="453"/>
      <c r="B978" s="461"/>
      <c r="D978" s="453"/>
    </row>
    <row r="979" ht="15.75" customHeight="1">
      <c r="A979" s="453"/>
      <c r="B979" s="461"/>
      <c r="D979" s="453"/>
    </row>
    <row r="980" ht="15.75" customHeight="1">
      <c r="A980" s="453"/>
      <c r="B980" s="461"/>
      <c r="D980" s="453"/>
    </row>
    <row r="981" ht="15.75" customHeight="1">
      <c r="A981" s="453"/>
      <c r="B981" s="461"/>
      <c r="D981" s="453"/>
    </row>
    <row r="982" ht="15.75" customHeight="1">
      <c r="A982" s="453"/>
      <c r="B982" s="461"/>
      <c r="D982" s="453"/>
    </row>
    <row r="983" ht="15.75" customHeight="1">
      <c r="A983" s="453"/>
      <c r="B983" s="461"/>
      <c r="D983" s="453"/>
    </row>
    <row r="984" ht="15.75" customHeight="1">
      <c r="A984" s="453"/>
      <c r="B984" s="461"/>
      <c r="D984" s="453"/>
    </row>
    <row r="985" ht="15.75" customHeight="1">
      <c r="A985" s="453"/>
      <c r="B985" s="461"/>
      <c r="D985" s="453"/>
    </row>
    <row r="986" ht="15.75" customHeight="1">
      <c r="A986" s="453"/>
      <c r="B986" s="461"/>
      <c r="D986" s="453"/>
    </row>
    <row r="987" ht="15.75" customHeight="1">
      <c r="A987" s="453"/>
      <c r="B987" s="461"/>
      <c r="D987" s="453"/>
    </row>
    <row r="988" ht="15.75" customHeight="1">
      <c r="A988" s="453"/>
      <c r="B988" s="461"/>
      <c r="D988" s="453"/>
    </row>
    <row r="989" ht="15.75" customHeight="1">
      <c r="A989" s="453"/>
      <c r="B989" s="461"/>
      <c r="D989" s="453"/>
    </row>
    <row r="990" ht="15.75" customHeight="1">
      <c r="A990" s="453"/>
      <c r="B990" s="461"/>
      <c r="D990" s="453"/>
    </row>
    <row r="991" ht="15.75" customHeight="1">
      <c r="A991" s="453"/>
      <c r="B991" s="461"/>
      <c r="D991" s="453"/>
    </row>
    <row r="992" ht="15.75" customHeight="1">
      <c r="A992" s="453"/>
      <c r="B992" s="461"/>
      <c r="D992" s="453"/>
    </row>
    <row r="993" ht="15.75" customHeight="1">
      <c r="A993" s="453"/>
      <c r="B993" s="461"/>
      <c r="D993" s="453"/>
    </row>
    <row r="994" ht="15.75" customHeight="1">
      <c r="A994" s="453"/>
      <c r="B994" s="461"/>
      <c r="D994" s="453"/>
    </row>
    <row r="995" ht="15.75" customHeight="1">
      <c r="A995" s="453"/>
      <c r="B995" s="461"/>
      <c r="D995" s="453"/>
    </row>
    <row r="996" ht="15.75" customHeight="1">
      <c r="A996" s="453"/>
      <c r="B996" s="461"/>
      <c r="D996" s="453"/>
    </row>
    <row r="997" ht="15.75" customHeight="1">
      <c r="A997" s="453"/>
      <c r="B997" s="461"/>
      <c r="D997" s="453"/>
    </row>
    <row r="998" ht="15.75" customHeight="1">
      <c r="A998" s="453"/>
      <c r="B998" s="461"/>
      <c r="D998" s="453"/>
    </row>
    <row r="999" ht="15.75" customHeight="1">
      <c r="A999" s="453"/>
      <c r="B999" s="461"/>
      <c r="D999" s="453"/>
    </row>
    <row r="1000" ht="15.75" customHeight="1">
      <c r="A1000" s="453"/>
      <c r="B1000" s="461"/>
      <c r="D1000" s="453"/>
    </row>
    <row r="1001" ht="15.75" customHeight="1">
      <c r="A1001" s="453"/>
      <c r="B1001" s="461"/>
      <c r="D1001" s="453"/>
    </row>
    <row r="1002" ht="15.75" customHeight="1">
      <c r="A1002" s="453"/>
      <c r="B1002" s="461"/>
      <c r="D1002" s="453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1"/>
      <c r="F1" s="11"/>
    </row>
    <row r="2">
      <c r="A2" s="462">
        <v>2702.0</v>
      </c>
      <c r="B2" s="463" t="s">
        <v>65</v>
      </c>
      <c r="C2" s="463" t="s">
        <v>68</v>
      </c>
      <c r="D2" s="463" t="s">
        <v>259</v>
      </c>
      <c r="E2" s="40"/>
      <c r="F2" s="40"/>
    </row>
    <row r="3">
      <c r="A3" s="462">
        <v>2703.0</v>
      </c>
      <c r="B3" s="463" t="s">
        <v>65</v>
      </c>
      <c r="C3" s="463" t="s">
        <v>77</v>
      </c>
      <c r="D3" s="463" t="s">
        <v>256</v>
      </c>
      <c r="E3" s="40"/>
      <c r="F3" s="40"/>
    </row>
    <row r="4">
      <c r="A4" s="462">
        <v>2704.0</v>
      </c>
      <c r="B4" s="463">
        <v>3044000.0</v>
      </c>
      <c r="C4" s="463" t="s">
        <v>81</v>
      </c>
      <c r="D4" s="463" t="s">
        <v>80</v>
      </c>
      <c r="E4" s="40"/>
      <c r="F4" s="40"/>
    </row>
    <row r="5">
      <c r="A5" s="462">
        <v>2708.0</v>
      </c>
      <c r="B5" s="463">
        <v>3044000.0</v>
      </c>
      <c r="C5" s="463" t="s">
        <v>58</v>
      </c>
      <c r="D5" s="463" t="s">
        <v>95</v>
      </c>
      <c r="E5" s="40"/>
      <c r="F5" s="40"/>
    </row>
    <row r="6">
      <c r="A6" s="462">
        <v>2709.0</v>
      </c>
      <c r="B6" s="463">
        <v>3044000.0</v>
      </c>
      <c r="C6" s="463" t="s">
        <v>110</v>
      </c>
      <c r="D6" s="463" t="s">
        <v>109</v>
      </c>
      <c r="E6" s="40"/>
      <c r="F6" s="40"/>
    </row>
    <row r="7">
      <c r="A7" s="462">
        <v>2719.0</v>
      </c>
      <c r="B7" s="463">
        <v>3044000.0</v>
      </c>
      <c r="C7" s="463" t="s">
        <v>84</v>
      </c>
      <c r="D7" s="463" t="s">
        <v>100</v>
      </c>
      <c r="E7" s="40"/>
      <c r="F7" s="40"/>
    </row>
    <row r="8">
      <c r="A8" s="462">
        <v>2720.0</v>
      </c>
      <c r="B8" s="463">
        <v>3044000.0</v>
      </c>
      <c r="C8" s="463" t="s">
        <v>111</v>
      </c>
      <c r="D8" s="463" t="s">
        <v>109</v>
      </c>
      <c r="E8" s="40"/>
      <c r="F8" s="40"/>
    </row>
    <row r="9">
      <c r="A9" s="462">
        <v>2721.0</v>
      </c>
      <c r="B9" s="463">
        <v>3044000.0</v>
      </c>
      <c r="C9" s="463" t="s">
        <v>141</v>
      </c>
      <c r="D9" s="463" t="s">
        <v>95</v>
      </c>
      <c r="E9" s="40"/>
      <c r="F9" s="40"/>
    </row>
    <row r="10">
      <c r="A10" s="462">
        <v>2722.0</v>
      </c>
      <c r="B10" s="463">
        <v>3044000.0</v>
      </c>
      <c r="C10" s="463" t="s">
        <v>103</v>
      </c>
      <c r="D10" s="463" t="s">
        <v>100</v>
      </c>
      <c r="E10" s="40"/>
      <c r="F10" s="40"/>
    </row>
    <row r="11">
      <c r="A11" s="462">
        <v>2723.0</v>
      </c>
      <c r="B11" s="463">
        <v>3044000.0</v>
      </c>
      <c r="C11" s="463" t="s">
        <v>69</v>
      </c>
      <c r="D11" s="463" t="s">
        <v>62</v>
      </c>
      <c r="E11" s="40"/>
      <c r="F11" s="40"/>
    </row>
    <row r="12">
      <c r="A12" s="462">
        <v>2728.0</v>
      </c>
      <c r="B12" s="463">
        <v>3044000.0</v>
      </c>
      <c r="C12" s="463" t="s">
        <v>136</v>
      </c>
      <c r="D12" s="463" t="s">
        <v>95</v>
      </c>
      <c r="E12" s="40"/>
      <c r="F12" s="40"/>
    </row>
    <row r="13">
      <c r="A13" s="462">
        <v>2729.0</v>
      </c>
      <c r="B13" s="463">
        <v>3044000.0</v>
      </c>
      <c r="C13" s="463" t="s">
        <v>167</v>
      </c>
      <c r="D13" s="463" t="s">
        <v>95</v>
      </c>
      <c r="E13" s="40"/>
      <c r="F13" s="40"/>
    </row>
    <row r="14">
      <c r="A14" s="462">
        <v>2731.0</v>
      </c>
      <c r="B14" s="463">
        <v>3044000.0</v>
      </c>
      <c r="C14" s="463" t="s">
        <v>86</v>
      </c>
      <c r="D14" s="463" t="s">
        <v>85</v>
      </c>
      <c r="E14" s="40"/>
      <c r="F14" s="40"/>
      <c r="G14" s="399"/>
      <c r="H14" s="399"/>
      <c r="I14" s="399"/>
      <c r="J14" s="399"/>
      <c r="K14" s="399"/>
      <c r="L14" s="399"/>
      <c r="M14" s="399"/>
      <c r="N14" s="399"/>
    </row>
    <row r="15">
      <c r="A15" s="462">
        <v>2733.0</v>
      </c>
      <c r="B15" s="463">
        <v>3044000.0</v>
      </c>
      <c r="C15" s="463" t="s">
        <v>87</v>
      </c>
      <c r="D15" s="463" t="s">
        <v>85</v>
      </c>
      <c r="E15" s="40"/>
      <c r="F15" s="40"/>
      <c r="G15" s="399"/>
      <c r="H15" s="399"/>
      <c r="I15" s="399"/>
      <c r="J15" s="399"/>
      <c r="K15" s="399"/>
      <c r="L15" s="399"/>
      <c r="M15" s="399"/>
      <c r="N15" s="399"/>
    </row>
    <row r="16">
      <c r="A16" s="462">
        <v>2736.0</v>
      </c>
      <c r="B16" s="463">
        <v>3044000.0</v>
      </c>
      <c r="C16" s="463" t="s">
        <v>113</v>
      </c>
      <c r="D16" s="463" t="s">
        <v>12</v>
      </c>
      <c r="E16" s="40"/>
      <c r="F16" s="40"/>
      <c r="G16" s="121"/>
      <c r="H16" s="121"/>
      <c r="I16" s="121"/>
      <c r="J16" s="121"/>
      <c r="K16" s="399"/>
      <c r="L16" s="399"/>
      <c r="M16" s="399"/>
      <c r="N16" s="399"/>
    </row>
    <row r="17">
      <c r="A17" s="462">
        <v>2737.0</v>
      </c>
      <c r="B17" s="463">
        <v>3044000.0</v>
      </c>
      <c r="C17" s="463" t="s">
        <v>16</v>
      </c>
      <c r="D17" s="463" t="s">
        <v>12</v>
      </c>
      <c r="E17" s="40"/>
      <c r="F17" s="40"/>
      <c r="G17" s="399"/>
      <c r="H17" s="399"/>
      <c r="I17" s="399"/>
      <c r="J17" s="399"/>
      <c r="K17" s="399"/>
      <c r="L17" s="399"/>
      <c r="M17" s="399"/>
      <c r="N17" s="399"/>
    </row>
    <row r="18">
      <c r="A18" s="462">
        <v>2738.0</v>
      </c>
      <c r="B18" s="463">
        <v>3044000.0</v>
      </c>
      <c r="C18" s="463" t="s">
        <v>72</v>
      </c>
      <c r="D18" s="463" t="s">
        <v>12</v>
      </c>
      <c r="E18" s="40"/>
      <c r="F18" s="40"/>
      <c r="G18" s="399"/>
      <c r="H18" s="399"/>
      <c r="I18" s="399"/>
      <c r="J18" s="399"/>
      <c r="K18" s="399"/>
      <c r="L18" s="399"/>
      <c r="M18" s="399"/>
      <c r="N18" s="399"/>
    </row>
    <row r="19">
      <c r="A19" s="462">
        <v>2739.0</v>
      </c>
      <c r="B19" s="463">
        <v>3044000.0</v>
      </c>
      <c r="C19" s="463" t="s">
        <v>89</v>
      </c>
      <c r="D19" s="463" t="s">
        <v>85</v>
      </c>
      <c r="E19" s="40"/>
      <c r="F19" s="40"/>
      <c r="G19" s="399"/>
      <c r="H19" s="399"/>
      <c r="I19" s="399"/>
      <c r="J19" s="399"/>
      <c r="K19" s="399"/>
      <c r="L19" s="399"/>
      <c r="M19" s="399"/>
      <c r="N19" s="399"/>
    </row>
    <row r="20">
      <c r="A20" s="462">
        <v>2740.0</v>
      </c>
      <c r="B20" s="463">
        <v>3044000.0</v>
      </c>
      <c r="C20" s="463" t="s">
        <v>108</v>
      </c>
      <c r="D20" s="463" t="s">
        <v>12</v>
      </c>
      <c r="E20" s="40"/>
      <c r="F20" s="40"/>
      <c r="G20" s="399"/>
      <c r="H20" s="399"/>
      <c r="I20" s="399"/>
      <c r="J20" s="399"/>
      <c r="K20" s="399"/>
      <c r="L20" s="399"/>
      <c r="M20" s="399"/>
      <c r="N20" s="399"/>
    </row>
    <row r="21">
      <c r="A21" s="462">
        <v>2742.0</v>
      </c>
      <c r="B21" s="463">
        <v>3044000.0</v>
      </c>
      <c r="C21" s="463" t="s">
        <v>79</v>
      </c>
      <c r="D21" s="463" t="s">
        <v>153</v>
      </c>
      <c r="E21" s="40"/>
      <c r="F21" s="40"/>
    </row>
    <row r="22">
      <c r="A22" s="462">
        <v>2743.0</v>
      </c>
      <c r="B22" s="463">
        <v>3044000.0</v>
      </c>
      <c r="C22" s="463" t="s">
        <v>107</v>
      </c>
      <c r="D22" s="463" t="s">
        <v>106</v>
      </c>
      <c r="E22" s="40"/>
      <c r="F22" s="40"/>
    </row>
    <row r="23">
      <c r="A23" s="462">
        <v>0.0</v>
      </c>
      <c r="B23" s="463">
        <v>3044000.0</v>
      </c>
      <c r="C23" s="463" t="s">
        <v>88</v>
      </c>
      <c r="D23" s="463" t="s">
        <v>402</v>
      </c>
      <c r="G23" s="114" t="s">
        <v>403</v>
      </c>
      <c r="K23" s="464"/>
    </row>
    <row r="24">
      <c r="A24" s="462">
        <v>0.0</v>
      </c>
      <c r="B24" s="463">
        <v>3044000.0</v>
      </c>
      <c r="C24" s="463" t="s">
        <v>115</v>
      </c>
      <c r="D24" s="463" t="s">
        <v>150</v>
      </c>
      <c r="G24" s="114" t="s">
        <v>404</v>
      </c>
      <c r="K24" s="464"/>
    </row>
    <row r="25">
      <c r="A25" s="462">
        <v>0.0</v>
      </c>
      <c r="B25" s="463">
        <v>3044000.0</v>
      </c>
      <c r="C25" s="463" t="s">
        <v>91</v>
      </c>
      <c r="D25" s="463" t="s">
        <v>143</v>
      </c>
      <c r="G25" s="114" t="s">
        <v>405</v>
      </c>
    </row>
    <row r="26">
      <c r="A26" s="465">
        <v>0.0</v>
      </c>
      <c r="B26" s="466">
        <v>3044000.0</v>
      </c>
      <c r="C26" s="466" t="s">
        <v>156</v>
      </c>
      <c r="D26" s="466" t="s">
        <v>150</v>
      </c>
      <c r="G26" s="114" t="s">
        <v>406</v>
      </c>
      <c r="K26" s="464"/>
    </row>
    <row r="27">
      <c r="A27" s="467"/>
      <c r="B27" s="468"/>
      <c r="C27" s="468"/>
      <c r="D27" s="469"/>
      <c r="E27" s="228" t="s">
        <v>20</v>
      </c>
      <c r="F27" s="228" t="s">
        <v>407</v>
      </c>
    </row>
    <row r="28">
      <c r="A28" s="470">
        <v>0.0</v>
      </c>
      <c r="B28" s="471">
        <v>3044000.0</v>
      </c>
      <c r="C28" s="471" t="s">
        <v>263</v>
      </c>
      <c r="D28" s="471" t="s">
        <v>63</v>
      </c>
      <c r="E28" s="472">
        <v>203.0625</v>
      </c>
      <c r="F28" s="122" t="s">
        <v>50</v>
      </c>
      <c r="G28" s="473" t="s">
        <v>408</v>
      </c>
      <c r="H28" s="474"/>
      <c r="I28" s="474"/>
      <c r="J28" s="474"/>
      <c r="K28" s="474"/>
      <c r="L28" s="474"/>
      <c r="M28" s="474"/>
      <c r="N28" s="474"/>
      <c r="O28" s="474"/>
      <c r="P28" s="474"/>
      <c r="Q28" s="474"/>
      <c r="R28" s="474"/>
      <c r="S28" s="474"/>
      <c r="T28" s="474"/>
      <c r="U28" s="474"/>
      <c r="V28" s="474"/>
      <c r="W28" s="474"/>
      <c r="X28" s="474"/>
    </row>
    <row r="29">
      <c r="A29" s="475">
        <v>0.0</v>
      </c>
      <c r="B29" s="476">
        <v>3044000.0</v>
      </c>
      <c r="C29" s="476" t="s">
        <v>145</v>
      </c>
      <c r="D29" s="476" t="s">
        <v>90</v>
      </c>
      <c r="E29" s="472">
        <v>216.66666666666666</v>
      </c>
      <c r="F29" s="122" t="s">
        <v>50</v>
      </c>
      <c r="G29" s="473" t="s">
        <v>409</v>
      </c>
      <c r="J29" s="474"/>
      <c r="K29" s="474"/>
      <c r="L29" s="474"/>
      <c r="M29" s="474"/>
      <c r="N29" s="474"/>
      <c r="O29" s="474"/>
      <c r="P29" s="474"/>
      <c r="Q29" s="474"/>
      <c r="R29" s="474"/>
      <c r="S29" s="474"/>
      <c r="T29" s="474"/>
      <c r="U29" s="474"/>
      <c r="V29" s="474"/>
      <c r="W29" s="474"/>
      <c r="X29" s="474"/>
    </row>
    <row r="30">
      <c r="A30" s="475">
        <v>0.0</v>
      </c>
      <c r="B30" s="476">
        <v>3044000.0</v>
      </c>
      <c r="C30" s="476" t="s">
        <v>160</v>
      </c>
      <c r="D30" s="476" t="s">
        <v>63</v>
      </c>
      <c r="E30" s="472">
        <v>222.85763888888889</v>
      </c>
      <c r="F30" s="122" t="s">
        <v>50</v>
      </c>
      <c r="G30" s="473" t="s">
        <v>410</v>
      </c>
      <c r="H30" s="474"/>
      <c r="I30" s="474"/>
      <c r="J30" s="474"/>
      <c r="K30" s="474"/>
      <c r="L30" s="474"/>
      <c r="M30" s="474"/>
      <c r="N30" s="474"/>
      <c r="O30" s="474"/>
      <c r="P30" s="474"/>
      <c r="Q30" s="474"/>
      <c r="R30" s="474"/>
      <c r="S30" s="474"/>
      <c r="T30" s="474"/>
      <c r="U30" s="474"/>
      <c r="V30" s="474"/>
      <c r="W30" s="474"/>
      <c r="X30" s="474"/>
    </row>
    <row r="31">
      <c r="A31" s="475">
        <v>0.0</v>
      </c>
      <c r="B31" s="476">
        <v>3044000.0</v>
      </c>
      <c r="C31" s="476" t="s">
        <v>154</v>
      </c>
      <c r="D31" s="476" t="s">
        <v>63</v>
      </c>
      <c r="E31" s="472">
        <v>212.27777777777777</v>
      </c>
      <c r="F31" s="122" t="s">
        <v>50</v>
      </c>
      <c r="G31" s="473" t="s">
        <v>411</v>
      </c>
      <c r="O31" s="474"/>
      <c r="P31" s="474"/>
      <c r="Q31" s="474"/>
      <c r="R31" s="474"/>
      <c r="S31" s="474"/>
      <c r="T31" s="474"/>
      <c r="U31" s="474"/>
      <c r="V31" s="474"/>
      <c r="W31" s="474"/>
      <c r="X31" s="474"/>
    </row>
    <row r="32">
      <c r="A32" s="475">
        <v>0.0</v>
      </c>
      <c r="B32" s="476">
        <v>3044000.0</v>
      </c>
      <c r="C32" s="476" t="s">
        <v>151</v>
      </c>
      <c r="D32" s="476" t="s">
        <v>63</v>
      </c>
      <c r="E32" s="472">
        <v>192.90972222222223</v>
      </c>
      <c r="F32" s="122" t="s">
        <v>50</v>
      </c>
      <c r="G32" s="473" t="s">
        <v>412</v>
      </c>
      <c r="M32" s="474"/>
      <c r="N32" s="474"/>
      <c r="O32" s="474"/>
      <c r="P32" s="474"/>
      <c r="Q32" s="474"/>
      <c r="R32" s="474"/>
      <c r="S32" s="474"/>
      <c r="T32" s="474"/>
      <c r="U32" s="474"/>
      <c r="V32" s="474"/>
      <c r="W32" s="474"/>
      <c r="X32" s="474"/>
    </row>
    <row r="33">
      <c r="A33" s="475">
        <v>0.0</v>
      </c>
      <c r="B33" s="476">
        <v>3044000.0</v>
      </c>
      <c r="C33" s="476" t="s">
        <v>148</v>
      </c>
      <c r="D33" s="476" t="s">
        <v>63</v>
      </c>
      <c r="E33" s="472">
        <v>201.35069444444446</v>
      </c>
      <c r="F33" s="122" t="s">
        <v>50</v>
      </c>
      <c r="G33" s="473" t="s">
        <v>413</v>
      </c>
      <c r="U33" s="474"/>
      <c r="V33" s="474"/>
      <c r="W33" s="474"/>
      <c r="X33" s="474"/>
    </row>
    <row r="34">
      <c r="A34" s="475">
        <v>0.0</v>
      </c>
      <c r="B34" s="476">
        <v>3044000.0</v>
      </c>
      <c r="C34" s="476" t="s">
        <v>140</v>
      </c>
      <c r="D34" s="476" t="s">
        <v>63</v>
      </c>
      <c r="E34" s="472">
        <v>186.64930555555554</v>
      </c>
      <c r="F34" s="122" t="s">
        <v>50</v>
      </c>
      <c r="G34" s="473" t="s">
        <v>414</v>
      </c>
      <c r="R34" s="474"/>
      <c r="S34" s="474"/>
      <c r="T34" s="474"/>
      <c r="U34" s="474"/>
      <c r="V34" s="474"/>
      <c r="W34" s="474"/>
      <c r="X34" s="474"/>
    </row>
    <row r="35">
      <c r="A35" s="475">
        <v>0.0</v>
      </c>
      <c r="B35" s="476">
        <v>3044000.0</v>
      </c>
      <c r="C35" s="476" t="s">
        <v>31</v>
      </c>
      <c r="D35" s="476" t="s">
        <v>63</v>
      </c>
      <c r="E35" s="472">
        <v>184.43055555555554</v>
      </c>
      <c r="F35" s="122" t="s">
        <v>50</v>
      </c>
      <c r="G35" s="473" t="s">
        <v>415</v>
      </c>
      <c r="O35" s="474"/>
      <c r="P35" s="474"/>
      <c r="Q35" s="474"/>
      <c r="R35" s="474"/>
      <c r="S35" s="474"/>
      <c r="T35" s="474"/>
      <c r="U35" s="474"/>
      <c r="V35" s="474"/>
      <c r="W35" s="474"/>
      <c r="X35" s="474"/>
    </row>
    <row r="36">
      <c r="A36" s="475">
        <v>0.0</v>
      </c>
      <c r="B36" s="476">
        <v>3044000.0</v>
      </c>
      <c r="C36" s="476" t="s">
        <v>98</v>
      </c>
      <c r="D36" s="476" t="s">
        <v>63</v>
      </c>
      <c r="E36" s="472">
        <v>208.20833333333334</v>
      </c>
      <c r="F36" s="122" t="s">
        <v>50</v>
      </c>
      <c r="G36" s="473" t="s">
        <v>416</v>
      </c>
      <c r="H36" s="474"/>
      <c r="I36" s="474"/>
      <c r="J36" s="474"/>
      <c r="K36" s="474"/>
      <c r="L36" s="474"/>
      <c r="M36" s="474"/>
      <c r="N36" s="474"/>
      <c r="O36" s="474"/>
      <c r="P36" s="474"/>
      <c r="Q36" s="474"/>
      <c r="R36" s="474"/>
      <c r="S36" s="474"/>
      <c r="T36" s="474"/>
      <c r="U36" s="474"/>
      <c r="V36" s="474"/>
      <c r="W36" s="474"/>
      <c r="X36" s="474"/>
    </row>
    <row r="37">
      <c r="A37" s="475">
        <v>0.0</v>
      </c>
      <c r="B37" s="476">
        <v>3044000.0</v>
      </c>
      <c r="C37" s="476" t="s">
        <v>165</v>
      </c>
      <c r="D37" s="476" t="s">
        <v>63</v>
      </c>
      <c r="E37" s="472">
        <v>139.45486111111111</v>
      </c>
      <c r="F37" s="122" t="s">
        <v>417</v>
      </c>
      <c r="G37" s="473" t="s">
        <v>418</v>
      </c>
    </row>
    <row r="38">
      <c r="A38" s="477">
        <v>0.0</v>
      </c>
      <c r="B38" s="478">
        <v>3044000.0</v>
      </c>
      <c r="C38" s="478" t="s">
        <v>74</v>
      </c>
      <c r="D38" s="478" t="s">
        <v>63</v>
      </c>
      <c r="E38" s="479">
        <v>27.072916666666668</v>
      </c>
      <c r="F38" s="480" t="s">
        <v>420</v>
      </c>
      <c r="G38" s="473" t="s">
        <v>422</v>
      </c>
      <c r="P38" s="474"/>
      <c r="Q38" s="474"/>
      <c r="R38" s="474"/>
      <c r="S38" s="474"/>
      <c r="T38" s="474"/>
      <c r="U38" s="474"/>
      <c r="V38" s="474"/>
      <c r="W38" s="474"/>
      <c r="X38" s="474"/>
    </row>
    <row r="39">
      <c r="A39" s="477">
        <v>0.0</v>
      </c>
      <c r="B39" s="478">
        <v>3044000.0</v>
      </c>
      <c r="C39" s="478" t="s">
        <v>112</v>
      </c>
      <c r="D39" s="478" t="s">
        <v>63</v>
      </c>
      <c r="E39" s="479">
        <v>120.39236111111111</v>
      </c>
      <c r="F39" s="480" t="s">
        <v>424</v>
      </c>
      <c r="G39" s="473" t="s">
        <v>425</v>
      </c>
      <c r="J39" s="474"/>
      <c r="K39" s="474"/>
      <c r="L39" s="474"/>
      <c r="M39" s="474"/>
      <c r="N39" s="474"/>
      <c r="O39" s="474"/>
      <c r="P39" s="474"/>
      <c r="Q39" s="474"/>
      <c r="R39" s="474"/>
      <c r="S39" s="474"/>
      <c r="T39" s="474"/>
      <c r="U39" s="474"/>
      <c r="V39" s="474"/>
      <c r="W39" s="474"/>
      <c r="X39" s="474"/>
    </row>
    <row r="40">
      <c r="A40" s="477">
        <v>0.0</v>
      </c>
      <c r="B40" s="478">
        <v>3044000.0</v>
      </c>
      <c r="C40" s="478" t="s">
        <v>190</v>
      </c>
      <c r="D40" s="478" t="s">
        <v>63</v>
      </c>
      <c r="E40" s="479">
        <v>75.78819444444444</v>
      </c>
      <c r="F40" s="480" t="s">
        <v>426</v>
      </c>
      <c r="G40" s="473" t="s">
        <v>427</v>
      </c>
      <c r="K40" s="474"/>
      <c r="L40" s="474"/>
      <c r="M40" s="474"/>
      <c r="N40" s="474"/>
      <c r="O40" s="474"/>
      <c r="P40" s="474"/>
      <c r="Q40" s="474"/>
      <c r="R40" s="474"/>
      <c r="S40" s="474"/>
      <c r="T40" s="474"/>
      <c r="U40" s="474"/>
      <c r="V40" s="474"/>
      <c r="W40" s="474"/>
      <c r="X40" s="474"/>
    </row>
    <row r="41">
      <c r="A41" s="477">
        <v>0.0</v>
      </c>
      <c r="B41" s="478">
        <v>3044000.0</v>
      </c>
      <c r="C41" s="478" t="s">
        <v>169</v>
      </c>
      <c r="D41" s="478" t="s">
        <v>63</v>
      </c>
      <c r="E41" s="479">
        <v>20.086805555555557</v>
      </c>
      <c r="F41" s="480" t="s">
        <v>428</v>
      </c>
      <c r="G41" s="473" t="s">
        <v>429</v>
      </c>
      <c r="K41" s="474"/>
      <c r="L41" s="474"/>
      <c r="M41" s="474"/>
      <c r="N41" s="474"/>
      <c r="O41" s="474"/>
      <c r="P41" s="474"/>
      <c r="Q41" s="474"/>
      <c r="R41" s="474"/>
      <c r="S41" s="474"/>
      <c r="T41" s="474"/>
      <c r="U41" s="474"/>
      <c r="V41" s="474"/>
      <c r="W41" s="474"/>
      <c r="X41" s="474"/>
    </row>
    <row r="46">
      <c r="E46" s="40"/>
      <c r="F46" s="40"/>
    </row>
    <row r="47">
      <c r="E47" s="40"/>
      <c r="F47" s="40"/>
    </row>
    <row r="48">
      <c r="E48" s="40"/>
      <c r="F48" s="40"/>
    </row>
    <row r="49">
      <c r="E49" s="40"/>
      <c r="F49" s="40"/>
    </row>
    <row r="50">
      <c r="E50" s="40"/>
      <c r="F50" s="40"/>
    </row>
    <row r="51">
      <c r="E51" s="40"/>
      <c r="F51" s="40"/>
    </row>
    <row r="52">
      <c r="E52" s="40"/>
      <c r="F52" s="40"/>
    </row>
    <row r="53">
      <c r="E53" s="40"/>
      <c r="F53" s="40"/>
    </row>
    <row r="54">
      <c r="E54" s="40"/>
      <c r="F54" s="40"/>
    </row>
    <row r="55">
      <c r="E55" s="40"/>
      <c r="F55" s="40"/>
    </row>
    <row r="56">
      <c r="E56" s="40"/>
      <c r="F56" s="40"/>
    </row>
    <row r="57">
      <c r="E57" s="40"/>
      <c r="F57" s="40"/>
    </row>
    <row r="58">
      <c r="E58" s="40"/>
      <c r="F58" s="40"/>
    </row>
    <row r="59">
      <c r="E59" s="40"/>
      <c r="F59" s="40"/>
    </row>
    <row r="60">
      <c r="E60" s="40"/>
      <c r="F60" s="40"/>
    </row>
    <row r="61">
      <c r="E61" s="40"/>
      <c r="F61" s="40"/>
    </row>
    <row r="62">
      <c r="E62" s="40"/>
      <c r="F62" s="40"/>
    </row>
    <row r="63">
      <c r="E63" s="40"/>
      <c r="F63" s="40"/>
    </row>
    <row r="64">
      <c r="E64" s="40"/>
      <c r="F64" s="40"/>
    </row>
    <row r="65">
      <c r="E65" s="40"/>
      <c r="F65" s="40"/>
    </row>
    <row r="66">
      <c r="E66" s="40"/>
      <c r="F66" s="40"/>
    </row>
    <row r="67">
      <c r="E67" s="40"/>
      <c r="F67" s="40"/>
    </row>
    <row r="68">
      <c r="E68" s="40"/>
      <c r="F68" s="40"/>
    </row>
    <row r="69">
      <c r="E69" s="40"/>
      <c r="F69" s="40"/>
    </row>
    <row r="70">
      <c r="E70" s="40"/>
      <c r="F70" s="40"/>
    </row>
    <row r="71">
      <c r="E71" s="40"/>
      <c r="F71" s="40"/>
    </row>
    <row r="72">
      <c r="E72" s="40"/>
      <c r="F72" s="40"/>
    </row>
    <row r="73">
      <c r="E73" s="40"/>
      <c r="F73" s="40"/>
    </row>
    <row r="74">
      <c r="E74" s="40"/>
      <c r="F74" s="40"/>
    </row>
    <row r="75">
      <c r="E75" s="40"/>
      <c r="F75" s="40"/>
    </row>
    <row r="76">
      <c r="E76" s="40"/>
      <c r="F76" s="40"/>
    </row>
    <row r="77">
      <c r="E77" s="40"/>
      <c r="F77" s="40"/>
    </row>
    <row r="78">
      <c r="E78" s="40"/>
      <c r="F78" s="40"/>
    </row>
    <row r="79">
      <c r="E79" s="40"/>
      <c r="F79" s="40"/>
    </row>
    <row r="80">
      <c r="E80" s="40"/>
      <c r="F80" s="40"/>
    </row>
    <row r="81">
      <c r="E81" s="40"/>
      <c r="F81" s="40"/>
    </row>
    <row r="82">
      <c r="E82" s="40"/>
      <c r="F82" s="40"/>
    </row>
    <row r="83">
      <c r="E83" s="40"/>
      <c r="F83" s="40"/>
    </row>
    <row r="84">
      <c r="E84" s="40"/>
      <c r="F84" s="40"/>
    </row>
    <row r="85">
      <c r="E85" s="40"/>
      <c r="F85" s="40"/>
    </row>
    <row r="86">
      <c r="E86" s="40"/>
      <c r="F86" s="40"/>
    </row>
    <row r="87">
      <c r="E87" s="40"/>
      <c r="F87" s="40"/>
    </row>
    <row r="88">
      <c r="E88" s="40"/>
      <c r="F88" s="40"/>
    </row>
    <row r="89">
      <c r="E89" s="40"/>
      <c r="F89" s="40"/>
    </row>
    <row r="90">
      <c r="E90" s="40"/>
      <c r="F90" s="40"/>
    </row>
    <row r="91">
      <c r="E91" s="40"/>
      <c r="F91" s="40"/>
    </row>
    <row r="92">
      <c r="E92" s="40"/>
      <c r="F92" s="40"/>
    </row>
    <row r="93">
      <c r="E93" s="40"/>
      <c r="F93" s="40"/>
    </row>
    <row r="94">
      <c r="E94" s="40"/>
      <c r="F94" s="40"/>
    </row>
    <row r="95">
      <c r="E95" s="40"/>
      <c r="F95" s="40"/>
    </row>
    <row r="96">
      <c r="E96" s="40"/>
      <c r="F96" s="40"/>
    </row>
    <row r="97">
      <c r="E97" s="40"/>
      <c r="F97" s="40"/>
    </row>
    <row r="98">
      <c r="E98" s="40"/>
      <c r="F98" s="40"/>
    </row>
    <row r="99">
      <c r="E99" s="40"/>
      <c r="F99" s="40"/>
    </row>
    <row r="100">
      <c r="E100" s="40"/>
      <c r="F100" s="40"/>
    </row>
    <row r="101">
      <c r="E101" s="40"/>
      <c r="F101" s="40"/>
    </row>
    <row r="102">
      <c r="E102" s="40"/>
      <c r="F102" s="40"/>
    </row>
    <row r="103">
      <c r="E103" s="40"/>
      <c r="F103" s="40"/>
    </row>
    <row r="104">
      <c r="E104" s="40"/>
      <c r="F104" s="40"/>
    </row>
    <row r="105">
      <c r="E105" s="40"/>
      <c r="F105" s="40"/>
    </row>
    <row r="106">
      <c r="E106" s="40"/>
      <c r="F106" s="40"/>
    </row>
    <row r="107">
      <c r="E107" s="40"/>
      <c r="F107" s="40"/>
    </row>
    <row r="108">
      <c r="E108" s="40"/>
      <c r="F108" s="40"/>
    </row>
    <row r="109">
      <c r="E109" s="40"/>
      <c r="F109" s="40"/>
    </row>
    <row r="110">
      <c r="E110" s="40"/>
      <c r="F110" s="40"/>
    </row>
    <row r="111">
      <c r="E111" s="40"/>
      <c r="F111" s="40"/>
    </row>
    <row r="112">
      <c r="E112" s="40"/>
      <c r="F112" s="40"/>
    </row>
    <row r="113">
      <c r="E113" s="40"/>
      <c r="F113" s="40"/>
    </row>
    <row r="114">
      <c r="E114" s="40"/>
      <c r="F114" s="40"/>
    </row>
    <row r="115">
      <c r="E115" s="40"/>
      <c r="F115" s="40"/>
    </row>
    <row r="116">
      <c r="E116" s="40"/>
      <c r="F116" s="40"/>
    </row>
    <row r="117">
      <c r="E117" s="40"/>
      <c r="F117" s="40"/>
    </row>
    <row r="118">
      <c r="E118" s="40"/>
      <c r="F118" s="40"/>
    </row>
    <row r="119">
      <c r="E119" s="40"/>
      <c r="F119" s="40"/>
    </row>
    <row r="120">
      <c r="E120" s="40"/>
      <c r="F120" s="40"/>
    </row>
    <row r="121">
      <c r="E121" s="40"/>
      <c r="F121" s="40"/>
    </row>
    <row r="122">
      <c r="E122" s="40"/>
      <c r="F122" s="40"/>
    </row>
    <row r="123">
      <c r="E123" s="40"/>
      <c r="F123" s="40"/>
    </row>
    <row r="124">
      <c r="E124" s="40"/>
      <c r="F124" s="40"/>
    </row>
    <row r="125">
      <c r="E125" s="40"/>
      <c r="F125" s="40"/>
    </row>
    <row r="126">
      <c r="E126" s="40"/>
      <c r="F126" s="40"/>
    </row>
    <row r="127">
      <c r="E127" s="40"/>
      <c r="F127" s="40"/>
    </row>
    <row r="128">
      <c r="E128" s="40"/>
      <c r="F128" s="40"/>
    </row>
    <row r="129">
      <c r="E129" s="40"/>
      <c r="F129" s="40"/>
    </row>
    <row r="130">
      <c r="E130" s="40"/>
      <c r="F130" s="40"/>
    </row>
    <row r="131">
      <c r="E131" s="40"/>
      <c r="F131" s="40"/>
    </row>
    <row r="132">
      <c r="E132" s="40"/>
      <c r="F132" s="40"/>
    </row>
    <row r="133">
      <c r="E133" s="40"/>
      <c r="F133" s="40"/>
    </row>
    <row r="134">
      <c r="E134" s="40"/>
      <c r="F134" s="40"/>
    </row>
    <row r="135">
      <c r="E135" s="40"/>
      <c r="F135" s="40"/>
    </row>
    <row r="136">
      <c r="E136" s="40"/>
      <c r="F136" s="40"/>
    </row>
    <row r="137">
      <c r="E137" s="40"/>
      <c r="F137" s="40"/>
    </row>
    <row r="138">
      <c r="E138" s="40"/>
      <c r="F138" s="40"/>
    </row>
    <row r="139">
      <c r="E139" s="40"/>
      <c r="F139" s="40"/>
    </row>
    <row r="140">
      <c r="E140" s="40"/>
      <c r="F140" s="40"/>
    </row>
    <row r="141">
      <c r="E141" s="40"/>
      <c r="F141" s="40"/>
    </row>
    <row r="142">
      <c r="E142" s="40"/>
      <c r="F142" s="40"/>
    </row>
    <row r="143">
      <c r="E143" s="40"/>
      <c r="F143" s="40"/>
    </row>
    <row r="144">
      <c r="E144" s="40"/>
      <c r="F144" s="40"/>
    </row>
    <row r="145">
      <c r="E145" s="40"/>
      <c r="F145" s="40"/>
    </row>
    <row r="146">
      <c r="E146" s="40"/>
      <c r="F146" s="40"/>
    </row>
    <row r="147">
      <c r="E147" s="40"/>
      <c r="F147" s="40"/>
    </row>
    <row r="148">
      <c r="E148" s="40"/>
      <c r="F148" s="40"/>
    </row>
    <row r="149">
      <c r="E149" s="40"/>
      <c r="F149" s="40"/>
    </row>
    <row r="150">
      <c r="E150" s="40"/>
      <c r="F150" s="40"/>
    </row>
    <row r="151">
      <c r="E151" s="40"/>
      <c r="F151" s="40"/>
    </row>
    <row r="152">
      <c r="E152" s="40"/>
      <c r="F152" s="40"/>
    </row>
    <row r="153">
      <c r="E153" s="40"/>
      <c r="F153" s="40"/>
    </row>
    <row r="154">
      <c r="E154" s="40"/>
      <c r="F154" s="40"/>
    </row>
    <row r="155">
      <c r="E155" s="40"/>
      <c r="F155" s="40"/>
    </row>
    <row r="156">
      <c r="E156" s="40"/>
      <c r="F156" s="40"/>
    </row>
    <row r="157">
      <c r="E157" s="40"/>
      <c r="F157" s="40"/>
    </row>
    <row r="158">
      <c r="E158" s="40"/>
      <c r="F158" s="40"/>
    </row>
    <row r="159">
      <c r="E159" s="40"/>
      <c r="F159" s="40"/>
    </row>
    <row r="160">
      <c r="E160" s="40"/>
      <c r="F160" s="40"/>
    </row>
    <row r="161">
      <c r="E161" s="40"/>
      <c r="F161" s="40"/>
    </row>
    <row r="162">
      <c r="E162" s="40"/>
      <c r="F162" s="40"/>
    </row>
    <row r="163">
      <c r="E163" s="40"/>
      <c r="F163" s="40"/>
    </row>
    <row r="164">
      <c r="E164" s="40"/>
      <c r="F164" s="40"/>
    </row>
    <row r="165">
      <c r="E165" s="40"/>
      <c r="F165" s="40"/>
    </row>
    <row r="166">
      <c r="E166" s="40"/>
      <c r="F166" s="40"/>
    </row>
    <row r="167">
      <c r="E167" s="40"/>
      <c r="F167" s="40"/>
    </row>
    <row r="168">
      <c r="E168" s="40"/>
      <c r="F168" s="40"/>
    </row>
    <row r="169">
      <c r="E169" s="40"/>
      <c r="F169" s="40"/>
    </row>
    <row r="170">
      <c r="E170" s="40"/>
      <c r="F170" s="40"/>
    </row>
    <row r="171">
      <c r="E171" s="40"/>
      <c r="F171" s="40"/>
    </row>
    <row r="172">
      <c r="E172" s="40"/>
      <c r="F172" s="40"/>
    </row>
    <row r="173">
      <c r="E173" s="40"/>
      <c r="F173" s="40"/>
    </row>
    <row r="174">
      <c r="E174" s="40"/>
      <c r="F174" s="40"/>
    </row>
    <row r="175">
      <c r="E175" s="40"/>
      <c r="F175" s="40"/>
    </row>
    <row r="176">
      <c r="E176" s="40"/>
      <c r="F176" s="40"/>
    </row>
    <row r="177">
      <c r="E177" s="40"/>
      <c r="F177" s="40"/>
    </row>
    <row r="178">
      <c r="E178" s="40"/>
      <c r="F178" s="40"/>
    </row>
    <row r="179">
      <c r="E179" s="40"/>
      <c r="F179" s="40"/>
    </row>
    <row r="180">
      <c r="E180" s="40"/>
      <c r="F180" s="40"/>
    </row>
    <row r="181">
      <c r="E181" s="40"/>
      <c r="F181" s="40"/>
    </row>
    <row r="182">
      <c r="E182" s="40"/>
      <c r="F182" s="40"/>
    </row>
    <row r="183">
      <c r="E183" s="40"/>
      <c r="F183" s="40"/>
    </row>
    <row r="184">
      <c r="E184" s="40"/>
      <c r="F184" s="40"/>
    </row>
    <row r="185">
      <c r="E185" s="40"/>
      <c r="F185" s="40"/>
    </row>
    <row r="186">
      <c r="E186" s="40"/>
      <c r="F186" s="40"/>
    </row>
    <row r="187">
      <c r="E187" s="40"/>
      <c r="F187" s="40"/>
    </row>
    <row r="188">
      <c r="E188" s="40"/>
      <c r="F188" s="40"/>
    </row>
    <row r="189">
      <c r="E189" s="40"/>
      <c r="F189" s="40"/>
    </row>
    <row r="190">
      <c r="E190" s="40"/>
      <c r="F190" s="40"/>
    </row>
    <row r="191">
      <c r="E191" s="40"/>
      <c r="F191" s="40"/>
    </row>
    <row r="192">
      <c r="E192" s="40"/>
      <c r="F192" s="40"/>
    </row>
    <row r="193">
      <c r="E193" s="40"/>
      <c r="F193" s="40"/>
    </row>
    <row r="194">
      <c r="E194" s="40"/>
      <c r="F194" s="40"/>
    </row>
    <row r="195">
      <c r="E195" s="40"/>
      <c r="F195" s="40"/>
    </row>
    <row r="196">
      <c r="E196" s="40"/>
      <c r="F196" s="40"/>
    </row>
    <row r="197">
      <c r="E197" s="40"/>
      <c r="F197" s="40"/>
    </row>
    <row r="198">
      <c r="E198" s="40"/>
      <c r="F198" s="40"/>
    </row>
    <row r="199">
      <c r="E199" s="40"/>
      <c r="F199" s="40"/>
    </row>
    <row r="200">
      <c r="E200" s="40"/>
      <c r="F200" s="40"/>
    </row>
    <row r="201">
      <c r="E201" s="40"/>
      <c r="F201" s="40"/>
    </row>
    <row r="202">
      <c r="E202" s="40"/>
      <c r="F202" s="40"/>
    </row>
    <row r="203">
      <c r="E203" s="40"/>
      <c r="F203" s="40"/>
    </row>
    <row r="204">
      <c r="E204" s="40"/>
      <c r="F204" s="40"/>
    </row>
    <row r="205">
      <c r="E205" s="40"/>
      <c r="F205" s="40"/>
    </row>
    <row r="206">
      <c r="E206" s="40"/>
      <c r="F206" s="40"/>
    </row>
    <row r="207">
      <c r="E207" s="40"/>
      <c r="F207" s="40"/>
    </row>
    <row r="208">
      <c r="E208" s="40"/>
      <c r="F208" s="40"/>
    </row>
    <row r="209">
      <c r="E209" s="40"/>
      <c r="F209" s="40"/>
    </row>
    <row r="210">
      <c r="E210" s="40"/>
      <c r="F210" s="40"/>
    </row>
    <row r="211">
      <c r="E211" s="40"/>
      <c r="F211" s="40"/>
    </row>
    <row r="212">
      <c r="E212" s="40"/>
      <c r="F212" s="40"/>
    </row>
    <row r="213">
      <c r="E213" s="40"/>
      <c r="F213" s="40"/>
    </row>
    <row r="214">
      <c r="E214" s="40"/>
      <c r="F214" s="40"/>
    </row>
    <row r="215">
      <c r="E215" s="40"/>
      <c r="F215" s="40"/>
    </row>
    <row r="216">
      <c r="E216" s="40"/>
      <c r="F216" s="40"/>
    </row>
    <row r="217">
      <c r="E217" s="40"/>
      <c r="F217" s="40"/>
    </row>
    <row r="218">
      <c r="E218" s="40"/>
      <c r="F218" s="40"/>
    </row>
    <row r="219">
      <c r="E219" s="40"/>
      <c r="F219" s="40"/>
    </row>
    <row r="220">
      <c r="E220" s="40"/>
      <c r="F220" s="40"/>
    </row>
    <row r="221">
      <c r="E221" s="40"/>
      <c r="F221" s="40"/>
    </row>
    <row r="222">
      <c r="E222" s="40"/>
      <c r="F222" s="40"/>
    </row>
    <row r="223">
      <c r="E223" s="40"/>
      <c r="F223" s="40"/>
    </row>
    <row r="224">
      <c r="E224" s="40"/>
      <c r="F224" s="40"/>
    </row>
    <row r="225">
      <c r="E225" s="40"/>
      <c r="F225" s="40"/>
    </row>
    <row r="226">
      <c r="E226" s="40"/>
      <c r="F226" s="40"/>
    </row>
    <row r="227">
      <c r="E227" s="40"/>
      <c r="F227" s="40"/>
    </row>
    <row r="228">
      <c r="E228" s="40"/>
      <c r="F228" s="40"/>
    </row>
    <row r="229">
      <c r="E229" s="40"/>
      <c r="F229" s="40"/>
    </row>
    <row r="230">
      <c r="E230" s="40"/>
      <c r="F230" s="40"/>
    </row>
    <row r="231">
      <c r="E231" s="40"/>
      <c r="F231" s="40"/>
    </row>
    <row r="232">
      <c r="E232" s="40"/>
      <c r="F232" s="40"/>
    </row>
    <row r="233">
      <c r="E233" s="40"/>
      <c r="F233" s="40"/>
    </row>
    <row r="234">
      <c r="E234" s="40"/>
      <c r="F234" s="40"/>
    </row>
    <row r="235">
      <c r="E235" s="40"/>
      <c r="F235" s="40"/>
    </row>
    <row r="236">
      <c r="E236" s="40"/>
      <c r="F236" s="40"/>
    </row>
    <row r="237">
      <c r="E237" s="40"/>
      <c r="F237" s="40"/>
    </row>
    <row r="238">
      <c r="E238" s="40"/>
      <c r="F238" s="40"/>
    </row>
    <row r="239">
      <c r="E239" s="40"/>
      <c r="F239" s="40"/>
    </row>
    <row r="240">
      <c r="E240" s="40"/>
      <c r="F240" s="40"/>
    </row>
    <row r="241">
      <c r="E241" s="40"/>
      <c r="F241" s="40"/>
    </row>
    <row r="242">
      <c r="E242" s="40"/>
      <c r="F242" s="40"/>
    </row>
    <row r="243">
      <c r="E243" s="40"/>
      <c r="F243" s="40"/>
    </row>
    <row r="244">
      <c r="E244" s="40"/>
      <c r="F244" s="40"/>
    </row>
    <row r="245">
      <c r="E245" s="40"/>
      <c r="F245" s="40"/>
    </row>
    <row r="246">
      <c r="E246" s="40"/>
      <c r="F246" s="40"/>
    </row>
    <row r="247">
      <c r="E247" s="40"/>
      <c r="F247" s="40"/>
    </row>
    <row r="248">
      <c r="E248" s="40"/>
      <c r="F248" s="40"/>
    </row>
    <row r="249">
      <c r="E249" s="40"/>
      <c r="F249" s="40"/>
    </row>
    <row r="250">
      <c r="E250" s="40"/>
      <c r="F250" s="40"/>
    </row>
    <row r="251">
      <c r="E251" s="40"/>
      <c r="F251" s="40"/>
    </row>
    <row r="252">
      <c r="E252" s="40"/>
      <c r="F252" s="40"/>
    </row>
    <row r="253">
      <c r="E253" s="40"/>
      <c r="F253" s="40"/>
    </row>
    <row r="254">
      <c r="E254" s="40"/>
      <c r="F254" s="40"/>
    </row>
    <row r="255">
      <c r="E255" s="40"/>
      <c r="F255" s="40"/>
    </row>
    <row r="256">
      <c r="E256" s="40"/>
      <c r="F256" s="40"/>
    </row>
    <row r="257">
      <c r="E257" s="40"/>
      <c r="F257" s="40"/>
    </row>
    <row r="258">
      <c r="E258" s="40"/>
      <c r="F258" s="40"/>
    </row>
    <row r="259">
      <c r="E259" s="40"/>
      <c r="F259" s="40"/>
    </row>
    <row r="260">
      <c r="E260" s="40"/>
      <c r="F260" s="40"/>
    </row>
    <row r="261">
      <c r="E261" s="40"/>
      <c r="F261" s="40"/>
    </row>
    <row r="262">
      <c r="E262" s="40"/>
      <c r="F262" s="40"/>
    </row>
    <row r="263">
      <c r="E263" s="40"/>
      <c r="F263" s="40"/>
    </row>
    <row r="264">
      <c r="E264" s="40"/>
      <c r="F264" s="40"/>
    </row>
    <row r="265">
      <c r="E265" s="40"/>
      <c r="F265" s="40"/>
    </row>
    <row r="266">
      <c r="E266" s="40"/>
      <c r="F266" s="40"/>
    </row>
    <row r="267">
      <c r="E267" s="40"/>
      <c r="F267" s="40"/>
    </row>
    <row r="268">
      <c r="E268" s="40"/>
      <c r="F268" s="40"/>
    </row>
    <row r="269">
      <c r="E269" s="40"/>
      <c r="F269" s="40"/>
    </row>
    <row r="270">
      <c r="E270" s="40"/>
      <c r="F270" s="40"/>
    </row>
    <row r="271">
      <c r="E271" s="40"/>
      <c r="F271" s="40"/>
    </row>
    <row r="272">
      <c r="E272" s="40"/>
      <c r="F272" s="40"/>
    </row>
    <row r="273">
      <c r="E273" s="40"/>
      <c r="F273" s="40"/>
    </row>
    <row r="274">
      <c r="E274" s="40"/>
      <c r="F274" s="40"/>
    </row>
    <row r="275">
      <c r="E275" s="40"/>
      <c r="F275" s="40"/>
    </row>
    <row r="276">
      <c r="E276" s="40"/>
      <c r="F276" s="40"/>
    </row>
    <row r="277">
      <c r="E277" s="40"/>
      <c r="F277" s="40"/>
    </row>
    <row r="278">
      <c r="E278" s="40"/>
      <c r="F278" s="40"/>
    </row>
    <row r="279">
      <c r="E279" s="40"/>
      <c r="F279" s="40"/>
    </row>
    <row r="280">
      <c r="E280" s="40"/>
      <c r="F280" s="40"/>
    </row>
    <row r="281">
      <c r="E281" s="40"/>
      <c r="F281" s="40"/>
    </row>
    <row r="282">
      <c r="E282" s="40"/>
      <c r="F282" s="40"/>
    </row>
    <row r="283">
      <c r="E283" s="40"/>
      <c r="F283" s="40"/>
    </row>
    <row r="284">
      <c r="E284" s="40"/>
      <c r="F284" s="40"/>
    </row>
    <row r="285">
      <c r="E285" s="40"/>
      <c r="F285" s="40"/>
    </row>
    <row r="286">
      <c r="E286" s="40"/>
      <c r="F286" s="40"/>
    </row>
    <row r="287">
      <c r="E287" s="40"/>
      <c r="F287" s="40"/>
    </row>
    <row r="288">
      <c r="E288" s="40"/>
      <c r="F288" s="40"/>
    </row>
    <row r="289">
      <c r="E289" s="40"/>
      <c r="F289" s="40"/>
    </row>
    <row r="290">
      <c r="E290" s="40"/>
      <c r="F290" s="40"/>
    </row>
    <row r="291">
      <c r="E291" s="40"/>
      <c r="F291" s="40"/>
    </row>
    <row r="292">
      <c r="E292" s="40"/>
      <c r="F292" s="40"/>
    </row>
    <row r="293">
      <c r="E293" s="40"/>
      <c r="F293" s="40"/>
    </row>
    <row r="294">
      <c r="E294" s="40"/>
      <c r="F294" s="40"/>
    </row>
    <row r="295">
      <c r="E295" s="40"/>
      <c r="F295" s="40"/>
    </row>
    <row r="296">
      <c r="E296" s="40"/>
      <c r="F296" s="40"/>
    </row>
    <row r="297">
      <c r="E297" s="40"/>
      <c r="F297" s="40"/>
    </row>
    <row r="298">
      <c r="E298" s="40"/>
      <c r="F298" s="40"/>
    </row>
    <row r="299">
      <c r="E299" s="40"/>
      <c r="F299" s="40"/>
    </row>
    <row r="300">
      <c r="E300" s="40"/>
      <c r="F300" s="40"/>
    </row>
    <row r="301">
      <c r="E301" s="40"/>
      <c r="F301" s="40"/>
    </row>
    <row r="302">
      <c r="E302" s="40"/>
      <c r="F302" s="40"/>
    </row>
    <row r="303">
      <c r="E303" s="40"/>
      <c r="F303" s="40"/>
    </row>
    <row r="304">
      <c r="E304" s="40"/>
      <c r="F304" s="40"/>
    </row>
    <row r="305">
      <c r="E305" s="40"/>
      <c r="F305" s="40"/>
    </row>
    <row r="306">
      <c r="E306" s="40"/>
      <c r="F306" s="40"/>
    </row>
    <row r="307">
      <c r="E307" s="40"/>
      <c r="F307" s="40"/>
    </row>
    <row r="308">
      <c r="E308" s="40"/>
      <c r="F308" s="40"/>
    </row>
    <row r="309">
      <c r="E309" s="40"/>
      <c r="F309" s="40"/>
    </row>
    <row r="310">
      <c r="E310" s="40"/>
      <c r="F310" s="40"/>
    </row>
    <row r="311">
      <c r="E311" s="40"/>
      <c r="F311" s="40"/>
    </row>
    <row r="312">
      <c r="E312" s="40"/>
      <c r="F312" s="40"/>
    </row>
    <row r="313">
      <c r="E313" s="40"/>
      <c r="F313" s="40"/>
    </row>
    <row r="314">
      <c r="E314" s="40"/>
      <c r="F314" s="40"/>
    </row>
    <row r="315">
      <c r="E315" s="40"/>
      <c r="F315" s="40"/>
    </row>
    <row r="316">
      <c r="E316" s="40"/>
      <c r="F316" s="40"/>
    </row>
    <row r="317">
      <c r="E317" s="40"/>
      <c r="F317" s="40"/>
    </row>
    <row r="318">
      <c r="E318" s="40"/>
      <c r="F318" s="40"/>
    </row>
    <row r="319">
      <c r="E319" s="40"/>
      <c r="F319" s="40"/>
    </row>
    <row r="320">
      <c r="E320" s="40"/>
      <c r="F320" s="40"/>
    </row>
    <row r="321">
      <c r="E321" s="40"/>
      <c r="F321" s="40"/>
    </row>
    <row r="322">
      <c r="E322" s="40"/>
      <c r="F322" s="40"/>
    </row>
    <row r="323">
      <c r="E323" s="40"/>
      <c r="F323" s="40"/>
    </row>
    <row r="324">
      <c r="E324" s="40"/>
      <c r="F324" s="40"/>
    </row>
    <row r="325">
      <c r="E325" s="40"/>
      <c r="F325" s="40"/>
    </row>
    <row r="326">
      <c r="E326" s="40"/>
      <c r="F326" s="40"/>
    </row>
    <row r="327">
      <c r="E327" s="40"/>
      <c r="F327" s="40"/>
    </row>
    <row r="328">
      <c r="E328" s="40"/>
      <c r="F328" s="40"/>
    </row>
    <row r="329">
      <c r="E329" s="40"/>
      <c r="F329" s="40"/>
    </row>
    <row r="330">
      <c r="E330" s="40"/>
      <c r="F330" s="40"/>
    </row>
    <row r="331">
      <c r="E331" s="40"/>
      <c r="F331" s="40"/>
    </row>
    <row r="332">
      <c r="E332" s="40"/>
      <c r="F332" s="40"/>
    </row>
    <row r="333">
      <c r="E333" s="40"/>
      <c r="F333" s="40"/>
    </row>
    <row r="334">
      <c r="E334" s="40"/>
      <c r="F334" s="40"/>
    </row>
    <row r="335">
      <c r="E335" s="40"/>
      <c r="F335" s="40"/>
    </row>
    <row r="336">
      <c r="E336" s="40"/>
      <c r="F336" s="40"/>
    </row>
    <row r="337">
      <c r="E337" s="40"/>
      <c r="F337" s="40"/>
    </row>
    <row r="338">
      <c r="E338" s="40"/>
      <c r="F338" s="40"/>
    </row>
    <row r="339">
      <c r="E339" s="40"/>
      <c r="F339" s="40"/>
    </row>
    <row r="340">
      <c r="E340" s="40"/>
      <c r="F340" s="40"/>
    </row>
    <row r="341">
      <c r="E341" s="40"/>
      <c r="F341" s="40"/>
    </row>
    <row r="342">
      <c r="E342" s="40"/>
      <c r="F342" s="40"/>
    </row>
    <row r="343">
      <c r="E343" s="40"/>
      <c r="F343" s="40"/>
    </row>
    <row r="344">
      <c r="E344" s="40"/>
      <c r="F344" s="40"/>
    </row>
    <row r="345">
      <c r="E345" s="40"/>
      <c r="F345" s="40"/>
    </row>
    <row r="346">
      <c r="E346" s="40"/>
      <c r="F346" s="40"/>
    </row>
    <row r="347">
      <c r="E347" s="40"/>
      <c r="F347" s="40"/>
    </row>
    <row r="348">
      <c r="E348" s="40"/>
      <c r="F348" s="40"/>
    </row>
    <row r="349">
      <c r="E349" s="40"/>
      <c r="F349" s="40"/>
    </row>
    <row r="350">
      <c r="E350" s="40"/>
      <c r="F350" s="40"/>
    </row>
    <row r="351">
      <c r="E351" s="40"/>
      <c r="F351" s="40"/>
    </row>
    <row r="352">
      <c r="E352" s="40"/>
      <c r="F352" s="40"/>
    </row>
    <row r="353">
      <c r="E353" s="40"/>
      <c r="F353" s="40"/>
    </row>
    <row r="354">
      <c r="E354" s="40"/>
      <c r="F354" s="40"/>
    </row>
    <row r="355">
      <c r="E355" s="40"/>
      <c r="F355" s="40"/>
    </row>
    <row r="356">
      <c r="E356" s="40"/>
      <c r="F356" s="40"/>
    </row>
    <row r="357">
      <c r="E357" s="40"/>
      <c r="F357" s="40"/>
    </row>
    <row r="358">
      <c r="E358" s="40"/>
      <c r="F358" s="40"/>
    </row>
    <row r="359">
      <c r="E359" s="40"/>
      <c r="F359" s="40"/>
    </row>
    <row r="360">
      <c r="E360" s="40"/>
      <c r="F360" s="40"/>
    </row>
    <row r="361">
      <c r="E361" s="40"/>
      <c r="F361" s="40"/>
    </row>
    <row r="362">
      <c r="E362" s="40"/>
      <c r="F362" s="40"/>
    </row>
    <row r="363">
      <c r="E363" s="40"/>
      <c r="F363" s="40"/>
    </row>
    <row r="364">
      <c r="E364" s="40"/>
      <c r="F364" s="40"/>
    </row>
    <row r="365">
      <c r="E365" s="40"/>
      <c r="F365" s="40"/>
    </row>
    <row r="366">
      <c r="E366" s="40"/>
      <c r="F366" s="40"/>
    </row>
    <row r="367">
      <c r="E367" s="40"/>
      <c r="F367" s="40"/>
    </row>
    <row r="368">
      <c r="E368" s="40"/>
      <c r="F368" s="40"/>
    </row>
    <row r="369">
      <c r="E369" s="40"/>
      <c r="F369" s="40"/>
    </row>
    <row r="370">
      <c r="E370" s="40"/>
      <c r="F370" s="40"/>
    </row>
    <row r="371">
      <c r="E371" s="40"/>
      <c r="F371" s="40"/>
    </row>
    <row r="372">
      <c r="E372" s="40"/>
      <c r="F372" s="40"/>
    </row>
    <row r="373">
      <c r="E373" s="40"/>
      <c r="F373" s="40"/>
    </row>
    <row r="374">
      <c r="E374" s="40"/>
      <c r="F374" s="40"/>
    </row>
    <row r="375">
      <c r="E375" s="40"/>
      <c r="F375" s="40"/>
    </row>
    <row r="376">
      <c r="E376" s="40"/>
      <c r="F376" s="40"/>
    </row>
    <row r="377">
      <c r="E377" s="40"/>
      <c r="F377" s="40"/>
    </row>
    <row r="378">
      <c r="E378" s="40"/>
      <c r="F378" s="40"/>
    </row>
    <row r="379">
      <c r="E379" s="40"/>
      <c r="F379" s="40"/>
    </row>
    <row r="380">
      <c r="E380" s="40"/>
      <c r="F380" s="40"/>
    </row>
    <row r="381">
      <c r="E381" s="40"/>
      <c r="F381" s="40"/>
    </row>
    <row r="382">
      <c r="E382" s="40"/>
      <c r="F382" s="40"/>
    </row>
    <row r="383">
      <c r="E383" s="40"/>
      <c r="F383" s="40"/>
    </row>
    <row r="384">
      <c r="E384" s="40"/>
      <c r="F384" s="40"/>
    </row>
    <row r="385">
      <c r="E385" s="40"/>
      <c r="F385" s="40"/>
    </row>
    <row r="386">
      <c r="E386" s="40"/>
      <c r="F386" s="40"/>
    </row>
    <row r="387">
      <c r="E387" s="40"/>
      <c r="F387" s="40"/>
    </row>
    <row r="388">
      <c r="E388" s="40"/>
      <c r="F388" s="40"/>
    </row>
    <row r="389">
      <c r="E389" s="40"/>
      <c r="F389" s="40"/>
    </row>
    <row r="390">
      <c r="E390" s="40"/>
      <c r="F390" s="40"/>
    </row>
    <row r="391">
      <c r="E391" s="40"/>
      <c r="F391" s="40"/>
    </row>
    <row r="392">
      <c r="E392" s="40"/>
      <c r="F392" s="40"/>
    </row>
    <row r="393">
      <c r="E393" s="40"/>
      <c r="F393" s="40"/>
    </row>
    <row r="394">
      <c r="E394" s="40"/>
      <c r="F394" s="40"/>
    </row>
    <row r="395">
      <c r="E395" s="40"/>
      <c r="F395" s="40"/>
    </row>
    <row r="396">
      <c r="E396" s="40"/>
      <c r="F396" s="40"/>
    </row>
    <row r="397">
      <c r="E397" s="40"/>
      <c r="F397" s="40"/>
    </row>
    <row r="398">
      <c r="E398" s="40"/>
      <c r="F398" s="40"/>
    </row>
    <row r="399">
      <c r="E399" s="40"/>
      <c r="F399" s="40"/>
    </row>
    <row r="400">
      <c r="E400" s="40"/>
      <c r="F400" s="40"/>
    </row>
    <row r="401">
      <c r="E401" s="40"/>
      <c r="F401" s="40"/>
    </row>
    <row r="402">
      <c r="E402" s="40"/>
      <c r="F402" s="40"/>
    </row>
    <row r="403">
      <c r="E403" s="40"/>
      <c r="F403" s="40"/>
    </row>
    <row r="404">
      <c r="E404" s="40"/>
      <c r="F404" s="40"/>
    </row>
    <row r="405">
      <c r="E405" s="40"/>
      <c r="F405" s="40"/>
    </row>
    <row r="406">
      <c r="E406" s="40"/>
      <c r="F406" s="40"/>
    </row>
    <row r="407">
      <c r="E407" s="40"/>
      <c r="F407" s="40"/>
    </row>
    <row r="408">
      <c r="E408" s="40"/>
      <c r="F408" s="40"/>
    </row>
    <row r="409">
      <c r="E409" s="40"/>
      <c r="F409" s="40"/>
    </row>
    <row r="410">
      <c r="E410" s="40"/>
      <c r="F410" s="40"/>
    </row>
    <row r="411">
      <c r="E411" s="40"/>
      <c r="F411" s="40"/>
    </row>
    <row r="412">
      <c r="E412" s="40"/>
      <c r="F412" s="40"/>
    </row>
    <row r="413">
      <c r="E413" s="40"/>
      <c r="F413" s="40"/>
    </row>
    <row r="414">
      <c r="E414" s="40"/>
      <c r="F414" s="40"/>
    </row>
    <row r="415">
      <c r="E415" s="40"/>
      <c r="F415" s="40"/>
    </row>
    <row r="416">
      <c r="E416" s="40"/>
      <c r="F416" s="40"/>
    </row>
    <row r="417">
      <c r="E417" s="40"/>
      <c r="F417" s="40"/>
    </row>
    <row r="418">
      <c r="E418" s="40"/>
      <c r="F418" s="40"/>
    </row>
    <row r="419">
      <c r="E419" s="40"/>
      <c r="F419" s="40"/>
    </row>
    <row r="420">
      <c r="E420" s="40"/>
      <c r="F420" s="40"/>
    </row>
    <row r="421">
      <c r="E421" s="40"/>
      <c r="F421" s="40"/>
    </row>
    <row r="422">
      <c r="E422" s="40"/>
      <c r="F422" s="40"/>
    </row>
    <row r="423">
      <c r="E423" s="40"/>
      <c r="F423" s="40"/>
    </row>
    <row r="424">
      <c r="E424" s="40"/>
      <c r="F424" s="40"/>
    </row>
    <row r="425">
      <c r="E425" s="40"/>
      <c r="F425" s="40"/>
    </row>
    <row r="426">
      <c r="E426" s="40"/>
      <c r="F426" s="40"/>
    </row>
    <row r="427">
      <c r="E427" s="40"/>
      <c r="F427" s="40"/>
    </row>
    <row r="428">
      <c r="E428" s="40"/>
      <c r="F428" s="40"/>
    </row>
    <row r="429">
      <c r="E429" s="40"/>
      <c r="F429" s="40"/>
    </row>
    <row r="430">
      <c r="E430" s="40"/>
      <c r="F430" s="40"/>
    </row>
    <row r="431">
      <c r="E431" s="40"/>
      <c r="F431" s="40"/>
    </row>
    <row r="432">
      <c r="E432" s="40"/>
      <c r="F432" s="40"/>
    </row>
    <row r="433">
      <c r="E433" s="40"/>
      <c r="F433" s="40"/>
    </row>
    <row r="434">
      <c r="E434" s="40"/>
      <c r="F434" s="40"/>
    </row>
    <row r="435">
      <c r="E435" s="40"/>
      <c r="F435" s="40"/>
    </row>
    <row r="436">
      <c r="E436" s="40"/>
      <c r="F436" s="40"/>
    </row>
    <row r="437">
      <c r="E437" s="40"/>
      <c r="F437" s="40"/>
    </row>
    <row r="438">
      <c r="E438" s="40"/>
      <c r="F438" s="40"/>
    </row>
    <row r="439">
      <c r="E439" s="40"/>
      <c r="F439" s="40"/>
    </row>
    <row r="440">
      <c r="E440" s="40"/>
      <c r="F440" s="40"/>
    </row>
    <row r="441">
      <c r="E441" s="40"/>
      <c r="F441" s="40"/>
    </row>
    <row r="442">
      <c r="E442" s="40"/>
      <c r="F442" s="40"/>
    </row>
    <row r="443">
      <c r="E443" s="40"/>
      <c r="F443" s="40"/>
    </row>
    <row r="444">
      <c r="E444" s="40"/>
      <c r="F444" s="40"/>
    </row>
    <row r="445">
      <c r="E445" s="40"/>
      <c r="F445" s="40"/>
    </row>
    <row r="446">
      <c r="E446" s="40"/>
      <c r="F446" s="40"/>
    </row>
    <row r="447">
      <c r="E447" s="40"/>
      <c r="F447" s="40"/>
    </row>
    <row r="448">
      <c r="E448" s="40"/>
      <c r="F448" s="40"/>
    </row>
    <row r="449">
      <c r="E449" s="40"/>
      <c r="F449" s="40"/>
    </row>
    <row r="450">
      <c r="E450" s="40"/>
      <c r="F450" s="40"/>
    </row>
    <row r="451">
      <c r="E451" s="40"/>
      <c r="F451" s="40"/>
    </row>
    <row r="452">
      <c r="E452" s="40"/>
      <c r="F452" s="40"/>
    </row>
    <row r="453">
      <c r="E453" s="40"/>
      <c r="F453" s="40"/>
    </row>
    <row r="454">
      <c r="E454" s="40"/>
      <c r="F454" s="40"/>
    </row>
    <row r="455">
      <c r="E455" s="40"/>
      <c r="F455" s="40"/>
    </row>
    <row r="456">
      <c r="E456" s="40"/>
      <c r="F456" s="40"/>
    </row>
    <row r="457">
      <c r="E457" s="40"/>
      <c r="F457" s="40"/>
    </row>
    <row r="458">
      <c r="E458" s="40"/>
      <c r="F458" s="40"/>
    </row>
    <row r="459">
      <c r="E459" s="40"/>
      <c r="F459" s="40"/>
    </row>
    <row r="460">
      <c r="E460" s="40"/>
      <c r="F460" s="40"/>
    </row>
    <row r="461">
      <c r="E461" s="40"/>
      <c r="F461" s="40"/>
    </row>
    <row r="462">
      <c r="E462" s="40"/>
      <c r="F462" s="40"/>
    </row>
    <row r="463">
      <c r="E463" s="40"/>
      <c r="F463" s="40"/>
    </row>
    <row r="464">
      <c r="E464" s="40"/>
      <c r="F464" s="40"/>
    </row>
    <row r="465">
      <c r="E465" s="40"/>
      <c r="F465" s="40"/>
    </row>
    <row r="466">
      <c r="E466" s="40"/>
      <c r="F466" s="40"/>
    </row>
    <row r="467">
      <c r="E467" s="40"/>
      <c r="F467" s="40"/>
    </row>
    <row r="468">
      <c r="E468" s="40"/>
      <c r="F468" s="40"/>
    </row>
    <row r="469">
      <c r="E469" s="40"/>
      <c r="F469" s="40"/>
    </row>
    <row r="470">
      <c r="E470" s="40"/>
      <c r="F470" s="40"/>
    </row>
    <row r="471">
      <c r="E471" s="40"/>
      <c r="F471" s="40"/>
    </row>
    <row r="472">
      <c r="E472" s="40"/>
      <c r="F472" s="40"/>
    </row>
    <row r="473">
      <c r="E473" s="40"/>
      <c r="F473" s="40"/>
    </row>
    <row r="474">
      <c r="E474" s="40"/>
      <c r="F474" s="40"/>
    </row>
    <row r="475">
      <c r="E475" s="40"/>
      <c r="F475" s="40"/>
    </row>
    <row r="476">
      <c r="E476" s="40"/>
      <c r="F476" s="40"/>
    </row>
    <row r="477">
      <c r="E477" s="40"/>
      <c r="F477" s="40"/>
    </row>
    <row r="478">
      <c r="E478" s="40"/>
      <c r="F478" s="40"/>
    </row>
    <row r="479">
      <c r="E479" s="40"/>
      <c r="F479" s="40"/>
    </row>
    <row r="480">
      <c r="E480" s="40"/>
      <c r="F480" s="40"/>
    </row>
    <row r="481">
      <c r="E481" s="40"/>
      <c r="F481" s="40"/>
    </row>
    <row r="482">
      <c r="E482" s="40"/>
      <c r="F482" s="40"/>
    </row>
    <row r="483">
      <c r="E483" s="40"/>
      <c r="F483" s="40"/>
    </row>
    <row r="484">
      <c r="E484" s="40"/>
      <c r="F484" s="40"/>
    </row>
    <row r="485">
      <c r="E485" s="40"/>
      <c r="F485" s="40"/>
    </row>
    <row r="486">
      <c r="E486" s="40"/>
      <c r="F486" s="40"/>
    </row>
    <row r="487">
      <c r="E487" s="40"/>
      <c r="F487" s="40"/>
    </row>
    <row r="488">
      <c r="E488" s="40"/>
      <c r="F488" s="40"/>
    </row>
    <row r="489">
      <c r="E489" s="40"/>
      <c r="F489" s="40"/>
    </row>
    <row r="490">
      <c r="E490" s="40"/>
      <c r="F490" s="40"/>
    </row>
    <row r="491">
      <c r="E491" s="40"/>
      <c r="F491" s="40"/>
    </row>
    <row r="492">
      <c r="E492" s="40"/>
      <c r="F492" s="40"/>
    </row>
    <row r="493">
      <c r="E493" s="40"/>
      <c r="F493" s="40"/>
    </row>
    <row r="494">
      <c r="E494" s="40"/>
      <c r="F494" s="40"/>
    </row>
    <row r="495">
      <c r="E495" s="40"/>
      <c r="F495" s="40"/>
    </row>
    <row r="496">
      <c r="E496" s="40"/>
      <c r="F496" s="40"/>
    </row>
    <row r="497">
      <c r="E497" s="40"/>
      <c r="F497" s="40"/>
    </row>
    <row r="498">
      <c r="E498" s="40"/>
      <c r="F498" s="40"/>
    </row>
    <row r="499">
      <c r="E499" s="40"/>
      <c r="F499" s="40"/>
    </row>
    <row r="500">
      <c r="E500" s="40"/>
      <c r="F500" s="40"/>
    </row>
    <row r="501">
      <c r="E501" s="40"/>
      <c r="F501" s="40"/>
    </row>
    <row r="502">
      <c r="E502" s="40"/>
      <c r="F502" s="40"/>
    </row>
    <row r="503">
      <c r="E503" s="40"/>
      <c r="F503" s="40"/>
    </row>
    <row r="504">
      <c r="E504" s="40"/>
      <c r="F504" s="40"/>
    </row>
    <row r="505">
      <c r="E505" s="40"/>
      <c r="F505" s="40"/>
    </row>
    <row r="506">
      <c r="E506" s="40"/>
      <c r="F506" s="40"/>
    </row>
    <row r="507">
      <c r="E507" s="40"/>
      <c r="F507" s="40"/>
    </row>
    <row r="508">
      <c r="E508" s="40"/>
      <c r="F508" s="40"/>
    </row>
    <row r="509">
      <c r="E509" s="40"/>
      <c r="F509" s="40"/>
    </row>
    <row r="510">
      <c r="E510" s="40"/>
      <c r="F510" s="40"/>
    </row>
    <row r="511">
      <c r="E511" s="40"/>
      <c r="F511" s="40"/>
    </row>
    <row r="512">
      <c r="E512" s="40"/>
      <c r="F512" s="40"/>
    </row>
    <row r="513">
      <c r="E513" s="40"/>
      <c r="F513" s="40"/>
    </row>
    <row r="514">
      <c r="E514" s="40"/>
      <c r="F514" s="40"/>
    </row>
    <row r="515">
      <c r="E515" s="40"/>
      <c r="F515" s="40"/>
    </row>
    <row r="516">
      <c r="E516" s="40"/>
      <c r="F516" s="40"/>
    </row>
    <row r="517">
      <c r="E517" s="40"/>
      <c r="F517" s="40"/>
    </row>
    <row r="518">
      <c r="E518" s="40"/>
      <c r="F518" s="40"/>
    </row>
    <row r="519">
      <c r="E519" s="40"/>
      <c r="F519" s="40"/>
    </row>
    <row r="520">
      <c r="E520" s="40"/>
      <c r="F520" s="40"/>
    </row>
    <row r="521">
      <c r="E521" s="40"/>
      <c r="F521" s="40"/>
    </row>
    <row r="522">
      <c r="E522" s="40"/>
      <c r="F522" s="40"/>
    </row>
    <row r="523">
      <c r="E523" s="40"/>
      <c r="F523" s="40"/>
    </row>
    <row r="524">
      <c r="E524" s="40"/>
      <c r="F524" s="40"/>
    </row>
    <row r="525">
      <c r="E525" s="40"/>
      <c r="F525" s="40"/>
    </row>
    <row r="526">
      <c r="E526" s="40"/>
      <c r="F526" s="40"/>
    </row>
    <row r="527">
      <c r="E527" s="40"/>
      <c r="F527" s="40"/>
    </row>
    <row r="528">
      <c r="E528" s="40"/>
      <c r="F528" s="40"/>
    </row>
    <row r="529">
      <c r="E529" s="40"/>
      <c r="F529" s="40"/>
    </row>
    <row r="530">
      <c r="E530" s="40"/>
      <c r="F530" s="40"/>
    </row>
    <row r="531">
      <c r="E531" s="40"/>
      <c r="F531" s="40"/>
    </row>
    <row r="532">
      <c r="E532" s="40"/>
      <c r="F532" s="40"/>
    </row>
    <row r="533">
      <c r="E533" s="40"/>
      <c r="F533" s="40"/>
    </row>
    <row r="534">
      <c r="E534" s="40"/>
      <c r="F534" s="40"/>
    </row>
    <row r="535">
      <c r="E535" s="40"/>
      <c r="F535" s="40"/>
    </row>
    <row r="536">
      <c r="E536" s="40"/>
      <c r="F536" s="40"/>
    </row>
    <row r="537">
      <c r="E537" s="40"/>
      <c r="F537" s="40"/>
    </row>
    <row r="538">
      <c r="E538" s="40"/>
      <c r="F538" s="40"/>
    </row>
    <row r="539">
      <c r="E539" s="40"/>
      <c r="F539" s="40"/>
    </row>
    <row r="540">
      <c r="E540" s="40"/>
      <c r="F540" s="40"/>
    </row>
    <row r="541">
      <c r="E541" s="40"/>
      <c r="F541" s="40"/>
    </row>
    <row r="542">
      <c r="E542" s="40"/>
      <c r="F542" s="40"/>
    </row>
    <row r="543">
      <c r="E543" s="40"/>
      <c r="F543" s="40"/>
    </row>
    <row r="544">
      <c r="E544" s="40"/>
      <c r="F544" s="40"/>
    </row>
    <row r="545">
      <c r="E545" s="40"/>
      <c r="F545" s="40"/>
    </row>
    <row r="546">
      <c r="E546" s="40"/>
      <c r="F546" s="40"/>
    </row>
    <row r="547">
      <c r="E547" s="40"/>
      <c r="F547" s="40"/>
    </row>
    <row r="548">
      <c r="E548" s="40"/>
      <c r="F548" s="40"/>
    </row>
    <row r="549">
      <c r="E549" s="40"/>
      <c r="F549" s="40"/>
    </row>
    <row r="550">
      <c r="E550" s="40"/>
      <c r="F550" s="40"/>
    </row>
    <row r="551">
      <c r="E551" s="40"/>
      <c r="F551" s="40"/>
    </row>
    <row r="552">
      <c r="E552" s="40"/>
      <c r="F552" s="40"/>
    </row>
    <row r="553">
      <c r="E553" s="40"/>
      <c r="F553" s="40"/>
    </row>
    <row r="554">
      <c r="E554" s="40"/>
      <c r="F554" s="40"/>
    </row>
    <row r="555">
      <c r="E555" s="40"/>
      <c r="F555" s="40"/>
    </row>
    <row r="556">
      <c r="E556" s="40"/>
      <c r="F556" s="40"/>
    </row>
    <row r="557">
      <c r="E557" s="40"/>
      <c r="F557" s="40"/>
    </row>
    <row r="558">
      <c r="E558" s="40"/>
      <c r="F558" s="40"/>
    </row>
    <row r="559">
      <c r="E559" s="40"/>
      <c r="F559" s="40"/>
    </row>
    <row r="560">
      <c r="E560" s="40"/>
      <c r="F560" s="40"/>
    </row>
    <row r="561">
      <c r="E561" s="40"/>
      <c r="F561" s="40"/>
    </row>
    <row r="562">
      <c r="E562" s="40"/>
      <c r="F562" s="40"/>
    </row>
    <row r="563">
      <c r="E563" s="40"/>
      <c r="F563" s="40"/>
    </row>
    <row r="564">
      <c r="E564" s="40"/>
      <c r="F564" s="40"/>
    </row>
    <row r="565">
      <c r="E565" s="40"/>
      <c r="F565" s="40"/>
    </row>
    <row r="566">
      <c r="E566" s="40"/>
      <c r="F566" s="40"/>
    </row>
    <row r="567">
      <c r="E567" s="40"/>
      <c r="F567" s="40"/>
    </row>
    <row r="568">
      <c r="E568" s="40"/>
      <c r="F568" s="40"/>
    </row>
    <row r="569">
      <c r="E569" s="40"/>
      <c r="F569" s="40"/>
    </row>
    <row r="570">
      <c r="E570" s="40"/>
      <c r="F570" s="40"/>
    </row>
    <row r="571">
      <c r="E571" s="40"/>
      <c r="F571" s="40"/>
    </row>
    <row r="572">
      <c r="E572" s="40"/>
      <c r="F572" s="40"/>
    </row>
    <row r="573">
      <c r="E573" s="40"/>
      <c r="F573" s="40"/>
    </row>
    <row r="574">
      <c r="E574" s="40"/>
      <c r="F574" s="40"/>
    </row>
    <row r="575">
      <c r="E575" s="40"/>
      <c r="F575" s="40"/>
    </row>
    <row r="576">
      <c r="E576" s="40"/>
      <c r="F576" s="40"/>
    </row>
    <row r="577">
      <c r="E577" s="40"/>
      <c r="F577" s="40"/>
    </row>
    <row r="578">
      <c r="E578" s="40"/>
      <c r="F578" s="40"/>
    </row>
    <row r="579">
      <c r="E579" s="40"/>
      <c r="F579" s="40"/>
    </row>
    <row r="580">
      <c r="E580" s="40"/>
      <c r="F580" s="40"/>
    </row>
    <row r="581">
      <c r="E581" s="40"/>
      <c r="F581" s="40"/>
    </row>
    <row r="582">
      <c r="E582" s="40"/>
      <c r="F582" s="40"/>
    </row>
    <row r="583">
      <c r="E583" s="40"/>
      <c r="F583" s="40"/>
    </row>
    <row r="584">
      <c r="E584" s="40"/>
      <c r="F584" s="40"/>
    </row>
    <row r="585">
      <c r="E585" s="40"/>
      <c r="F585" s="40"/>
    </row>
    <row r="586">
      <c r="E586" s="40"/>
      <c r="F586" s="40"/>
    </row>
    <row r="587">
      <c r="E587" s="40"/>
      <c r="F587" s="40"/>
    </row>
    <row r="588">
      <c r="E588" s="40"/>
      <c r="F588" s="40"/>
    </row>
    <row r="589">
      <c r="E589" s="40"/>
      <c r="F589" s="40"/>
    </row>
    <row r="590">
      <c r="E590" s="40"/>
      <c r="F590" s="40"/>
    </row>
    <row r="591">
      <c r="E591" s="40"/>
      <c r="F591" s="40"/>
    </row>
    <row r="592">
      <c r="E592" s="40"/>
      <c r="F592" s="40"/>
    </row>
    <row r="593">
      <c r="E593" s="40"/>
      <c r="F593" s="40"/>
    </row>
    <row r="594">
      <c r="E594" s="40"/>
      <c r="F594" s="40"/>
    </row>
    <row r="595">
      <c r="E595" s="40"/>
      <c r="F595" s="40"/>
    </row>
    <row r="596">
      <c r="E596" s="40"/>
      <c r="F596" s="40"/>
    </row>
    <row r="597">
      <c r="E597" s="40"/>
      <c r="F597" s="40"/>
    </row>
    <row r="598">
      <c r="E598" s="40"/>
      <c r="F598" s="40"/>
    </row>
    <row r="599">
      <c r="E599" s="40"/>
      <c r="F599" s="40"/>
    </row>
    <row r="600">
      <c r="E600" s="40"/>
      <c r="F600" s="40"/>
    </row>
    <row r="601">
      <c r="E601" s="40"/>
      <c r="F601" s="40"/>
    </row>
    <row r="602">
      <c r="E602" s="40"/>
      <c r="F602" s="40"/>
    </row>
    <row r="603">
      <c r="E603" s="40"/>
      <c r="F603" s="40"/>
    </row>
    <row r="604">
      <c r="E604" s="40"/>
      <c r="F604" s="40"/>
    </row>
    <row r="605">
      <c r="E605" s="40"/>
      <c r="F605" s="40"/>
    </row>
    <row r="606">
      <c r="E606" s="40"/>
      <c r="F606" s="40"/>
    </row>
    <row r="607">
      <c r="E607" s="40"/>
      <c r="F607" s="40"/>
    </row>
    <row r="608">
      <c r="E608" s="40"/>
      <c r="F608" s="40"/>
    </row>
    <row r="609">
      <c r="E609" s="40"/>
      <c r="F609" s="40"/>
    </row>
    <row r="610">
      <c r="E610" s="40"/>
      <c r="F610" s="40"/>
    </row>
    <row r="611">
      <c r="E611" s="40"/>
      <c r="F611" s="40"/>
    </row>
    <row r="612">
      <c r="E612" s="40"/>
      <c r="F612" s="40"/>
    </row>
    <row r="613">
      <c r="E613" s="40"/>
      <c r="F613" s="40"/>
    </row>
    <row r="614">
      <c r="E614" s="40"/>
      <c r="F614" s="40"/>
    </row>
    <row r="615">
      <c r="E615" s="40"/>
      <c r="F615" s="40"/>
    </row>
    <row r="616">
      <c r="E616" s="40"/>
      <c r="F616" s="40"/>
    </row>
    <row r="617">
      <c r="E617" s="40"/>
      <c r="F617" s="40"/>
    </row>
    <row r="618">
      <c r="E618" s="40"/>
      <c r="F618" s="40"/>
    </row>
    <row r="619">
      <c r="E619" s="40"/>
      <c r="F619" s="40"/>
    </row>
    <row r="620">
      <c r="E620" s="40"/>
      <c r="F620" s="40"/>
    </row>
    <row r="621">
      <c r="E621" s="40"/>
      <c r="F621" s="40"/>
    </row>
    <row r="622">
      <c r="E622" s="40"/>
      <c r="F622" s="40"/>
    </row>
    <row r="623">
      <c r="E623" s="40"/>
      <c r="F623" s="40"/>
    </row>
    <row r="624">
      <c r="E624" s="40"/>
      <c r="F624" s="40"/>
    </row>
    <row r="625">
      <c r="E625" s="40"/>
      <c r="F625" s="40"/>
    </row>
    <row r="626">
      <c r="E626" s="40"/>
      <c r="F626" s="40"/>
    </row>
    <row r="627">
      <c r="E627" s="40"/>
      <c r="F627" s="40"/>
    </row>
    <row r="628">
      <c r="E628" s="40"/>
      <c r="F628" s="40"/>
    </row>
    <row r="629">
      <c r="E629" s="40"/>
      <c r="F629" s="40"/>
    </row>
    <row r="630">
      <c r="E630" s="40"/>
      <c r="F630" s="40"/>
    </row>
    <row r="631">
      <c r="E631" s="40"/>
      <c r="F631" s="40"/>
    </row>
    <row r="632">
      <c r="E632" s="40"/>
      <c r="F632" s="40"/>
    </row>
    <row r="633">
      <c r="E633" s="40"/>
      <c r="F633" s="40"/>
    </row>
    <row r="634">
      <c r="E634" s="40"/>
      <c r="F634" s="40"/>
    </row>
    <row r="635">
      <c r="E635" s="40"/>
      <c r="F635" s="40"/>
    </row>
    <row r="636">
      <c r="E636" s="40"/>
      <c r="F636" s="40"/>
    </row>
    <row r="637">
      <c r="E637" s="40"/>
      <c r="F637" s="40"/>
    </row>
    <row r="638">
      <c r="E638" s="40"/>
      <c r="F638" s="40"/>
    </row>
    <row r="639">
      <c r="E639" s="40"/>
      <c r="F639" s="40"/>
    </row>
    <row r="640">
      <c r="E640" s="40"/>
      <c r="F640" s="40"/>
    </row>
    <row r="641">
      <c r="E641" s="40"/>
      <c r="F641" s="40"/>
    </row>
    <row r="642">
      <c r="E642" s="40"/>
      <c r="F642" s="40"/>
    </row>
    <row r="643">
      <c r="E643" s="40"/>
      <c r="F643" s="40"/>
    </row>
    <row r="644">
      <c r="E644" s="40"/>
      <c r="F644" s="40"/>
    </row>
    <row r="645">
      <c r="E645" s="40"/>
      <c r="F645" s="40"/>
    </row>
    <row r="646">
      <c r="E646" s="40"/>
      <c r="F646" s="40"/>
    </row>
    <row r="647">
      <c r="E647" s="40"/>
      <c r="F647" s="40"/>
    </row>
    <row r="648">
      <c r="E648" s="40"/>
      <c r="F648" s="40"/>
    </row>
    <row r="649">
      <c r="E649" s="40"/>
      <c r="F649" s="40"/>
    </row>
    <row r="650">
      <c r="E650" s="40"/>
      <c r="F650" s="40"/>
    </row>
    <row r="651">
      <c r="E651" s="40"/>
      <c r="F651" s="40"/>
    </row>
    <row r="652">
      <c r="E652" s="40"/>
      <c r="F652" s="40"/>
    </row>
    <row r="653">
      <c r="E653" s="40"/>
      <c r="F653" s="40"/>
    </row>
    <row r="654">
      <c r="E654" s="40"/>
      <c r="F654" s="40"/>
    </row>
    <row r="655">
      <c r="E655" s="40"/>
      <c r="F655" s="40"/>
    </row>
    <row r="656">
      <c r="E656" s="40"/>
      <c r="F656" s="40"/>
    </row>
    <row r="657">
      <c r="E657" s="40"/>
      <c r="F657" s="40"/>
    </row>
    <row r="658">
      <c r="E658" s="40"/>
      <c r="F658" s="40"/>
    </row>
    <row r="659">
      <c r="E659" s="40"/>
      <c r="F659" s="40"/>
    </row>
    <row r="660">
      <c r="E660" s="40"/>
      <c r="F660" s="40"/>
    </row>
    <row r="661">
      <c r="E661" s="40"/>
      <c r="F661" s="40"/>
    </row>
    <row r="662">
      <c r="E662" s="40"/>
      <c r="F662" s="40"/>
    </row>
    <row r="663">
      <c r="E663" s="40"/>
      <c r="F663" s="40"/>
    </row>
    <row r="664">
      <c r="E664" s="40"/>
      <c r="F664" s="40"/>
    </row>
    <row r="665">
      <c r="E665" s="40"/>
      <c r="F665" s="40"/>
    </row>
    <row r="666">
      <c r="E666" s="40"/>
      <c r="F666" s="40"/>
    </row>
    <row r="667">
      <c r="E667" s="40"/>
      <c r="F667" s="40"/>
    </row>
    <row r="668">
      <c r="E668" s="40"/>
      <c r="F668" s="40"/>
    </row>
    <row r="669">
      <c r="E669" s="40"/>
      <c r="F669" s="40"/>
    </row>
    <row r="670">
      <c r="E670" s="40"/>
      <c r="F670" s="40"/>
    </row>
    <row r="671">
      <c r="E671" s="40"/>
      <c r="F671" s="40"/>
    </row>
    <row r="672">
      <c r="E672" s="40"/>
      <c r="F672" s="40"/>
    </row>
    <row r="673">
      <c r="E673" s="40"/>
      <c r="F673" s="40"/>
    </row>
    <row r="674">
      <c r="E674" s="40"/>
      <c r="F674" s="40"/>
    </row>
    <row r="675">
      <c r="E675" s="40"/>
      <c r="F675" s="40"/>
    </row>
    <row r="676">
      <c r="E676" s="40"/>
      <c r="F676" s="40"/>
    </row>
    <row r="677">
      <c r="E677" s="40"/>
      <c r="F677" s="40"/>
    </row>
    <row r="678">
      <c r="E678" s="40"/>
      <c r="F678" s="40"/>
    </row>
    <row r="679">
      <c r="E679" s="40"/>
      <c r="F679" s="40"/>
    </row>
    <row r="680">
      <c r="E680" s="40"/>
      <c r="F680" s="40"/>
    </row>
    <row r="681">
      <c r="E681" s="40"/>
      <c r="F681" s="40"/>
    </row>
    <row r="682">
      <c r="E682" s="40"/>
      <c r="F682" s="40"/>
    </row>
    <row r="683">
      <c r="E683" s="40"/>
      <c r="F683" s="40"/>
    </row>
    <row r="684">
      <c r="E684" s="40"/>
      <c r="F684" s="40"/>
    </row>
    <row r="685">
      <c r="E685" s="40"/>
      <c r="F685" s="40"/>
    </row>
    <row r="686">
      <c r="E686" s="40"/>
      <c r="F686" s="40"/>
    </row>
    <row r="687">
      <c r="E687" s="40"/>
      <c r="F687" s="40"/>
    </row>
    <row r="688">
      <c r="E688" s="40"/>
      <c r="F688" s="40"/>
    </row>
    <row r="689">
      <c r="E689" s="40"/>
      <c r="F689" s="40"/>
    </row>
    <row r="690">
      <c r="E690" s="40"/>
      <c r="F690" s="40"/>
    </row>
    <row r="691">
      <c r="E691" s="40"/>
      <c r="F691" s="40"/>
    </row>
    <row r="692">
      <c r="E692" s="40"/>
      <c r="F692" s="40"/>
    </row>
    <row r="693">
      <c r="E693" s="40"/>
      <c r="F693" s="40"/>
    </row>
    <row r="694">
      <c r="E694" s="40"/>
      <c r="F694" s="40"/>
    </row>
    <row r="695">
      <c r="E695" s="40"/>
      <c r="F695" s="40"/>
    </row>
    <row r="696">
      <c r="E696" s="40"/>
      <c r="F696" s="40"/>
    </row>
    <row r="697">
      <c r="E697" s="40"/>
      <c r="F697" s="40"/>
    </row>
    <row r="698">
      <c r="E698" s="40"/>
      <c r="F698" s="40"/>
    </row>
    <row r="699">
      <c r="E699" s="40"/>
      <c r="F699" s="40"/>
    </row>
    <row r="700">
      <c r="E700" s="40"/>
      <c r="F700" s="40"/>
    </row>
    <row r="701">
      <c r="E701" s="40"/>
      <c r="F701" s="40"/>
    </row>
    <row r="702">
      <c r="E702" s="40"/>
      <c r="F702" s="40"/>
    </row>
    <row r="703">
      <c r="E703" s="40"/>
      <c r="F703" s="40"/>
    </row>
    <row r="704">
      <c r="E704" s="40"/>
      <c r="F704" s="40"/>
    </row>
    <row r="705">
      <c r="E705" s="40"/>
      <c r="F705" s="40"/>
    </row>
    <row r="706">
      <c r="E706" s="40"/>
      <c r="F706" s="40"/>
    </row>
    <row r="707">
      <c r="E707" s="40"/>
      <c r="F707" s="40"/>
    </row>
    <row r="708">
      <c r="E708" s="40"/>
      <c r="F708" s="40"/>
    </row>
    <row r="709">
      <c r="E709" s="40"/>
      <c r="F709" s="40"/>
    </row>
    <row r="710">
      <c r="E710" s="40"/>
      <c r="F710" s="40"/>
    </row>
    <row r="711">
      <c r="E711" s="40"/>
      <c r="F711" s="40"/>
    </row>
    <row r="712">
      <c r="E712" s="40"/>
      <c r="F712" s="40"/>
    </row>
    <row r="713">
      <c r="E713" s="40"/>
      <c r="F713" s="40"/>
    </row>
    <row r="714">
      <c r="E714" s="40"/>
      <c r="F714" s="40"/>
    </row>
    <row r="715">
      <c r="E715" s="40"/>
      <c r="F715" s="40"/>
    </row>
    <row r="716">
      <c r="E716" s="40"/>
      <c r="F716" s="40"/>
    </row>
    <row r="717">
      <c r="E717" s="40"/>
      <c r="F717" s="40"/>
    </row>
    <row r="718">
      <c r="E718" s="40"/>
      <c r="F718" s="40"/>
    </row>
    <row r="719">
      <c r="E719" s="40"/>
      <c r="F719" s="40"/>
    </row>
    <row r="720">
      <c r="E720" s="40"/>
      <c r="F720" s="40"/>
    </row>
    <row r="721">
      <c r="E721" s="40"/>
      <c r="F721" s="40"/>
    </row>
    <row r="722">
      <c r="E722" s="40"/>
      <c r="F722" s="40"/>
    </row>
    <row r="723">
      <c r="E723" s="40"/>
      <c r="F723" s="40"/>
    </row>
    <row r="724">
      <c r="E724" s="40"/>
      <c r="F724" s="40"/>
    </row>
    <row r="725">
      <c r="E725" s="40"/>
      <c r="F725" s="40"/>
    </row>
    <row r="726">
      <c r="E726" s="40"/>
      <c r="F726" s="40"/>
    </row>
    <row r="727">
      <c r="E727" s="40"/>
      <c r="F727" s="40"/>
    </row>
    <row r="728">
      <c r="E728" s="40"/>
      <c r="F728" s="40"/>
    </row>
    <row r="729">
      <c r="E729" s="40"/>
      <c r="F729" s="40"/>
    </row>
    <row r="730">
      <c r="E730" s="40"/>
      <c r="F730" s="40"/>
    </row>
    <row r="731">
      <c r="E731" s="40"/>
      <c r="F731" s="40"/>
    </row>
    <row r="732">
      <c r="E732" s="40"/>
      <c r="F732" s="40"/>
    </row>
    <row r="733">
      <c r="E733" s="40"/>
      <c r="F733" s="40"/>
    </row>
    <row r="734">
      <c r="E734" s="40"/>
      <c r="F734" s="40"/>
    </row>
    <row r="735">
      <c r="E735" s="40"/>
      <c r="F735" s="40"/>
    </row>
    <row r="736">
      <c r="E736" s="40"/>
      <c r="F736" s="40"/>
    </row>
    <row r="737">
      <c r="E737" s="40"/>
      <c r="F737" s="40"/>
    </row>
    <row r="738">
      <c r="E738" s="40"/>
      <c r="F738" s="40"/>
    </row>
    <row r="739">
      <c r="E739" s="40"/>
      <c r="F739" s="40"/>
    </row>
    <row r="740">
      <c r="E740" s="40"/>
      <c r="F740" s="40"/>
    </row>
    <row r="741">
      <c r="E741" s="40"/>
      <c r="F741" s="40"/>
    </row>
    <row r="742">
      <c r="E742" s="40"/>
      <c r="F742" s="40"/>
    </row>
    <row r="743">
      <c r="E743" s="40"/>
      <c r="F743" s="40"/>
    </row>
    <row r="744">
      <c r="E744" s="40"/>
      <c r="F744" s="40"/>
    </row>
    <row r="745">
      <c r="E745" s="40"/>
      <c r="F745" s="40"/>
    </row>
    <row r="746">
      <c r="E746" s="40"/>
      <c r="F746" s="40"/>
    </row>
    <row r="747">
      <c r="E747" s="40"/>
      <c r="F747" s="40"/>
    </row>
    <row r="748">
      <c r="E748" s="40"/>
      <c r="F748" s="40"/>
    </row>
    <row r="749">
      <c r="E749" s="40"/>
      <c r="F749" s="40"/>
    </row>
    <row r="750">
      <c r="E750" s="40"/>
      <c r="F750" s="40"/>
    </row>
    <row r="751">
      <c r="E751" s="40"/>
      <c r="F751" s="40"/>
    </row>
    <row r="752">
      <c r="E752" s="40"/>
      <c r="F752" s="40"/>
    </row>
    <row r="753">
      <c r="E753" s="40"/>
      <c r="F753" s="40"/>
    </row>
    <row r="754">
      <c r="E754" s="40"/>
      <c r="F754" s="40"/>
    </row>
    <row r="755">
      <c r="E755" s="40"/>
      <c r="F755" s="40"/>
    </row>
    <row r="756">
      <c r="E756" s="40"/>
      <c r="F756" s="40"/>
    </row>
    <row r="757">
      <c r="E757" s="40"/>
      <c r="F757" s="40"/>
    </row>
    <row r="758">
      <c r="E758" s="40"/>
      <c r="F758" s="40"/>
    </row>
    <row r="759">
      <c r="E759" s="40"/>
      <c r="F759" s="40"/>
    </row>
    <row r="760">
      <c r="E760" s="40"/>
      <c r="F760" s="40"/>
    </row>
    <row r="761">
      <c r="E761" s="40"/>
      <c r="F761" s="40"/>
    </row>
    <row r="762">
      <c r="E762" s="40"/>
      <c r="F762" s="40"/>
    </row>
    <row r="763">
      <c r="E763" s="40"/>
      <c r="F763" s="40"/>
    </row>
    <row r="764">
      <c r="E764" s="40"/>
      <c r="F764" s="40"/>
    </row>
    <row r="765">
      <c r="E765" s="40"/>
      <c r="F765" s="40"/>
    </row>
    <row r="766">
      <c r="E766" s="40"/>
      <c r="F766" s="40"/>
    </row>
    <row r="767">
      <c r="E767" s="40"/>
      <c r="F767" s="40"/>
    </row>
    <row r="768">
      <c r="E768" s="40"/>
      <c r="F768" s="40"/>
    </row>
    <row r="769">
      <c r="E769" s="40"/>
      <c r="F769" s="40"/>
    </row>
    <row r="770">
      <c r="E770" s="40"/>
      <c r="F770" s="40"/>
    </row>
    <row r="771">
      <c r="E771" s="40"/>
      <c r="F771" s="40"/>
    </row>
    <row r="772">
      <c r="E772" s="40"/>
      <c r="F772" s="40"/>
    </row>
    <row r="773">
      <c r="E773" s="40"/>
      <c r="F773" s="40"/>
    </row>
    <row r="774">
      <c r="E774" s="40"/>
      <c r="F774" s="40"/>
    </row>
    <row r="775">
      <c r="E775" s="40"/>
      <c r="F775" s="40"/>
    </row>
    <row r="776">
      <c r="E776" s="40"/>
      <c r="F776" s="40"/>
    </row>
    <row r="777">
      <c r="E777" s="40"/>
      <c r="F777" s="40"/>
    </row>
    <row r="778">
      <c r="E778" s="40"/>
      <c r="F778" s="40"/>
    </row>
    <row r="779">
      <c r="E779" s="40"/>
      <c r="F779" s="40"/>
    </row>
    <row r="780">
      <c r="E780" s="40"/>
      <c r="F780" s="40"/>
    </row>
    <row r="781">
      <c r="E781" s="40"/>
      <c r="F781" s="40"/>
    </row>
    <row r="782">
      <c r="E782" s="40"/>
      <c r="F782" s="40"/>
    </row>
    <row r="783">
      <c r="E783" s="40"/>
      <c r="F783" s="40"/>
    </row>
    <row r="784">
      <c r="E784" s="40"/>
      <c r="F784" s="40"/>
    </row>
    <row r="785">
      <c r="E785" s="40"/>
      <c r="F785" s="40"/>
    </row>
    <row r="786">
      <c r="E786" s="40"/>
      <c r="F786" s="40"/>
    </row>
    <row r="787">
      <c r="E787" s="40"/>
      <c r="F787" s="40"/>
    </row>
    <row r="788">
      <c r="E788" s="40"/>
      <c r="F788" s="40"/>
    </row>
    <row r="789">
      <c r="E789" s="40"/>
      <c r="F789" s="40"/>
    </row>
    <row r="790">
      <c r="E790" s="40"/>
      <c r="F790" s="40"/>
    </row>
    <row r="791">
      <c r="E791" s="40"/>
      <c r="F791" s="40"/>
    </row>
    <row r="792">
      <c r="E792" s="40"/>
      <c r="F792" s="40"/>
    </row>
    <row r="793">
      <c r="E793" s="40"/>
      <c r="F793" s="40"/>
    </row>
    <row r="794">
      <c r="E794" s="40"/>
      <c r="F794" s="40"/>
    </row>
    <row r="795">
      <c r="E795" s="40"/>
      <c r="F795" s="40"/>
    </row>
    <row r="796">
      <c r="E796" s="40"/>
      <c r="F796" s="40"/>
    </row>
    <row r="797">
      <c r="E797" s="40"/>
      <c r="F797" s="40"/>
    </row>
    <row r="798">
      <c r="E798" s="40"/>
      <c r="F798" s="40"/>
    </row>
    <row r="799">
      <c r="E799" s="40"/>
      <c r="F799" s="40"/>
    </row>
    <row r="800">
      <c r="E800" s="40"/>
      <c r="F800" s="40"/>
    </row>
    <row r="801">
      <c r="E801" s="40"/>
      <c r="F801" s="40"/>
    </row>
    <row r="802">
      <c r="E802" s="40"/>
      <c r="F802" s="40"/>
    </row>
    <row r="803">
      <c r="E803" s="40"/>
      <c r="F803" s="40"/>
    </row>
    <row r="804">
      <c r="E804" s="40"/>
      <c r="F804" s="40"/>
    </row>
    <row r="805">
      <c r="E805" s="40"/>
      <c r="F805" s="40"/>
    </row>
    <row r="806">
      <c r="E806" s="40"/>
      <c r="F806" s="40"/>
    </row>
    <row r="807">
      <c r="E807" s="40"/>
      <c r="F807" s="40"/>
    </row>
    <row r="808">
      <c r="E808" s="40"/>
      <c r="F808" s="40"/>
    </row>
    <row r="809">
      <c r="E809" s="40"/>
      <c r="F809" s="40"/>
    </row>
    <row r="810">
      <c r="E810" s="40"/>
      <c r="F810" s="40"/>
    </row>
    <row r="811">
      <c r="E811" s="40"/>
      <c r="F811" s="40"/>
    </row>
    <row r="812">
      <c r="E812" s="40"/>
      <c r="F812" s="40"/>
    </row>
    <row r="813">
      <c r="E813" s="40"/>
      <c r="F813" s="40"/>
    </row>
    <row r="814">
      <c r="E814" s="40"/>
      <c r="F814" s="40"/>
    </row>
    <row r="815">
      <c r="E815" s="40"/>
      <c r="F815" s="40"/>
    </row>
    <row r="816">
      <c r="E816" s="40"/>
      <c r="F816" s="40"/>
    </row>
    <row r="817">
      <c r="E817" s="40"/>
      <c r="F817" s="40"/>
    </row>
    <row r="818">
      <c r="E818" s="40"/>
      <c r="F818" s="40"/>
    </row>
    <row r="819">
      <c r="E819" s="40"/>
      <c r="F819" s="40"/>
    </row>
    <row r="820">
      <c r="E820" s="40"/>
      <c r="F820" s="40"/>
    </row>
    <row r="821">
      <c r="E821" s="40"/>
      <c r="F821" s="40"/>
    </row>
    <row r="822">
      <c r="E822" s="40"/>
      <c r="F822" s="40"/>
    </row>
    <row r="823">
      <c r="E823" s="40"/>
      <c r="F823" s="40"/>
    </row>
    <row r="824">
      <c r="E824" s="40"/>
      <c r="F824" s="40"/>
    </row>
    <row r="825">
      <c r="E825" s="40"/>
      <c r="F825" s="40"/>
    </row>
    <row r="826">
      <c r="E826" s="40"/>
      <c r="F826" s="40"/>
    </row>
    <row r="827">
      <c r="E827" s="40"/>
      <c r="F827" s="40"/>
    </row>
    <row r="828">
      <c r="E828" s="40"/>
      <c r="F828" s="40"/>
    </row>
    <row r="829">
      <c r="E829" s="40"/>
      <c r="F829" s="40"/>
    </row>
    <row r="830">
      <c r="E830" s="40"/>
      <c r="F830" s="40"/>
    </row>
    <row r="831">
      <c r="E831" s="40"/>
      <c r="F831" s="40"/>
    </row>
    <row r="832">
      <c r="E832" s="40"/>
      <c r="F832" s="40"/>
    </row>
    <row r="833">
      <c r="E833" s="40"/>
      <c r="F833" s="40"/>
    </row>
    <row r="834">
      <c r="E834" s="40"/>
      <c r="F834" s="40"/>
    </row>
    <row r="835">
      <c r="E835" s="40"/>
      <c r="F835" s="40"/>
    </row>
    <row r="836">
      <c r="E836" s="40"/>
      <c r="F836" s="40"/>
    </row>
    <row r="837">
      <c r="E837" s="40"/>
      <c r="F837" s="40"/>
    </row>
    <row r="838">
      <c r="E838" s="40"/>
      <c r="F838" s="40"/>
    </row>
    <row r="839">
      <c r="E839" s="40"/>
      <c r="F839" s="40"/>
    </row>
    <row r="840">
      <c r="E840" s="40"/>
      <c r="F840" s="40"/>
    </row>
    <row r="841">
      <c r="E841" s="40"/>
      <c r="F841" s="40"/>
    </row>
    <row r="842">
      <c r="E842" s="40"/>
      <c r="F842" s="40"/>
    </row>
    <row r="843">
      <c r="E843" s="40"/>
      <c r="F843" s="40"/>
    </row>
    <row r="844">
      <c r="E844" s="40"/>
      <c r="F844" s="40"/>
    </row>
    <row r="845">
      <c r="E845" s="40"/>
      <c r="F845" s="40"/>
    </row>
    <row r="846">
      <c r="E846" s="40"/>
      <c r="F846" s="40"/>
    </row>
    <row r="847">
      <c r="E847" s="40"/>
      <c r="F847" s="40"/>
    </row>
    <row r="848">
      <c r="E848" s="40"/>
      <c r="F848" s="40"/>
    </row>
    <row r="849">
      <c r="E849" s="40"/>
      <c r="F849" s="40"/>
    </row>
    <row r="850">
      <c r="E850" s="40"/>
      <c r="F850" s="40"/>
    </row>
    <row r="851">
      <c r="E851" s="40"/>
      <c r="F851" s="40"/>
    </row>
    <row r="852">
      <c r="E852" s="40"/>
      <c r="F852" s="40"/>
    </row>
    <row r="853">
      <c r="E853" s="40"/>
      <c r="F853" s="40"/>
    </row>
    <row r="854">
      <c r="E854" s="40"/>
      <c r="F854" s="40"/>
    </row>
    <row r="855">
      <c r="E855" s="40"/>
      <c r="F855" s="40"/>
    </row>
    <row r="856">
      <c r="E856" s="40"/>
      <c r="F856" s="40"/>
    </row>
    <row r="857">
      <c r="E857" s="40"/>
      <c r="F857" s="40"/>
    </row>
    <row r="858">
      <c r="E858" s="40"/>
      <c r="F858" s="40"/>
    </row>
    <row r="859">
      <c r="E859" s="40"/>
      <c r="F859" s="40"/>
    </row>
    <row r="860">
      <c r="E860" s="40"/>
      <c r="F860" s="40"/>
    </row>
    <row r="861">
      <c r="E861" s="40"/>
      <c r="F861" s="40"/>
    </row>
    <row r="862">
      <c r="E862" s="40"/>
      <c r="F862" s="40"/>
    </row>
    <row r="863">
      <c r="E863" s="40"/>
      <c r="F863" s="40"/>
    </row>
    <row r="864">
      <c r="E864" s="40"/>
      <c r="F864" s="40"/>
    </row>
    <row r="865">
      <c r="E865" s="40"/>
      <c r="F865" s="40"/>
    </row>
    <row r="866">
      <c r="E866" s="40"/>
      <c r="F866" s="40"/>
    </row>
    <row r="867">
      <c r="E867" s="40"/>
      <c r="F867" s="40"/>
    </row>
    <row r="868">
      <c r="E868" s="40"/>
      <c r="F868" s="40"/>
    </row>
    <row r="869">
      <c r="E869" s="40"/>
      <c r="F869" s="40"/>
    </row>
    <row r="870">
      <c r="E870" s="40"/>
      <c r="F870" s="40"/>
    </row>
    <row r="871">
      <c r="E871" s="40"/>
      <c r="F871" s="40"/>
    </row>
    <row r="872">
      <c r="E872" s="40"/>
      <c r="F872" s="40"/>
    </row>
    <row r="873">
      <c r="E873" s="40"/>
      <c r="F873" s="40"/>
    </row>
    <row r="874">
      <c r="E874" s="40"/>
      <c r="F874" s="40"/>
    </row>
    <row r="875">
      <c r="E875" s="40"/>
      <c r="F875" s="40"/>
    </row>
    <row r="876">
      <c r="E876" s="40"/>
      <c r="F876" s="40"/>
    </row>
    <row r="877">
      <c r="E877" s="40"/>
      <c r="F877" s="40"/>
    </row>
    <row r="878">
      <c r="E878" s="40"/>
      <c r="F878" s="40"/>
    </row>
    <row r="879">
      <c r="E879" s="40"/>
      <c r="F879" s="40"/>
    </row>
    <row r="880">
      <c r="E880" s="40"/>
      <c r="F880" s="40"/>
    </row>
    <row r="881">
      <c r="E881" s="40"/>
      <c r="F881" s="40"/>
    </row>
    <row r="882">
      <c r="E882" s="40"/>
      <c r="F882" s="40"/>
    </row>
    <row r="883">
      <c r="E883" s="40"/>
      <c r="F883" s="40"/>
    </row>
    <row r="884">
      <c r="E884" s="40"/>
      <c r="F884" s="40"/>
    </row>
    <row r="885">
      <c r="E885" s="40"/>
      <c r="F885" s="40"/>
    </row>
    <row r="886">
      <c r="E886" s="40"/>
      <c r="F886" s="40"/>
    </row>
    <row r="887">
      <c r="E887" s="40"/>
      <c r="F887" s="40"/>
    </row>
    <row r="888">
      <c r="E888" s="40"/>
      <c r="F888" s="40"/>
    </row>
    <row r="889">
      <c r="E889" s="40"/>
      <c r="F889" s="40"/>
    </row>
    <row r="890">
      <c r="E890" s="40"/>
      <c r="F890" s="40"/>
    </row>
    <row r="891">
      <c r="E891" s="40"/>
      <c r="F891" s="40"/>
    </row>
    <row r="892">
      <c r="E892" s="40"/>
      <c r="F892" s="40"/>
    </row>
    <row r="893">
      <c r="E893" s="40"/>
      <c r="F893" s="40"/>
    </row>
    <row r="894">
      <c r="E894" s="40"/>
      <c r="F894" s="40"/>
    </row>
    <row r="895">
      <c r="E895" s="40"/>
      <c r="F895" s="40"/>
    </row>
    <row r="896">
      <c r="E896" s="40"/>
      <c r="F896" s="40"/>
    </row>
    <row r="897">
      <c r="E897" s="40"/>
      <c r="F897" s="40"/>
    </row>
    <row r="898">
      <c r="E898" s="40"/>
      <c r="F898" s="40"/>
    </row>
    <row r="899">
      <c r="E899" s="40"/>
      <c r="F899" s="40"/>
    </row>
    <row r="900">
      <c r="E900" s="40"/>
      <c r="F900" s="40"/>
    </row>
    <row r="901">
      <c r="E901" s="40"/>
      <c r="F901" s="40"/>
    </row>
    <row r="902">
      <c r="E902" s="40"/>
      <c r="F902" s="40"/>
    </row>
    <row r="903">
      <c r="E903" s="40"/>
      <c r="F903" s="40"/>
    </row>
    <row r="904">
      <c r="E904" s="40"/>
      <c r="F904" s="40"/>
    </row>
    <row r="905">
      <c r="E905" s="40"/>
      <c r="F905" s="40"/>
    </row>
    <row r="906">
      <c r="E906" s="40"/>
      <c r="F906" s="40"/>
    </row>
    <row r="907">
      <c r="E907" s="40"/>
      <c r="F907" s="40"/>
    </row>
    <row r="908">
      <c r="E908" s="40"/>
      <c r="F908" s="40"/>
    </row>
    <row r="909">
      <c r="E909" s="40"/>
      <c r="F909" s="40"/>
    </row>
    <row r="910">
      <c r="E910" s="40"/>
      <c r="F910" s="40"/>
    </row>
    <row r="911">
      <c r="E911" s="40"/>
      <c r="F911" s="40"/>
    </row>
    <row r="912">
      <c r="E912" s="40"/>
      <c r="F912" s="40"/>
    </row>
    <row r="913">
      <c r="E913" s="40"/>
      <c r="F913" s="40"/>
    </row>
    <row r="914">
      <c r="E914" s="40"/>
      <c r="F914" s="40"/>
    </row>
    <row r="915">
      <c r="E915" s="40"/>
      <c r="F915" s="40"/>
    </row>
    <row r="916">
      <c r="E916" s="40"/>
      <c r="F916" s="40"/>
    </row>
    <row r="917">
      <c r="E917" s="40"/>
      <c r="F917" s="40"/>
    </row>
    <row r="918">
      <c r="E918" s="40"/>
      <c r="F918" s="40"/>
    </row>
    <row r="919">
      <c r="E919" s="40"/>
      <c r="F919" s="40"/>
    </row>
    <row r="920">
      <c r="E920" s="40"/>
      <c r="F920" s="40"/>
    </row>
    <row r="921">
      <c r="E921" s="40"/>
      <c r="F921" s="40"/>
    </row>
    <row r="922">
      <c r="E922" s="40"/>
      <c r="F922" s="40"/>
    </row>
    <row r="923">
      <c r="E923" s="40"/>
      <c r="F923" s="40"/>
    </row>
    <row r="924">
      <c r="E924" s="40"/>
      <c r="F924" s="40"/>
    </row>
    <row r="925">
      <c r="E925" s="40"/>
      <c r="F925" s="40"/>
    </row>
    <row r="926">
      <c r="E926" s="40"/>
      <c r="F926" s="40"/>
    </row>
    <row r="927">
      <c r="E927" s="40"/>
      <c r="F927" s="40"/>
    </row>
    <row r="928">
      <c r="E928" s="40"/>
      <c r="F928" s="40"/>
    </row>
    <row r="929">
      <c r="E929" s="40"/>
      <c r="F929" s="40"/>
    </row>
    <row r="930">
      <c r="E930" s="40"/>
      <c r="F930" s="40"/>
    </row>
    <row r="931">
      <c r="E931" s="40"/>
      <c r="F931" s="40"/>
    </row>
    <row r="932">
      <c r="E932" s="40"/>
      <c r="F932" s="40"/>
    </row>
    <row r="933">
      <c r="E933" s="40"/>
      <c r="F933" s="40"/>
    </row>
    <row r="934">
      <c r="E934" s="40"/>
      <c r="F934" s="40"/>
    </row>
    <row r="935">
      <c r="E935" s="40"/>
      <c r="F935" s="40"/>
    </row>
    <row r="936">
      <c r="E936" s="40"/>
      <c r="F936" s="40"/>
    </row>
    <row r="937">
      <c r="E937" s="40"/>
      <c r="F937" s="40"/>
    </row>
    <row r="938">
      <c r="E938" s="40"/>
      <c r="F938" s="40"/>
    </row>
    <row r="939">
      <c r="E939" s="40"/>
      <c r="F939" s="40"/>
    </row>
    <row r="940">
      <c r="E940" s="40"/>
      <c r="F940" s="40"/>
    </row>
    <row r="941">
      <c r="E941" s="40"/>
      <c r="F941" s="40"/>
    </row>
    <row r="942">
      <c r="E942" s="40"/>
      <c r="F942" s="40"/>
    </row>
    <row r="943">
      <c r="E943" s="40"/>
      <c r="F943" s="40"/>
    </row>
    <row r="944">
      <c r="E944" s="40"/>
      <c r="F944" s="40"/>
    </row>
    <row r="945">
      <c r="E945" s="40"/>
      <c r="F945" s="40"/>
    </row>
    <row r="946">
      <c r="E946" s="40"/>
      <c r="F946" s="40"/>
    </row>
    <row r="947">
      <c r="E947" s="40"/>
      <c r="F947" s="40"/>
    </row>
    <row r="948">
      <c r="E948" s="40"/>
      <c r="F948" s="40"/>
    </row>
    <row r="949">
      <c r="E949" s="40"/>
      <c r="F949" s="40"/>
    </row>
    <row r="950">
      <c r="E950" s="40"/>
      <c r="F950" s="40"/>
    </row>
    <row r="951">
      <c r="E951" s="40"/>
      <c r="F951" s="40"/>
    </row>
    <row r="952">
      <c r="E952" s="40"/>
      <c r="F952" s="40"/>
    </row>
    <row r="953">
      <c r="E953" s="40"/>
      <c r="F953" s="40"/>
    </row>
    <row r="954">
      <c r="E954" s="40"/>
      <c r="F954" s="40"/>
    </row>
    <row r="955">
      <c r="E955" s="40"/>
      <c r="F955" s="40"/>
    </row>
    <row r="956">
      <c r="E956" s="40"/>
      <c r="F956" s="40"/>
    </row>
    <row r="957">
      <c r="E957" s="40"/>
      <c r="F957" s="40"/>
    </row>
    <row r="958">
      <c r="E958" s="40"/>
      <c r="F958" s="40"/>
    </row>
    <row r="959">
      <c r="E959" s="40"/>
      <c r="F959" s="40"/>
    </row>
    <row r="960">
      <c r="E960" s="40"/>
      <c r="F960" s="40"/>
    </row>
    <row r="961">
      <c r="E961" s="40"/>
      <c r="F961" s="40"/>
    </row>
    <row r="962">
      <c r="E962" s="40"/>
      <c r="F962" s="40"/>
    </row>
    <row r="963">
      <c r="E963" s="40"/>
      <c r="F963" s="40"/>
    </row>
    <row r="964">
      <c r="E964" s="40"/>
      <c r="F964" s="40"/>
    </row>
    <row r="965">
      <c r="E965" s="40"/>
      <c r="F965" s="40"/>
    </row>
    <row r="966">
      <c r="E966" s="40"/>
      <c r="F966" s="40"/>
    </row>
    <row r="967">
      <c r="E967" s="40"/>
      <c r="F967" s="40"/>
    </row>
    <row r="968">
      <c r="E968" s="40"/>
      <c r="F968" s="40"/>
    </row>
    <row r="969">
      <c r="E969" s="40"/>
      <c r="F969" s="40"/>
    </row>
    <row r="970">
      <c r="E970" s="40"/>
      <c r="F970" s="40"/>
    </row>
    <row r="971">
      <c r="E971" s="40"/>
      <c r="F971" s="40"/>
    </row>
    <row r="972">
      <c r="E972" s="40"/>
      <c r="F972" s="40"/>
    </row>
    <row r="973">
      <c r="E973" s="40"/>
      <c r="F973" s="40"/>
    </row>
    <row r="974">
      <c r="E974" s="40"/>
      <c r="F974" s="40"/>
    </row>
    <row r="975">
      <c r="E975" s="40"/>
      <c r="F975" s="40"/>
    </row>
    <row r="976">
      <c r="E976" s="40"/>
      <c r="F976" s="40"/>
    </row>
    <row r="977">
      <c r="E977" s="40"/>
      <c r="F977" s="40"/>
    </row>
    <row r="978">
      <c r="E978" s="40"/>
      <c r="F978" s="40"/>
    </row>
    <row r="979">
      <c r="E979" s="40"/>
      <c r="F979" s="40"/>
    </row>
    <row r="980">
      <c r="E980" s="40"/>
      <c r="F980" s="40"/>
    </row>
    <row r="981">
      <c r="E981" s="40"/>
      <c r="F981" s="40"/>
    </row>
    <row r="982">
      <c r="E982" s="40"/>
      <c r="F982" s="40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40"/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11" t="s">
        <v>419</v>
      </c>
      <c r="P1" s="40"/>
      <c r="Q1" s="11" t="s">
        <v>421</v>
      </c>
      <c r="R1" s="11" t="s">
        <v>423</v>
      </c>
      <c r="S1" s="40"/>
      <c r="T1" s="40"/>
      <c r="U1" s="40"/>
      <c r="V1" s="40"/>
    </row>
    <row r="2">
      <c r="A2" s="11" t="s">
        <v>29</v>
      </c>
      <c r="B2" s="11" t="s">
        <v>30</v>
      </c>
      <c r="C2" s="11" t="s">
        <v>33</v>
      </c>
      <c r="D2" s="11" t="s">
        <v>34</v>
      </c>
      <c r="E2" s="11" t="s">
        <v>36</v>
      </c>
      <c r="F2" s="11" t="s">
        <v>38</v>
      </c>
      <c r="G2" s="11" t="s">
        <v>39</v>
      </c>
      <c r="H2" s="11" t="s">
        <v>41</v>
      </c>
      <c r="I2" s="11" t="s">
        <v>5</v>
      </c>
      <c r="J2" s="11" t="s">
        <v>43</v>
      </c>
      <c r="K2" s="11" t="s">
        <v>44</v>
      </c>
      <c r="L2" s="11" t="s">
        <v>45</v>
      </c>
      <c r="M2" s="11" t="s">
        <v>47</v>
      </c>
      <c r="N2" s="11" t="s">
        <v>50</v>
      </c>
      <c r="O2" s="11" t="s">
        <v>48</v>
      </c>
      <c r="P2" s="11" t="s">
        <v>51</v>
      </c>
      <c r="Q2" s="11" t="s">
        <v>51</v>
      </c>
      <c r="R2" s="11" t="s">
        <v>53</v>
      </c>
      <c r="S2" s="11" t="s">
        <v>54</v>
      </c>
      <c r="T2" s="11" t="s">
        <v>56</v>
      </c>
      <c r="U2" s="11" t="s">
        <v>51</v>
      </c>
      <c r="V2" s="11" t="s">
        <v>57</v>
      </c>
    </row>
    <row r="3">
      <c r="A3" s="11" t="s">
        <v>139</v>
      </c>
      <c r="B3" s="11" t="s">
        <v>64</v>
      </c>
      <c r="C3" s="11" t="s">
        <v>430</v>
      </c>
      <c r="D3" s="40"/>
      <c r="E3" s="11" t="s">
        <v>431</v>
      </c>
      <c r="F3" s="40"/>
      <c r="G3" s="40"/>
      <c r="H3" s="40"/>
      <c r="I3" s="11">
        <v>556.0</v>
      </c>
      <c r="J3" s="11" t="s">
        <v>70</v>
      </c>
      <c r="K3" s="57">
        <v>33.22222222222222</v>
      </c>
      <c r="L3" s="57">
        <v>256.53819444444446</v>
      </c>
      <c r="M3" s="11">
        <v>19.93</v>
      </c>
      <c r="N3" s="57">
        <v>166.66666666666666</v>
      </c>
      <c r="O3" s="11">
        <v>2709.0</v>
      </c>
      <c r="P3" s="58">
        <v>45490.0</v>
      </c>
      <c r="Q3" s="58">
        <v>45015.0</v>
      </c>
      <c r="R3" s="11">
        <v>3.130006005E9</v>
      </c>
      <c r="S3" s="11" t="s">
        <v>78</v>
      </c>
      <c r="T3" s="40"/>
      <c r="U3" s="40"/>
      <c r="V3" s="40"/>
    </row>
    <row r="4">
      <c r="A4" s="11" t="s">
        <v>256</v>
      </c>
      <c r="B4" s="11" t="s">
        <v>64</v>
      </c>
      <c r="C4" s="11" t="s">
        <v>430</v>
      </c>
      <c r="D4" s="40"/>
      <c r="E4" s="11" t="s">
        <v>431</v>
      </c>
      <c r="F4" s="40"/>
      <c r="G4" s="40"/>
      <c r="H4" s="40"/>
      <c r="I4" s="11">
        <v>562.0</v>
      </c>
      <c r="J4" s="11" t="s">
        <v>70</v>
      </c>
      <c r="K4" s="57">
        <v>41.74305555555556</v>
      </c>
      <c r="L4" s="57">
        <v>342.75694444444446</v>
      </c>
      <c r="M4" s="11">
        <v>25.05</v>
      </c>
      <c r="N4" s="57">
        <v>166.66666666666666</v>
      </c>
      <c r="O4" s="11">
        <v>2703.0</v>
      </c>
      <c r="P4" s="62">
        <v>45618.0</v>
      </c>
      <c r="Q4" s="62">
        <v>45614.0</v>
      </c>
      <c r="R4" s="11">
        <v>6.890000562E9</v>
      </c>
      <c r="S4" s="11" t="s">
        <v>78</v>
      </c>
      <c r="T4" s="40"/>
      <c r="U4" s="40"/>
      <c r="V4" s="40"/>
    </row>
    <row r="5">
      <c r="A5" s="11" t="s">
        <v>119</v>
      </c>
      <c r="B5" s="11" t="s">
        <v>64</v>
      </c>
      <c r="C5" s="11" t="s">
        <v>430</v>
      </c>
      <c r="D5" s="40"/>
      <c r="E5" s="11" t="s">
        <v>431</v>
      </c>
      <c r="F5" s="40"/>
      <c r="G5" s="40"/>
      <c r="H5" s="40"/>
      <c r="I5" s="11">
        <v>846.0</v>
      </c>
      <c r="J5" s="11" t="s">
        <v>70</v>
      </c>
      <c r="K5" s="57">
        <v>117.24652777777777</v>
      </c>
      <c r="L5" s="57">
        <v>262.15625</v>
      </c>
      <c r="M5" s="11">
        <v>70.35</v>
      </c>
      <c r="N5" s="57">
        <v>166.66666666666666</v>
      </c>
      <c r="O5" s="11">
        <v>2739.0</v>
      </c>
      <c r="P5" s="58">
        <v>45539.0</v>
      </c>
      <c r="Q5" s="58">
        <v>45539.0</v>
      </c>
      <c r="R5" s="11">
        <v>3.040075245E9</v>
      </c>
      <c r="S5" s="11" t="s">
        <v>78</v>
      </c>
      <c r="T5" s="40"/>
      <c r="U5" s="40"/>
      <c r="V5" s="40"/>
    </row>
    <row r="6">
      <c r="A6" s="11" t="s">
        <v>82</v>
      </c>
      <c r="B6" s="11" t="s">
        <v>64</v>
      </c>
      <c r="C6" s="11" t="s">
        <v>430</v>
      </c>
      <c r="D6" s="40"/>
      <c r="E6" s="11" t="s">
        <v>431</v>
      </c>
      <c r="F6" s="40"/>
      <c r="G6" s="40"/>
      <c r="H6" s="40"/>
      <c r="I6" s="11">
        <v>929.0</v>
      </c>
      <c r="J6" s="11" t="s">
        <v>70</v>
      </c>
      <c r="K6" s="57">
        <v>52.4375</v>
      </c>
      <c r="L6" s="57">
        <v>226.19444444444446</v>
      </c>
      <c r="M6" s="11">
        <v>31.46</v>
      </c>
      <c r="N6" s="57">
        <v>166.66666666666666</v>
      </c>
      <c r="O6" s="11">
        <v>2722.0</v>
      </c>
      <c r="P6" s="58">
        <v>45567.0</v>
      </c>
      <c r="Q6" s="58">
        <v>45490.0</v>
      </c>
      <c r="R6" s="11">
        <v>3.290007931E9</v>
      </c>
      <c r="S6" s="11" t="s">
        <v>78</v>
      </c>
      <c r="T6" s="40"/>
      <c r="U6" s="40"/>
      <c r="V6" s="40"/>
    </row>
    <row r="7">
      <c r="A7" s="11" t="s">
        <v>104</v>
      </c>
      <c r="B7" s="11" t="s">
        <v>64</v>
      </c>
      <c r="C7" s="11" t="s">
        <v>430</v>
      </c>
      <c r="D7" s="40"/>
      <c r="E7" s="11" t="s">
        <v>431</v>
      </c>
      <c r="F7" s="40"/>
      <c r="G7" s="40"/>
      <c r="H7" s="40"/>
      <c r="I7" s="11">
        <v>1287.0</v>
      </c>
      <c r="J7" s="11" t="s">
        <v>70</v>
      </c>
      <c r="K7" s="57">
        <v>29.51388888888889</v>
      </c>
      <c r="L7" s="57">
        <v>266.72569444444446</v>
      </c>
      <c r="M7" s="11">
        <v>17.71</v>
      </c>
      <c r="N7" s="57">
        <v>166.66666666666666</v>
      </c>
      <c r="O7" s="11">
        <v>2741.0</v>
      </c>
      <c r="P7" s="58">
        <v>45568.0</v>
      </c>
      <c r="Q7" s="58">
        <v>45526.0</v>
      </c>
      <c r="R7" s="11">
        <v>7.090002248E9</v>
      </c>
      <c r="S7" s="11" t="s">
        <v>78</v>
      </c>
      <c r="T7" s="40"/>
      <c r="U7" s="40"/>
      <c r="V7" s="40"/>
    </row>
    <row r="8">
      <c r="A8" s="11" t="s">
        <v>76</v>
      </c>
      <c r="B8" s="11" t="s">
        <v>64</v>
      </c>
      <c r="C8" s="11" t="s">
        <v>430</v>
      </c>
      <c r="D8" s="40"/>
      <c r="E8" s="11" t="s">
        <v>431</v>
      </c>
      <c r="F8" s="40"/>
      <c r="G8" s="40"/>
      <c r="H8" s="40"/>
      <c r="I8" s="11">
        <v>70339.0</v>
      </c>
      <c r="J8" s="11" t="s">
        <v>70</v>
      </c>
      <c r="K8" s="57">
        <v>5.559027777777778</v>
      </c>
      <c r="L8" s="57">
        <v>388.375</v>
      </c>
      <c r="M8" s="11">
        <v>3.34</v>
      </c>
      <c r="N8" s="57">
        <v>166.66666666666666</v>
      </c>
      <c r="O8" s="11">
        <v>2728.0</v>
      </c>
      <c r="P8" s="58">
        <v>45831.0</v>
      </c>
      <c r="Q8" s="58">
        <v>45352.0</v>
      </c>
      <c r="R8" s="11">
        <v>3.130006789E9</v>
      </c>
      <c r="S8" s="11" t="s">
        <v>78</v>
      </c>
      <c r="T8" s="40"/>
      <c r="U8" s="40"/>
      <c r="V8" s="40"/>
    </row>
    <row r="9">
      <c r="A9" s="11" t="s">
        <v>139</v>
      </c>
      <c r="B9" s="11" t="s">
        <v>64</v>
      </c>
      <c r="C9" s="11" t="s">
        <v>430</v>
      </c>
      <c r="D9" s="40"/>
      <c r="E9" s="11" t="s">
        <v>431</v>
      </c>
      <c r="F9" s="40"/>
      <c r="G9" s="40"/>
      <c r="H9" s="40"/>
      <c r="I9" s="11">
        <v>81044.0</v>
      </c>
      <c r="J9" s="11" t="s">
        <v>70</v>
      </c>
      <c r="K9" s="57">
        <v>9.336805555555555</v>
      </c>
      <c r="L9" s="57">
        <v>168.44791666666666</v>
      </c>
      <c r="M9" s="11">
        <v>5.6</v>
      </c>
      <c r="N9" s="57">
        <v>166.66666666666666</v>
      </c>
      <c r="O9" s="11">
        <v>2720.0</v>
      </c>
      <c r="P9" s="58">
        <v>45601.0</v>
      </c>
      <c r="Q9" s="58">
        <v>44704.0</v>
      </c>
      <c r="R9" s="11">
        <v>7.090002894E9</v>
      </c>
      <c r="S9" s="11" t="s">
        <v>78</v>
      </c>
      <c r="T9" s="40"/>
      <c r="U9" s="40"/>
      <c r="V9" s="40"/>
    </row>
    <row r="10">
      <c r="A10" s="11" t="s">
        <v>104</v>
      </c>
      <c r="B10" s="11" t="s">
        <v>64</v>
      </c>
      <c r="C10" s="11" t="s">
        <v>432</v>
      </c>
      <c r="D10" s="40"/>
      <c r="E10" s="11" t="s">
        <v>431</v>
      </c>
      <c r="F10" s="40"/>
      <c r="G10" s="40"/>
      <c r="H10" s="40"/>
      <c r="I10" s="11">
        <v>100557.0</v>
      </c>
      <c r="J10" s="11" t="s">
        <v>70</v>
      </c>
      <c r="K10" s="57">
        <v>32.642361111111114</v>
      </c>
      <c r="L10" s="57">
        <v>218.43055555555554</v>
      </c>
      <c r="M10" s="11">
        <v>19.59</v>
      </c>
      <c r="N10" s="57">
        <v>166.66666666666666</v>
      </c>
      <c r="O10" s="11">
        <v>2736.0</v>
      </c>
      <c r="P10" s="58">
        <v>45631.0</v>
      </c>
      <c r="Q10" s="58">
        <v>45628.0</v>
      </c>
      <c r="R10" s="11">
        <v>3.130005796E9</v>
      </c>
      <c r="S10" s="11" t="s">
        <v>78</v>
      </c>
      <c r="T10" s="40"/>
      <c r="U10" s="40"/>
      <c r="V10" s="40"/>
    </row>
    <row r="11">
      <c r="A11" s="11" t="s">
        <v>131</v>
      </c>
      <c r="B11" s="11" t="s">
        <v>64</v>
      </c>
      <c r="C11" s="11" t="s">
        <v>430</v>
      </c>
      <c r="D11" s="40"/>
      <c r="E11" s="11" t="s">
        <v>431</v>
      </c>
      <c r="F11" s="40"/>
      <c r="G11" s="40"/>
      <c r="H11" s="40"/>
      <c r="I11" s="11">
        <v>100832.0</v>
      </c>
      <c r="J11" s="11" t="s">
        <v>70</v>
      </c>
      <c r="K11" s="57">
        <v>113.27430555555556</v>
      </c>
      <c r="L11" s="57">
        <v>403.43402777777777</v>
      </c>
      <c r="M11" s="11">
        <v>67.96</v>
      </c>
      <c r="N11" s="57">
        <v>166.66666666666666</v>
      </c>
      <c r="O11" s="11">
        <v>2727.0</v>
      </c>
      <c r="P11" s="58">
        <v>43902.0</v>
      </c>
      <c r="Q11" s="58">
        <v>43549.0</v>
      </c>
      <c r="R11" s="11">
        <v>7.100002436E9</v>
      </c>
      <c r="S11" s="11" t="s">
        <v>78</v>
      </c>
      <c r="T11" s="40"/>
      <c r="U11" s="40"/>
      <c r="V11" s="40"/>
    </row>
    <row r="12">
      <c r="A12" s="11" t="s">
        <v>320</v>
      </c>
      <c r="B12" s="11" t="s">
        <v>64</v>
      </c>
      <c r="C12" s="11" t="s">
        <v>432</v>
      </c>
      <c r="D12" s="40"/>
      <c r="E12" s="11" t="s">
        <v>431</v>
      </c>
      <c r="F12" s="40"/>
      <c r="G12" s="40"/>
      <c r="H12" s="40"/>
      <c r="I12" s="11">
        <v>110076.0</v>
      </c>
      <c r="J12" s="11" t="s">
        <v>70</v>
      </c>
      <c r="K12" s="57">
        <v>150.13194444444446</v>
      </c>
      <c r="L12" s="57">
        <v>263.75347222222223</v>
      </c>
      <c r="M12" s="11">
        <v>90.08</v>
      </c>
      <c r="N12" s="57">
        <v>166.66666666666666</v>
      </c>
      <c r="O12" s="11">
        <v>2724.0</v>
      </c>
      <c r="P12" s="58">
        <v>44736.0</v>
      </c>
      <c r="Q12" s="58">
        <v>44735.0</v>
      </c>
      <c r="R12" s="11">
        <v>3.040057779E9</v>
      </c>
      <c r="S12" s="11" t="s">
        <v>78</v>
      </c>
      <c r="T12" s="40"/>
      <c r="U12" s="40"/>
      <c r="V12" s="40"/>
    </row>
    <row r="13">
      <c r="A13" s="11" t="s">
        <v>82</v>
      </c>
      <c r="B13" s="11" t="s">
        <v>64</v>
      </c>
      <c r="C13" s="11" t="s">
        <v>432</v>
      </c>
      <c r="D13" s="40"/>
      <c r="E13" s="11" t="s">
        <v>431</v>
      </c>
      <c r="F13" s="40"/>
      <c r="G13" s="40"/>
      <c r="H13" s="40"/>
      <c r="I13" s="11">
        <v>120348.0</v>
      </c>
      <c r="J13" s="11" t="s">
        <v>70</v>
      </c>
      <c r="K13" s="57">
        <v>95.77777777777777</v>
      </c>
      <c r="L13" s="57">
        <v>202.39930555555554</v>
      </c>
      <c r="M13" s="11">
        <v>57.47</v>
      </c>
      <c r="N13" s="57">
        <v>166.66666666666666</v>
      </c>
      <c r="O13" s="11">
        <v>2719.0</v>
      </c>
      <c r="P13" s="58">
        <v>45776.0</v>
      </c>
      <c r="Q13" s="58">
        <v>45776.0</v>
      </c>
      <c r="R13" s="11">
        <v>3.040073019E9</v>
      </c>
      <c r="S13" s="11" t="s">
        <v>78</v>
      </c>
      <c r="T13" s="40"/>
      <c r="U13" s="40"/>
      <c r="V13" s="40"/>
    </row>
    <row r="14">
      <c r="A14" s="11" t="s">
        <v>259</v>
      </c>
      <c r="B14" s="11" t="s">
        <v>64</v>
      </c>
      <c r="C14" s="11" t="s">
        <v>432</v>
      </c>
      <c r="D14" s="40"/>
      <c r="E14" s="11" t="s">
        <v>431</v>
      </c>
      <c r="F14" s="40"/>
      <c r="G14" s="40"/>
      <c r="H14" s="40"/>
      <c r="I14" s="11">
        <v>120677.0</v>
      </c>
      <c r="J14" s="11" t="s">
        <v>70</v>
      </c>
      <c r="K14" s="57">
        <v>88.83680555555556</v>
      </c>
      <c r="L14" s="57">
        <v>210.98263888888889</v>
      </c>
      <c r="M14" s="11">
        <v>53.3</v>
      </c>
      <c r="N14" s="57">
        <v>166.66666666666666</v>
      </c>
      <c r="O14" s="11">
        <v>2702.0</v>
      </c>
      <c r="P14" s="58">
        <v>45772.0</v>
      </c>
      <c r="Q14" s="58">
        <v>45600.0</v>
      </c>
      <c r="R14" s="11">
        <v>3.040090256E9</v>
      </c>
      <c r="S14" s="11" t="s">
        <v>78</v>
      </c>
      <c r="T14" s="40"/>
      <c r="U14" s="40"/>
      <c r="V14" s="40"/>
    </row>
    <row r="15">
      <c r="A15" s="11" t="s">
        <v>62</v>
      </c>
      <c r="B15" s="11" t="s">
        <v>64</v>
      </c>
      <c r="C15" s="11" t="s">
        <v>432</v>
      </c>
      <c r="D15" s="40"/>
      <c r="E15" s="11" t="s">
        <v>431</v>
      </c>
      <c r="F15" s="40"/>
      <c r="G15" s="40"/>
      <c r="H15" s="40"/>
      <c r="I15" s="11">
        <v>181096.0</v>
      </c>
      <c r="J15" s="11" t="s">
        <v>70</v>
      </c>
      <c r="K15" s="57">
        <v>42.24652777777778</v>
      </c>
      <c r="L15" s="57">
        <v>217.13888888888889</v>
      </c>
      <c r="M15" s="11">
        <v>25.35</v>
      </c>
      <c r="N15" s="57">
        <v>166.66666666666666</v>
      </c>
      <c r="O15" s="11">
        <v>2723.0</v>
      </c>
      <c r="P15" s="58">
        <v>45000.0</v>
      </c>
      <c r="Q15" s="58">
        <v>44630.0</v>
      </c>
      <c r="R15" s="11">
        <v>7.090002718E9</v>
      </c>
      <c r="S15" s="11" t="s">
        <v>78</v>
      </c>
      <c r="T15" s="40"/>
      <c r="U15" s="40"/>
      <c r="V15" s="40"/>
    </row>
    <row r="16">
      <c r="A16" s="11" t="s">
        <v>76</v>
      </c>
      <c r="B16" s="11" t="s">
        <v>64</v>
      </c>
      <c r="C16" s="11" t="s">
        <v>430</v>
      </c>
      <c r="D16" s="40"/>
      <c r="E16" s="11" t="s">
        <v>431</v>
      </c>
      <c r="F16" s="40"/>
      <c r="G16" s="40"/>
      <c r="H16" s="40"/>
      <c r="I16" s="11">
        <v>250353.0</v>
      </c>
      <c r="J16" s="11" t="s">
        <v>70</v>
      </c>
      <c r="K16" s="57">
        <v>8.746527777777779</v>
      </c>
      <c r="L16" s="57">
        <v>8.746527777777779</v>
      </c>
      <c r="M16" s="11">
        <v>5.25</v>
      </c>
      <c r="N16" s="57">
        <v>166.66666666666666</v>
      </c>
      <c r="O16" s="11">
        <v>2721.0</v>
      </c>
      <c r="P16" s="58">
        <v>45930.0</v>
      </c>
      <c r="Q16" s="11" t="s">
        <v>133</v>
      </c>
      <c r="R16" s="40"/>
      <c r="S16" s="11" t="s">
        <v>78</v>
      </c>
      <c r="T16" s="40"/>
      <c r="U16" s="40"/>
      <c r="V16" s="40"/>
    </row>
    <row r="17">
      <c r="A17" s="11" t="s">
        <v>104</v>
      </c>
      <c r="B17" s="11" t="s">
        <v>64</v>
      </c>
      <c r="C17" s="11" t="s">
        <v>430</v>
      </c>
      <c r="D17" s="40"/>
      <c r="E17" s="11" t="s">
        <v>431</v>
      </c>
      <c r="F17" s="40"/>
      <c r="G17" s="40"/>
      <c r="H17" s="40"/>
      <c r="I17" s="11">
        <v>250417.0</v>
      </c>
      <c r="J17" s="11" t="s">
        <v>70</v>
      </c>
      <c r="K17" s="57">
        <v>2.0555555555555554</v>
      </c>
      <c r="L17" s="57">
        <v>2.0555555555555554</v>
      </c>
      <c r="M17" s="11">
        <v>1.23</v>
      </c>
      <c r="N17" s="57">
        <v>166.66666666666666</v>
      </c>
      <c r="O17" s="11">
        <v>2738.0</v>
      </c>
      <c r="P17" s="58">
        <v>46035.0</v>
      </c>
      <c r="Q17" s="11" t="s">
        <v>133</v>
      </c>
      <c r="R17" s="40"/>
      <c r="S17" s="11" t="s">
        <v>78</v>
      </c>
      <c r="T17" s="40"/>
      <c r="U17" s="40"/>
      <c r="V17" s="40"/>
    </row>
    <row r="18">
      <c r="A18" s="11" t="s">
        <v>119</v>
      </c>
      <c r="B18" s="11" t="s">
        <v>64</v>
      </c>
      <c r="C18" s="11" t="s">
        <v>430</v>
      </c>
      <c r="D18" s="40"/>
      <c r="E18" s="11" t="s">
        <v>431</v>
      </c>
      <c r="F18" s="40"/>
      <c r="G18" s="40"/>
      <c r="H18" s="40"/>
      <c r="I18" s="11">
        <v>912962.0</v>
      </c>
      <c r="J18" s="11" t="s">
        <v>70</v>
      </c>
      <c r="K18" s="57">
        <v>38.49305555555556</v>
      </c>
      <c r="L18" s="57">
        <v>811.8055555555555</v>
      </c>
      <c r="M18" s="11">
        <v>23.1</v>
      </c>
      <c r="N18" s="57">
        <v>166.66666666666666</v>
      </c>
      <c r="O18" s="11">
        <v>2731.0</v>
      </c>
      <c r="P18" s="58">
        <v>45371.0</v>
      </c>
      <c r="Q18" s="58">
        <v>45026.0</v>
      </c>
      <c r="R18" s="11">
        <v>3.040077697E9</v>
      </c>
      <c r="S18" s="11" t="s">
        <v>78</v>
      </c>
      <c r="T18" s="40"/>
      <c r="U18" s="40"/>
      <c r="V18" s="40"/>
    </row>
    <row r="19">
      <c r="A19" s="11" t="s">
        <v>104</v>
      </c>
      <c r="B19" s="11" t="s">
        <v>64</v>
      </c>
      <c r="C19" s="11" t="s">
        <v>430</v>
      </c>
      <c r="D19" s="40"/>
      <c r="E19" s="11" t="s">
        <v>431</v>
      </c>
      <c r="F19" s="40"/>
      <c r="G19" s="40"/>
      <c r="H19" s="40"/>
      <c r="I19" s="11">
        <v>922956.0</v>
      </c>
      <c r="J19" s="11" t="s">
        <v>70</v>
      </c>
      <c r="K19" s="57">
        <v>4.680555555555555</v>
      </c>
      <c r="L19" s="57">
        <v>197.75347222222223</v>
      </c>
      <c r="M19" s="11">
        <v>2.81</v>
      </c>
      <c r="N19" s="57">
        <v>166.66666666666666</v>
      </c>
      <c r="O19" s="11">
        <v>2737.0</v>
      </c>
      <c r="P19" s="62">
        <v>46001.0</v>
      </c>
      <c r="Q19" s="58">
        <v>45371.0</v>
      </c>
      <c r="R19" s="11">
        <v>3.960004903E9</v>
      </c>
      <c r="S19" s="11" t="s">
        <v>78</v>
      </c>
      <c r="T19" s="40"/>
      <c r="U19" s="40"/>
      <c r="V19" s="40"/>
    </row>
    <row r="20">
      <c r="A20" s="11" t="s">
        <v>76</v>
      </c>
      <c r="B20" s="11" t="s">
        <v>64</v>
      </c>
      <c r="C20" s="11" t="s">
        <v>430</v>
      </c>
      <c r="D20" s="40"/>
      <c r="E20" s="11" t="s">
        <v>431</v>
      </c>
      <c r="F20" s="40"/>
      <c r="G20" s="40"/>
      <c r="H20" s="40"/>
      <c r="I20" s="11">
        <v>930171.0</v>
      </c>
      <c r="J20" s="11" t="s">
        <v>70</v>
      </c>
      <c r="K20" s="57">
        <v>24.916666666666668</v>
      </c>
      <c r="L20" s="57">
        <v>718.2743055555555</v>
      </c>
      <c r="M20" s="11">
        <v>14.95</v>
      </c>
      <c r="N20" s="57">
        <v>166.66666666666666</v>
      </c>
      <c r="O20" s="11">
        <v>2729.0</v>
      </c>
      <c r="P20" s="58">
        <v>45436.0</v>
      </c>
      <c r="Q20" s="58">
        <v>45294.0</v>
      </c>
      <c r="R20" s="11">
        <v>3.130006599E9</v>
      </c>
      <c r="S20" s="11" t="s">
        <v>78</v>
      </c>
      <c r="T20" s="40"/>
      <c r="U20" s="40"/>
      <c r="V20" s="40"/>
    </row>
    <row r="21">
      <c r="A21" s="11" t="s">
        <v>80</v>
      </c>
      <c r="B21" s="11" t="s">
        <v>64</v>
      </c>
      <c r="C21" s="11" t="s">
        <v>430</v>
      </c>
      <c r="D21" s="40"/>
      <c r="E21" s="11" t="s">
        <v>431</v>
      </c>
      <c r="F21" s="40"/>
      <c r="G21" s="40"/>
      <c r="H21" s="40"/>
      <c r="I21" s="11">
        <v>960005.0</v>
      </c>
      <c r="J21" s="11" t="s">
        <v>70</v>
      </c>
      <c r="K21" s="57">
        <v>32.486111111111114</v>
      </c>
      <c r="L21" s="57">
        <v>386.84375</v>
      </c>
      <c r="M21" s="11">
        <v>19.49</v>
      </c>
      <c r="N21" s="57">
        <v>166.66666666666666</v>
      </c>
      <c r="O21" s="11">
        <v>2704.0</v>
      </c>
      <c r="P21" s="58">
        <v>44372.0</v>
      </c>
      <c r="Q21" s="58">
        <v>44369.0</v>
      </c>
      <c r="R21" s="11">
        <v>7.090000956E9</v>
      </c>
      <c r="S21" s="11" t="s">
        <v>78</v>
      </c>
      <c r="T21" s="40"/>
      <c r="U21" s="40"/>
      <c r="V21" s="40"/>
    </row>
    <row r="22">
      <c r="A22" s="11" t="s">
        <v>76</v>
      </c>
      <c r="B22" s="11" t="s">
        <v>64</v>
      </c>
      <c r="C22" s="11" t="s">
        <v>430</v>
      </c>
      <c r="D22" s="40"/>
      <c r="E22" s="11" t="s">
        <v>431</v>
      </c>
      <c r="F22" s="40"/>
      <c r="G22" s="40"/>
      <c r="H22" s="40"/>
      <c r="I22" s="11">
        <v>960707.0</v>
      </c>
      <c r="J22" s="11" t="s">
        <v>70</v>
      </c>
      <c r="K22" s="57">
        <v>70.21875</v>
      </c>
      <c r="L22" s="57">
        <v>243.89930555555554</v>
      </c>
      <c r="M22" s="11">
        <v>42.13</v>
      </c>
      <c r="N22" s="57">
        <v>166.66666666666666</v>
      </c>
      <c r="O22" s="11">
        <v>2708.0</v>
      </c>
      <c r="P22" s="58">
        <v>44362.0</v>
      </c>
      <c r="Q22" s="58">
        <v>43894.0</v>
      </c>
      <c r="R22" s="11">
        <v>7.080003306E9</v>
      </c>
      <c r="S22" s="11" t="s">
        <v>78</v>
      </c>
      <c r="T22" s="40"/>
      <c r="U22" s="40"/>
      <c r="V22" s="40"/>
    </row>
    <row r="23">
      <c r="A23" s="11" t="s">
        <v>104</v>
      </c>
      <c r="B23" s="11" t="s">
        <v>64</v>
      </c>
      <c r="C23" s="11" t="s">
        <v>430</v>
      </c>
      <c r="D23" s="40"/>
      <c r="E23" s="11" t="s">
        <v>431</v>
      </c>
      <c r="F23" s="40"/>
      <c r="G23" s="40"/>
      <c r="H23" s="40"/>
      <c r="I23" s="11">
        <v>993360.0</v>
      </c>
      <c r="J23" s="11" t="s">
        <v>70</v>
      </c>
      <c r="K23" s="57">
        <v>80.27430555555556</v>
      </c>
      <c r="L23" s="57">
        <v>459.80555555555554</v>
      </c>
      <c r="M23" s="11">
        <v>48.16</v>
      </c>
      <c r="N23" s="57">
        <v>166.66666666666666</v>
      </c>
      <c r="O23" s="11">
        <v>2740.0</v>
      </c>
      <c r="P23" s="58">
        <v>45511.0</v>
      </c>
      <c r="Q23" s="58">
        <v>45509.0</v>
      </c>
      <c r="R23" s="11">
        <v>7.080005315E9</v>
      </c>
      <c r="S23" s="11" t="s">
        <v>78</v>
      </c>
      <c r="T23" s="40"/>
      <c r="U23" s="40"/>
      <c r="V23" s="40"/>
    </row>
    <row r="24">
      <c r="A24" s="11" t="s">
        <v>80</v>
      </c>
      <c r="B24" s="11" t="s">
        <v>64</v>
      </c>
      <c r="C24" s="11" t="s">
        <v>430</v>
      </c>
      <c r="D24" s="40"/>
      <c r="E24" s="11" t="s">
        <v>431</v>
      </c>
      <c r="F24" s="40"/>
      <c r="G24" s="40"/>
      <c r="H24" s="40"/>
      <c r="I24" s="11">
        <v>1277.0</v>
      </c>
      <c r="J24" s="11" t="s">
        <v>70</v>
      </c>
      <c r="K24" s="67">
        <v>0.0</v>
      </c>
      <c r="L24" s="57">
        <v>106.78472222222223</v>
      </c>
      <c r="M24" s="40"/>
      <c r="N24" s="57">
        <v>166.66666666666666</v>
      </c>
      <c r="O24" s="11">
        <v>2725.0</v>
      </c>
      <c r="P24" s="58">
        <v>40044.0</v>
      </c>
      <c r="Q24" s="58">
        <v>40126.0</v>
      </c>
      <c r="R24" s="11">
        <v>3.130007478E9</v>
      </c>
      <c r="S24" s="11" t="s">
        <v>73</v>
      </c>
      <c r="T24" s="11">
        <v>3.040252386E9</v>
      </c>
      <c r="U24" s="58">
        <v>45775.0</v>
      </c>
      <c r="V24" s="40"/>
    </row>
    <row r="25">
      <c r="A25" s="11" t="s">
        <v>80</v>
      </c>
      <c r="B25" s="11" t="s">
        <v>64</v>
      </c>
      <c r="C25" s="11" t="s">
        <v>430</v>
      </c>
      <c r="D25" s="40"/>
      <c r="E25" s="11" t="s">
        <v>431</v>
      </c>
      <c r="F25" s="40"/>
      <c r="G25" s="40"/>
      <c r="H25" s="40"/>
      <c r="I25" s="11">
        <v>30555.0</v>
      </c>
      <c r="J25" s="11" t="s">
        <v>70</v>
      </c>
      <c r="K25" s="57">
        <v>79.29861111111111</v>
      </c>
      <c r="L25" s="57">
        <v>182.20833333333334</v>
      </c>
      <c r="M25" s="11">
        <v>47.58</v>
      </c>
      <c r="N25" s="57">
        <v>166.66666666666666</v>
      </c>
      <c r="O25" s="11">
        <v>2702.0</v>
      </c>
      <c r="P25" s="58">
        <v>43549.0</v>
      </c>
      <c r="Q25" s="58">
        <v>45772.0</v>
      </c>
      <c r="R25" s="11">
        <v>3.040091287E9</v>
      </c>
      <c r="S25" s="11" t="s">
        <v>73</v>
      </c>
      <c r="T25" s="11">
        <v>3.040253442E9</v>
      </c>
      <c r="U25" s="58">
        <v>45810.0</v>
      </c>
      <c r="V25" s="40"/>
    </row>
    <row r="26">
      <c r="A26" s="11" t="s">
        <v>80</v>
      </c>
      <c r="B26" s="11" t="s">
        <v>64</v>
      </c>
      <c r="C26" s="11" t="s">
        <v>430</v>
      </c>
      <c r="D26" s="40"/>
      <c r="E26" s="11" t="s">
        <v>431</v>
      </c>
      <c r="F26" s="40"/>
      <c r="G26" s="40"/>
      <c r="H26" s="40"/>
      <c r="I26" s="11">
        <v>41120.0</v>
      </c>
      <c r="J26" s="11" t="s">
        <v>70</v>
      </c>
      <c r="K26" s="57">
        <v>34.80902777777778</v>
      </c>
      <c r="L26" s="57">
        <v>231.66319444444446</v>
      </c>
      <c r="M26" s="11">
        <v>20.89</v>
      </c>
      <c r="N26" s="57">
        <v>166.66666666666666</v>
      </c>
      <c r="O26" s="11">
        <v>2740.0</v>
      </c>
      <c r="P26" s="58">
        <v>45447.0</v>
      </c>
      <c r="Q26" s="58">
        <v>45510.0</v>
      </c>
      <c r="R26" s="11">
        <v>3.130007827E9</v>
      </c>
      <c r="S26" s="11" t="s">
        <v>73</v>
      </c>
      <c r="T26" s="11">
        <v>3.040258338E9</v>
      </c>
      <c r="U26" s="58">
        <v>45937.0</v>
      </c>
      <c r="V26" s="40"/>
    </row>
    <row r="27">
      <c r="A27" s="11" t="s">
        <v>80</v>
      </c>
      <c r="B27" s="11" t="s">
        <v>64</v>
      </c>
      <c r="C27" s="11" t="s">
        <v>432</v>
      </c>
      <c r="D27" s="40"/>
      <c r="E27" s="11" t="s">
        <v>431</v>
      </c>
      <c r="F27" s="40"/>
      <c r="G27" s="40"/>
      <c r="H27" s="40"/>
      <c r="I27" s="11">
        <v>81343.0</v>
      </c>
      <c r="J27" s="11" t="s">
        <v>70</v>
      </c>
      <c r="K27" s="57">
        <v>69.05902777777777</v>
      </c>
      <c r="L27" s="57">
        <v>198.74305555555554</v>
      </c>
      <c r="M27" s="11">
        <v>41.44</v>
      </c>
      <c r="N27" s="57">
        <v>166.66666666666666</v>
      </c>
      <c r="O27" s="11">
        <v>2723.0</v>
      </c>
      <c r="P27" s="62">
        <v>44485.0</v>
      </c>
      <c r="Q27" s="58">
        <v>44959.0</v>
      </c>
      <c r="R27" s="11">
        <v>4.19000075E9</v>
      </c>
      <c r="S27" s="11" t="s">
        <v>73</v>
      </c>
      <c r="T27" s="11">
        <v>3.040247635E9</v>
      </c>
      <c r="U27" s="62">
        <v>45580.0</v>
      </c>
      <c r="V27" s="40"/>
    </row>
    <row r="28">
      <c r="A28" s="11" t="s">
        <v>80</v>
      </c>
      <c r="B28" s="11" t="s">
        <v>64</v>
      </c>
      <c r="C28" s="11" t="s">
        <v>430</v>
      </c>
      <c r="D28" s="40"/>
      <c r="E28" s="11" t="s">
        <v>431</v>
      </c>
      <c r="F28" s="40"/>
      <c r="G28" s="40"/>
      <c r="H28" s="40"/>
      <c r="I28" s="11">
        <v>90688.0</v>
      </c>
      <c r="J28" s="11" t="s">
        <v>70</v>
      </c>
      <c r="K28" s="57">
        <v>1.6631944444444444</v>
      </c>
      <c r="L28" s="57">
        <v>160.15972222222223</v>
      </c>
      <c r="M28" s="11">
        <v>1.0</v>
      </c>
      <c r="N28" s="57">
        <v>166.66666666666666</v>
      </c>
      <c r="O28" s="11">
        <v>2740.0</v>
      </c>
      <c r="P28" s="58">
        <v>45420.0</v>
      </c>
      <c r="Q28" s="58">
        <v>45446.0</v>
      </c>
      <c r="R28" s="11">
        <v>3.130007058E9</v>
      </c>
      <c r="S28" s="11" t="s">
        <v>73</v>
      </c>
      <c r="T28" s="11">
        <v>3.040247803E9</v>
      </c>
      <c r="U28" s="62">
        <v>45588.0</v>
      </c>
      <c r="V28" s="40"/>
    </row>
    <row r="29">
      <c r="A29" s="11" t="s">
        <v>80</v>
      </c>
      <c r="B29" s="11" t="s">
        <v>64</v>
      </c>
      <c r="C29" s="11" t="s">
        <v>430</v>
      </c>
      <c r="D29" s="40"/>
      <c r="E29" s="11" t="s">
        <v>431</v>
      </c>
      <c r="F29" s="40"/>
      <c r="G29" s="40"/>
      <c r="H29" s="40"/>
      <c r="I29" s="11">
        <v>100825.0</v>
      </c>
      <c r="J29" s="11" t="s">
        <v>70</v>
      </c>
      <c r="K29" s="57">
        <v>175.17708333333334</v>
      </c>
      <c r="L29" s="57">
        <v>651.5243055555555</v>
      </c>
      <c r="M29" s="11">
        <v>105.11</v>
      </c>
      <c r="N29" s="57">
        <v>166.66666666666666</v>
      </c>
      <c r="O29" s="11">
        <v>2743.0</v>
      </c>
      <c r="P29" s="58">
        <v>44369.0</v>
      </c>
      <c r="Q29" s="58">
        <v>45824.0</v>
      </c>
      <c r="R29" s="11">
        <v>3.040091753E9</v>
      </c>
      <c r="S29" s="11" t="s">
        <v>73</v>
      </c>
      <c r="T29" s="11">
        <v>3.040254478E9</v>
      </c>
      <c r="U29" s="58">
        <v>45831.0</v>
      </c>
      <c r="V29" s="40"/>
    </row>
    <row r="30">
      <c r="A30" s="11" t="s">
        <v>80</v>
      </c>
      <c r="B30" s="11" t="s">
        <v>64</v>
      </c>
      <c r="C30" s="11" t="s">
        <v>432</v>
      </c>
      <c r="D30" s="40"/>
      <c r="E30" s="11" t="s">
        <v>431</v>
      </c>
      <c r="F30" s="40"/>
      <c r="G30" s="40"/>
      <c r="H30" s="40"/>
      <c r="I30" s="11">
        <v>110111.0</v>
      </c>
      <c r="J30" s="11" t="s">
        <v>70</v>
      </c>
      <c r="K30" s="57">
        <v>78.80555555555556</v>
      </c>
      <c r="L30" s="57">
        <v>219.84375</v>
      </c>
      <c r="M30" s="11">
        <v>47.28</v>
      </c>
      <c r="N30" s="57">
        <v>166.66666666666666</v>
      </c>
      <c r="O30" s="11">
        <v>2722.0</v>
      </c>
      <c r="P30" s="58">
        <v>44652.0</v>
      </c>
      <c r="Q30" s="58">
        <v>45567.0</v>
      </c>
      <c r="R30" s="11">
        <v>6.850004453E9</v>
      </c>
      <c r="S30" s="11" t="s">
        <v>73</v>
      </c>
      <c r="T30" s="11">
        <v>3.040250893E9</v>
      </c>
      <c r="U30" s="58">
        <v>45734.0</v>
      </c>
      <c r="V30" s="40"/>
    </row>
    <row r="31">
      <c r="A31" s="11" t="s">
        <v>80</v>
      </c>
      <c r="B31" s="11" t="s">
        <v>64</v>
      </c>
      <c r="C31" s="11" t="s">
        <v>430</v>
      </c>
      <c r="D31" s="40"/>
      <c r="E31" s="11" t="s">
        <v>431</v>
      </c>
      <c r="F31" s="40"/>
      <c r="G31" s="40"/>
      <c r="H31" s="40"/>
      <c r="I31" s="11">
        <v>250405.0</v>
      </c>
      <c r="J31" s="11" t="s">
        <v>70</v>
      </c>
      <c r="K31" s="67">
        <v>0.0</v>
      </c>
      <c r="L31" s="67">
        <v>0.0</v>
      </c>
      <c r="M31" s="40"/>
      <c r="N31" s="57">
        <v>166.66666666666666</v>
      </c>
      <c r="O31" s="40"/>
      <c r="P31" s="40"/>
      <c r="Q31" s="11" t="s">
        <v>133</v>
      </c>
      <c r="R31" s="40"/>
      <c r="S31" s="11" t="s">
        <v>73</v>
      </c>
      <c r="T31" s="11">
        <v>3.040260408E9</v>
      </c>
      <c r="U31" s="62">
        <v>46001.0</v>
      </c>
      <c r="V31" s="40"/>
    </row>
    <row r="32">
      <c r="A32" s="11" t="s">
        <v>80</v>
      </c>
      <c r="B32" s="11" t="s">
        <v>64</v>
      </c>
      <c r="C32" s="11" t="s">
        <v>430</v>
      </c>
      <c r="D32" s="40"/>
      <c r="E32" s="11" t="s">
        <v>431</v>
      </c>
      <c r="F32" s="40"/>
      <c r="G32" s="40"/>
      <c r="H32" s="40"/>
      <c r="I32" s="11">
        <v>250408.0</v>
      </c>
      <c r="J32" s="11" t="s">
        <v>70</v>
      </c>
      <c r="K32" s="67">
        <v>0.0</v>
      </c>
      <c r="L32" s="67">
        <v>0.0</v>
      </c>
      <c r="M32" s="40"/>
      <c r="N32" s="57">
        <v>166.66666666666666</v>
      </c>
      <c r="O32" s="40"/>
      <c r="P32" s="40"/>
      <c r="Q32" s="11" t="s">
        <v>133</v>
      </c>
      <c r="R32" s="40"/>
      <c r="S32" s="11" t="s">
        <v>73</v>
      </c>
      <c r="T32" s="11">
        <v>3.040260405E9</v>
      </c>
      <c r="U32" s="62">
        <v>46001.0</v>
      </c>
      <c r="V32" s="40"/>
    </row>
    <row r="33">
      <c r="A33" s="11" t="s">
        <v>80</v>
      </c>
      <c r="B33" s="11" t="s">
        <v>64</v>
      </c>
      <c r="C33" s="11" t="s">
        <v>430</v>
      </c>
      <c r="D33" s="40"/>
      <c r="E33" s="11" t="s">
        <v>431</v>
      </c>
      <c r="F33" s="40"/>
      <c r="G33" s="40"/>
      <c r="H33" s="40"/>
      <c r="I33" s="11">
        <v>250419.0</v>
      </c>
      <c r="J33" s="11" t="s">
        <v>70</v>
      </c>
      <c r="K33" s="67">
        <v>0.0</v>
      </c>
      <c r="L33" s="67">
        <v>0.0</v>
      </c>
      <c r="M33" s="40"/>
      <c r="N33" s="57">
        <v>166.66666666666666</v>
      </c>
      <c r="O33" s="40"/>
      <c r="P33" s="40"/>
      <c r="Q33" s="11" t="s">
        <v>133</v>
      </c>
      <c r="R33" s="40"/>
      <c r="S33" s="11" t="s">
        <v>73</v>
      </c>
      <c r="T33" s="11">
        <v>3.040260407E9</v>
      </c>
      <c r="U33" s="62">
        <v>46001.0</v>
      </c>
      <c r="V33" s="40"/>
    </row>
    <row r="34">
      <c r="A34" s="11" t="s">
        <v>150</v>
      </c>
      <c r="B34" s="11" t="s">
        <v>64</v>
      </c>
      <c r="C34" s="11" t="s">
        <v>432</v>
      </c>
      <c r="D34" s="40"/>
      <c r="E34" s="11" t="s">
        <v>431</v>
      </c>
      <c r="F34" s="40"/>
      <c r="G34" s="40"/>
      <c r="H34" s="40"/>
      <c r="I34" s="11">
        <v>70909.0</v>
      </c>
      <c r="J34" s="11" t="s">
        <v>70</v>
      </c>
      <c r="K34" s="57">
        <v>134.95138888888889</v>
      </c>
      <c r="L34" s="57">
        <v>283.1111111111111</v>
      </c>
      <c r="M34" s="11">
        <v>80.97</v>
      </c>
      <c r="N34" s="57">
        <v>166.66666666666666</v>
      </c>
      <c r="O34" s="11">
        <v>2738.0</v>
      </c>
      <c r="P34" s="62">
        <v>43762.0</v>
      </c>
      <c r="Q34" s="58">
        <v>46031.0</v>
      </c>
      <c r="R34" s="11">
        <v>3.130008485E9</v>
      </c>
      <c r="S34" s="11" t="s">
        <v>146</v>
      </c>
      <c r="T34" s="11">
        <v>3.130008485E9</v>
      </c>
      <c r="U34" s="58">
        <v>46037.0</v>
      </c>
      <c r="V34" s="40"/>
    </row>
    <row r="35">
      <c r="A35" s="11" t="s">
        <v>80</v>
      </c>
      <c r="B35" s="11" t="s">
        <v>64</v>
      </c>
      <c r="C35" s="11" t="s">
        <v>432</v>
      </c>
      <c r="D35" s="40"/>
      <c r="E35" s="11" t="s">
        <v>431</v>
      </c>
      <c r="F35" s="40"/>
      <c r="G35" s="40"/>
      <c r="H35" s="40"/>
      <c r="I35" s="11">
        <v>90743.0</v>
      </c>
      <c r="J35" s="11" t="s">
        <v>70</v>
      </c>
      <c r="K35" s="57">
        <v>34.732638888888886</v>
      </c>
      <c r="L35" s="57">
        <v>34.732638888888886</v>
      </c>
      <c r="M35" s="11">
        <v>20.84</v>
      </c>
      <c r="N35" s="57">
        <v>166.66666666666666</v>
      </c>
      <c r="O35" s="11">
        <v>2735.0</v>
      </c>
      <c r="P35" s="58">
        <v>40071.0</v>
      </c>
      <c r="Q35" s="58">
        <v>41023.0</v>
      </c>
      <c r="R35" s="40"/>
      <c r="S35" s="11" t="s">
        <v>155</v>
      </c>
      <c r="T35" s="40"/>
      <c r="U35" s="58">
        <v>41023.0</v>
      </c>
      <c r="V35" s="40"/>
    </row>
    <row r="36">
      <c r="A36" s="11" t="s">
        <v>301</v>
      </c>
      <c r="B36" s="11" t="s">
        <v>64</v>
      </c>
      <c r="C36" s="11" t="s">
        <v>430</v>
      </c>
      <c r="D36" s="40"/>
      <c r="E36" s="11" t="s">
        <v>431</v>
      </c>
      <c r="F36" s="40"/>
      <c r="G36" s="40"/>
      <c r="H36" s="40"/>
      <c r="I36" s="11">
        <v>140114.0</v>
      </c>
      <c r="J36" s="11" t="s">
        <v>70</v>
      </c>
      <c r="K36" s="67">
        <v>0.0</v>
      </c>
      <c r="L36" s="57">
        <v>257.03125</v>
      </c>
      <c r="M36" s="40"/>
      <c r="N36" s="57">
        <v>166.66666666666666</v>
      </c>
      <c r="O36" s="11">
        <v>2732.0</v>
      </c>
      <c r="P36" s="58">
        <v>44784.0</v>
      </c>
      <c r="Q36" s="62">
        <v>45259.0</v>
      </c>
      <c r="R36" s="11">
        <v>3.130006532E9</v>
      </c>
      <c r="S36" s="11" t="s">
        <v>155</v>
      </c>
      <c r="T36" s="40"/>
      <c r="U36" s="62">
        <v>45259.0</v>
      </c>
      <c r="V36" s="40"/>
    </row>
    <row r="37">
      <c r="A37" s="11" t="s">
        <v>104</v>
      </c>
      <c r="B37" s="11" t="s">
        <v>64</v>
      </c>
      <c r="C37" s="11" t="s">
        <v>430</v>
      </c>
      <c r="D37" s="40"/>
      <c r="E37" s="11" t="s">
        <v>431</v>
      </c>
      <c r="F37" s="40"/>
      <c r="G37" s="40"/>
      <c r="H37" s="40"/>
      <c r="I37" s="11">
        <v>181171.0</v>
      </c>
      <c r="J37" s="11" t="s">
        <v>70</v>
      </c>
      <c r="K37" s="57">
        <v>91.00694444444444</v>
      </c>
      <c r="L37" s="57">
        <v>568.6319444444445</v>
      </c>
      <c r="M37" s="11">
        <v>54.6</v>
      </c>
      <c r="N37" s="57">
        <v>166.66666666666666</v>
      </c>
      <c r="O37" s="11">
        <v>2737.0</v>
      </c>
      <c r="P37" s="58">
        <v>45103.0</v>
      </c>
      <c r="Q37" s="58">
        <v>46000.0</v>
      </c>
      <c r="R37" s="11">
        <v>6.89000056E9</v>
      </c>
      <c r="S37" s="11" t="s">
        <v>155</v>
      </c>
      <c r="T37" s="40"/>
      <c r="U37" s="58">
        <v>46000.0</v>
      </c>
      <c r="V37" s="40"/>
    </row>
    <row r="38">
      <c r="A38" s="11" t="s">
        <v>104</v>
      </c>
      <c r="B38" s="11" t="s">
        <v>64</v>
      </c>
      <c r="C38" s="11" t="s">
        <v>433</v>
      </c>
      <c r="D38" s="40"/>
      <c r="E38" s="11" t="s">
        <v>431</v>
      </c>
      <c r="F38" s="40"/>
      <c r="G38" s="40"/>
      <c r="H38" s="40"/>
      <c r="I38" s="11">
        <v>930171.0</v>
      </c>
      <c r="J38" s="11" t="s">
        <v>70</v>
      </c>
      <c r="K38" s="67">
        <v>0.0</v>
      </c>
      <c r="L38" s="67">
        <v>0.0</v>
      </c>
      <c r="M38" s="40"/>
      <c r="N38" s="57">
        <v>166.66666666666666</v>
      </c>
      <c r="O38" s="40"/>
      <c r="P38" s="40"/>
      <c r="Q38" s="11" t="s">
        <v>133</v>
      </c>
      <c r="R38" s="40"/>
      <c r="S38" s="11" t="s">
        <v>155</v>
      </c>
      <c r="T38" s="40"/>
      <c r="U38" s="40"/>
      <c r="V38" s="40"/>
    </row>
    <row r="39">
      <c r="A39" s="11" t="s">
        <v>119</v>
      </c>
      <c r="B39" s="11" t="s">
        <v>64</v>
      </c>
      <c r="C39" s="11" t="s">
        <v>430</v>
      </c>
      <c r="D39" s="40"/>
      <c r="E39" s="11" t="s">
        <v>431</v>
      </c>
      <c r="F39" s="40"/>
      <c r="G39" s="40"/>
      <c r="H39" s="40"/>
      <c r="I39" s="11">
        <v>952434.0</v>
      </c>
      <c r="J39" s="11" t="s">
        <v>70</v>
      </c>
      <c r="K39" s="57">
        <v>23.04861111111111</v>
      </c>
      <c r="L39" s="57">
        <v>23.04861111111111</v>
      </c>
      <c r="M39" s="11">
        <v>13.83</v>
      </c>
      <c r="N39" s="57">
        <v>166.66666666666666</v>
      </c>
      <c r="O39" s="11">
        <v>2704.0</v>
      </c>
      <c r="P39" s="58">
        <v>38511.0</v>
      </c>
      <c r="Q39" s="62">
        <v>39068.0</v>
      </c>
      <c r="R39" s="11">
        <v>3.070018395E9</v>
      </c>
      <c r="S39" s="11" t="s">
        <v>155</v>
      </c>
      <c r="T39" s="40"/>
      <c r="U39" s="62">
        <v>39068.0</v>
      </c>
      <c r="V39" s="40"/>
    </row>
    <row r="40">
      <c r="A40" s="11" t="s">
        <v>80</v>
      </c>
      <c r="B40" s="11" t="s">
        <v>64</v>
      </c>
      <c r="C40" s="11" t="s">
        <v>430</v>
      </c>
      <c r="D40" s="40"/>
      <c r="E40" s="11" t="s">
        <v>431</v>
      </c>
      <c r="F40" s="40"/>
      <c r="G40" s="40"/>
      <c r="H40" s="40"/>
      <c r="I40" s="11">
        <v>993029.0</v>
      </c>
      <c r="J40" s="11" t="s">
        <v>70</v>
      </c>
      <c r="K40" s="57">
        <v>3.5659722222222223</v>
      </c>
      <c r="L40" s="57">
        <v>83.63194444444444</v>
      </c>
      <c r="M40" s="11">
        <v>2.14</v>
      </c>
      <c r="N40" s="57">
        <v>166.66666666666666</v>
      </c>
      <c r="O40" s="11">
        <v>2720.0</v>
      </c>
      <c r="P40" s="62">
        <v>39006.0</v>
      </c>
      <c r="Q40" s="58">
        <v>40568.0</v>
      </c>
      <c r="R40" s="11">
        <v>3.130002407E9</v>
      </c>
      <c r="S40" s="11" t="s">
        <v>155</v>
      </c>
      <c r="T40" s="11">
        <v>3.040040322E9</v>
      </c>
      <c r="U40" s="58">
        <v>40568.0</v>
      </c>
      <c r="V40" s="40"/>
    </row>
    <row r="41">
      <c r="A41" s="11" t="s">
        <v>80</v>
      </c>
      <c r="B41" s="11" t="s">
        <v>64</v>
      </c>
      <c r="C41" s="11" t="s">
        <v>434</v>
      </c>
      <c r="D41" s="40"/>
      <c r="E41" s="11" t="s">
        <v>435</v>
      </c>
      <c r="F41" s="40"/>
      <c r="G41" s="40"/>
      <c r="H41" s="40"/>
      <c r="I41" s="11" t="s">
        <v>436</v>
      </c>
      <c r="J41" s="11" t="s">
        <v>70</v>
      </c>
      <c r="K41" s="57">
        <v>33.19444444444444</v>
      </c>
      <c r="L41" s="57">
        <v>155.8125</v>
      </c>
      <c r="M41" s="40"/>
      <c r="N41" s="40"/>
      <c r="O41" s="11">
        <v>2723.0</v>
      </c>
      <c r="P41" s="62">
        <v>40836.0</v>
      </c>
      <c r="Q41" s="58">
        <v>42270.0</v>
      </c>
      <c r="R41" s="11">
        <v>3.040050893E9</v>
      </c>
      <c r="S41" s="11" t="s">
        <v>155</v>
      </c>
      <c r="T41" s="11">
        <v>3.040144355E9</v>
      </c>
      <c r="U41" s="58">
        <v>42270.0</v>
      </c>
      <c r="V41" s="40"/>
    </row>
    <row r="42">
      <c r="A42" s="11" t="s">
        <v>80</v>
      </c>
      <c r="B42" s="11" t="s">
        <v>64</v>
      </c>
      <c r="C42" s="11" t="s">
        <v>430</v>
      </c>
      <c r="D42" s="40"/>
      <c r="E42" s="11" t="s">
        <v>431</v>
      </c>
      <c r="F42" s="40"/>
      <c r="G42" s="40"/>
      <c r="H42" s="40"/>
      <c r="I42" s="11">
        <v>928.0</v>
      </c>
      <c r="J42" s="11" t="s">
        <v>70</v>
      </c>
      <c r="K42" s="57">
        <v>40.89930555555556</v>
      </c>
      <c r="L42" s="57">
        <v>314.94444444444446</v>
      </c>
      <c r="M42" s="11">
        <v>24.54</v>
      </c>
      <c r="N42" s="57">
        <v>166.66666666666666</v>
      </c>
      <c r="O42" s="11">
        <v>2741.0</v>
      </c>
      <c r="P42" s="58">
        <v>42940.0</v>
      </c>
      <c r="Q42" s="58">
        <v>43494.0</v>
      </c>
      <c r="R42" s="11">
        <v>3.040080066E9</v>
      </c>
      <c r="S42" s="11" t="s">
        <v>101</v>
      </c>
      <c r="T42" s="11" t="s">
        <v>437</v>
      </c>
      <c r="U42" s="62">
        <v>44148.0</v>
      </c>
      <c r="V42" s="40"/>
    </row>
    <row r="43">
      <c r="A43" s="11" t="s">
        <v>80</v>
      </c>
      <c r="B43" s="11" t="s">
        <v>64</v>
      </c>
      <c r="C43" s="11" t="s">
        <v>432</v>
      </c>
      <c r="D43" s="40"/>
      <c r="E43" s="11" t="s">
        <v>431</v>
      </c>
      <c r="F43" s="40"/>
      <c r="G43" s="40"/>
      <c r="H43" s="40"/>
      <c r="I43" s="11">
        <v>20689.0</v>
      </c>
      <c r="J43" s="11" t="s">
        <v>70</v>
      </c>
      <c r="K43" s="57">
        <v>131.33333333333334</v>
      </c>
      <c r="L43" s="57">
        <v>250.06944444444446</v>
      </c>
      <c r="M43" s="11">
        <v>78.8</v>
      </c>
      <c r="N43" s="57">
        <v>166.66666666666666</v>
      </c>
      <c r="O43" s="11">
        <v>2719.0</v>
      </c>
      <c r="P43" s="58">
        <v>43696.0</v>
      </c>
      <c r="Q43" s="58">
        <v>45776.0</v>
      </c>
      <c r="R43" s="11">
        <v>6.850005706E9</v>
      </c>
      <c r="S43" s="11" t="s">
        <v>101</v>
      </c>
      <c r="T43" s="11" t="s">
        <v>438</v>
      </c>
      <c r="U43" s="58">
        <v>43185.0</v>
      </c>
      <c r="V43" s="40"/>
    </row>
    <row r="44">
      <c r="A44" s="11" t="s">
        <v>80</v>
      </c>
      <c r="B44" s="11" t="s">
        <v>64</v>
      </c>
      <c r="C44" s="11" t="s">
        <v>432</v>
      </c>
      <c r="D44" s="40"/>
      <c r="E44" s="11" t="s">
        <v>431</v>
      </c>
      <c r="F44" s="40"/>
      <c r="G44" s="40"/>
      <c r="H44" s="40"/>
      <c r="I44" s="11">
        <v>100747.0</v>
      </c>
      <c r="J44" s="11" t="s">
        <v>70</v>
      </c>
      <c r="K44" s="57">
        <v>116.13541666666667</v>
      </c>
      <c r="L44" s="57">
        <v>198.38541666666666</v>
      </c>
      <c r="M44" s="11">
        <v>69.68</v>
      </c>
      <c r="N44" s="57">
        <v>166.66666666666666</v>
      </c>
      <c r="O44" s="11">
        <v>2742.0</v>
      </c>
      <c r="P44" s="58">
        <v>43544.0</v>
      </c>
      <c r="Q44" s="58">
        <v>45916.0</v>
      </c>
      <c r="R44" s="11">
        <v>3.860010942E9</v>
      </c>
      <c r="S44" s="11" t="s">
        <v>101</v>
      </c>
      <c r="T44" s="11" t="s">
        <v>439</v>
      </c>
      <c r="U44" s="58">
        <v>42850.0</v>
      </c>
      <c r="V44" s="40"/>
    </row>
    <row r="45">
      <c r="A45" s="11" t="s">
        <v>80</v>
      </c>
      <c r="B45" s="11" t="s">
        <v>64</v>
      </c>
      <c r="C45" s="11" t="s">
        <v>432</v>
      </c>
      <c r="D45" s="40"/>
      <c r="E45" s="11" t="s">
        <v>431</v>
      </c>
      <c r="F45" s="40"/>
      <c r="G45" s="40"/>
      <c r="H45" s="40"/>
      <c r="I45" s="11">
        <v>110392.0</v>
      </c>
      <c r="J45" s="11" t="s">
        <v>70</v>
      </c>
      <c r="K45" s="57">
        <v>100.55902777777777</v>
      </c>
      <c r="L45" s="57">
        <v>179.49652777777777</v>
      </c>
      <c r="M45" s="11">
        <v>60.34</v>
      </c>
      <c r="N45" s="57">
        <v>166.66666666666666</v>
      </c>
      <c r="O45" s="11">
        <v>2739.0</v>
      </c>
      <c r="P45" s="58">
        <v>45076.0</v>
      </c>
      <c r="Q45" s="58">
        <v>45539.0</v>
      </c>
      <c r="R45" s="11">
        <v>3.960005216E9</v>
      </c>
      <c r="S45" s="11" t="s">
        <v>101</v>
      </c>
      <c r="T45" s="11" t="s">
        <v>440</v>
      </c>
      <c r="U45" s="58">
        <v>44404.0</v>
      </c>
      <c r="V45" s="40"/>
    </row>
    <row r="46">
      <c r="A46" s="11" t="s">
        <v>80</v>
      </c>
      <c r="B46" s="11" t="s">
        <v>64</v>
      </c>
      <c r="C46" s="11" t="s">
        <v>432</v>
      </c>
      <c r="D46" s="40"/>
      <c r="E46" s="11" t="s">
        <v>431</v>
      </c>
      <c r="F46" s="40"/>
      <c r="G46" s="40"/>
      <c r="H46" s="40"/>
      <c r="I46" s="11">
        <v>140126.0</v>
      </c>
      <c r="J46" s="11" t="s">
        <v>70</v>
      </c>
      <c r="K46" s="57">
        <v>94.4375</v>
      </c>
      <c r="L46" s="57">
        <v>202.16666666666666</v>
      </c>
      <c r="M46" s="11">
        <v>56.66</v>
      </c>
      <c r="N46" s="57">
        <v>166.66666666666666</v>
      </c>
      <c r="O46" s="11">
        <v>2703.0</v>
      </c>
      <c r="P46" s="58">
        <v>42963.0</v>
      </c>
      <c r="Q46" s="58">
        <v>45239.0</v>
      </c>
      <c r="R46" s="11">
        <v>3.040088304E9</v>
      </c>
      <c r="S46" s="11" t="s">
        <v>101</v>
      </c>
      <c r="T46" s="11" t="s">
        <v>441</v>
      </c>
      <c r="U46" s="62">
        <v>42698.0</v>
      </c>
      <c r="V46" s="40"/>
    </row>
    <row r="47">
      <c r="A47" s="11" t="s">
        <v>80</v>
      </c>
      <c r="B47" s="11" t="s">
        <v>64</v>
      </c>
      <c r="C47" s="11" t="s">
        <v>430</v>
      </c>
      <c r="D47" s="40"/>
      <c r="E47" s="11" t="s">
        <v>431</v>
      </c>
      <c r="F47" s="40"/>
      <c r="G47" s="40"/>
      <c r="H47" s="40"/>
      <c r="I47" s="11">
        <v>960004.0</v>
      </c>
      <c r="J47" s="11" t="s">
        <v>70</v>
      </c>
      <c r="K47" s="57">
        <v>22.739583333333332</v>
      </c>
      <c r="L47" s="57">
        <v>240.59375</v>
      </c>
      <c r="M47" s="11">
        <v>13.64</v>
      </c>
      <c r="N47" s="57">
        <v>166.66666666666666</v>
      </c>
      <c r="O47" s="11">
        <v>2733.0</v>
      </c>
      <c r="P47" s="58">
        <v>45054.0</v>
      </c>
      <c r="Q47" s="62">
        <v>45586.0</v>
      </c>
      <c r="R47" s="11">
        <v>3.130007348E9</v>
      </c>
      <c r="S47" s="11" t="s">
        <v>101</v>
      </c>
      <c r="T47" s="11" t="s">
        <v>442</v>
      </c>
      <c r="U47" s="58">
        <v>43941.0</v>
      </c>
      <c r="V47" s="40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81" t="s">
        <v>443</v>
      </c>
      <c r="B1" s="141"/>
      <c r="C1" s="482" t="s">
        <v>55</v>
      </c>
      <c r="D1" s="482" t="s">
        <v>26</v>
      </c>
      <c r="E1" s="482" t="s">
        <v>27</v>
      </c>
      <c r="F1" s="482" t="s">
        <v>28</v>
      </c>
      <c r="G1" s="482" t="s">
        <v>32</v>
      </c>
      <c r="H1" s="482" t="s">
        <v>35</v>
      </c>
      <c r="I1" s="482" t="s">
        <v>37</v>
      </c>
      <c r="J1" s="482" t="s">
        <v>40</v>
      </c>
      <c r="K1" s="482" t="s">
        <v>42</v>
      </c>
      <c r="L1" s="482" t="s">
        <v>444</v>
      </c>
      <c r="M1" s="482" t="s">
        <v>49</v>
      </c>
      <c r="N1" s="482" t="s">
        <v>445</v>
      </c>
      <c r="O1" s="482" t="s">
        <v>55</v>
      </c>
      <c r="P1" s="482" t="s">
        <v>149</v>
      </c>
      <c r="Q1" s="399"/>
      <c r="R1" s="483" t="s">
        <v>446</v>
      </c>
      <c r="S1" s="139"/>
      <c r="T1" s="139"/>
      <c r="U1" s="139"/>
      <c r="V1" s="139"/>
      <c r="W1" s="139"/>
      <c r="X1" s="139"/>
      <c r="Y1" s="141"/>
    </row>
    <row r="2">
      <c r="A2" s="484" t="s">
        <v>447</v>
      </c>
      <c r="B2" s="485" t="s">
        <v>50</v>
      </c>
      <c r="C2" s="486"/>
      <c r="D2" s="485" t="s">
        <v>448</v>
      </c>
      <c r="E2" s="485" t="s">
        <v>448</v>
      </c>
      <c r="F2" s="485" t="s">
        <v>448</v>
      </c>
      <c r="G2" s="487">
        <v>1.0</v>
      </c>
      <c r="H2" s="485" t="s">
        <v>448</v>
      </c>
      <c r="I2" s="485">
        <v>1.0</v>
      </c>
      <c r="J2" s="487">
        <v>1.0</v>
      </c>
      <c r="K2" s="487">
        <v>1.0</v>
      </c>
      <c r="L2" s="487">
        <v>2.0</v>
      </c>
      <c r="M2" s="485" t="s">
        <v>448</v>
      </c>
      <c r="N2" s="485" t="s">
        <v>448</v>
      </c>
      <c r="O2" s="485" t="s">
        <v>448</v>
      </c>
      <c r="P2" s="485">
        <f t="shared" ref="P2:P13" si="1">SUM(D2:O2)</f>
        <v>6</v>
      </c>
      <c r="Q2" s="488">
        <v>6.0</v>
      </c>
      <c r="R2" s="489">
        <v>2018.0</v>
      </c>
      <c r="S2" s="489">
        <v>2019.0</v>
      </c>
      <c r="T2" s="489">
        <v>2020.0</v>
      </c>
      <c r="U2" s="489">
        <v>2021.0</v>
      </c>
      <c r="V2" s="489">
        <v>2022.0</v>
      </c>
      <c r="W2" s="489">
        <v>2023.0</v>
      </c>
      <c r="X2" s="489">
        <v>2024.0</v>
      </c>
      <c r="Y2" s="489">
        <v>2025.0</v>
      </c>
      <c r="Z2" s="11">
        <v>2026.0</v>
      </c>
    </row>
    <row r="3">
      <c r="A3" s="490"/>
      <c r="B3" s="485" t="s">
        <v>163</v>
      </c>
      <c r="C3" s="486"/>
      <c r="D3" s="485" t="s">
        <v>448</v>
      </c>
      <c r="E3" s="485" t="s">
        <v>448</v>
      </c>
      <c r="F3" s="487">
        <v>1.0</v>
      </c>
      <c r="G3" s="485" t="s">
        <v>448</v>
      </c>
      <c r="H3" s="487">
        <v>1.0</v>
      </c>
      <c r="I3" s="485" t="s">
        <v>448</v>
      </c>
      <c r="J3" s="485" t="s">
        <v>448</v>
      </c>
      <c r="K3" s="485" t="s">
        <v>448</v>
      </c>
      <c r="L3" s="485" t="s">
        <v>448</v>
      </c>
      <c r="M3" s="485">
        <v>1.0</v>
      </c>
      <c r="N3" s="487">
        <v>1.0</v>
      </c>
      <c r="O3" s="485" t="s">
        <v>448</v>
      </c>
      <c r="P3" s="485">
        <f t="shared" si="1"/>
        <v>4</v>
      </c>
      <c r="Q3" s="488">
        <v>4.0</v>
      </c>
      <c r="R3" s="491">
        <v>1.0</v>
      </c>
      <c r="S3" s="491">
        <v>7.0</v>
      </c>
      <c r="T3" s="491">
        <v>11.0</v>
      </c>
      <c r="U3" s="491">
        <v>6.0</v>
      </c>
      <c r="V3" s="491">
        <v>8.0</v>
      </c>
      <c r="W3" s="491">
        <v>3.0</v>
      </c>
      <c r="X3" s="491">
        <v>14.0</v>
      </c>
      <c r="Y3" s="491">
        <v>8.0</v>
      </c>
      <c r="Z3" s="11">
        <v>5.0</v>
      </c>
    </row>
    <row r="4">
      <c r="A4" s="490"/>
      <c r="B4" s="485" t="s">
        <v>449</v>
      </c>
      <c r="C4" s="486"/>
      <c r="D4" s="485">
        <v>1.0</v>
      </c>
      <c r="E4" s="485" t="s">
        <v>448</v>
      </c>
      <c r="F4" s="485" t="s">
        <v>448</v>
      </c>
      <c r="G4" s="485">
        <v>1.0</v>
      </c>
      <c r="H4" s="485" t="s">
        <v>448</v>
      </c>
      <c r="I4" s="485" t="s">
        <v>448</v>
      </c>
      <c r="J4" s="485" t="s">
        <v>448</v>
      </c>
      <c r="K4" s="485" t="s">
        <v>448</v>
      </c>
      <c r="L4" s="485" t="s">
        <v>448</v>
      </c>
      <c r="M4" s="485">
        <v>1.0</v>
      </c>
      <c r="N4" s="487">
        <v>1.0</v>
      </c>
      <c r="O4" s="487">
        <v>1.0</v>
      </c>
      <c r="P4" s="485">
        <f t="shared" si="1"/>
        <v>5</v>
      </c>
      <c r="Q4" s="492">
        <v>5.0</v>
      </c>
      <c r="R4" s="399"/>
      <c r="S4" s="399"/>
      <c r="T4" s="399"/>
      <c r="U4" s="399"/>
      <c r="V4" s="399"/>
      <c r="W4" s="399"/>
      <c r="X4" s="399"/>
      <c r="Y4" s="399"/>
    </row>
    <row r="5">
      <c r="A5" s="26"/>
      <c r="B5" s="493" t="s">
        <v>149</v>
      </c>
      <c r="C5" s="486"/>
      <c r="D5" s="493">
        <f t="shared" ref="D5:O5" si="2">SUM(D2:D4)</f>
        <v>1</v>
      </c>
      <c r="E5" s="493">
        <f t="shared" si="2"/>
        <v>0</v>
      </c>
      <c r="F5" s="493">
        <f t="shared" si="2"/>
        <v>1</v>
      </c>
      <c r="G5" s="493">
        <f t="shared" si="2"/>
        <v>2</v>
      </c>
      <c r="H5" s="493">
        <f t="shared" si="2"/>
        <v>1</v>
      </c>
      <c r="I5" s="493">
        <f t="shared" si="2"/>
        <v>1</v>
      </c>
      <c r="J5" s="493">
        <f t="shared" si="2"/>
        <v>1</v>
      </c>
      <c r="K5" s="493">
        <f t="shared" si="2"/>
        <v>1</v>
      </c>
      <c r="L5" s="493">
        <f t="shared" si="2"/>
        <v>2</v>
      </c>
      <c r="M5" s="493">
        <f t="shared" si="2"/>
        <v>2</v>
      </c>
      <c r="N5" s="493">
        <f t="shared" si="2"/>
        <v>2</v>
      </c>
      <c r="O5" s="493">
        <f t="shared" si="2"/>
        <v>1</v>
      </c>
      <c r="P5" s="493">
        <f t="shared" si="1"/>
        <v>15</v>
      </c>
      <c r="Q5" s="399"/>
      <c r="R5" s="494" t="s">
        <v>450</v>
      </c>
      <c r="S5" s="495"/>
      <c r="T5" s="10"/>
      <c r="U5" s="496">
        <f>AVERAGE(R3:Z3)</f>
        <v>7</v>
      </c>
      <c r="V5" s="399"/>
      <c r="W5" s="399"/>
      <c r="X5" s="399"/>
      <c r="Y5" s="399"/>
    </row>
    <row r="6">
      <c r="A6" s="497" t="s">
        <v>451</v>
      </c>
      <c r="B6" s="498" t="s">
        <v>452</v>
      </c>
      <c r="C6" s="486"/>
      <c r="D6" s="499" t="s">
        <v>448</v>
      </c>
      <c r="E6" s="499" t="s">
        <v>448</v>
      </c>
      <c r="F6" s="500">
        <v>1.0</v>
      </c>
      <c r="G6" s="499" t="s">
        <v>448</v>
      </c>
      <c r="H6" s="500">
        <v>1.0</v>
      </c>
      <c r="I6" s="498">
        <v>1.0</v>
      </c>
      <c r="J6" s="499" t="s">
        <v>448</v>
      </c>
      <c r="K6" s="499" t="s">
        <v>448</v>
      </c>
      <c r="L6" s="499" t="s">
        <v>448</v>
      </c>
      <c r="M6" s="499" t="s">
        <v>448</v>
      </c>
      <c r="N6" s="499" t="s">
        <v>448</v>
      </c>
      <c r="O6" s="499" t="s">
        <v>448</v>
      </c>
      <c r="P6" s="499">
        <f t="shared" si="1"/>
        <v>3</v>
      </c>
      <c r="Q6" s="399"/>
      <c r="R6" s="27"/>
      <c r="S6" s="501"/>
      <c r="T6" s="28"/>
      <c r="U6" s="26"/>
      <c r="V6" s="399"/>
      <c r="W6" s="399"/>
      <c r="X6" s="399"/>
      <c r="Y6" s="399"/>
    </row>
    <row r="7">
      <c r="A7" s="490"/>
      <c r="B7" s="498" t="s">
        <v>453</v>
      </c>
      <c r="C7" s="486"/>
      <c r="D7" s="499" t="s">
        <v>448</v>
      </c>
      <c r="E7" s="499" t="s">
        <v>448</v>
      </c>
      <c r="F7" s="499" t="s">
        <v>448</v>
      </c>
      <c r="G7" s="499" t="s">
        <v>448</v>
      </c>
      <c r="H7" s="499" t="s">
        <v>448</v>
      </c>
      <c r="I7" s="499" t="s">
        <v>448</v>
      </c>
      <c r="J7" s="499" t="s">
        <v>448</v>
      </c>
      <c r="K7" s="498">
        <v>1.0</v>
      </c>
      <c r="L7" s="498">
        <v>1.0</v>
      </c>
      <c r="M7" s="498">
        <v>1.0</v>
      </c>
      <c r="N7" s="499" t="s">
        <v>448</v>
      </c>
      <c r="O7" s="499" t="s">
        <v>448</v>
      </c>
      <c r="P7" s="499">
        <f t="shared" si="1"/>
        <v>3</v>
      </c>
      <c r="Q7" s="399"/>
      <c r="R7" s="399"/>
      <c r="S7" s="399"/>
      <c r="T7" s="399"/>
      <c r="U7" s="399"/>
      <c r="V7" s="399"/>
      <c r="W7" s="399"/>
      <c r="X7" s="399"/>
      <c r="Y7" s="399"/>
    </row>
    <row r="8">
      <c r="A8" s="490"/>
      <c r="B8" s="499" t="s">
        <v>454</v>
      </c>
      <c r="C8" s="486"/>
      <c r="D8" s="499" t="s">
        <v>448</v>
      </c>
      <c r="E8" s="499" t="s">
        <v>448</v>
      </c>
      <c r="F8" s="499" t="s">
        <v>448</v>
      </c>
      <c r="G8" s="498">
        <v>1.0</v>
      </c>
      <c r="H8" s="499" t="s">
        <v>448</v>
      </c>
      <c r="I8" s="498">
        <v>1.0</v>
      </c>
      <c r="J8" s="499" t="s">
        <v>448</v>
      </c>
      <c r="K8" s="499" t="s">
        <v>448</v>
      </c>
      <c r="L8" s="499" t="s">
        <v>448</v>
      </c>
      <c r="M8" s="499" t="s">
        <v>448</v>
      </c>
      <c r="N8" s="498">
        <v>1.0</v>
      </c>
      <c r="O8" s="498">
        <v>1.0</v>
      </c>
      <c r="P8" s="499">
        <f t="shared" si="1"/>
        <v>4</v>
      </c>
      <c r="Q8" s="399"/>
      <c r="R8" s="399"/>
      <c r="S8" s="399"/>
      <c r="T8" s="399"/>
      <c r="U8" s="399"/>
      <c r="V8" s="399"/>
      <c r="W8" s="399"/>
      <c r="X8" s="399"/>
      <c r="Y8" s="399"/>
    </row>
    <row r="9">
      <c r="A9" s="490"/>
      <c r="B9" s="499" t="s">
        <v>455</v>
      </c>
      <c r="C9" s="486"/>
      <c r="D9" s="499" t="s">
        <v>448</v>
      </c>
      <c r="E9" s="499" t="s">
        <v>448</v>
      </c>
      <c r="F9" s="499"/>
      <c r="G9" s="498">
        <v>1.0</v>
      </c>
      <c r="H9" s="499" t="s">
        <v>448</v>
      </c>
      <c r="I9" s="498">
        <v>1.0</v>
      </c>
      <c r="J9" s="499" t="s">
        <v>448</v>
      </c>
      <c r="K9" s="499"/>
      <c r="L9" s="499" t="s">
        <v>448</v>
      </c>
      <c r="M9" s="498">
        <v>1.0</v>
      </c>
      <c r="N9" s="499" t="s">
        <v>448</v>
      </c>
      <c r="O9" s="499" t="s">
        <v>448</v>
      </c>
      <c r="P9" s="499">
        <f t="shared" si="1"/>
        <v>3</v>
      </c>
      <c r="Q9" s="399"/>
      <c r="R9" s="399"/>
      <c r="S9" s="399"/>
      <c r="T9" s="399"/>
      <c r="U9" s="399"/>
      <c r="V9" s="399"/>
      <c r="W9" s="399"/>
      <c r="X9" s="399"/>
      <c r="Y9" s="399"/>
    </row>
    <row r="10">
      <c r="A10" s="490"/>
      <c r="B10" s="499" t="s">
        <v>456</v>
      </c>
      <c r="C10" s="486"/>
      <c r="D10" s="499" t="s">
        <v>448</v>
      </c>
      <c r="E10" s="499"/>
      <c r="F10" s="502">
        <v>1.0</v>
      </c>
      <c r="G10" s="499" t="s">
        <v>448</v>
      </c>
      <c r="H10" s="500">
        <v>1.0</v>
      </c>
      <c r="I10" s="499" t="s">
        <v>448</v>
      </c>
      <c r="J10" s="499" t="s">
        <v>448</v>
      </c>
      <c r="K10" s="499" t="s">
        <v>448</v>
      </c>
      <c r="L10" s="499" t="s">
        <v>448</v>
      </c>
      <c r="M10" s="499" t="s">
        <v>448</v>
      </c>
      <c r="N10" s="499" t="s">
        <v>448</v>
      </c>
      <c r="O10" s="499" t="s">
        <v>448</v>
      </c>
      <c r="P10" s="499">
        <f t="shared" si="1"/>
        <v>2</v>
      </c>
      <c r="Q10" s="399"/>
      <c r="R10" s="399"/>
      <c r="S10" s="399"/>
      <c r="T10" s="399"/>
      <c r="U10" s="399"/>
      <c r="V10" s="399"/>
      <c r="W10" s="399"/>
      <c r="X10" s="399"/>
      <c r="Y10" s="399"/>
    </row>
    <row r="11">
      <c r="A11" s="490"/>
      <c r="B11" s="503" t="s">
        <v>457</v>
      </c>
      <c r="C11" s="486"/>
      <c r="D11" s="503">
        <f t="shared" ref="D11:O11" si="3">SUM(D6:D10)</f>
        <v>0</v>
      </c>
      <c r="E11" s="503">
        <f t="shared" si="3"/>
        <v>0</v>
      </c>
      <c r="F11" s="503">
        <f t="shared" si="3"/>
        <v>2</v>
      </c>
      <c r="G11" s="503">
        <f t="shared" si="3"/>
        <v>2</v>
      </c>
      <c r="H11" s="503">
        <f t="shared" si="3"/>
        <v>2</v>
      </c>
      <c r="I11" s="503">
        <f t="shared" si="3"/>
        <v>3</v>
      </c>
      <c r="J11" s="503">
        <f t="shared" si="3"/>
        <v>0</v>
      </c>
      <c r="K11" s="503">
        <f t="shared" si="3"/>
        <v>1</v>
      </c>
      <c r="L11" s="503">
        <f t="shared" si="3"/>
        <v>1</v>
      </c>
      <c r="M11" s="503">
        <f t="shared" si="3"/>
        <v>2</v>
      </c>
      <c r="N11" s="503">
        <f t="shared" si="3"/>
        <v>1</v>
      </c>
      <c r="O11" s="503">
        <f t="shared" si="3"/>
        <v>1</v>
      </c>
      <c r="P11" s="503">
        <f t="shared" si="1"/>
        <v>15</v>
      </c>
      <c r="Q11" s="399"/>
      <c r="R11" s="399"/>
      <c r="S11" s="399"/>
      <c r="T11" s="399"/>
      <c r="U11" s="399"/>
      <c r="V11" s="399"/>
      <c r="W11" s="399"/>
      <c r="X11" s="399"/>
      <c r="Y11" s="399"/>
    </row>
    <row r="12">
      <c r="A12" s="490"/>
      <c r="B12" s="504" t="s">
        <v>458</v>
      </c>
      <c r="C12" s="486"/>
      <c r="D12" s="505"/>
      <c r="E12" s="505"/>
      <c r="F12" s="505"/>
      <c r="G12" s="505"/>
      <c r="H12" s="505"/>
      <c r="I12" s="505"/>
      <c r="J12" s="505"/>
      <c r="K12" s="505"/>
      <c r="L12" s="505"/>
      <c r="M12" s="505"/>
      <c r="N12" s="506">
        <v>0.0</v>
      </c>
      <c r="O12" s="506">
        <v>1.0</v>
      </c>
      <c r="P12" s="499">
        <f t="shared" si="1"/>
        <v>1</v>
      </c>
      <c r="Q12" s="399"/>
      <c r="R12" s="399"/>
      <c r="S12" s="399"/>
      <c r="T12" s="399"/>
      <c r="U12" s="399"/>
      <c r="V12" s="399"/>
      <c r="W12" s="399"/>
      <c r="X12" s="399"/>
      <c r="Y12" s="399"/>
    </row>
    <row r="13">
      <c r="A13" s="26"/>
      <c r="B13" s="507" t="s">
        <v>459</v>
      </c>
      <c r="C13" s="486"/>
      <c r="D13" s="507">
        <f t="shared" ref="D13:O13" si="4">SUM(D11:D12)</f>
        <v>0</v>
      </c>
      <c r="E13" s="507">
        <f t="shared" si="4"/>
        <v>0</v>
      </c>
      <c r="F13" s="507">
        <f t="shared" si="4"/>
        <v>2</v>
      </c>
      <c r="G13" s="507">
        <f t="shared" si="4"/>
        <v>2</v>
      </c>
      <c r="H13" s="507">
        <f t="shared" si="4"/>
        <v>2</v>
      </c>
      <c r="I13" s="507">
        <f t="shared" si="4"/>
        <v>3</v>
      </c>
      <c r="J13" s="507">
        <f t="shared" si="4"/>
        <v>0</v>
      </c>
      <c r="K13" s="507">
        <f t="shared" si="4"/>
        <v>1</v>
      </c>
      <c r="L13" s="507">
        <f t="shared" si="4"/>
        <v>1</v>
      </c>
      <c r="M13" s="507">
        <f t="shared" si="4"/>
        <v>2</v>
      </c>
      <c r="N13" s="507">
        <f t="shared" si="4"/>
        <v>1</v>
      </c>
      <c r="O13" s="507">
        <f t="shared" si="4"/>
        <v>2</v>
      </c>
      <c r="P13" s="507">
        <f t="shared" si="1"/>
        <v>16</v>
      </c>
      <c r="Q13" s="399"/>
      <c r="R13" s="399"/>
      <c r="S13" s="399"/>
      <c r="T13" s="399"/>
      <c r="U13" s="399"/>
      <c r="V13" s="399"/>
      <c r="W13" s="399"/>
      <c r="X13" s="399"/>
      <c r="Y13" s="399"/>
    </row>
    <row r="14">
      <c r="A14" s="508" t="s">
        <v>460</v>
      </c>
      <c r="B14" s="141"/>
      <c r="C14" s="355">
        <v>23.0</v>
      </c>
      <c r="D14" s="356">
        <f t="shared" ref="D14:O14" si="5">C14-D5+D11</f>
        <v>22</v>
      </c>
      <c r="E14" s="356">
        <f t="shared" si="5"/>
        <v>22</v>
      </c>
      <c r="F14" s="356">
        <f t="shared" si="5"/>
        <v>23</v>
      </c>
      <c r="G14" s="356">
        <f t="shared" si="5"/>
        <v>23</v>
      </c>
      <c r="H14" s="356">
        <f t="shared" si="5"/>
        <v>24</v>
      </c>
      <c r="I14" s="356">
        <f t="shared" si="5"/>
        <v>26</v>
      </c>
      <c r="J14" s="356">
        <f t="shared" si="5"/>
        <v>25</v>
      </c>
      <c r="K14" s="356">
        <f t="shared" si="5"/>
        <v>25</v>
      </c>
      <c r="L14" s="356">
        <f t="shared" si="5"/>
        <v>24</v>
      </c>
      <c r="M14" s="356">
        <f t="shared" si="5"/>
        <v>24</v>
      </c>
      <c r="N14" s="356">
        <f t="shared" si="5"/>
        <v>23</v>
      </c>
      <c r="O14" s="356">
        <f t="shared" si="5"/>
        <v>23</v>
      </c>
      <c r="P14" s="486"/>
      <c r="Q14" s="399"/>
      <c r="R14" s="399"/>
      <c r="S14" s="399"/>
      <c r="T14" s="399"/>
      <c r="U14" s="399"/>
      <c r="V14" s="399"/>
      <c r="W14" s="399"/>
      <c r="X14" s="399"/>
      <c r="Y14" s="399"/>
    </row>
    <row r="15">
      <c r="A15" s="508" t="s">
        <v>461</v>
      </c>
      <c r="B15" s="141"/>
      <c r="C15" s="355">
        <v>23.0</v>
      </c>
      <c r="D15" s="356">
        <f t="shared" ref="D15:O15" si="6">C15-D5+D13</f>
        <v>22</v>
      </c>
      <c r="E15" s="356">
        <f t="shared" si="6"/>
        <v>22</v>
      </c>
      <c r="F15" s="356">
        <f t="shared" si="6"/>
        <v>23</v>
      </c>
      <c r="G15" s="356">
        <f t="shared" si="6"/>
        <v>23</v>
      </c>
      <c r="H15" s="356">
        <f t="shared" si="6"/>
        <v>24</v>
      </c>
      <c r="I15" s="356">
        <f t="shared" si="6"/>
        <v>26</v>
      </c>
      <c r="J15" s="356">
        <f t="shared" si="6"/>
        <v>25</v>
      </c>
      <c r="K15" s="356">
        <f t="shared" si="6"/>
        <v>25</v>
      </c>
      <c r="L15" s="356">
        <f t="shared" si="6"/>
        <v>24</v>
      </c>
      <c r="M15" s="356">
        <f t="shared" si="6"/>
        <v>24</v>
      </c>
      <c r="N15" s="356">
        <f t="shared" si="6"/>
        <v>23</v>
      </c>
      <c r="O15" s="356">
        <f t="shared" si="6"/>
        <v>24</v>
      </c>
      <c r="P15" s="486"/>
      <c r="Q15" s="399"/>
      <c r="R15" s="399"/>
      <c r="S15" s="399"/>
      <c r="T15" s="399"/>
      <c r="U15" s="399"/>
      <c r="V15" s="399"/>
      <c r="W15" s="399"/>
      <c r="X15" s="399"/>
      <c r="Y15" s="399"/>
    </row>
    <row r="16">
      <c r="A16" s="399"/>
      <c r="B16" s="399"/>
      <c r="C16" s="399"/>
      <c r="D16" s="399"/>
      <c r="E16" s="399"/>
      <c r="F16" s="399"/>
      <c r="G16" s="399"/>
      <c r="H16" s="399"/>
      <c r="I16" s="399"/>
      <c r="J16" s="399"/>
      <c r="K16" s="399"/>
      <c r="L16" s="399"/>
      <c r="M16" s="399"/>
      <c r="N16" s="399"/>
      <c r="O16" s="399"/>
      <c r="P16" s="399"/>
      <c r="Q16" s="399"/>
      <c r="R16" s="399"/>
      <c r="S16" s="399"/>
      <c r="T16" s="399"/>
      <c r="U16" s="399"/>
      <c r="V16" s="399"/>
      <c r="W16" s="399"/>
      <c r="X16" s="399"/>
      <c r="Y16" s="399"/>
    </row>
    <row r="20">
      <c r="A20" s="509" t="s">
        <v>462</v>
      </c>
      <c r="B20" s="510"/>
      <c r="C20" s="510"/>
      <c r="D20" s="510"/>
      <c r="E20" s="510"/>
      <c r="F20" s="510"/>
      <c r="G20" s="510"/>
      <c r="H20" s="510"/>
      <c r="I20" s="510"/>
      <c r="J20" s="510"/>
      <c r="K20" s="510"/>
      <c r="L20" s="510"/>
      <c r="M20" s="510"/>
      <c r="N20" s="510"/>
      <c r="O20" s="510"/>
      <c r="P20" s="511"/>
    </row>
    <row r="21">
      <c r="A21" s="512" t="s">
        <v>463</v>
      </c>
      <c r="B21" s="513"/>
      <c r="C21" s="514">
        <v>46382.0</v>
      </c>
      <c r="D21" s="515" t="s">
        <v>26</v>
      </c>
      <c r="E21" s="515" t="s">
        <v>27</v>
      </c>
      <c r="F21" s="515" t="s">
        <v>28</v>
      </c>
      <c r="G21" s="515" t="s">
        <v>32</v>
      </c>
      <c r="H21" s="515" t="s">
        <v>464</v>
      </c>
      <c r="I21" s="515" t="s">
        <v>37</v>
      </c>
      <c r="J21" s="515" t="s">
        <v>40</v>
      </c>
      <c r="K21" s="515" t="s">
        <v>42</v>
      </c>
      <c r="L21" s="515" t="s">
        <v>444</v>
      </c>
      <c r="M21" s="515" t="s">
        <v>49</v>
      </c>
      <c r="N21" s="515" t="s">
        <v>445</v>
      </c>
      <c r="O21" s="515" t="s">
        <v>55</v>
      </c>
      <c r="P21" s="516" t="s">
        <v>149</v>
      </c>
    </row>
    <row r="22">
      <c r="A22" s="517" t="s">
        <v>447</v>
      </c>
      <c r="B22" s="518" t="s">
        <v>50</v>
      </c>
      <c r="C22" s="519"/>
      <c r="D22" s="520">
        <v>1.0</v>
      </c>
      <c r="E22" s="520">
        <v>1.0</v>
      </c>
      <c r="F22" s="520"/>
      <c r="G22" s="521"/>
      <c r="H22" s="520"/>
      <c r="I22" s="520">
        <v>1.0</v>
      </c>
      <c r="J22" s="520">
        <v>1.0</v>
      </c>
      <c r="K22" s="521"/>
      <c r="L22" s="521"/>
      <c r="M22" s="521"/>
      <c r="N22" s="520">
        <v>1.0</v>
      </c>
      <c r="O22" s="521"/>
      <c r="P22" s="522">
        <v>5.0</v>
      </c>
    </row>
    <row r="23">
      <c r="A23" s="523"/>
      <c r="B23" s="518" t="s">
        <v>163</v>
      </c>
      <c r="C23" s="519"/>
      <c r="D23" s="520">
        <v>2.0</v>
      </c>
      <c r="E23" s="521"/>
      <c r="F23" s="520">
        <v>1.0</v>
      </c>
      <c r="G23" s="521"/>
      <c r="H23" s="520">
        <v>1.0</v>
      </c>
      <c r="I23" s="521"/>
      <c r="J23" s="521"/>
      <c r="K23" s="521"/>
      <c r="L23" s="520">
        <v>1.0</v>
      </c>
      <c r="M23" s="521"/>
      <c r="N23" s="521"/>
      <c r="O23" s="521"/>
      <c r="P23" s="522">
        <v>5.0</v>
      </c>
    </row>
    <row r="24">
      <c r="A24" s="523"/>
      <c r="B24" s="518" t="s">
        <v>449</v>
      </c>
      <c r="C24" s="519"/>
      <c r="D24" s="521"/>
      <c r="E24" s="521"/>
      <c r="F24" s="521"/>
      <c r="G24" s="521"/>
      <c r="H24" s="521"/>
      <c r="I24" s="521"/>
      <c r="J24" s="521"/>
      <c r="K24" s="521"/>
      <c r="L24" s="521"/>
      <c r="M24" s="521"/>
      <c r="N24" s="521"/>
      <c r="O24" s="521"/>
      <c r="P24" s="522">
        <v>7.0</v>
      </c>
    </row>
    <row r="25">
      <c r="A25" s="524"/>
      <c r="B25" s="525" t="s">
        <v>149</v>
      </c>
      <c r="C25" s="526"/>
      <c r="D25" s="525">
        <f t="shared" ref="D25:P25" si="7">SUM(D22:D24)</f>
        <v>3</v>
      </c>
      <c r="E25" s="525">
        <f t="shared" si="7"/>
        <v>1</v>
      </c>
      <c r="F25" s="525">
        <f t="shared" si="7"/>
        <v>1</v>
      </c>
      <c r="G25" s="525">
        <f t="shared" si="7"/>
        <v>0</v>
      </c>
      <c r="H25" s="525">
        <f t="shared" si="7"/>
        <v>1</v>
      </c>
      <c r="I25" s="525">
        <f t="shared" si="7"/>
        <v>1</v>
      </c>
      <c r="J25" s="525">
        <f t="shared" si="7"/>
        <v>1</v>
      </c>
      <c r="K25" s="525">
        <f t="shared" si="7"/>
        <v>0</v>
      </c>
      <c r="L25" s="525">
        <f t="shared" si="7"/>
        <v>1</v>
      </c>
      <c r="M25" s="525">
        <f t="shared" si="7"/>
        <v>0</v>
      </c>
      <c r="N25" s="525">
        <f t="shared" si="7"/>
        <v>1</v>
      </c>
      <c r="O25" s="525">
        <f t="shared" si="7"/>
        <v>0</v>
      </c>
      <c r="P25" s="527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28" t="s">
        <v>465</v>
      </c>
      <c r="I30" s="528">
        <v>438.0</v>
      </c>
      <c r="K30" s="122" t="s">
        <v>466</v>
      </c>
      <c r="L30" s="122" t="s">
        <v>467</v>
      </c>
    </row>
    <row r="31">
      <c r="H31" s="528" t="s">
        <v>468</v>
      </c>
      <c r="I31" s="528">
        <v>562.0</v>
      </c>
      <c r="K31" s="145">
        <f>AVERAGE(I30:I45)</f>
        <v>673.75</v>
      </c>
      <c r="L31" s="145">
        <f>K31/22</f>
        <v>30.625</v>
      </c>
    </row>
    <row r="32">
      <c r="H32" s="528" t="s">
        <v>469</v>
      </c>
      <c r="I32" s="528">
        <v>684.0</v>
      </c>
      <c r="K32" s="40"/>
      <c r="L32" s="40"/>
    </row>
    <row r="33">
      <c r="H33" s="528" t="s">
        <v>470</v>
      </c>
      <c r="I33" s="528">
        <v>645.0</v>
      </c>
      <c r="K33" s="529" t="s">
        <v>471</v>
      </c>
      <c r="L33" s="122" t="s">
        <v>472</v>
      </c>
    </row>
    <row r="34">
      <c r="H34" s="528" t="s">
        <v>473</v>
      </c>
      <c r="I34" s="528">
        <v>925.0</v>
      </c>
      <c r="K34" s="145">
        <f>AVERAGE(I35:I37)</f>
        <v>712</v>
      </c>
      <c r="L34" s="145">
        <f>K34/22</f>
        <v>32.36363636</v>
      </c>
    </row>
    <row r="35">
      <c r="H35" s="528" t="s">
        <v>474</v>
      </c>
      <c r="I35" s="528">
        <v>887.0</v>
      </c>
      <c r="K35" s="40"/>
      <c r="L35" s="40"/>
    </row>
    <row r="36">
      <c r="H36" s="528" t="s">
        <v>475</v>
      </c>
      <c r="I36" s="528">
        <v>779.0</v>
      </c>
      <c r="K36" s="122" t="s">
        <v>476</v>
      </c>
      <c r="L36" s="122" t="s">
        <v>467</v>
      </c>
    </row>
    <row r="37">
      <c r="H37" s="528" t="s">
        <v>477</v>
      </c>
      <c r="I37" s="528">
        <v>470.0</v>
      </c>
      <c r="K37" s="122">
        <v>470.0</v>
      </c>
      <c r="L37" s="145">
        <f>K37/22</f>
        <v>21.36363636</v>
      </c>
    </row>
    <row r="38">
      <c r="H38" s="530"/>
      <c r="I38" s="530"/>
    </row>
    <row r="39">
      <c r="H39" s="530"/>
      <c r="I39" s="530"/>
    </row>
    <row r="40">
      <c r="H40" s="530"/>
      <c r="I40" s="530"/>
    </row>
    <row r="41">
      <c r="H41" s="530"/>
      <c r="I41" s="530"/>
    </row>
    <row r="42">
      <c r="H42" s="530"/>
      <c r="I42" s="530"/>
    </row>
    <row r="43">
      <c r="H43" s="530"/>
      <c r="I43" s="530"/>
    </row>
    <row r="44">
      <c r="H44" s="530"/>
      <c r="I44" s="530"/>
    </row>
    <row r="45">
      <c r="H45" s="530"/>
      <c r="I45" s="530"/>
    </row>
    <row r="51">
      <c r="A51" s="145" t="s">
        <v>17</v>
      </c>
      <c r="B51" s="145" t="s">
        <v>2</v>
      </c>
      <c r="C51" s="122" t="s">
        <v>29</v>
      </c>
      <c r="D51" s="122" t="s">
        <v>20</v>
      </c>
      <c r="E51" s="531" t="s">
        <v>22</v>
      </c>
      <c r="F51" s="122" t="s">
        <v>34</v>
      </c>
      <c r="G51" s="532" t="s">
        <v>478</v>
      </c>
      <c r="H51" s="122" t="s">
        <v>479</v>
      </c>
    </row>
    <row r="52">
      <c r="A52" s="122" t="s">
        <v>89</v>
      </c>
      <c r="B52" s="122">
        <v>2739.0</v>
      </c>
      <c r="C52" s="145" t="str">
        <f t="array" ref="C52">_xlfn.XLOOKUP(B52,SILOMS!T7:T40,SILOMS!G7:G40,FALSE)</f>
        <v>1ETA</v>
      </c>
      <c r="D52" s="472">
        <v>25.211805555555557</v>
      </c>
      <c r="E52" s="531">
        <f t="shared" ref="E52:E72" si="1">IF(D52*24&lt;1500,1500-(D52*24),IF(D52*24&lt;3000,3000-(D52*24),IF(D52*24&lt;4000,4000-(D52*24),IF(D52*24&gt;4000,4000-(D52*24)))))</f>
        <v>894.9166667</v>
      </c>
      <c r="F52" s="371" t="str">
        <f t="shared" ref="F52:F72" si="2">IF(D52*24&lt;1500,"HSI",IF(D52*24&lt;3000,"HSI",IF(D52*24&lt;4000,"TBO",IF(D52*24&lt;6000,"TBO_VENC"))))</f>
        <v>HSI</v>
      </c>
      <c r="G52" s="371">
        <f t="shared" ref="G52:G72" si="3">E52/$L$37</f>
        <v>41.88971631</v>
      </c>
      <c r="H52" s="122" t="s">
        <v>448</v>
      </c>
    </row>
    <row r="53">
      <c r="A53" s="122" t="s">
        <v>58</v>
      </c>
      <c r="B53" s="122">
        <v>2708.0</v>
      </c>
      <c r="C53" s="145" t="b">
        <f t="array" ref="C53">_xlfn.XLOOKUP(B53,SILOMS!T8:T41,SILOMS!G8:G41,FALSE)</f>
        <v>0</v>
      </c>
      <c r="D53" s="472">
        <v>78.75694444444444</v>
      </c>
      <c r="E53" s="531">
        <f t="shared" si="1"/>
        <v>1109.833333</v>
      </c>
      <c r="F53" s="371" t="str">
        <f t="shared" si="2"/>
        <v>HSI</v>
      </c>
      <c r="G53" s="371">
        <f t="shared" si="3"/>
        <v>51.94964539</v>
      </c>
      <c r="H53" s="122" t="s">
        <v>448</v>
      </c>
    </row>
    <row r="54">
      <c r="A54" s="122" t="s">
        <v>110</v>
      </c>
      <c r="B54" s="122">
        <v>2709.0</v>
      </c>
      <c r="C54" s="145" t="str">
        <f t="array" ref="C54">_xlfn.XLOOKUP(B54,SILOMS!T9:T42,SILOMS!G9:G42,FALSE)</f>
        <v>6ETA</v>
      </c>
      <c r="D54" s="472">
        <v>103.09375</v>
      </c>
      <c r="E54" s="531">
        <f t="shared" si="1"/>
        <v>525.75</v>
      </c>
      <c r="F54" s="371" t="str">
        <f t="shared" si="2"/>
        <v>HSI</v>
      </c>
      <c r="G54" s="371">
        <f t="shared" si="3"/>
        <v>24.60957447</v>
      </c>
      <c r="H54" s="122" t="s">
        <v>448</v>
      </c>
    </row>
    <row r="55">
      <c r="A55" s="122" t="s">
        <v>69</v>
      </c>
      <c r="B55" s="122">
        <v>2723.0</v>
      </c>
      <c r="C55" s="145" t="str">
        <f t="array" ref="C55">_xlfn.XLOOKUP(B55,SILOMS!T10:T43,SILOMS!G10:G43,FALSE)</f>
        <v>CLA</v>
      </c>
      <c r="D55" s="472">
        <v>103.59722222222223</v>
      </c>
      <c r="E55" s="531">
        <f t="shared" si="1"/>
        <v>513.6666667</v>
      </c>
      <c r="F55" s="371" t="str">
        <f t="shared" si="2"/>
        <v>HSI</v>
      </c>
      <c r="G55" s="371">
        <f t="shared" si="3"/>
        <v>24.04397163</v>
      </c>
      <c r="H55" s="122" t="s">
        <v>448</v>
      </c>
    </row>
    <row r="56">
      <c r="A56" s="122" t="s">
        <v>167</v>
      </c>
      <c r="B56" s="122">
        <v>2729.0</v>
      </c>
      <c r="C56" s="145" t="str">
        <f t="array" ref="C56">_xlfn.XLOOKUP(B56,SILOMS!T11:T44,SILOMS!G11:G44,FALSE)</f>
        <v>1/5GAV</v>
      </c>
      <c r="D56" s="472">
        <v>104.21180555555556</v>
      </c>
      <c r="E56" s="531">
        <f t="shared" si="1"/>
        <v>498.9166667</v>
      </c>
      <c r="F56" s="371" t="str">
        <f t="shared" si="2"/>
        <v>HSI</v>
      </c>
      <c r="G56" s="371">
        <f t="shared" si="3"/>
        <v>23.3535461</v>
      </c>
      <c r="H56" s="122" t="s">
        <v>448</v>
      </c>
    </row>
    <row r="57">
      <c r="A57" s="122" t="s">
        <v>108</v>
      </c>
      <c r="B57" s="122">
        <v>2740.0</v>
      </c>
      <c r="C57" s="145" t="str">
        <f t="array" ref="C57">_xlfn.XLOOKUP(B57,SILOMS!T12:T45,SILOMS!G12:G45,FALSE)</f>
        <v>PAMASP</v>
      </c>
      <c r="D57" s="472">
        <v>109.55208333333333</v>
      </c>
      <c r="E57" s="531">
        <f t="shared" si="1"/>
        <v>370.75</v>
      </c>
      <c r="F57" s="371" t="str">
        <f t="shared" si="2"/>
        <v>HSI</v>
      </c>
      <c r="G57" s="371">
        <f t="shared" si="3"/>
        <v>17.35425532</v>
      </c>
      <c r="H57" s="122" t="s">
        <v>448</v>
      </c>
    </row>
    <row r="58">
      <c r="A58" s="122" t="s">
        <v>111</v>
      </c>
      <c r="B58" s="122">
        <v>2720.0</v>
      </c>
      <c r="C58" s="145" t="str">
        <f t="array" ref="C58">_xlfn.XLOOKUP(B58,SILOMS!T13:T46,SILOMS!G13:G46,FALSE)</f>
        <v>6ETA</v>
      </c>
      <c r="D58" s="472">
        <v>116.12847222222223</v>
      </c>
      <c r="E58" s="531">
        <f t="shared" si="1"/>
        <v>212.9166667</v>
      </c>
      <c r="F58" s="371" t="str">
        <f t="shared" si="2"/>
        <v>HSI</v>
      </c>
      <c r="G58" s="371">
        <f t="shared" si="3"/>
        <v>9.966312057</v>
      </c>
      <c r="H58" s="122" t="s">
        <v>448</v>
      </c>
    </row>
    <row r="59">
      <c r="A59" s="122" t="s">
        <v>156</v>
      </c>
      <c r="B59" s="122">
        <v>2741.0</v>
      </c>
      <c r="C59" s="145" t="str">
        <f t="array" ref="C59">_xlfn.XLOOKUP(B59,SILOMS!T14:T47,SILOMS!G14:G47,FALSE)</f>
        <v>7ETA</v>
      </c>
      <c r="D59" s="472">
        <v>127.19097222222223</v>
      </c>
      <c r="E59" s="531">
        <f t="shared" si="1"/>
        <v>947.4166667</v>
      </c>
      <c r="F59" s="371" t="str">
        <f t="shared" si="2"/>
        <v>TBO</v>
      </c>
      <c r="G59" s="371">
        <f t="shared" si="3"/>
        <v>44.34716312</v>
      </c>
      <c r="H59" s="122" t="s">
        <v>448</v>
      </c>
    </row>
    <row r="60">
      <c r="A60" s="122" t="s">
        <v>113</v>
      </c>
      <c r="B60" s="122">
        <v>2736.0</v>
      </c>
      <c r="C60" s="145" t="str">
        <f t="array" ref="C60">_xlfn.XLOOKUP(B60,SILOMS!T15:T48,SILOMS!G15:G48,FALSE)</f>
        <v>PAMASP</v>
      </c>
      <c r="D60" s="472">
        <v>141.17708333333334</v>
      </c>
      <c r="E60" s="531">
        <f t="shared" si="1"/>
        <v>611.75</v>
      </c>
      <c r="F60" s="371" t="str">
        <f t="shared" si="2"/>
        <v>TBO</v>
      </c>
      <c r="G60" s="371">
        <f t="shared" si="3"/>
        <v>28.63510638</v>
      </c>
      <c r="H60" s="122" t="s">
        <v>448</v>
      </c>
    </row>
    <row r="61">
      <c r="A61" s="122" t="s">
        <v>103</v>
      </c>
      <c r="B61" s="122">
        <v>2722.0</v>
      </c>
      <c r="C61" s="145" t="str">
        <f t="array" ref="C61">_xlfn.XLOOKUP(B61,SILOMS!T16:T49,SILOMS!G16:G49,FALSE)</f>
        <v>2ETA</v>
      </c>
      <c r="D61" s="472">
        <v>149.60763888888889</v>
      </c>
      <c r="E61" s="531">
        <f t="shared" si="1"/>
        <v>409.4166667</v>
      </c>
      <c r="F61" s="371" t="str">
        <f t="shared" si="2"/>
        <v>TBO</v>
      </c>
      <c r="G61" s="371">
        <f t="shared" si="3"/>
        <v>19.1641844</v>
      </c>
      <c r="H61" s="122" t="s">
        <v>448</v>
      </c>
    </row>
    <row r="62">
      <c r="A62" s="122" t="s">
        <v>16</v>
      </c>
      <c r="B62" s="122">
        <v>2737.0</v>
      </c>
      <c r="C62" s="145" t="str">
        <f t="array" ref="C62">_xlfn.XLOOKUP(B62,SILOMS!T17:T50,SILOMS!G17:G50,FALSE)</f>
        <v>7ETA</v>
      </c>
      <c r="D62" s="472">
        <v>151.28472222222223</v>
      </c>
      <c r="E62" s="531">
        <f t="shared" si="1"/>
        <v>369.1666667</v>
      </c>
      <c r="F62" s="371" t="str">
        <f t="shared" si="2"/>
        <v>TBO</v>
      </c>
      <c r="G62" s="371">
        <f t="shared" si="3"/>
        <v>17.28014184</v>
      </c>
      <c r="H62" s="122" t="s">
        <v>448</v>
      </c>
      <c r="J62" s="362" t="s">
        <v>480</v>
      </c>
    </row>
    <row r="63">
      <c r="A63" s="123" t="s">
        <v>77</v>
      </c>
      <c r="B63" s="122">
        <v>2703.0</v>
      </c>
      <c r="C63" s="145" t="b">
        <f t="array" ref="C63">_xlfn.XLOOKUP(B63,SILOMS!T18:T51,SILOMS!G18:G51,FALSE)</f>
        <v>0</v>
      </c>
      <c r="D63" s="472">
        <v>158.89583333333334</v>
      </c>
      <c r="E63" s="531">
        <f t="shared" si="1"/>
        <v>186.5</v>
      </c>
      <c r="F63" s="371" t="str">
        <f t="shared" si="2"/>
        <v>TBO</v>
      </c>
      <c r="G63" s="371">
        <f t="shared" si="3"/>
        <v>8.729787234</v>
      </c>
      <c r="H63" s="122" t="s">
        <v>448</v>
      </c>
      <c r="I63" s="362">
        <v>-100.0</v>
      </c>
      <c r="J63" s="533">
        <f t="shared" ref="J63:J67" si="4">D63*24+I63</f>
        <v>3713.5</v>
      </c>
      <c r="K63" s="362">
        <v>4000.0</v>
      </c>
    </row>
    <row r="64">
      <c r="A64" s="123" t="s">
        <v>107</v>
      </c>
      <c r="B64" s="122">
        <v>2743.0</v>
      </c>
      <c r="C64" s="145" t="str">
        <f t="array" ref="C64">_xlfn.XLOOKUP(B64,SILOMS!T19:T52,SILOMS!G19:G52,FALSE)</f>
        <v>5ETA</v>
      </c>
      <c r="D64" s="472">
        <v>159.35416666666666</v>
      </c>
      <c r="E64" s="531">
        <f t="shared" si="1"/>
        <v>175.5</v>
      </c>
      <c r="F64" s="371" t="str">
        <f t="shared" si="2"/>
        <v>TBO</v>
      </c>
      <c r="G64" s="371">
        <f t="shared" si="3"/>
        <v>8.214893617</v>
      </c>
      <c r="H64" s="122" t="s">
        <v>448</v>
      </c>
      <c r="I64" s="362">
        <v>-157.0</v>
      </c>
      <c r="J64" s="533">
        <f t="shared" si="4"/>
        <v>3667.5</v>
      </c>
      <c r="K64" s="362">
        <v>4000.0</v>
      </c>
    </row>
    <row r="65">
      <c r="A65" s="123" t="s">
        <v>72</v>
      </c>
      <c r="B65" s="122">
        <v>2738.0</v>
      </c>
      <c r="C65" s="145" t="str">
        <f t="array" ref="C65">_xlfn.XLOOKUP(B65,SILOMS!T20:T62,SILOMS!G20:G53,FALSE)</f>
        <v>#N/A</v>
      </c>
      <c r="D65" s="472">
        <v>161.89583333333334</v>
      </c>
      <c r="E65" s="531">
        <f t="shared" si="1"/>
        <v>114.5</v>
      </c>
      <c r="F65" s="371" t="str">
        <f t="shared" si="2"/>
        <v>TBO</v>
      </c>
      <c r="G65" s="371">
        <f t="shared" si="3"/>
        <v>5.359574468</v>
      </c>
      <c r="H65" s="122" t="s">
        <v>448</v>
      </c>
      <c r="I65" s="362">
        <v>-146.0</v>
      </c>
      <c r="J65" s="533">
        <f t="shared" si="4"/>
        <v>3739.5</v>
      </c>
      <c r="K65" s="362">
        <v>4000.0</v>
      </c>
    </row>
    <row r="66">
      <c r="A66" s="123" t="s">
        <v>87</v>
      </c>
      <c r="B66" s="122">
        <v>2733.0</v>
      </c>
      <c r="C66" s="145" t="b">
        <f t="array" ref="C66">_xlfn.XLOOKUP(B66,SILOMS!T21:T54,SILOMS!G21:G54,FALSE)</f>
        <v>0</v>
      </c>
      <c r="D66" s="472">
        <v>163.96527777777777</v>
      </c>
      <c r="E66" s="531">
        <f t="shared" si="1"/>
        <v>64.83333333</v>
      </c>
      <c r="F66" s="371" t="str">
        <f t="shared" si="2"/>
        <v>TBO</v>
      </c>
      <c r="G66" s="371">
        <f t="shared" si="3"/>
        <v>3.034751773</v>
      </c>
      <c r="H66" s="122" t="s">
        <v>481</v>
      </c>
      <c r="I66" s="362">
        <v>-474.0</v>
      </c>
      <c r="J66" s="533">
        <f t="shared" si="4"/>
        <v>3461.166667</v>
      </c>
      <c r="K66" s="534">
        <v>4200.0</v>
      </c>
    </row>
    <row r="67">
      <c r="A67" s="123" t="s">
        <v>84</v>
      </c>
      <c r="B67" s="122">
        <v>2719.0</v>
      </c>
      <c r="C67" s="145" t="b">
        <f t="array" ref="C67">_xlfn.XLOOKUP(B67,SILOMS!T22:T55,SILOMS!G22:G55,FALSE)</f>
        <v>0</v>
      </c>
      <c r="D67" s="472">
        <v>172.875</v>
      </c>
      <c r="E67" s="531">
        <f t="shared" si="1"/>
        <v>-149</v>
      </c>
      <c r="F67" s="371" t="str">
        <f t="shared" si="2"/>
        <v>TBO_VENC</v>
      </c>
      <c r="G67" s="371">
        <f t="shared" si="3"/>
        <v>-6.974468085</v>
      </c>
      <c r="H67" s="122" t="s">
        <v>481</v>
      </c>
      <c r="I67" s="362">
        <v>-359.0</v>
      </c>
      <c r="J67" s="533">
        <f t="shared" si="4"/>
        <v>3790</v>
      </c>
      <c r="K67" s="534">
        <v>4200.0</v>
      </c>
      <c r="L67" s="362" t="s">
        <v>482</v>
      </c>
    </row>
    <row r="68">
      <c r="A68" s="122" t="s">
        <v>151</v>
      </c>
      <c r="B68" s="122">
        <v>2731.0</v>
      </c>
      <c r="C68" s="145" t="str">
        <f t="array" ref="C68">_xlfn.XLOOKUP(B68,SILOMS!T23:T56,SILOMS!G23:G56,FALSE)</f>
        <v>PAMASP</v>
      </c>
      <c r="D68" s="472">
        <v>191.38888888888889</v>
      </c>
      <c r="E68" s="531">
        <f t="shared" si="1"/>
        <v>-593.3333333</v>
      </c>
      <c r="F68" s="371" t="str">
        <f t="shared" si="2"/>
        <v>TBO_VENC</v>
      </c>
      <c r="G68" s="371">
        <f t="shared" si="3"/>
        <v>-27.77304965</v>
      </c>
      <c r="H68" s="122" t="s">
        <v>481</v>
      </c>
    </row>
    <row r="69">
      <c r="A69" s="122" t="s">
        <v>81</v>
      </c>
      <c r="B69" s="122">
        <v>2704.0</v>
      </c>
      <c r="C69" s="145" t="str">
        <f t="array" ref="C69">_xlfn.XLOOKUP(B69,SILOMS!T24:T57,SILOMS!G24:G57,FALSE)</f>
        <v>PAMALS</v>
      </c>
      <c r="D69" s="472">
        <v>196.43055555555554</v>
      </c>
      <c r="E69" s="531">
        <f t="shared" si="1"/>
        <v>-714.3333333</v>
      </c>
      <c r="F69" s="371" t="str">
        <f t="shared" si="2"/>
        <v>TBO_VENC</v>
      </c>
      <c r="G69" s="371">
        <f t="shared" si="3"/>
        <v>-33.43687943</v>
      </c>
      <c r="H69" s="122" t="s">
        <v>481</v>
      </c>
    </row>
    <row r="70">
      <c r="A70" s="122" t="s">
        <v>68</v>
      </c>
      <c r="B70" s="122">
        <v>2702.0</v>
      </c>
      <c r="C70" s="145" t="str">
        <f t="array" ref="C70">_xlfn.XLOOKUP(B70,SILOMS!T25:T58,SILOMS!G25:G58,FALSE)</f>
        <v>1/5GAV</v>
      </c>
      <c r="D70" s="472">
        <v>211.54166666666666</v>
      </c>
      <c r="E70" s="531">
        <f t="shared" si="1"/>
        <v>-1077</v>
      </c>
      <c r="F70" s="371" t="str">
        <f t="shared" si="2"/>
        <v>TBO_VENC</v>
      </c>
      <c r="G70" s="371">
        <f t="shared" si="3"/>
        <v>-50.41276596</v>
      </c>
      <c r="H70" s="122" t="s">
        <v>481</v>
      </c>
    </row>
    <row r="71">
      <c r="A71" s="122" t="s">
        <v>145</v>
      </c>
      <c r="B71" s="122">
        <v>2727.0</v>
      </c>
      <c r="C71" s="145" t="b">
        <f t="array" ref="C71">_xlfn.XLOOKUP(B71,SILOMS!T26:T59,SILOMS!G26:G59,FALSE)</f>
        <v>0</v>
      </c>
      <c r="D71" s="472">
        <v>212.85763888888889</v>
      </c>
      <c r="E71" s="531">
        <f t="shared" si="1"/>
        <v>-1108.583333</v>
      </c>
      <c r="F71" s="371" t="str">
        <f t="shared" si="2"/>
        <v>TBO_VENC</v>
      </c>
      <c r="G71" s="371">
        <f t="shared" si="3"/>
        <v>-51.89113475</v>
      </c>
      <c r="H71" s="122" t="s">
        <v>481</v>
      </c>
    </row>
    <row r="72">
      <c r="A72" s="122" t="s">
        <v>160</v>
      </c>
      <c r="B72" s="122">
        <v>2742.0</v>
      </c>
      <c r="C72" s="145" t="str">
        <f t="array" ref="C72">_xlfn.XLOOKUP(B72,SILOMS!T27:T60,SILOMS!G27:G60,FALSE)</f>
        <v>PAMASP</v>
      </c>
      <c r="D72" s="472">
        <v>221.63888888888889</v>
      </c>
      <c r="E72" s="531">
        <f t="shared" si="1"/>
        <v>-1319.333333</v>
      </c>
      <c r="F72" s="371" t="str">
        <f t="shared" si="2"/>
        <v>TBO_VENC</v>
      </c>
      <c r="G72" s="371">
        <f t="shared" si="3"/>
        <v>-61.75602837</v>
      </c>
      <c r="H72" s="122" t="s">
        <v>481</v>
      </c>
    </row>
    <row r="81">
      <c r="A81" s="122"/>
      <c r="B81" s="122"/>
      <c r="C81" s="122"/>
      <c r="D81" s="529" t="s">
        <v>483</v>
      </c>
      <c r="E81" s="122" t="s">
        <v>50</v>
      </c>
      <c r="F81" s="122" t="s">
        <v>484</v>
      </c>
      <c r="G81" s="529" t="s">
        <v>485</v>
      </c>
      <c r="H81" s="529" t="s">
        <v>24</v>
      </c>
    </row>
    <row r="82">
      <c r="A82" s="122" t="s">
        <v>256</v>
      </c>
      <c r="B82" s="122" t="s">
        <v>77</v>
      </c>
      <c r="C82" s="122">
        <v>2703.0</v>
      </c>
      <c r="D82" s="122">
        <v>3750.0</v>
      </c>
      <c r="E82" s="122">
        <v>4000.0</v>
      </c>
      <c r="F82" s="472">
        <v>158.89583333333334</v>
      </c>
      <c r="G82" s="535">
        <f t="shared" ref="G82:G86" si="5">E82-F82*24</f>
        <v>186.5</v>
      </c>
      <c r="H82" s="536" t="s">
        <v>486</v>
      </c>
    </row>
    <row r="83">
      <c r="A83" s="122" t="s">
        <v>137</v>
      </c>
      <c r="B83" s="122" t="s">
        <v>107</v>
      </c>
      <c r="C83" s="122">
        <v>2743.0</v>
      </c>
      <c r="D83" s="122">
        <v>3790.0</v>
      </c>
      <c r="E83" s="122">
        <v>4000.0</v>
      </c>
      <c r="F83" s="472">
        <v>159.35416666666666</v>
      </c>
      <c r="G83" s="537">
        <f t="shared" si="5"/>
        <v>175.5</v>
      </c>
      <c r="H83" s="529" t="s">
        <v>487</v>
      </c>
    </row>
    <row r="84">
      <c r="A84" s="122" t="s">
        <v>345</v>
      </c>
      <c r="B84" s="122" t="s">
        <v>72</v>
      </c>
      <c r="C84" s="122">
        <v>2738.0</v>
      </c>
      <c r="D84" s="122">
        <v>3650.0</v>
      </c>
      <c r="E84" s="122">
        <v>4000.0</v>
      </c>
      <c r="F84" s="472">
        <v>161.89583333333334</v>
      </c>
      <c r="G84" s="537">
        <f t="shared" si="5"/>
        <v>114.5</v>
      </c>
      <c r="H84" s="529" t="s">
        <v>488</v>
      </c>
    </row>
    <row r="85">
      <c r="A85" s="122" t="s">
        <v>119</v>
      </c>
      <c r="B85" s="122" t="s">
        <v>87</v>
      </c>
      <c r="C85" s="122">
        <v>2733.0</v>
      </c>
      <c r="D85" s="122">
        <v>3890.0</v>
      </c>
      <c r="E85" s="122">
        <v>4200.0</v>
      </c>
      <c r="F85" s="472">
        <v>163.96527777777777</v>
      </c>
      <c r="G85" s="537">
        <f t="shared" si="5"/>
        <v>264.8333333</v>
      </c>
      <c r="H85" s="529" t="s">
        <v>489</v>
      </c>
    </row>
    <row r="86">
      <c r="A86" s="122" t="s">
        <v>82</v>
      </c>
      <c r="B86" s="122" t="s">
        <v>84</v>
      </c>
      <c r="C86" s="122">
        <v>2719.0</v>
      </c>
      <c r="D86" s="122">
        <v>3850.0</v>
      </c>
      <c r="E86" s="122">
        <v>4200.0</v>
      </c>
      <c r="F86" s="472">
        <v>172.875</v>
      </c>
      <c r="G86" s="538">
        <f t="shared" si="5"/>
        <v>51</v>
      </c>
      <c r="H86" s="529" t="s">
        <v>490</v>
      </c>
    </row>
    <row r="91">
      <c r="H91" s="539" t="s">
        <v>491</v>
      </c>
    </row>
    <row r="93">
      <c r="I93" s="540" t="s">
        <v>492</v>
      </c>
      <c r="J93" s="141"/>
    </row>
    <row r="94">
      <c r="I94" s="541" t="s">
        <v>493</v>
      </c>
      <c r="J94" s="178"/>
    </row>
    <row r="95">
      <c r="I95" s="541" t="s">
        <v>494</v>
      </c>
      <c r="J95" s="178"/>
    </row>
    <row r="96">
      <c r="I96" s="541" t="s">
        <v>495</v>
      </c>
      <c r="J96" s="178"/>
    </row>
    <row r="97">
      <c r="I97" s="541" t="s">
        <v>496</v>
      </c>
      <c r="J97" s="178"/>
    </row>
    <row r="98">
      <c r="I98" s="541" t="s">
        <v>497</v>
      </c>
      <c r="J98" s="178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