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<sst xmlns="http://schemas.openxmlformats.org/spreadsheetml/2006/main" count="24524" uniqueCount="3248">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</sst>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46218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 hidden="1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520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 hidden="1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504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 hidden="1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504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504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482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482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482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482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482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482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482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482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 hidden="1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482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482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482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482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 hidden="1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482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482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482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 hidden="1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482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482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 hidden="1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482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 hidden="1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482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482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449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449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 hidden="1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449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449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 hidden="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449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 hidden="1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449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 hidden="1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449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 hidden="1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449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 hidden="1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449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449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419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419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415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 hidden="1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415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 hidden="1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415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415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 hidden="1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415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 hidden="1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415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415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 hidden="1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405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405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 hidden="1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405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 hidden="1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405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405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387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387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387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 hidden="1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387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387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387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378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 hidden="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378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378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378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378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378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378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 hidden="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378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 hidden="1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378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 hidden="1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378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 hidden="1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378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 hidden="1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378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 hidden="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378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 hidden="1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378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 hidden="1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378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369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 hidden="1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369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 hidden="1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365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 hidden="1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363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 hidden="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349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 hidden="1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349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349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349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 hidden="1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336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 hidden="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327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327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327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327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327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327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 hidden="1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327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 hidden="1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327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 hidden="1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327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324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 hidden="1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324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 hidden="1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320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320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320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320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 hidden="1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308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301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301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301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301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301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 hidden="1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301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301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 hidden="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281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 hidden="1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281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 hidden="1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281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 hidden="1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279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 hidden="1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279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 hidden="1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279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279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272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253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 hidden="1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253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251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 hidden="1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250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 hidden="1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250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247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239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232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 hidden="1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232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 hidden="1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232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232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 hidden="1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232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 hidden="1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232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232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232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218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 hidden="1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218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 hidden="1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211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211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 hidden="1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211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208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 hidden="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208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 hidden="1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208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 hidden="1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208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190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190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190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190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190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190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190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 hidden="1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190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190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190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190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190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190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182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 hidden="1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182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 hidden="1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170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 hidden="1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170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168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 hidden="1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168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155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 hidden="1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155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 hidden="1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155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155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 hidden="1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155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155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155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 hidden="1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155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155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155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 hidden="1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155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155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 hidden="1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155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 hidden="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155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 hidden="1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155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 hidden="1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155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 hidden="1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155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155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155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 hidden="1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155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 hidden="1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155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 hidden="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141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 hidden="1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141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 hidden="1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133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 hidden="1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133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 hidden="1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128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111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111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111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106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93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93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93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93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93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93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93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93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93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93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93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93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93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93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93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93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93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93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93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93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93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93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93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93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93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93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93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93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93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93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93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93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93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93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93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93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93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93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91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91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76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76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76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76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76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76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76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76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76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76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76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76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76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76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76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76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76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76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76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76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76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76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76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76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76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70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70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70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70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70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70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70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69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69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64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64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64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64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64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64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64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64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54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54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47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47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47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47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47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47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47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47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47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47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47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47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47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47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47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47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35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35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35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35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35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30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30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30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30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30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30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30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30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30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30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30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30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30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30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30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30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30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30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30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30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30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30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30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30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30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30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30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30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22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22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15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15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13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13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13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7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7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122678-04"/>
        <filter val="C611008-0101"/>
        <filter val="3244809-4"/>
        <filter val="30994-001"/>
        <filter val="2643031-7"/>
        <filter val="30-182"/>
        <filter val="453-5000-7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46218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520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504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504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504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482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482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482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482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482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482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482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482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482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482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482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482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482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482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482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482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482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482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482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482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449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449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449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449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449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449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449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449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449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449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419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419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415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415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415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415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415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415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415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405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405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405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405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405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387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387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387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387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387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387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378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378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378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378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378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378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378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378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378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378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378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378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378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378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378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369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369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365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363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349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349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349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349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336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327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327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327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327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327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327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327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327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327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324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324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320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320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320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320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308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301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301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301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301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301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301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301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281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281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281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279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279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279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279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272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253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253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251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250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250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247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239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232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232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232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232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232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232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232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232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218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218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211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211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211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208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208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208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208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190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190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190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190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190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190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190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190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190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190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190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190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190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182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182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170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170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168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168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155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155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155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155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155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155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155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155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155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155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155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155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155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155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155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155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155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155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155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155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155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141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141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133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133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128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111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111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111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106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93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93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93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93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93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93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93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93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93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93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93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93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93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93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93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93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93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93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93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93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93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93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93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93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93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93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93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93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93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93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93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93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93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93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93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93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93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93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91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91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76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76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76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76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76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76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76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76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76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76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76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76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76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76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76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76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76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76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76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76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76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76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76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76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76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70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70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70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70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70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70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70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69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69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64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64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64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64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64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64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64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64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54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54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47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47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47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47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47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47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47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47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47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47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47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47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47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47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47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47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35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35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35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35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35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30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30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30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30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30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30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30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30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30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30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30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30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30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30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30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30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30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30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30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30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30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30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30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30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30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30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30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30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22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22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15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15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13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13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13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7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7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47"/>
        <filter val="190"/>
        <filter val="272"/>
        <filter val="232"/>
        <filter val="155"/>
        <filter val="111"/>
        <filter val="279"/>
        <filter val="239"/>
        <filter val="93"/>
        <filter val="54"/>
        <filter val="13"/>
        <filter val="15"/>
        <filter val="281"/>
        <filter val="482"/>
        <filter val="363"/>
        <filter val="320"/>
        <filter val="365"/>
        <filter val="520"/>
        <filter val="168"/>
        <filter val="324"/>
        <filter val="247"/>
        <filter val="369"/>
        <filter val="128"/>
        <filter val="7"/>
        <filter val="327"/>
        <filter val="449"/>
        <filter val="405"/>
        <filter val="208"/>
        <filter val="64"/>
        <filter val="22"/>
        <filter val="69"/>
        <filter val="170"/>
        <filter val="250"/>
        <filter val="251"/>
        <filter val="253"/>
        <filter val="133"/>
        <filter val="211"/>
        <filter val="378"/>
        <filter val="336"/>
        <filter val="415"/>
        <filter val="218"/>
        <filter val="70"/>
        <filter val="419"/>
        <filter val="30"/>
        <filter val="76"/>
        <filter val="35"/>
        <filter val="182"/>
        <filter val="141"/>
        <filter val="387"/>
        <filter val="301"/>
        <filter val="106"/>
        <filter val="349"/>
        <filter val="504"/>
        <filter val="308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RBS15/07/26.")</f>
        <v>Acerto virtual de item atendido pela empresa Vee One através do contrato 005/CELOG-PAMALS/2025; RBS15/07/26.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NGS15/07/26.")</f>
        <v>Acerto virtual de item atendido pela empresa Vee One através do contrato 005/CELOG-PAMALS/2025; NGS15/07/26.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3"/>
      <c r="S107" s="353"/>
      <c r="T107" s="353"/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3"/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3"/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96967")</f>
        <v>exchange com SN 96967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2" t="str">
        <f>IFERROR(__xludf.DUMMYFUNCTION("""COMPUTED_VALUE"""),"09/07")</f>
        <v>09/07</v>
      </c>
      <c r="R150" s="352" t="str">
        <f>IFERROR(__xludf.DUMMYFUNCTION("""COMPUTED_VALUE"""),"09/07")</f>
        <v>09/07</v>
      </c>
      <c r="S150" s="352" t="str">
        <f>IFERROR(__xludf.DUMMYFUNCTION("""COMPUTED_VALUE"""),"09/07")</f>
        <v>09/07</v>
      </c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2" t="str">
        <f>IFERROR(__xludf.DUMMYFUNCTION("""COMPUTED_VALUE"""),"13/07")</f>
        <v>13/07</v>
      </c>
      <c r="R151" s="352" t="str">
        <f>IFERROR(__xludf.DUMMYFUNCTION("""COMPUTED_VALUE"""),"13/07")</f>
        <v>13/07</v>
      </c>
      <c r="S151" s="352" t="str">
        <f>IFERROR(__xludf.DUMMYFUNCTION("""COMPUTED_VALUE"""),"13/07")</f>
        <v>13/07</v>
      </c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2" t="str">
        <f>IFERROR(__xludf.DUMMYFUNCTION("""COMPUTED_VALUE"""),"13/07")</f>
        <v>13/07</v>
      </c>
      <c r="R152" s="352" t="str">
        <f>IFERROR(__xludf.DUMMYFUNCTION("""COMPUTED_VALUE"""),"13/07")</f>
        <v>13/07</v>
      </c>
      <c r="S152" s="352" t="str">
        <f>IFERROR(__xludf.DUMMYFUNCTION("""COMPUTED_VALUE"""),"13/07")</f>
        <v>13/07</v>
      </c>
      <c r="T152" s="353"/>
      <c r="U152" s="353"/>
      <c r="V152" s="353"/>
      <c r="W152" s="353"/>
      <c r="X152" s="353"/>
      <c r="Y152" s="353"/>
      <c r="Z152" s="353"/>
    </row>
    <row r="153">
      <c r="A153" s="352" t="str">
        <f>IFERROR(__xludf.DUMMYFUNCTION("""COMPUTED_VALUE"""),"VEE ONE")</f>
        <v>VEE ONE</v>
      </c>
      <c r="B153" s="352" t="str">
        <f>IFERROR(__xludf.DUMMYFUNCTION("""COMPUTED_VALUE"""),"BABE")</f>
        <v>BABE</v>
      </c>
      <c r="C153" s="352" t="str">
        <f>IFERROR(__xludf.DUMMYFUNCTION("""COMPUTED_VALUE"""),"1H75-21")</f>
        <v>1H75-21</v>
      </c>
      <c r="D153" s="352" t="str">
        <f>IFERROR(__xludf.DUMMYFUNCTION("""COMPUTED_VALUE"""),"PRESSURE REGULATOR")</f>
        <v>PRESSURE REGULATOR</v>
      </c>
      <c r="E153" s="352" t="str">
        <f>IFERROR(__xludf.DUMMYFUNCTION("""COMPUTED_VALUE"""),"11B982")</f>
        <v>11B982</v>
      </c>
      <c r="F153" s="352" t="str">
        <f>IFERROR(__xludf.DUMMYFUNCTION("""COMPUTED_VALUE"""),"022/2026")</f>
        <v>022/2026</v>
      </c>
      <c r="G153" s="352" t="str">
        <f>IFERROR(__xludf.DUMMYFUNCTION("""COMPUTED_VALUE"""),"14/07")</f>
        <v>14/07</v>
      </c>
      <c r="H153" s="352" t="str">
        <f>IFERROR(__xludf.DUMMYFUNCTION("""COMPUTED_VALUE"""),"14/07")</f>
        <v>14/07</v>
      </c>
      <c r="I153" s="352" t="str">
        <f>IFERROR(__xludf.DUMMYFUNCTION("""COMPUTED_VALUE"""),"corrigir SN")</f>
        <v>corrigir SN</v>
      </c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2" t="str">
        <f>IFERROR(__xludf.DUMMYFUNCTION("""COMPUTED_VALUE"""),"VEE ONE")</f>
        <v>VEE ONE</v>
      </c>
      <c r="B154" s="352" t="str">
        <f>IFERROR(__xludf.DUMMYFUNCTION("""COMPUTED_VALUE"""),"BAMN")</f>
        <v>BAMN</v>
      </c>
      <c r="C154" s="352" t="str">
        <f>IFERROR(__xludf.DUMMYFUNCTION("""COMPUTED_VALUE"""),"011-00916-10")</f>
        <v>011-00916-10</v>
      </c>
      <c r="D154" s="352" t="str">
        <f>IFERROR(__xludf.DUMMYFUNCTION("""COMPUTED_VALUE"""),"UNIDADE DE EXIBIÇÃO DE INFORMAÇÕES DE VOO")</f>
        <v>UNIDADE DE EXIBIÇÃO DE INFORMAÇÕES DE VOO</v>
      </c>
      <c r="E154" s="352" t="str">
        <f>IFERROR(__xludf.DUMMYFUNCTION("""COMPUTED_VALUE"""),"86815646")</f>
        <v>86815646</v>
      </c>
      <c r="F154" s="352" t="str">
        <f>IFERROR(__xludf.DUMMYFUNCTION("""COMPUTED_VALUE"""),"078/2026")</f>
        <v>078/2026</v>
      </c>
      <c r="G154" s="352" t="str">
        <f>IFERROR(__xludf.DUMMYFUNCTION("""COMPUTED_VALUE"""),"07/07")</f>
        <v>07/07</v>
      </c>
      <c r="H154" s="352" t="str">
        <f>IFERROR(__xludf.DUMMYFUNCTION("""COMPUTED_VALUE"""),"14/07")</f>
        <v>14/07</v>
      </c>
      <c r="I154" s="353"/>
      <c r="J154" s="352" t="str">
        <f>IFERROR(__xludf.DUMMYFUNCTION("""COMPUTED_VALUE"""),"15/07")</f>
        <v>15/07</v>
      </c>
      <c r="K154" s="352" t="str">
        <f>IFERROR(__xludf.DUMMYFUNCTION("""COMPUTED_VALUE"""),"15/07")</f>
        <v>15/07</v>
      </c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</row>
    <row r="155">
      <c r="A155" s="352" t="str">
        <f>IFERROR(__xludf.DUMMYFUNCTION("""COMPUTED_VALUE"""),"VEE ONE")</f>
        <v>VEE ONE</v>
      </c>
      <c r="B155" s="352" t="str">
        <f>IFERROR(__xludf.DUMMYFUNCTION("""COMPUTED_VALUE"""),"BAMN")</f>
        <v>BAMN</v>
      </c>
      <c r="C155" s="352" t="str">
        <f>IFERROR(__xludf.DUMMYFUNCTION("""COMPUTED_VALUE"""),"C163030-1001")</f>
        <v>C163030-1001</v>
      </c>
      <c r="D155" s="352" t="str">
        <f>IFERROR(__xludf.DUMMYFUNCTION("""COMPUTED_VALUE"""),"MAIN WHEEL BRAKE")</f>
        <v>MAIN WHEEL BRAKE</v>
      </c>
      <c r="E155" s="352" t="str">
        <f>IFERROR(__xludf.DUMMYFUNCTION("""COMPUTED_VALUE"""),"02LS")</f>
        <v>02LS</v>
      </c>
      <c r="F155" s="352" t="str">
        <f>IFERROR(__xludf.DUMMYFUNCTION("""COMPUTED_VALUE"""),"080/2026")</f>
        <v>080/2026</v>
      </c>
      <c r="G155" s="352" t="str">
        <f>IFERROR(__xludf.DUMMYFUNCTION("""COMPUTED_VALUE"""),"07/07")</f>
        <v>07/07</v>
      </c>
      <c r="H155" s="352" t="str">
        <f>IFERROR(__xludf.DUMMYFUNCTION("""COMPUTED_VALUE"""),"14/07")</f>
        <v>14/07</v>
      </c>
      <c r="I155" s="353"/>
      <c r="J155" s="352" t="str">
        <f>IFERROR(__xludf.DUMMYFUNCTION("""COMPUTED_VALUE"""),"15/07")</f>
        <v>15/07</v>
      </c>
      <c r="K155" s="352" t="str">
        <f>IFERROR(__xludf.DUMMYFUNCTION("""COMPUTED_VALUE"""),"15/07")</f>
        <v>15/07</v>
      </c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