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Wallace Fernandes\Desktop\"/>
    </mc:Choice>
  </mc:AlternateContent>
  <xr:revisionPtr revIDLastSave="0" documentId="13_ncr:1_{9EE41863-6C74-4EE6-87E2-11BE133368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UMO" sheetId="1" r:id="rId1"/>
    <sheet name="CONTRO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D4" i="3"/>
  <c r="E18" i="3"/>
  <c r="E17" i="3"/>
  <c r="E16" i="3"/>
  <c r="E15" i="3"/>
  <c r="E14" i="3"/>
  <c r="E13" i="3"/>
  <c r="E12" i="3"/>
  <c r="E8" i="3"/>
  <c r="E9" i="3"/>
  <c r="E10" i="3"/>
  <c r="E11" i="3"/>
  <c r="E7" i="3"/>
  <c r="E4" i="3"/>
  <c r="E6" i="3"/>
  <c r="E5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C4" i="3"/>
  <c r="D18" i="1" l="1"/>
  <c r="F17" i="1"/>
  <c r="J18" i="1"/>
  <c r="N17" i="1"/>
  <c r="C9" i="1"/>
  <c r="F10" i="1"/>
  <c r="J17" i="1"/>
  <c r="K18" i="1"/>
  <c r="F11" i="1"/>
  <c r="K17" i="1"/>
  <c r="C7" i="1"/>
  <c r="D17" i="1"/>
  <c r="D19" i="1" s="1"/>
  <c r="L17" i="1"/>
  <c r="I18" i="1"/>
  <c r="C8" i="1"/>
  <c r="E17" i="1"/>
  <c r="M17" i="1"/>
  <c r="H18" i="1"/>
  <c r="G18" i="1"/>
  <c r="C18" i="1"/>
  <c r="F7" i="1"/>
  <c r="G17" i="1"/>
  <c r="N18" i="1"/>
  <c r="F18" i="1"/>
  <c r="F19" i="1" s="1"/>
  <c r="F8" i="1"/>
  <c r="H17" i="1"/>
  <c r="H19" i="1" s="1"/>
  <c r="M18" i="1"/>
  <c r="E18" i="1"/>
  <c r="F9" i="1"/>
  <c r="I17" i="1"/>
  <c r="I19" i="1" s="1"/>
  <c r="L18" i="1"/>
  <c r="K19" i="1"/>
  <c r="J19" i="1"/>
  <c r="C17" i="1"/>
  <c r="C10" i="1"/>
  <c r="N19" i="1" l="1"/>
  <c r="F12" i="1"/>
  <c r="L19" i="1"/>
  <c r="C19" i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G19" i="1"/>
  <c r="M19" i="1"/>
  <c r="E19" i="1"/>
  <c r="M20" i="1" l="1"/>
  <c r="N20" i="1" s="1"/>
</calcChain>
</file>

<file path=xl/sharedStrings.xml><?xml version="1.0" encoding="utf-8"?>
<sst xmlns="http://schemas.openxmlformats.org/spreadsheetml/2006/main" count="71" uniqueCount="45">
  <si>
    <t>OUTROS</t>
  </si>
  <si>
    <t>TOTAL</t>
  </si>
  <si>
    <t>RESUMO</t>
  </si>
  <si>
    <t>PRINCIPAL</t>
  </si>
  <si>
    <t>EXTRA</t>
  </si>
  <si>
    <t>DESPESAS</t>
  </si>
  <si>
    <t>CASA</t>
  </si>
  <si>
    <t>LAZER</t>
  </si>
  <si>
    <t>CARRO</t>
  </si>
  <si>
    <t>SEGURO</t>
  </si>
  <si>
    <t>PET</t>
  </si>
  <si>
    <t>MÊS</t>
  </si>
  <si>
    <t>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</si>
  <si>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</si>
  <si>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</si>
  <si>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</si>
  <si>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</si>
  <si>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</si>
  <si>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</si>
  <si>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</si>
  <si>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</si>
  <si>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</si>
  <si>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</si>
  <si>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</si>
  <si>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</si>
  <si>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RECEITA</t>
  </si>
  <si>
    <t>DESPESA</t>
  </si>
  <si>
    <t>SALDO</t>
  </si>
  <si>
    <t>BALANÇO</t>
  </si>
  <si>
    <t>DATA</t>
  </si>
  <si>
    <t>CATEGORIA</t>
  </si>
  <si>
    <t>DESCRIÇÃO</t>
  </si>
  <si>
    <t>VALOR</t>
  </si>
  <si>
    <t>OBSERVAÇÃO</t>
  </si>
  <si>
    <t>RECEITAS</t>
  </si>
  <si>
    <t>CONTROLE</t>
  </si>
  <si>
    <t>TIPO</t>
  </si>
  <si>
    <t>PGTO SALÁRIO</t>
  </si>
  <si>
    <t>HORAS EXTRAS</t>
  </si>
  <si>
    <t>...</t>
  </si>
  <si>
    <t>ALUGUEL</t>
  </si>
  <si>
    <t>MANUTENÇÃO</t>
  </si>
  <si>
    <t>COMIDA, VET</t>
  </si>
  <si>
    <t>-</t>
  </si>
  <si>
    <t>E x c e l e n t e j o a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</si>
</sst>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/>
    <xf numFmtId="1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2" borderId="1" xfId="0" applyFill="1" applyBorder="1"/>
    <xf numFmtId="44" fontId="0" fillId="0" borderId="1" xfId="1" applyFont="1" applyFill="1" applyBorder="1"/>
    <xf numFmtId="0" fontId="0" fillId="3" borderId="1" xfId="0" applyFill="1" applyBorder="1"/>
    <xf numFmtId="44" fontId="0" fillId="5" borderId="1" xfId="1" applyFont="1" applyFill="1" applyBorder="1"/>
    <xf numFmtId="164" fontId="0" fillId="0" borderId="1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0" borderId="0" xfId="0" applyFont="1"/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2"/>
          <c:order val="2"/>
          <c:tx>
            <c:strRef>
              <c:f>RESUMO!$B$20</c:f>
              <c:strCache>
                <c:ptCount val="1"/>
                <c:pt idx="0">
                  <c:v>BALANÇO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 w="19050">
              <a:solidFill>
                <a:srgbClr val="0070C0"/>
              </a:solidFill>
            </a:ln>
            <a:effectLst/>
          </c:spPr>
          <c:cat>
            <c:strRef>
              <c:f>RESUMO!$C$16:$N$16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RESUMO!$C$20:$N$20</c:f>
              <c:numCache>
                <c:formatCode>_-"R$"\ * #,##0_-;\-"R$"\ * #,##0_-;_-"R$"\ * "-"??_-;_-@_-</c:formatCode>
                <c:ptCount val="12"/>
                <c:pt idx="0">
                  <c:v>828</c:v>
                </c:pt>
                <c:pt idx="1">
                  <c:v>828</c:v>
                </c:pt>
                <c:pt idx="2">
                  <c:v>828</c:v>
                </c:pt>
                <c:pt idx="3">
                  <c:v>828</c:v>
                </c:pt>
                <c:pt idx="4">
                  <c:v>828</c:v>
                </c:pt>
                <c:pt idx="5">
                  <c:v>828</c:v>
                </c:pt>
                <c:pt idx="6">
                  <c:v>828</c:v>
                </c:pt>
                <c:pt idx="7">
                  <c:v>828</c:v>
                </c:pt>
                <c:pt idx="8">
                  <c:v>828</c:v>
                </c:pt>
                <c:pt idx="9">
                  <c:v>828</c:v>
                </c:pt>
                <c:pt idx="10">
                  <c:v>828</c:v>
                </c:pt>
                <c:pt idx="11">
                  <c:v>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C8-4C33-A545-EA3530F32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92744"/>
        <c:axId val="566987344"/>
      </c:areaChart>
      <c:barChart>
        <c:barDir val="col"/>
        <c:grouping val="clustered"/>
        <c:varyColors val="0"/>
        <c:ser>
          <c:idx val="0"/>
          <c:order val="0"/>
          <c:tx>
            <c:strRef>
              <c:f>RESUMO!$B$17</c:f>
              <c:strCache>
                <c:ptCount val="1"/>
                <c:pt idx="0">
                  <c:v>RECEITA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RESUMO!$C$16:$N$16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RESUMO!$C$17:$N$17</c:f>
              <c:numCache>
                <c:formatCode>_-"R$"\ * #,##0_-;\-"R$"\ * #,##0_-;_-"R$"\ * "-"??_-;_-@_-</c:formatCode>
                <c:ptCount val="12"/>
                <c:pt idx="0">
                  <c:v>1273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8-4C33-A545-EA3530F32BE8}"/>
            </c:ext>
          </c:extLst>
        </c:ser>
        <c:ser>
          <c:idx val="1"/>
          <c:order val="1"/>
          <c:tx>
            <c:strRef>
              <c:f>RESUMO!$B$18</c:f>
              <c:strCache>
                <c:ptCount val="1"/>
                <c:pt idx="0">
                  <c:v>DESPESA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RESUMO!$C$16:$N$16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RESUMO!$C$18:$N$18</c:f>
              <c:numCache>
                <c:formatCode>_-"R$"\ * #,##0_-;\-"R$"\ * #,##0_-;_-"R$"\ * "-"??_-;_-@_-</c:formatCode>
                <c:ptCount val="12"/>
                <c:pt idx="0">
                  <c:v>445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8-4C33-A545-EA3530F32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039544"/>
        <c:axId val="567035224"/>
      </c:barChart>
      <c:catAx>
        <c:axId val="56703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7035224"/>
        <c:crosses val="autoZero"/>
        <c:auto val="1"/>
        <c:lblAlgn val="ctr"/>
        <c:lblOffset val="100"/>
        <c:noMultiLvlLbl val="0"/>
      </c:catAx>
      <c:valAx>
        <c:axId val="567035224"/>
        <c:scaling>
          <c:orientation val="minMax"/>
        </c:scaling>
        <c:delete val="0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7039544"/>
        <c:crosses val="autoZero"/>
        <c:crossBetween val="between"/>
      </c:valAx>
      <c:valAx>
        <c:axId val="566987344"/>
        <c:scaling>
          <c:orientation val="minMax"/>
        </c:scaling>
        <c:delete val="0"/>
        <c:axPos val="r"/>
        <c:numFmt formatCode="_-&quot;R$&quot;\ * #,##0_-;\-&quot;R$&quot;\ * #,##0_-;_-&quot;R$&quot;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992744"/>
        <c:crosses val="max"/>
        <c:crossBetween val="between"/>
      </c:valAx>
      <c:catAx>
        <c:axId val="566992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698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679173</xdr:colOff>
      <xdr:row>0</xdr:row>
      <xdr:rowOff>265043</xdr:rowOff>
    </xdr:from>
    <xdr:to>
      <xdr:col>14</xdr:col>
      <xdr:colOff>0</xdr:colOff>
      <xdr:row>14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A848AE-D06C-3593-3E36-67EF5F17E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7CB33-431C-45CD-8E41-259B0D79DCD0}" name="Tabela1" displayName="Tabela1" ref="B3:I18" totalsRowShown="0" headerRowDxfId="11" dataDxfId="10">
  <autoFilter ref="B3:I18" xr:uid="{C4F7CB33-431C-45CD-8E41-259B0D79DCD0}"/>
  <tableColumns count="8">
    <tableColumn id="1" xr3:uid="{7F0A6092-D36D-4DD0-8A9F-72EC7E12FF69}" name="DATA" dataDxfId="9"/>
    <tableColumn id="2" xr3:uid="{6942DA43-8E0F-4B9C-94FB-6110E7CA7AF1}" name="MÊS" dataDxfId="8">
      <calculatedColumnFormula>TEXT(B4,"MMM")</calculatedColumnFormula>
    </tableColumn>
    <tableColumn id="3" xr3:uid="{485C321F-9AE6-48A6-B556-4EBE52AB8CE9}" name="ANO" dataDxfId="7">
      <calculatedColumnFormula>TEXT(B4,"AAA")</calculatedColumnFormula>
    </tableColumn>
    <tableColumn id="4" xr3:uid="{225E1E5F-49EE-4E87-BA4F-11D65B5A11A8}" name="TIPO" dataDxfId="6">
      <calculatedColumnFormula>IF(H4&lt;0,"DESPESA","RECEITA")</calculatedColumnFormula>
    </tableColumn>
    <tableColumn id="5" xr3:uid="{835B5916-A0D9-40FB-842D-FF1D3B53493D}" name="CATEGORIA" dataDxfId="5"/>
    <tableColumn id="6" xr3:uid="{6D27375D-A057-451C-A9E1-51BBD4A70A4E}" name="DESCRIÇÃO" dataDxfId="4"/>
    <tableColumn id="7" xr3:uid="{69EC16ED-7096-41FF-A092-DCE3365E0980}" name="VALOR" dataDxfId="3" dataCellStyle="Moeda"/>
    <tableColumn id="8" xr3:uid="{EC2AA3C0-771D-4AEB-AFC7-2E86137E452E}" name="OBSERVAÇÃO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S274"/>
  <sheetViews>
    <sheetView showGridLines="0" tabSelected="1" zoomScaleNormal="100" workbookViewId="0">
      <selection activeCell="D13" sqref="D13"/>
    </sheetView>
  </sheetViews>
  <sheetFormatPr defaultRowHeight="15" x14ac:dyDescent="0.25"/>
  <cols>
    <col min="1" max="1" width="2.7109375" customWidth="1"/>
    <col min="2" max="2" width="10.28515625" bestFit="1" customWidth="1"/>
    <col min="3" max="3" width="13.140625" customWidth="1"/>
    <col min="4" max="14" width="11.7109375" customWidth="1"/>
  </cols>
  <sheetData>
    <row r="1" spans="1:14" ht="21" x14ac:dyDescent="0.35">
      <c r="A1" s="2" t="s">
        <v>2</v>
      </c>
    </row>
    <row r="3" spans="1:14" x14ac:dyDescent="0.25">
      <c r="B3" s="6" t="s">
        <v>12</v>
      </c>
      <c r="C3" s="5">
        <v>2025</v>
      </c>
    </row>
    <row r="4" spans="1:14" x14ac:dyDescent="0.25">
      <c r="B4" s="6" t="s">
        <v>11</v>
      </c>
      <c r="C4" s="5" t="s">
        <v>13</v>
      </c>
    </row>
    <row r="6" spans="1:14" x14ac:dyDescent="0.25">
      <c r="B6" s="17" t="s">
        <v>34</v>
      </c>
      <c r="C6" s="17"/>
      <c r="E6" s="18" t="s">
        <v>5</v>
      </c>
      <c r="F6" s="18"/>
    </row>
    <row r="7" spans="1:14" x14ac:dyDescent="0.25">
      <c r="B7" s="7" t="s">
        <v>3</v>
      </c>
      <c r="C7" s="8">
        <f>SUMIFS(CONTROLE!H:H,CONTROLE!C:C,RESUMO!C4,CONTROLE!D:D,RESUMO!C3,CONTROLE!F:F,RESUMO!B7)</f>
        <v>1155</v>
      </c>
      <c r="E7" s="9" t="s">
        <v>6</v>
      </c>
      <c r="F7" s="10">
        <f>-1*SUMIFS(CONTROLE!H:H,CONTROLE!C:C,RESUMO!C4,CONTROLE!D:D,RESUMO!C3,CONTROLE!F:F,RESUMO!E7)</f>
        <v>74</v>
      </c>
    </row>
    <row r="8" spans="1:14" x14ac:dyDescent="0.25">
      <c r="B8" s="7" t="s">
        <v>4</v>
      </c>
      <c r="C8" s="8">
        <f>SUMIFS(CONTROLE!H:H,CONTROLE!C:C,RESUMO!C4,CONTROLE!D:D,RESUMO!C3,CONTROLE!F:F,RESUMO!B8)</f>
        <v>68</v>
      </c>
      <c r="E8" s="9" t="s">
        <v>7</v>
      </c>
      <c r="F8" s="10">
        <f>-1*SUMIFS(CONTROLE!H:H,CONTROLE!C:C,RESUMO!C4,CONTROLE!D:D,RESUMO!C3,CONTROLE!F:F,RESUMO!E8)</f>
        <v>126</v>
      </c>
    </row>
    <row r="9" spans="1:14" x14ac:dyDescent="0.25">
      <c r="B9" s="7" t="s">
        <v>0</v>
      </c>
      <c r="C9" s="8">
        <f>SUMIFS(CONTROLE!H:H,CONTROLE!C:C,RESUMO!C4,CONTROLE!D:D,RESUMO!C3,CONTROLE!F:F,RESUMO!B9)</f>
        <v>50</v>
      </c>
      <c r="E9" s="9" t="s">
        <v>8</v>
      </c>
      <c r="F9" s="10">
        <f>-1*SUMIFS(CONTROLE!H:H,CONTROLE!C:C,RESUMO!C4,CONTROLE!D:D,RESUMO!C3,CONTROLE!F:F,RESUMO!E9)</f>
        <v>68</v>
      </c>
    </row>
    <row r="10" spans="1:14" x14ac:dyDescent="0.25">
      <c r="B10" s="7" t="s">
        <v>1</v>
      </c>
      <c r="C10" s="8">
        <f>SUM(C7:C9)</f>
        <v>1273</v>
      </c>
      <c r="E10" s="9" t="s">
        <v>9</v>
      </c>
      <c r="F10" s="10">
        <f>-1*SUMIFS(CONTROLE!H:H,CONTROLE!C:C,RESUMO!C4,CONTROLE!D:D,RESUMO!C3,CONTROLE!F:F,RESUMO!E10)</f>
        <v>157</v>
      </c>
    </row>
    <row r="11" spans="1:14" x14ac:dyDescent="0.25">
      <c r="E11" s="9" t="s">
        <v>10</v>
      </c>
      <c r="F11" s="10">
        <f>-1*SUMIFS(CONTROLE!H:H,CONTROLE!C:C,RESUMO!C4,CONTROLE!D:D,RESUMO!C3,CONTROLE!F:F,RESUMO!E11)</f>
        <v>20</v>
      </c>
    </row>
    <row r="12" spans="1:14" x14ac:dyDescent="0.25">
      <c r="E12" s="9" t="s">
        <v>1</v>
      </c>
      <c r="F12" s="10">
        <f>SUM(F7:F11)</f>
        <v>445</v>
      </c>
    </row>
    <row r="15" spans="1:14" x14ac:dyDescent="0.25">
      <c r="B15" s="6" t="s">
        <v>12</v>
      </c>
      <c r="C15" s="5">
        <v>2025</v>
      </c>
    </row>
    <row r="16" spans="1:14" x14ac:dyDescent="0.25">
      <c r="B16" s="6" t="s">
        <v>43</v>
      </c>
      <c r="C16" s="13" t="s">
        <v>13</v>
      </c>
      <c r="D16" s="6" t="s">
        <v>14</v>
      </c>
      <c r="E16" s="6" t="s">
        <v>15</v>
      </c>
      <c r="F16" s="6" t="s">
        <v>16</v>
      </c>
      <c r="G16" s="6" t="s">
        <v>17</v>
      </c>
      <c r="H16" s="6" t="s">
        <v>18</v>
      </c>
      <c r="I16" s="6" t="s">
        <v>19</v>
      </c>
      <c r="J16" s="6" t="s">
        <v>20</v>
      </c>
      <c r="K16" s="6" t="s">
        <v>21</v>
      </c>
      <c r="L16" s="6" t="s">
        <v>22</v>
      </c>
      <c r="M16" s="6" t="s">
        <v>23</v>
      </c>
      <c r="N16" s="6" t="s">
        <v>24</v>
      </c>
    </row>
    <row r="17" spans="2:14" x14ac:dyDescent="0.25">
      <c r="B17" s="14" t="s">
        <v>25</v>
      </c>
      <c r="C17" s="12">
        <f>SUMIFS(CONTROLE!$H:$H,CONTROLE!$C:$C,RESUMO!C$16,CONTROLE!$D:$D,RESUMO!$C$15,CONTROLE!$E:$E,RESUMO!$B17)</f>
        <v>1273</v>
      </c>
      <c r="D17" s="11">
        <f>SUMIFS(CONTROLE!$H:$H,CONTROLE!$C:$C,RESUMO!D$16,CONTROLE!$D:$D,RESUMO!$C$15,CONTROLE!$E:$E,RESUMO!$B17)</f>
        <v>0</v>
      </c>
      <c r="E17" s="11">
        <f>SUMIFS(CONTROLE!$H:$H,CONTROLE!$C:$C,RESUMO!E$16,CONTROLE!$D:$D,RESUMO!$C$15,CONTROLE!$E:$E,RESUMO!$B17)</f>
        <v>0</v>
      </c>
      <c r="F17" s="11">
        <f>SUMIFS(CONTROLE!$H:$H,CONTROLE!$C:$C,RESUMO!F$16,CONTROLE!$D:$D,RESUMO!$C$15,CONTROLE!$E:$E,RESUMO!$B17)</f>
        <v>0</v>
      </c>
      <c r="G17" s="11">
        <f>SUMIFS(CONTROLE!$H:$H,CONTROLE!$C:$C,RESUMO!G$16,CONTROLE!$D:$D,RESUMO!$C$15,CONTROLE!$E:$E,RESUMO!$B17)</f>
        <v>0</v>
      </c>
      <c r="H17" s="11">
        <f>SUMIFS(CONTROLE!$H:$H,CONTROLE!$C:$C,RESUMO!H$16,CONTROLE!$D:$D,RESUMO!$C$15,CONTROLE!$E:$E,RESUMO!$B17)</f>
        <v>0</v>
      </c>
      <c r="I17" s="11">
        <f>SUMIFS(CONTROLE!$H:$H,CONTROLE!$C:$C,RESUMO!I$16,CONTROLE!$D:$D,RESUMO!$C$15,CONTROLE!$E:$E,RESUMO!$B17)</f>
        <v>0</v>
      </c>
      <c r="J17" s="11">
        <f>SUMIFS(CONTROLE!$H:$H,CONTROLE!$C:$C,RESUMO!J$16,CONTROLE!$D:$D,RESUMO!$C$15,CONTROLE!$E:$E,RESUMO!$B17)</f>
        <v>0</v>
      </c>
      <c r="K17" s="11">
        <f>SUMIFS(CONTROLE!$H:$H,CONTROLE!$C:$C,RESUMO!K$16,CONTROLE!$D:$D,RESUMO!$C$15,CONTROLE!$E:$E,RESUMO!$B17)</f>
        <v>0</v>
      </c>
      <c r="L17" s="11">
        <f>SUMIFS(CONTROLE!$H:$H,CONTROLE!$C:$C,RESUMO!L$16,CONTROLE!$D:$D,RESUMO!$C$15,CONTROLE!$E:$E,RESUMO!$B17)</f>
        <v>0</v>
      </c>
      <c r="M17" s="11">
        <f>SUMIFS(CONTROLE!$H:$H,CONTROLE!$C:$C,RESUMO!M$16,CONTROLE!$D:$D,RESUMO!$C$15,CONTROLE!$E:$E,RESUMO!$B17)</f>
        <v>0</v>
      </c>
      <c r="N17" s="11">
        <f>SUMIFS(CONTROLE!$H:$H,CONTROLE!$C:$C,RESUMO!N$16,CONTROLE!$D:$D,RESUMO!$C$15,CONTROLE!$E:$E,RESUMO!$B17)</f>
        <v>0</v>
      </c>
    </row>
    <row r="18" spans="2:14" x14ac:dyDescent="0.25">
      <c r="B18" s="15" t="s">
        <v>26</v>
      </c>
      <c r="C18" s="12">
        <f>-1*SUMIFS(CONTROLE!$H:$H,CONTROLE!$C:$C,RESUMO!C$16,CONTROLE!$D:$D,RESUMO!$C$15,CONTROLE!$E:$E,RESUMO!$B18)</f>
        <v>445</v>
      </c>
      <c r="D18" s="12">
        <f>-1*SUMIFS(CONTROLE!$H:$H,CONTROLE!$C:$C,RESUMO!D$16,CONTROLE!$D:$D,RESUMO!$C$15,CONTROLE!$E:$E,RESUMO!$B18)</f>
        <v>0</v>
      </c>
      <c r="E18" s="12">
        <f>-1*SUMIFS(CONTROLE!$H:$H,CONTROLE!$C:$C,RESUMO!E$16,CONTROLE!$D:$D,RESUMO!$C$15,CONTROLE!$E:$E,RESUMO!$B18)</f>
        <v>0</v>
      </c>
      <c r="F18" s="12">
        <f>-1*SUMIFS(CONTROLE!$H:$H,CONTROLE!$C:$C,RESUMO!F$16,CONTROLE!$D:$D,RESUMO!$C$15,CONTROLE!$E:$E,RESUMO!$B18)</f>
        <v>0</v>
      </c>
      <c r="G18" s="12">
        <f>-1*SUMIFS(CONTROLE!$H:$H,CONTROLE!$C:$C,RESUMO!G$16,CONTROLE!$D:$D,RESUMO!$C$15,CONTROLE!$E:$E,RESUMO!$B18)</f>
        <v>0</v>
      </c>
      <c r="H18" s="12">
        <f>-1*SUMIFS(CONTROLE!$H:$H,CONTROLE!$C:$C,RESUMO!H$16,CONTROLE!$D:$D,RESUMO!$C$15,CONTROLE!$E:$E,RESUMO!$B18)</f>
        <v>0</v>
      </c>
      <c r="I18" s="12">
        <f>-1*SUMIFS(CONTROLE!$H:$H,CONTROLE!$C:$C,RESUMO!I$16,CONTROLE!$D:$D,RESUMO!$C$15,CONTROLE!$E:$E,RESUMO!$B18)</f>
        <v>0</v>
      </c>
      <c r="J18" s="12">
        <f>-1*SUMIFS(CONTROLE!$H:$H,CONTROLE!$C:$C,RESUMO!J$16,CONTROLE!$D:$D,RESUMO!$C$15,CONTROLE!$E:$E,RESUMO!$B18)</f>
        <v>0</v>
      </c>
      <c r="K18" s="12">
        <f>-1*SUMIFS(CONTROLE!$H:$H,CONTROLE!$C:$C,RESUMO!K$16,CONTROLE!$D:$D,RESUMO!$C$15,CONTROLE!$E:$E,RESUMO!$B18)</f>
        <v>0</v>
      </c>
      <c r="L18" s="12">
        <f>-1*SUMIFS(CONTROLE!$H:$H,CONTROLE!$C:$C,RESUMO!L$16,CONTROLE!$D:$D,RESUMO!$C$15,CONTROLE!$E:$E,RESUMO!$B18)</f>
        <v>0</v>
      </c>
      <c r="M18" s="12">
        <f>-1*SUMIFS(CONTROLE!$H:$H,CONTROLE!$C:$C,RESUMO!M$16,CONTROLE!$D:$D,RESUMO!$C$15,CONTROLE!$E:$E,RESUMO!$B18)</f>
        <v>0</v>
      </c>
      <c r="N18" s="12">
        <f>-1*SUMIFS(CONTROLE!$H:$H,CONTROLE!$C:$C,RESUMO!N$16,CONTROLE!$D:$D,RESUMO!$C$15,CONTROLE!$E:$E,RESUMO!$B18)</f>
        <v>0</v>
      </c>
    </row>
    <row r="19" spans="2:14" x14ac:dyDescent="0.25">
      <c r="B19" s="6" t="s">
        <v>27</v>
      </c>
      <c r="C19" s="12">
        <f>C17-C18</f>
        <v>828</v>
      </c>
      <c r="D19" s="12">
        <f t="shared" ref="D19:N19" si="0">D17-D18</f>
        <v>0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12">
        <f t="shared" si="0"/>
        <v>0</v>
      </c>
      <c r="K19" s="12">
        <f t="shared" si="0"/>
        <v>0</v>
      </c>
      <c r="L19" s="12">
        <f t="shared" si="0"/>
        <v>0</v>
      </c>
      <c r="M19" s="12">
        <f t="shared" si="0"/>
        <v>0</v>
      </c>
      <c r="N19" s="12">
        <f t="shared" si="0"/>
        <v>0</v>
      </c>
    </row>
    <row r="20" spans="2:14" x14ac:dyDescent="0.25">
      <c r="B20" s="6" t="s">
        <v>28</v>
      </c>
      <c r="C20" s="12">
        <f>SUM(C19,B20)</f>
        <v>828</v>
      </c>
      <c r="D20" s="11">
        <f t="shared" ref="D20:N20" si="1">SUM(D19,C20)</f>
        <v>828</v>
      </c>
      <c r="E20" s="11">
        <f t="shared" si="1"/>
        <v>828</v>
      </c>
      <c r="F20" s="11">
        <f t="shared" si="1"/>
        <v>828</v>
      </c>
      <c r="G20" s="11">
        <f t="shared" si="1"/>
        <v>828</v>
      </c>
      <c r="H20" s="11">
        <f t="shared" si="1"/>
        <v>828</v>
      </c>
      <c r="I20" s="11">
        <f t="shared" si="1"/>
        <v>828</v>
      </c>
      <c r="J20" s="11">
        <f t="shared" si="1"/>
        <v>828</v>
      </c>
      <c r="K20" s="11">
        <f t="shared" si="1"/>
        <v>828</v>
      </c>
      <c r="L20" s="11">
        <f t="shared" si="1"/>
        <v>828</v>
      </c>
      <c r="M20" s="11">
        <f t="shared" si="1"/>
        <v>828</v>
      </c>
      <c r="N20" s="11">
        <f t="shared" si="1"/>
        <v>828</v>
      </c>
    </row>
    <row r="274" spans="227:227" x14ac:dyDescent="0.25">
      <c r="HS274" s="16" t="s">
        <v>44</v>
      </c>
    </row>
  </sheetData>
  <mergeCells count="2">
    <mergeCell ref="B6:C6"/>
    <mergeCell ref="E6:F6"/>
  </mergeCells>
  <phoneticPr fontId="4" type="noConversion"/>
  <conditionalFormatting sqref="C20:N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A396-FE40-4833-BCAA-C035905D5BDF}">
  <dimension ref="A1:AJ118"/>
  <sheetViews>
    <sheetView zoomScaleNormal="100" workbookViewId="0">
      <selection activeCell="C15" sqref="C15"/>
    </sheetView>
  </sheetViews>
  <sheetFormatPr defaultRowHeight="15" x14ac:dyDescent="0.25"/>
  <cols>
    <col min="1" max="1" width="2.7109375" customWidth="1"/>
    <col min="2" max="9" width="16.5703125" customWidth="1"/>
  </cols>
  <sheetData>
    <row r="1" spans="1:9" ht="21" x14ac:dyDescent="0.35">
      <c r="A1" s="2" t="s">
        <v>35</v>
      </c>
    </row>
    <row r="3" spans="1:9" x14ac:dyDescent="0.25">
      <c r="B3" s="1" t="s">
        <v>29</v>
      </c>
      <c r="C3" s="1" t="s">
        <v>11</v>
      </c>
      <c r="D3" s="1" t="s">
        <v>12</v>
      </c>
      <c r="E3" s="1" t="s">
        <v>36</v>
      </c>
      <c r="F3" s="1" t="s">
        <v>30</v>
      </c>
      <c r="G3" s="1" t="s">
        <v>31</v>
      </c>
      <c r="H3" s="1" t="s">
        <v>32</v>
      </c>
      <c r="I3" s="1" t="s">
        <v>33</v>
      </c>
    </row>
    <row r="4" spans="1:9" x14ac:dyDescent="0.25">
      <c r="B4" s="3">
        <v>45658</v>
      </c>
      <c r="C4" s="1" t="str">
        <f>TEXT(B4,"MMM")</f>
        <v>jan</v>
      </c>
      <c r="D4" s="1" t="str">
        <f>TEXT(B4,"AAA")</f>
        <v>2025</v>
      </c>
      <c r="E4" s="1" t="str">
        <f>IF(H4&lt;0,"DESPESA","RECEITA")</f>
        <v>RECEITA</v>
      </c>
      <c r="F4" s="1" t="s">
        <v>3</v>
      </c>
      <c r="G4" s="1" t="s">
        <v>37</v>
      </c>
      <c r="H4" s="4">
        <v>678</v>
      </c>
      <c r="I4" s="1"/>
    </row>
    <row r="5" spans="1:9" x14ac:dyDescent="0.25">
      <c r="B5" s="3">
        <v>45659</v>
      </c>
      <c r="C5" s="1" t="str">
        <f t="shared" ref="C5:C18" si="0">TEXT(B5,"MMM")</f>
        <v>jan</v>
      </c>
      <c r="D5" s="1" t="str">
        <f t="shared" ref="D5:D18" si="1">TEXT(B5,"AAA")</f>
        <v>2025</v>
      </c>
      <c r="E5" s="1" t="str">
        <f t="shared" ref="E5:E18" si="2">IF(H5&lt;0,"DESPESA","RECEITA")</f>
        <v>RECEITA</v>
      </c>
      <c r="F5" s="1" t="s">
        <v>4</v>
      </c>
      <c r="G5" s="1" t="s">
        <v>38</v>
      </c>
      <c r="H5" s="4">
        <v>37</v>
      </c>
      <c r="I5" s="1"/>
    </row>
    <row r="6" spans="1:9" x14ac:dyDescent="0.25">
      <c r="B6" s="3">
        <v>45660</v>
      </c>
      <c r="C6" s="1" t="str">
        <f t="shared" si="0"/>
        <v>jan</v>
      </c>
      <c r="D6" s="1" t="str">
        <f t="shared" si="1"/>
        <v>2025</v>
      </c>
      <c r="E6" s="1" t="str">
        <f t="shared" si="2"/>
        <v>RECEITA</v>
      </c>
      <c r="F6" s="1" t="s">
        <v>0</v>
      </c>
      <c r="G6" s="1" t="s">
        <v>39</v>
      </c>
      <c r="H6" s="4">
        <v>22</v>
      </c>
      <c r="I6" s="1"/>
    </row>
    <row r="7" spans="1:9" x14ac:dyDescent="0.25">
      <c r="B7" s="3">
        <v>45661</v>
      </c>
      <c r="C7" s="1" t="str">
        <f t="shared" si="0"/>
        <v>jan</v>
      </c>
      <c r="D7" s="1" t="str">
        <f t="shared" si="1"/>
        <v>2025</v>
      </c>
      <c r="E7" s="1" t="str">
        <f t="shared" si="2"/>
        <v>DESPESA</v>
      </c>
      <c r="F7" s="1" t="s">
        <v>6</v>
      </c>
      <c r="G7" s="1" t="s">
        <v>40</v>
      </c>
      <c r="H7" s="4">
        <v>-47</v>
      </c>
      <c r="I7" s="1"/>
    </row>
    <row r="8" spans="1:9" x14ac:dyDescent="0.25">
      <c r="B8" s="3">
        <v>45662</v>
      </c>
      <c r="C8" s="1" t="str">
        <f t="shared" si="0"/>
        <v>jan</v>
      </c>
      <c r="D8" s="1" t="str">
        <f t="shared" si="1"/>
        <v>2025</v>
      </c>
      <c r="E8" s="1" t="str">
        <f t="shared" si="2"/>
        <v>DESPESA</v>
      </c>
      <c r="F8" s="1" t="s">
        <v>7</v>
      </c>
      <c r="G8" s="1"/>
      <c r="H8" s="4">
        <v>-60</v>
      </c>
      <c r="I8" s="1"/>
    </row>
    <row r="9" spans="1:9" x14ac:dyDescent="0.25">
      <c r="B9" s="3">
        <v>45663</v>
      </c>
      <c r="C9" s="1" t="str">
        <f t="shared" si="0"/>
        <v>jan</v>
      </c>
      <c r="D9" s="1" t="str">
        <f t="shared" si="1"/>
        <v>2025</v>
      </c>
      <c r="E9" s="1" t="str">
        <f t="shared" si="2"/>
        <v>DESPESA</v>
      </c>
      <c r="F9" s="1" t="s">
        <v>8</v>
      </c>
      <c r="G9" s="1" t="s">
        <v>41</v>
      </c>
      <c r="H9" s="4">
        <v>-34</v>
      </c>
      <c r="I9" s="1"/>
    </row>
    <row r="10" spans="1:9" x14ac:dyDescent="0.25">
      <c r="B10" s="3">
        <v>45664</v>
      </c>
      <c r="C10" s="1" t="str">
        <f t="shared" si="0"/>
        <v>jan</v>
      </c>
      <c r="D10" s="1" t="str">
        <f t="shared" si="1"/>
        <v>2025</v>
      </c>
      <c r="E10" s="1" t="str">
        <f t="shared" si="2"/>
        <v>DESPESA</v>
      </c>
      <c r="F10" s="1" t="s">
        <v>9</v>
      </c>
      <c r="G10" s="1"/>
      <c r="H10" s="4">
        <v>-97</v>
      </c>
      <c r="I10" s="1"/>
    </row>
    <row r="11" spans="1:9" x14ac:dyDescent="0.25">
      <c r="B11" s="3">
        <v>45665</v>
      </c>
      <c r="C11" s="1" t="str">
        <f t="shared" si="0"/>
        <v>jan</v>
      </c>
      <c r="D11" s="1" t="str">
        <f t="shared" si="1"/>
        <v>2025</v>
      </c>
      <c r="E11" s="1" t="str">
        <f t="shared" si="2"/>
        <v>DESPESA</v>
      </c>
      <c r="F11" s="1" t="s">
        <v>10</v>
      </c>
      <c r="G11" s="1" t="s">
        <v>42</v>
      </c>
      <c r="H11" s="4">
        <v>-20</v>
      </c>
      <c r="I11" s="1"/>
    </row>
    <row r="12" spans="1:9" x14ac:dyDescent="0.25">
      <c r="B12" s="3">
        <v>45666</v>
      </c>
      <c r="C12" s="1" t="str">
        <f t="shared" si="0"/>
        <v>jan</v>
      </c>
      <c r="D12" s="1" t="str">
        <f t="shared" si="1"/>
        <v>2025</v>
      </c>
      <c r="E12" s="1" t="str">
        <f t="shared" si="2"/>
        <v>RECEITA</v>
      </c>
      <c r="F12" s="1" t="s">
        <v>3</v>
      </c>
      <c r="G12" s="1" t="s">
        <v>37</v>
      </c>
      <c r="H12" s="4">
        <v>477</v>
      </c>
      <c r="I12" s="1"/>
    </row>
    <row r="13" spans="1:9" x14ac:dyDescent="0.25">
      <c r="B13" s="3">
        <v>45667</v>
      </c>
      <c r="C13" s="1" t="str">
        <f t="shared" si="0"/>
        <v>jan</v>
      </c>
      <c r="D13" s="1" t="str">
        <f t="shared" si="1"/>
        <v>2025</v>
      </c>
      <c r="E13" s="1" t="str">
        <f t="shared" si="2"/>
        <v>RECEITA</v>
      </c>
      <c r="F13" s="1" t="s">
        <v>4</v>
      </c>
      <c r="G13" s="1" t="s">
        <v>38</v>
      </c>
      <c r="H13" s="4">
        <v>31</v>
      </c>
      <c r="I13" s="1"/>
    </row>
    <row r="14" spans="1:9" x14ac:dyDescent="0.25">
      <c r="B14" s="3">
        <v>45668</v>
      </c>
      <c r="C14" s="1" t="str">
        <f t="shared" si="0"/>
        <v>jan</v>
      </c>
      <c r="D14" s="1" t="str">
        <f t="shared" si="1"/>
        <v>2025</v>
      </c>
      <c r="E14" s="1" t="str">
        <f t="shared" si="2"/>
        <v>RECEITA</v>
      </c>
      <c r="F14" s="1" t="s">
        <v>0</v>
      </c>
      <c r="G14" s="1" t="s">
        <v>39</v>
      </c>
      <c r="H14" s="4">
        <v>28</v>
      </c>
      <c r="I14" s="1"/>
    </row>
    <row r="15" spans="1:9" x14ac:dyDescent="0.25">
      <c r="B15" s="3">
        <v>45669</v>
      </c>
      <c r="C15" s="1" t="str">
        <f t="shared" si="0"/>
        <v>jan</v>
      </c>
      <c r="D15" s="1" t="str">
        <f t="shared" si="1"/>
        <v>2025</v>
      </c>
      <c r="E15" s="1" t="str">
        <f t="shared" si="2"/>
        <v>DESPESA</v>
      </c>
      <c r="F15" s="1" t="s">
        <v>6</v>
      </c>
      <c r="G15" s="1" t="s">
        <v>40</v>
      </c>
      <c r="H15" s="4">
        <v>-27</v>
      </c>
      <c r="I15" s="1"/>
    </row>
    <row r="16" spans="1:9" x14ac:dyDescent="0.25">
      <c r="B16" s="3">
        <v>45670</v>
      </c>
      <c r="C16" s="1" t="str">
        <f t="shared" si="0"/>
        <v>jan</v>
      </c>
      <c r="D16" s="1" t="str">
        <f t="shared" si="1"/>
        <v>2025</v>
      </c>
      <c r="E16" s="1" t="str">
        <f t="shared" si="2"/>
        <v>DESPESA</v>
      </c>
      <c r="F16" s="1" t="s">
        <v>7</v>
      </c>
      <c r="G16" s="1"/>
      <c r="H16" s="4">
        <v>-66</v>
      </c>
      <c r="I16" s="1"/>
    </row>
    <row r="17" spans="2:9" x14ac:dyDescent="0.25">
      <c r="B17" s="3">
        <v>45671</v>
      </c>
      <c r="C17" s="1" t="str">
        <f t="shared" si="0"/>
        <v>jan</v>
      </c>
      <c r="D17" s="1" t="str">
        <f t="shared" si="1"/>
        <v>2025</v>
      </c>
      <c r="E17" s="1" t="str">
        <f t="shared" si="2"/>
        <v>DESPESA</v>
      </c>
      <c r="F17" s="1" t="s">
        <v>8</v>
      </c>
      <c r="G17" s="1" t="s">
        <v>41</v>
      </c>
      <c r="H17" s="4">
        <v>-34</v>
      </c>
      <c r="I17" s="1"/>
    </row>
    <row r="18" spans="2:9" x14ac:dyDescent="0.25">
      <c r="B18" s="3">
        <v>45672</v>
      </c>
      <c r="C18" s="1" t="str">
        <f t="shared" si="0"/>
        <v>jan</v>
      </c>
      <c r="D18" s="1" t="str">
        <f t="shared" si="1"/>
        <v>2025</v>
      </c>
      <c r="E18" s="1" t="str">
        <f t="shared" si="2"/>
        <v>DESPESA</v>
      </c>
      <c r="F18" s="1" t="s">
        <v>9</v>
      </c>
      <c r="G18" s="1"/>
      <c r="H18" s="4">
        <v>-60</v>
      </c>
      <c r="I18" s="1"/>
    </row>
    <row r="118" spans="36:36" x14ac:dyDescent="0.25">
      <c r="AJ118" s="16" t="s">
        <v>44</v>
      </c>
    </row>
  </sheetData>
  <conditionalFormatting sqref="H4:H18">
    <cfRule type="cellIs" dxfId="1" priority="1" operator="greaterThan">
      <formula>0</formula>
    </cfRule>
    <cfRule type="cellIs" dxfId="0" priority="2" operator="lessThan">
      <formula>0</formula>
    </cfRule>
  </conditionalFormatting>
  <dataValidations disablePrompts="1" count="1">
    <dataValidation type="list" allowBlank="1" showInputMessage="1" showErrorMessage="1" sqref="F4:F18" xr:uid="{37136B79-E4B6-4CC8-BA10-FE4F8E34A13A}">
      <formula1>"PRINCIPAL,EXTRA,OUTROS,CASA,LAZER,CARRO,SEGURO,PET"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RESUMO</vt:lpstr>
      <vt:lpstr>CONTROLE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ExcelenteJoao</dc:creator>
  <cp:lastModifiedBy>Wallace Fernandes</cp:lastModifiedBy>
  <dcterms:created xsi:type="dcterms:W3CDTF">2015-06-05T18:17:20Z</dcterms:created>
  <dcterms:modified xsi:type="dcterms:W3CDTF">2025-04-12T23:18:37Z</dcterms:modified>
</cp:coreProperties>
</file>