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S:\COM\Human_Resources\01.Engineering_Tech_School\03.Shared\01.Trainings\03. TI\03. Treinamentos de TI\Excel\02. Exercícios\Aula 02\"/>
    </mc:Choice>
  </mc:AlternateContent>
  <xr:revisionPtr revIDLastSave="0" documentId="13_ncr:1_{FBDFDA98-F49C-4C2F-BB96-045CA5780D2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arte 1" sheetId="1" r:id="rId1"/>
    <sheet name="Quantidade vendida" sheetId="4" r:id="rId2"/>
    <sheet name="Marcas x Produtos" sheetId="2" r:id="rId3"/>
  </sheets>
  <definedNames>
    <definedName name="_xlnm._FilterDatabase" localSheetId="0" hidden="1">'Parte 1'!$A$1:$I$25</definedName>
    <definedName name="Acer">'Marcas x Produtos'!$C$2</definedName>
    <definedName name="AOC">'Marcas x Produtos'!$D$2</definedName>
    <definedName name="Apple">'Marcas x Produtos'!$E$2:$E$6</definedName>
    <definedName name="Asus">'Marcas x Produtos'!$F$2:$F$3</definedName>
    <definedName name="_xlnm.Criteria" localSheetId="0">'Parte 1'!$K$27:$L$28</definedName>
    <definedName name="Dell">'Marcas x Produtos'!$G$2</definedName>
    <definedName name="Husky">'Marcas x Produtos'!$H$2</definedName>
    <definedName name="HyperX">'Marcas x Produtos'!$I$2</definedName>
    <definedName name="Lenovo">'Marcas x Produtos'!$J$2</definedName>
    <definedName name="LG">'Marcas x Produtos'!$K$2</definedName>
    <definedName name="Logitech">'Marcas x Produtos'!$L$2</definedName>
    <definedName name="Microsoft">'Marcas x Produtos'!$M$2</definedName>
    <definedName name="Morotola">'Marcas x Produtos'!$N$2</definedName>
    <definedName name="Redmi">'Marcas x Produtos'!$O$2</definedName>
    <definedName name="Redragon">'Marcas x Produtos'!$P$2</definedName>
    <definedName name="Samsung">'Marcas x Produtos'!$Q$2:$Q$4</definedName>
    <definedName name="Sony">'Marcas x Produtos'!$R$2:$R$3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5" i="1"/>
  <c r="F10" i="1"/>
  <c r="H10" i="1" s="1"/>
  <c r="F2" i="1"/>
  <c r="G2" i="1" s="1"/>
  <c r="F11" i="1"/>
  <c r="H11" i="1" s="1"/>
  <c r="F21" i="1"/>
  <c r="G21" i="1" s="1"/>
  <c r="F4" i="1"/>
  <c r="H4" i="1" s="1"/>
  <c r="F9" i="1"/>
  <c r="G9" i="1" s="1"/>
  <c r="F18" i="1"/>
  <c r="H18" i="1" s="1"/>
  <c r="F7" i="1"/>
  <c r="H7" i="1" s="1"/>
  <c r="F22" i="1"/>
  <c r="H22" i="1" s="1"/>
  <c r="F23" i="1"/>
  <c r="G23" i="1" s="1"/>
  <c r="F8" i="1"/>
  <c r="H8" i="1" s="1"/>
  <c r="F13" i="1"/>
  <c r="G13" i="1" s="1"/>
  <c r="F16" i="1"/>
  <c r="H16" i="1" s="1"/>
  <c r="F20" i="1"/>
  <c r="G20" i="1" s="1"/>
  <c r="F3" i="1"/>
  <c r="H3" i="1" s="1"/>
  <c r="F12" i="1"/>
  <c r="G12" i="1" s="1"/>
  <c r="F15" i="1"/>
  <c r="H15" i="1" s="1"/>
  <c r="F17" i="1"/>
  <c r="G17" i="1" s="1"/>
  <c r="F24" i="1"/>
  <c r="H24" i="1" s="1"/>
  <c r="F25" i="1"/>
  <c r="G25" i="1" s="1"/>
  <c r="F5" i="1"/>
  <c r="H5" i="1" s="1"/>
  <c r="F19" i="1"/>
  <c r="G19" i="1" s="1"/>
  <c r="F6" i="1"/>
  <c r="H6" i="1" s="1"/>
  <c r="F14" i="1"/>
  <c r="H25" i="1" l="1"/>
  <c r="G5" i="1"/>
  <c r="I5" i="1" s="1"/>
  <c r="G24" i="1"/>
  <c r="I24" i="1" s="1"/>
  <c r="G4" i="1"/>
  <c r="I4" i="1" s="1"/>
  <c r="H21" i="1"/>
  <c r="G11" i="1"/>
  <c r="I11" i="1" s="1"/>
  <c r="G3" i="1"/>
  <c r="I3" i="1" s="1"/>
  <c r="G16" i="1"/>
  <c r="I16" i="1" s="1"/>
  <c r="H13" i="1"/>
  <c r="G8" i="1"/>
  <c r="I8" i="1" s="1"/>
  <c r="G6" i="1"/>
  <c r="I6" i="1" s="1"/>
  <c r="G18" i="1"/>
  <c r="I18" i="1" s="1"/>
  <c r="G15" i="1"/>
  <c r="I15" i="1" s="1"/>
  <c r="G10" i="1"/>
  <c r="I10" i="1" s="1"/>
  <c r="G14" i="1"/>
  <c r="H12" i="1"/>
  <c r="H14" i="1"/>
  <c r="G7" i="1"/>
  <c r="I7" i="1" s="1"/>
  <c r="G22" i="1"/>
  <c r="I22" i="1" s="1"/>
  <c r="H19" i="1"/>
  <c r="H17" i="1"/>
  <c r="H20" i="1"/>
  <c r="H23" i="1"/>
  <c r="H9" i="1"/>
  <c r="H2" i="1"/>
  <c r="I23" i="1" l="1"/>
  <c r="I20" i="1"/>
  <c r="I17" i="1"/>
  <c r="I21" i="1"/>
  <c r="I19" i="1"/>
  <c r="I2" i="1"/>
  <c r="I13" i="1"/>
  <c r="I25" i="1"/>
  <c r="I9" i="1"/>
  <c r="I12" i="1"/>
  <c r="L3" i="1"/>
  <c r="L2" i="1"/>
  <c r="I14" i="1"/>
  <c r="L30" i="1" l="1"/>
  <c r="L9" i="1"/>
  <c r="L12" i="1" l="1"/>
  <c r="L14" i="1"/>
  <c r="L10" i="1"/>
  <c r="L13" i="1"/>
  <c r="L8" i="1"/>
</calcChain>
</file>

<file path=xl/sharedStrings.xml><?xml version="1.0" encoding="utf-8"?>
<sst xmlns="http://schemas.openxmlformats.org/spreadsheetml/2006/main" count="151" uniqueCount="69">
  <si>
    <t>Notebook</t>
  </si>
  <si>
    <t>Tablet</t>
  </si>
  <si>
    <t>Produto</t>
  </si>
  <si>
    <t>Marca</t>
  </si>
  <si>
    <t>LG</t>
  </si>
  <si>
    <t>Samsung</t>
  </si>
  <si>
    <t>Apple</t>
  </si>
  <si>
    <t>Celular</t>
  </si>
  <si>
    <t>Motorola</t>
  </si>
  <si>
    <t>Sony</t>
  </si>
  <si>
    <t>Dell</t>
  </si>
  <si>
    <t>Acer</t>
  </si>
  <si>
    <t>Smart Watch</t>
  </si>
  <si>
    <t>Preco Unitario</t>
  </si>
  <si>
    <t>Custo Unitario</t>
  </si>
  <si>
    <t>Lenovo Gamer Gaming I3 - Preto</t>
  </si>
  <si>
    <t>Lenovo</t>
  </si>
  <si>
    <t>Asus MD15 - Prata</t>
  </si>
  <si>
    <t>Asus</t>
  </si>
  <si>
    <t>Notebook Gamer Acer Nitro 5 - Vermelho e preto</t>
  </si>
  <si>
    <t>Notebook Gamer Dell G15 - Preto</t>
  </si>
  <si>
    <t>Galaxy S23 Ultra - Prata</t>
  </si>
  <si>
    <t>iPhone 12 Pro Max - Branco</t>
  </si>
  <si>
    <t>Zenfone 8 - Preto</t>
  </si>
  <si>
    <t>Edge 30 Ultra - Cinza</t>
  </si>
  <si>
    <t>Watch Series 6 - Rose</t>
  </si>
  <si>
    <t>Galaxy Waych 4 - Preto</t>
  </si>
  <si>
    <t>Galaxy Tab S7 FE - Branco</t>
  </si>
  <si>
    <t xml:space="preserve">iPad 10ª Geração - Preto </t>
  </si>
  <si>
    <t>Headset Gamer Cloud Stinger - Preto</t>
  </si>
  <si>
    <t>HyperX</t>
  </si>
  <si>
    <t>Headset</t>
  </si>
  <si>
    <t>Headset Gamer G332 - Vermelho</t>
  </si>
  <si>
    <t>Logitech</t>
  </si>
  <si>
    <t>Headset Gamer Lamia 2 - Branco</t>
  </si>
  <si>
    <t>Redragon</t>
  </si>
  <si>
    <t>Monitor Gamer Hero - Vermelho e preto</t>
  </si>
  <si>
    <t>AOC</t>
  </si>
  <si>
    <t>Monitor</t>
  </si>
  <si>
    <t>Monitor Gamer Snow - Preto</t>
  </si>
  <si>
    <t>Husky</t>
  </si>
  <si>
    <t>Monitor Gamer LG 34 Ultra Wide - Preto</t>
  </si>
  <si>
    <t>Controle p/ XBOX sem fio - Branco</t>
  </si>
  <si>
    <t>Microsoft</t>
  </si>
  <si>
    <t>Video Game</t>
  </si>
  <si>
    <t>Controle Dualshock 4 PS4 - Preto</t>
  </si>
  <si>
    <t xml:space="preserve">Controle DualSense PS5 - Roxo </t>
  </si>
  <si>
    <t>AirPods Pro (3ª geração) - Branco</t>
  </si>
  <si>
    <t>Fone de Ouvido</t>
  </si>
  <si>
    <t>Buds 4 Pro - Cinza escuro</t>
  </si>
  <si>
    <t>Redmi</t>
  </si>
  <si>
    <t>EarPods - Branco</t>
  </si>
  <si>
    <t>Tipo do Produto</t>
  </si>
  <si>
    <t>Quantidade Vendida</t>
  </si>
  <si>
    <t>Quantidade de produtos vendidos:</t>
  </si>
  <si>
    <t>Média de produtos vendidos</t>
  </si>
  <si>
    <t>Valor total recebido</t>
  </si>
  <si>
    <t>Custo total</t>
  </si>
  <si>
    <t>Lucro total das vendas</t>
  </si>
  <si>
    <t>Valor do produto mais caro</t>
  </si>
  <si>
    <t>Valor do produto mais barato</t>
  </si>
  <si>
    <t>1º maior lucro</t>
  </si>
  <si>
    <t>2º maior lucro</t>
  </si>
  <si>
    <t>3º maior lucro</t>
  </si>
  <si>
    <t>1º menor lucro</t>
  </si>
  <si>
    <t>2º menor lucro</t>
  </si>
  <si>
    <t>3º menor lucro</t>
  </si>
  <si>
    <t>Tipo do produto</t>
  </si>
  <si>
    <t>Lucro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</si>
</sst>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70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3" borderId="1" xfId="0" applyFont="1" applyFill="1" applyBorder="1"/>
    <xf numFmtId="44" fontId="0" fillId="0" borderId="0" xfId="0" applyNumberFormat="1"/>
    <xf numFmtId="0" fontId="1" fillId="2" borderId="3" xfId="0" applyFont="1" applyFill="1" applyBorder="1" applyAlignment="1">
      <alignment horizontal="center"/>
    </xf>
    <xf numFmtId="44" fontId="1" fillId="2" borderId="3" xfId="0" applyNumberFormat="1" applyFont="1" applyFill="1" applyBorder="1" applyAlignment="1">
      <alignment horizontal="center"/>
    </xf>
    <xf numFmtId="44" fontId="1" fillId="2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0" fontId="0" fillId="3" borderId="1" xfId="0" applyFill="1" applyBorder="1"/>
    <xf numFmtId="44" fontId="0" fillId="3" borderId="1" xfId="0" applyNumberFormat="1" applyFill="1" applyBorder="1"/>
    <xf numFmtId="1" fontId="0" fillId="3" borderId="1" xfId="0" applyNumberFormat="1" applyFill="1" applyBorder="1" applyAlignment="1">
      <alignment horizontal="center"/>
    </xf>
    <xf numFmtId="0" fontId="0" fillId="0" borderId="1" xfId="0" applyBorder="1"/>
    <xf numFmtId="44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0" xfId="0" applyFill="1"/>
    <xf numFmtId="170" fontId="0" fillId="3" borderId="1" xfId="0" applyNumberFormat="1" applyFill="1" applyBorder="1" applyAlignment="1">
      <alignment horizontal="center"/>
    </xf>
    <xf numFmtId="170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showGridLines="0" tabSelected="1" zoomScale="70" zoomScaleNormal="70" workbookViewId="0">
      <selection activeCell="K28" sqref="K28"/>
    </sheetView>
  </sheetViews>
  <sheetFormatPr defaultRowHeight="14.5" outlineLevelCol="1" x14ac:dyDescent="0.35"/>
  <cols>
    <col min="1" max="1" width="52.7265625" customWidth="1"/>
    <col min="2" max="2" width="19.1796875" customWidth="1"/>
    <col min="3" max="3" width="19" customWidth="1"/>
    <col min="4" max="4" width="18.26953125" style="2" hidden="1" customWidth="1" outlineLevel="1"/>
    <col min="5" max="5" width="15.81640625" style="2" hidden="1" customWidth="1" outlineLevel="1"/>
    <col min="6" max="6" width="19.54296875" style="2" bestFit="1" customWidth="1" collapsed="1"/>
    <col min="7" max="8" width="19.54296875" style="2" hidden="1" customWidth="1" outlineLevel="1"/>
    <col min="9" max="9" width="22.54296875" style="2" customWidth="1" collapsed="1"/>
    <col min="11" max="11" width="30.26953125" bestFit="1" customWidth="1"/>
    <col min="12" max="12" width="22.1796875" style="18" customWidth="1"/>
  </cols>
  <sheetData>
    <row r="1" spans="1:12" s="6" customFormat="1" x14ac:dyDescent="0.35">
      <c r="A1" s="3" t="s">
        <v>2</v>
      </c>
      <c r="B1" s="3" t="s">
        <v>3</v>
      </c>
      <c r="C1" s="3" t="s">
        <v>52</v>
      </c>
      <c r="D1" s="4" t="s">
        <v>13</v>
      </c>
      <c r="E1" s="5" t="s">
        <v>14</v>
      </c>
      <c r="F1" s="5" t="s">
        <v>53</v>
      </c>
      <c r="G1" s="4" t="s">
        <v>56</v>
      </c>
      <c r="H1" s="4" t="s">
        <v>57</v>
      </c>
      <c r="I1" s="4" t="s">
        <v>58</v>
      </c>
      <c r="L1" s="18"/>
    </row>
    <row r="2" spans="1:12" x14ac:dyDescent="0.35">
      <c r="A2" s="8" t="s">
        <v>19</v>
      </c>
      <c r="B2" s="8" t="s">
        <v>11</v>
      </c>
      <c r="C2" s="8" t="s">
        <v>0</v>
      </c>
      <c r="D2" s="9">
        <v>5100</v>
      </c>
      <c r="E2" s="9">
        <v>4100</v>
      </c>
      <c r="F2" s="10">
        <f>ROUND('Quantidade vendida'!A4,0)</f>
        <v>30</v>
      </c>
      <c r="G2" s="9">
        <f>PRODUCT(F2,D2)</f>
        <v>153000</v>
      </c>
      <c r="H2" s="9">
        <f>PRODUCT(E2,F2)</f>
        <v>123000</v>
      </c>
      <c r="I2" s="9">
        <f>G2-H2</f>
        <v>30000</v>
      </c>
      <c r="K2" s="11" t="s">
        <v>54</v>
      </c>
      <c r="L2" s="19">
        <f>SUM(F2:F25)</f>
        <v>2355</v>
      </c>
    </row>
    <row r="3" spans="1:12" x14ac:dyDescent="0.35">
      <c r="A3" s="11" t="s">
        <v>36</v>
      </c>
      <c r="B3" s="11" t="s">
        <v>37</v>
      </c>
      <c r="C3" s="11" t="s">
        <v>38</v>
      </c>
      <c r="D3" s="12">
        <v>1200</v>
      </c>
      <c r="E3" s="12">
        <v>820</v>
      </c>
      <c r="F3" s="13">
        <f>ROUND('Quantidade vendida'!A17,0)</f>
        <v>19</v>
      </c>
      <c r="G3" s="12">
        <f>PRODUCT(F3,D3)</f>
        <v>22800</v>
      </c>
      <c r="H3" s="12">
        <f>PRODUCT(E3,F3)</f>
        <v>15580</v>
      </c>
      <c r="I3" s="12">
        <f>G3-H3</f>
        <v>7220</v>
      </c>
      <c r="K3" s="11" t="s">
        <v>55</v>
      </c>
      <c r="L3" s="19">
        <f>AVERAGE(F2:F25)</f>
        <v>98.125</v>
      </c>
    </row>
    <row r="4" spans="1:12" x14ac:dyDescent="0.35">
      <c r="A4" s="11" t="s">
        <v>22</v>
      </c>
      <c r="B4" s="11" t="s">
        <v>6</v>
      </c>
      <c r="C4" s="11" t="s">
        <v>7</v>
      </c>
      <c r="D4" s="12">
        <v>4800</v>
      </c>
      <c r="E4" s="12">
        <v>4000</v>
      </c>
      <c r="F4" s="13">
        <f>ROUND('Quantidade vendida'!A7,0)</f>
        <v>94</v>
      </c>
      <c r="G4" s="12">
        <f>PRODUCT(F4,D4)</f>
        <v>451200</v>
      </c>
      <c r="H4" s="12">
        <f>PRODUCT(E4,F4)</f>
        <v>376000</v>
      </c>
      <c r="I4" s="12">
        <f>G4-H4</f>
        <v>75200</v>
      </c>
    </row>
    <row r="5" spans="1:12" x14ac:dyDescent="0.35">
      <c r="A5" s="11" t="s">
        <v>47</v>
      </c>
      <c r="B5" s="11" t="s">
        <v>6</v>
      </c>
      <c r="C5" s="11" t="s">
        <v>48</v>
      </c>
      <c r="D5" s="12">
        <v>2600</v>
      </c>
      <c r="E5" s="12">
        <v>1800</v>
      </c>
      <c r="F5" s="13">
        <f>ROUND('Quantidade vendida'!A23,0)</f>
        <v>7</v>
      </c>
      <c r="G5" s="12">
        <f>PRODUCT(F5,D5)</f>
        <v>18200</v>
      </c>
      <c r="H5" s="12">
        <f>PRODUCT(E5,F5)</f>
        <v>12600</v>
      </c>
      <c r="I5" s="12">
        <f>G5-H5</f>
        <v>5600</v>
      </c>
      <c r="K5" s="11" t="s">
        <v>59</v>
      </c>
      <c r="L5" s="20">
        <f>MAX(D2:D25)</f>
        <v>6200</v>
      </c>
    </row>
    <row r="6" spans="1:12" x14ac:dyDescent="0.35">
      <c r="A6" s="11" t="s">
        <v>51</v>
      </c>
      <c r="B6" s="11" t="s">
        <v>6</v>
      </c>
      <c r="C6" s="11" t="s">
        <v>48</v>
      </c>
      <c r="D6" s="12">
        <v>160</v>
      </c>
      <c r="E6" s="12">
        <v>125</v>
      </c>
      <c r="F6" s="13">
        <f>ROUND('Quantidade vendida'!A25,0)</f>
        <v>94</v>
      </c>
      <c r="G6" s="12">
        <f>PRODUCT(F6,D6)</f>
        <v>15040</v>
      </c>
      <c r="H6" s="12">
        <f>PRODUCT(E6,F6)</f>
        <v>11750</v>
      </c>
      <c r="I6" s="12">
        <f>G6-H6</f>
        <v>3290</v>
      </c>
      <c r="K6" s="11" t="s">
        <v>60</v>
      </c>
      <c r="L6" s="20">
        <f>MIN(D2:D25)</f>
        <v>160</v>
      </c>
    </row>
    <row r="7" spans="1:12" x14ac:dyDescent="0.35">
      <c r="A7" s="8" t="s">
        <v>25</v>
      </c>
      <c r="B7" s="8" t="s">
        <v>6</v>
      </c>
      <c r="C7" s="8" t="s">
        <v>12</v>
      </c>
      <c r="D7" s="9">
        <v>3500</v>
      </c>
      <c r="E7" s="9">
        <v>2700</v>
      </c>
      <c r="F7" s="10">
        <f>ROUND('Quantidade vendida'!A10,0)</f>
        <v>106</v>
      </c>
      <c r="G7" s="9">
        <f>PRODUCT(F7,D7)</f>
        <v>371000</v>
      </c>
      <c r="H7" s="9">
        <f>PRODUCT(E7,F7)</f>
        <v>286200</v>
      </c>
      <c r="I7" s="9">
        <f>G7-H7</f>
        <v>84800</v>
      </c>
    </row>
    <row r="8" spans="1:12" x14ac:dyDescent="0.35">
      <c r="A8" s="11" t="s">
        <v>28</v>
      </c>
      <c r="B8" s="11" t="s">
        <v>6</v>
      </c>
      <c r="C8" s="11" t="s">
        <v>1</v>
      </c>
      <c r="D8" s="12">
        <v>4400</v>
      </c>
      <c r="E8" s="12">
        <v>3300</v>
      </c>
      <c r="F8" s="13">
        <f>ROUND('Quantidade vendida'!A13,0)</f>
        <v>86</v>
      </c>
      <c r="G8" s="12">
        <f>PRODUCT(F8,D8)</f>
        <v>378400</v>
      </c>
      <c r="H8" s="12">
        <f>PRODUCT(E8,F8)</f>
        <v>283800</v>
      </c>
      <c r="I8" s="12">
        <f>G8-H8</f>
        <v>94600</v>
      </c>
      <c r="K8" s="11" t="s">
        <v>61</v>
      </c>
      <c r="L8" s="20">
        <f>LARGE($I$2:$I$25,1)</f>
        <v>555800</v>
      </c>
    </row>
    <row r="9" spans="1:12" x14ac:dyDescent="0.35">
      <c r="A9" s="8" t="s">
        <v>23</v>
      </c>
      <c r="B9" s="8" t="s">
        <v>18</v>
      </c>
      <c r="C9" s="8" t="s">
        <v>7</v>
      </c>
      <c r="D9" s="9">
        <v>2880</v>
      </c>
      <c r="E9" s="9">
        <v>2100</v>
      </c>
      <c r="F9" s="10">
        <f>ROUND('Quantidade vendida'!A8,0)</f>
        <v>44</v>
      </c>
      <c r="G9" s="9">
        <f>PRODUCT(F9,D9)</f>
        <v>126720</v>
      </c>
      <c r="H9" s="9">
        <f>PRODUCT(E9,F9)</f>
        <v>92400</v>
      </c>
      <c r="I9" s="9">
        <f>G9-H9</f>
        <v>34320</v>
      </c>
      <c r="K9" s="11" t="s">
        <v>62</v>
      </c>
      <c r="L9" s="20">
        <f>LARGE($I$2:$I$25,2)</f>
        <v>114400</v>
      </c>
    </row>
    <row r="10" spans="1:12" x14ac:dyDescent="0.35">
      <c r="A10" s="11" t="s">
        <v>17</v>
      </c>
      <c r="B10" s="11" t="s">
        <v>18</v>
      </c>
      <c r="C10" s="11" t="s">
        <v>0</v>
      </c>
      <c r="D10" s="12">
        <v>3100</v>
      </c>
      <c r="E10" s="12">
        <v>2400</v>
      </c>
      <c r="F10" s="13">
        <f>ROUND('Quantidade vendida'!A3,0)</f>
        <v>119</v>
      </c>
      <c r="G10" s="12">
        <f>PRODUCT(F10,D10)</f>
        <v>368900</v>
      </c>
      <c r="H10" s="12">
        <f>PRODUCT(E10,F10)</f>
        <v>285600</v>
      </c>
      <c r="I10" s="12">
        <f>G10-H10</f>
        <v>83300</v>
      </c>
      <c r="K10" s="11" t="s">
        <v>63</v>
      </c>
      <c r="L10" s="20">
        <f>LARGE($I$2:$I$25,3)</f>
        <v>94600</v>
      </c>
    </row>
    <row r="11" spans="1:12" x14ac:dyDescent="0.35">
      <c r="A11" s="11" t="s">
        <v>20</v>
      </c>
      <c r="B11" s="11" t="s">
        <v>10</v>
      </c>
      <c r="C11" s="11" t="s">
        <v>0</v>
      </c>
      <c r="D11" s="12">
        <v>5900</v>
      </c>
      <c r="E11" s="12">
        <v>5000</v>
      </c>
      <c r="F11" s="13">
        <f>ROUND('Quantidade vendida'!A5,0)</f>
        <v>58</v>
      </c>
      <c r="G11" s="12">
        <f>PRODUCT(F11,D11)</f>
        <v>342200</v>
      </c>
      <c r="H11" s="12">
        <f>PRODUCT(E11,F11)</f>
        <v>290000</v>
      </c>
      <c r="I11" s="12">
        <f>G11-H11</f>
        <v>52200</v>
      </c>
    </row>
    <row r="12" spans="1:12" x14ac:dyDescent="0.35">
      <c r="A12" s="8" t="s">
        <v>39</v>
      </c>
      <c r="B12" s="8" t="s">
        <v>40</v>
      </c>
      <c r="C12" s="8" t="s">
        <v>38</v>
      </c>
      <c r="D12" s="9">
        <v>1100</v>
      </c>
      <c r="E12" s="9">
        <v>750</v>
      </c>
      <c r="F12" s="10">
        <f>ROUND('Quantidade vendida'!A18,0)</f>
        <v>20</v>
      </c>
      <c r="G12" s="9">
        <f>PRODUCT(F12,D12)</f>
        <v>22000</v>
      </c>
      <c r="H12" s="9">
        <f>PRODUCT(E12,F12)</f>
        <v>15000</v>
      </c>
      <c r="I12" s="9">
        <f>G12-H12</f>
        <v>7000</v>
      </c>
      <c r="K12" s="11" t="s">
        <v>64</v>
      </c>
      <c r="L12" s="20">
        <f>SMALL($I$2:$I$25,1)</f>
        <v>120</v>
      </c>
    </row>
    <row r="13" spans="1:12" x14ac:dyDescent="0.35">
      <c r="A13" s="8" t="s">
        <v>29</v>
      </c>
      <c r="B13" s="8" t="s">
        <v>30</v>
      </c>
      <c r="C13" s="8" t="s">
        <v>31</v>
      </c>
      <c r="D13" s="9">
        <v>250</v>
      </c>
      <c r="E13" s="9">
        <v>175</v>
      </c>
      <c r="F13" s="10">
        <f>ROUND('Quantidade vendida'!A14,0)</f>
        <v>62</v>
      </c>
      <c r="G13" s="9">
        <f>PRODUCT(F13,D13)</f>
        <v>15500</v>
      </c>
      <c r="H13" s="9">
        <f>PRODUCT(E13,F13)</f>
        <v>10850</v>
      </c>
      <c r="I13" s="9">
        <f>G13-H13</f>
        <v>4650</v>
      </c>
      <c r="K13" s="11" t="s">
        <v>65</v>
      </c>
      <c r="L13" s="20">
        <f>SMALL(I2:I25,2)</f>
        <v>1600</v>
      </c>
    </row>
    <row r="14" spans="1:12" x14ac:dyDescent="0.35">
      <c r="A14" s="8" t="s">
        <v>15</v>
      </c>
      <c r="B14" s="8" t="s">
        <v>16</v>
      </c>
      <c r="C14" s="8" t="s">
        <v>0</v>
      </c>
      <c r="D14" s="9">
        <v>4200</v>
      </c>
      <c r="E14" s="9">
        <v>3500</v>
      </c>
      <c r="F14" s="10">
        <f>ROUND('Quantidade vendida'!A2,0)</f>
        <v>794</v>
      </c>
      <c r="G14" s="9">
        <f>PRODUCT(F14,D14)</f>
        <v>3334800</v>
      </c>
      <c r="H14" s="9">
        <f>PRODUCT(E14,F14)</f>
        <v>2779000</v>
      </c>
      <c r="I14" s="9">
        <f>G14-H14</f>
        <v>555800</v>
      </c>
      <c r="K14" s="11" t="s">
        <v>66</v>
      </c>
      <c r="L14" s="20">
        <f>SMALL($I$2:$I$25,3)</f>
        <v>2520</v>
      </c>
    </row>
    <row r="15" spans="1:12" x14ac:dyDescent="0.35">
      <c r="A15" s="11" t="s">
        <v>41</v>
      </c>
      <c r="B15" s="11" t="s">
        <v>4</v>
      </c>
      <c r="C15" s="11" t="s">
        <v>38</v>
      </c>
      <c r="D15" s="12">
        <v>2400</v>
      </c>
      <c r="E15" s="12">
        <v>1800</v>
      </c>
      <c r="F15" s="13">
        <f>ROUND('Quantidade vendida'!A19,0)</f>
        <v>120</v>
      </c>
      <c r="G15" s="12">
        <f>PRODUCT(F15,D15)</f>
        <v>288000</v>
      </c>
      <c r="H15" s="12">
        <f>PRODUCT(E15,F15)</f>
        <v>216000</v>
      </c>
      <c r="I15" s="12">
        <f>G15-H15</f>
        <v>72000</v>
      </c>
    </row>
    <row r="16" spans="1:12" x14ac:dyDescent="0.35">
      <c r="A16" s="11" t="s">
        <v>32</v>
      </c>
      <c r="B16" s="11" t="s">
        <v>33</v>
      </c>
      <c r="C16" s="11" t="s">
        <v>31</v>
      </c>
      <c r="D16" s="12">
        <v>210</v>
      </c>
      <c r="E16" s="12">
        <v>150</v>
      </c>
      <c r="F16" s="13">
        <f>ROUND('Quantidade vendida'!A15,0)</f>
        <v>2</v>
      </c>
      <c r="G16" s="12">
        <f>PRODUCT(F16,D16)</f>
        <v>420</v>
      </c>
      <c r="H16" s="12">
        <f>PRODUCT(E16,F16)</f>
        <v>300</v>
      </c>
      <c r="I16" s="12">
        <f>G16-H16</f>
        <v>120</v>
      </c>
    </row>
    <row r="17" spans="1:12" x14ac:dyDescent="0.35">
      <c r="A17" s="8" t="s">
        <v>42</v>
      </c>
      <c r="B17" s="8" t="s">
        <v>43</v>
      </c>
      <c r="C17" s="8" t="s">
        <v>44</v>
      </c>
      <c r="D17" s="9">
        <v>450</v>
      </c>
      <c r="E17" s="9">
        <v>350</v>
      </c>
      <c r="F17" s="10">
        <f>ROUND('Quantidade vendida'!A20,0)</f>
        <v>126</v>
      </c>
      <c r="G17" s="9">
        <f>PRODUCT(F17,D17)</f>
        <v>56700</v>
      </c>
      <c r="H17" s="9">
        <f>PRODUCT(E17,F17)</f>
        <v>44100</v>
      </c>
      <c r="I17" s="9">
        <f>G17-H17</f>
        <v>12600</v>
      </c>
    </row>
    <row r="18" spans="1:12" x14ac:dyDescent="0.35">
      <c r="A18" s="11" t="s">
        <v>24</v>
      </c>
      <c r="B18" s="11" t="s">
        <v>8</v>
      </c>
      <c r="C18" s="11" t="s">
        <v>7</v>
      </c>
      <c r="D18" s="12">
        <v>3750</v>
      </c>
      <c r="E18" s="12">
        <v>3000</v>
      </c>
      <c r="F18" s="13">
        <f>ROUND('Quantidade vendida'!A9,0)</f>
        <v>65</v>
      </c>
      <c r="G18" s="12">
        <f>PRODUCT(F18,D18)</f>
        <v>243750</v>
      </c>
      <c r="H18" s="12">
        <f>PRODUCT(E18,F18)</f>
        <v>195000</v>
      </c>
      <c r="I18" s="12">
        <f>G18-H18</f>
        <v>48750</v>
      </c>
    </row>
    <row r="19" spans="1:12" x14ac:dyDescent="0.35">
      <c r="A19" s="8" t="s">
        <v>49</v>
      </c>
      <c r="B19" s="8" t="s">
        <v>50</v>
      </c>
      <c r="C19" s="8" t="s">
        <v>48</v>
      </c>
      <c r="D19" s="9">
        <v>900</v>
      </c>
      <c r="E19" s="9">
        <v>700</v>
      </c>
      <c r="F19" s="10">
        <f>ROUND('Quantidade vendida'!A24,0)</f>
        <v>144</v>
      </c>
      <c r="G19" s="9">
        <f>PRODUCT(F19,D19)</f>
        <v>129600</v>
      </c>
      <c r="H19" s="9">
        <f>PRODUCT(E19,F19)</f>
        <v>100800</v>
      </c>
      <c r="I19" s="9">
        <f>G19-H19</f>
        <v>28800</v>
      </c>
    </row>
    <row r="20" spans="1:12" x14ac:dyDescent="0.35">
      <c r="A20" s="8" t="s">
        <v>34</v>
      </c>
      <c r="B20" s="8" t="s">
        <v>35</v>
      </c>
      <c r="C20" s="8" t="s">
        <v>31</v>
      </c>
      <c r="D20" s="9">
        <v>300</v>
      </c>
      <c r="E20" s="9">
        <v>250</v>
      </c>
      <c r="F20" s="10">
        <f>ROUND('Quantidade vendida'!A16,0)</f>
        <v>32</v>
      </c>
      <c r="G20" s="9">
        <f>PRODUCT(F20,D20)</f>
        <v>9600</v>
      </c>
      <c r="H20" s="9">
        <f>PRODUCT(E20,F20)</f>
        <v>8000</v>
      </c>
      <c r="I20" s="9">
        <f>G20-H20</f>
        <v>1600</v>
      </c>
    </row>
    <row r="21" spans="1:12" x14ac:dyDescent="0.35">
      <c r="A21" s="8" t="s">
        <v>21</v>
      </c>
      <c r="B21" s="8" t="s">
        <v>5</v>
      </c>
      <c r="C21" s="8" t="s">
        <v>7</v>
      </c>
      <c r="D21" s="9">
        <v>6200</v>
      </c>
      <c r="E21" s="9">
        <v>5000</v>
      </c>
      <c r="F21" s="10">
        <f>ROUND('Quantidade vendida'!A6,0)</f>
        <v>67</v>
      </c>
      <c r="G21" s="9">
        <f>PRODUCT(F21,D21)</f>
        <v>415400</v>
      </c>
      <c r="H21" s="9">
        <f>PRODUCT(E21,F21)</f>
        <v>335000</v>
      </c>
      <c r="I21" s="9">
        <f>G21-H21</f>
        <v>80400</v>
      </c>
    </row>
    <row r="22" spans="1:12" x14ac:dyDescent="0.35">
      <c r="A22" s="11" t="s">
        <v>26</v>
      </c>
      <c r="B22" s="11" t="s">
        <v>5</v>
      </c>
      <c r="C22" s="11" t="s">
        <v>12</v>
      </c>
      <c r="D22" s="12">
        <v>1150</v>
      </c>
      <c r="E22" s="12">
        <v>800</v>
      </c>
      <c r="F22" s="13">
        <f>ROUND('Quantidade vendida'!A11,0)</f>
        <v>43</v>
      </c>
      <c r="G22" s="12">
        <f>PRODUCT(F22,D22)</f>
        <v>49450</v>
      </c>
      <c r="H22" s="12">
        <f>PRODUCT(E22,F22)</f>
        <v>34400</v>
      </c>
      <c r="I22" s="12">
        <f>G22-H22</f>
        <v>15050</v>
      </c>
    </row>
    <row r="23" spans="1:12" x14ac:dyDescent="0.35">
      <c r="A23" s="8" t="s">
        <v>27</v>
      </c>
      <c r="B23" s="8" t="s">
        <v>5</v>
      </c>
      <c r="C23" s="8" t="s">
        <v>1</v>
      </c>
      <c r="D23" s="9">
        <v>3400</v>
      </c>
      <c r="E23" s="9">
        <v>2600</v>
      </c>
      <c r="F23" s="10">
        <f>ROUND('Quantidade vendida'!A12,0)</f>
        <v>143</v>
      </c>
      <c r="G23" s="9">
        <f>PRODUCT(F23,D23)</f>
        <v>486200</v>
      </c>
      <c r="H23" s="9">
        <f>PRODUCT(E23,F23)</f>
        <v>371800</v>
      </c>
      <c r="I23" s="9">
        <f>G23-H23</f>
        <v>114400</v>
      </c>
    </row>
    <row r="24" spans="1:12" x14ac:dyDescent="0.35">
      <c r="A24" s="11" t="s">
        <v>45</v>
      </c>
      <c r="B24" s="11" t="s">
        <v>9</v>
      </c>
      <c r="C24" s="11" t="s">
        <v>44</v>
      </c>
      <c r="D24" s="12">
        <v>265</v>
      </c>
      <c r="E24" s="12">
        <v>200</v>
      </c>
      <c r="F24" s="13">
        <f>ROUND('Quantidade vendida'!A21,0)</f>
        <v>44</v>
      </c>
      <c r="G24" s="12">
        <f>PRODUCT(F24,D24)</f>
        <v>11660</v>
      </c>
      <c r="H24" s="12">
        <f>PRODUCT(E24,F24)</f>
        <v>8800</v>
      </c>
      <c r="I24" s="12">
        <f>G24-H24</f>
        <v>2860</v>
      </c>
    </row>
    <row r="25" spans="1:12" x14ac:dyDescent="0.35">
      <c r="A25" s="8" t="s">
        <v>46</v>
      </c>
      <c r="B25" s="8" t="s">
        <v>9</v>
      </c>
      <c r="C25" s="8" t="s">
        <v>44</v>
      </c>
      <c r="D25" s="9">
        <v>330</v>
      </c>
      <c r="E25" s="9">
        <v>260</v>
      </c>
      <c r="F25" s="10">
        <f>ROUND('Quantidade vendida'!A22,0)</f>
        <v>36</v>
      </c>
      <c r="G25" s="9">
        <f>PRODUCT(F25,D25)</f>
        <v>11880</v>
      </c>
      <c r="H25" s="9">
        <f>PRODUCT(E25,F25)</f>
        <v>9360</v>
      </c>
      <c r="I25" s="9">
        <f>G25-H25</f>
        <v>2520</v>
      </c>
    </row>
    <row r="27" spans="1:12" x14ac:dyDescent="0.35">
      <c r="K27" s="11" t="s">
        <v>3</v>
      </c>
      <c r="L27" s="11" t="s">
        <v>67</v>
      </c>
    </row>
    <row r="28" spans="1:12" x14ac:dyDescent="0.35">
      <c r="K28" s="11"/>
      <c r="L28" s="11"/>
    </row>
    <row r="30" spans="1:12" x14ac:dyDescent="0.35">
      <c r="K30" s="11" t="s">
        <v>68</v>
      </c>
      <c r="L30" s="20">
        <f>SUBTOTAL(9,I2:I25)</f>
        <v>1417080</v>
      </c>
    </row>
  </sheetData>
  <sortState xmlns:xlrd2="http://schemas.microsoft.com/office/spreadsheetml/2017/richdata2" ref="A2:I25">
    <sortCondition ref="B2:B25"/>
    <sortCondition ref="C2:C25"/>
  </sortState>
  <dataValidations count="1">
    <dataValidation type="list" errorStyle="warning" allowBlank="1" showInputMessage="1" showErrorMessage="1" sqref="L28" xr:uid="{E47559D8-6F9E-4DCD-A182-9D8C193AA437}">
      <formula1>INDIRECT($K$28)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xr:uid="{FC5F21D6-14F6-4F20-B656-EA9FDA2D8C18}">
          <x14:formula1>
            <xm:f>'Marcas x Produtos'!$A$1:$A$16</xm:f>
          </x14:formula1>
          <xm:sqref>K28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021DF-425B-446F-809F-6D92B85FD94D}">
  <dimension ref="A1:A25"/>
  <sheetViews>
    <sheetView workbookViewId="0">
      <selection activeCell="E27" sqref="E27"/>
    </sheetView>
  </sheetViews>
  <sheetFormatPr defaultRowHeight="14.5" x14ac:dyDescent="0.35"/>
  <cols>
    <col min="1" max="1" width="18.26953125" bestFit="1" customWidth="1"/>
  </cols>
  <sheetData>
    <row r="1" spans="1:1" x14ac:dyDescent="0.35">
      <c r="A1" s="7" t="s">
        <v>53</v>
      </c>
    </row>
    <row r="2" spans="1:1" x14ac:dyDescent="0.35">
      <c r="A2" s="16">
        <v>793.83494233924523</v>
      </c>
    </row>
    <row r="3" spans="1:1" x14ac:dyDescent="0.35">
      <c r="A3" s="17">
        <v>118.76503733708358</v>
      </c>
    </row>
    <row r="4" spans="1:1" x14ac:dyDescent="0.35">
      <c r="A4" s="16">
        <v>30.426925348813199</v>
      </c>
    </row>
    <row r="5" spans="1:1" x14ac:dyDescent="0.35">
      <c r="A5" s="17">
        <v>58.099483250108378</v>
      </c>
    </row>
    <row r="6" spans="1:1" x14ac:dyDescent="0.35">
      <c r="A6" s="16">
        <v>67.448938450427676</v>
      </c>
    </row>
    <row r="7" spans="1:1" x14ac:dyDescent="0.35">
      <c r="A7" s="17">
        <v>93.648972769991445</v>
      </c>
    </row>
    <row r="8" spans="1:1" x14ac:dyDescent="0.35">
      <c r="A8" s="16">
        <v>44.301508726537257</v>
      </c>
    </row>
    <row r="9" spans="1:1" x14ac:dyDescent="0.35">
      <c r="A9" s="17">
        <v>64.886245185995492</v>
      </c>
    </row>
    <row r="10" spans="1:1" x14ac:dyDescent="0.35">
      <c r="A10" s="16">
        <v>106.08547663912454</v>
      </c>
    </row>
    <row r="11" spans="1:1" x14ac:dyDescent="0.35">
      <c r="A11" s="17">
        <v>42.643000044163692</v>
      </c>
    </row>
    <row r="12" spans="1:1" x14ac:dyDescent="0.35">
      <c r="A12" s="16">
        <v>143.07151429560525</v>
      </c>
    </row>
    <row r="13" spans="1:1" x14ac:dyDescent="0.35">
      <c r="A13" s="17">
        <v>86.006447371305242</v>
      </c>
    </row>
    <row r="14" spans="1:1" x14ac:dyDescent="0.35">
      <c r="A14" s="16">
        <v>61.659454118917758</v>
      </c>
    </row>
    <row r="15" spans="1:1" x14ac:dyDescent="0.35">
      <c r="A15" s="17">
        <v>1.9767999047833578</v>
      </c>
    </row>
    <row r="16" spans="1:1" x14ac:dyDescent="0.35">
      <c r="A16" s="16">
        <v>32.381673809699549</v>
      </c>
    </row>
    <row r="17" spans="1:1" x14ac:dyDescent="0.35">
      <c r="A17" s="17">
        <v>18.787776766681862</v>
      </c>
    </row>
    <row r="18" spans="1:1" x14ac:dyDescent="0.35">
      <c r="A18" s="16">
        <v>19.669932148412393</v>
      </c>
    </row>
    <row r="19" spans="1:1" x14ac:dyDescent="0.35">
      <c r="A19" s="17">
        <v>119.68022717231574</v>
      </c>
    </row>
    <row r="20" spans="1:1" x14ac:dyDescent="0.35">
      <c r="A20" s="16">
        <v>126.42719850496907</v>
      </c>
    </row>
    <row r="21" spans="1:1" x14ac:dyDescent="0.35">
      <c r="A21" s="17">
        <v>43.565563630148887</v>
      </c>
    </row>
    <row r="22" spans="1:1" x14ac:dyDescent="0.35">
      <c r="A22" s="16">
        <v>35.552897398381276</v>
      </c>
    </row>
    <row r="23" spans="1:1" x14ac:dyDescent="0.35">
      <c r="A23" s="17">
        <v>6.7437779203649271</v>
      </c>
    </row>
    <row r="24" spans="1:1" x14ac:dyDescent="0.35">
      <c r="A24" s="16">
        <v>143.57097743052171</v>
      </c>
    </row>
    <row r="25" spans="1:1" x14ac:dyDescent="0.35">
      <c r="A25" s="17">
        <v>94.271968176784299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B6B7D-D0B1-4C6B-995B-1948752691B0}">
  <dimension ref="A1:R16"/>
  <sheetViews>
    <sheetView showGridLines="0" zoomScale="55" zoomScaleNormal="55" workbookViewId="0">
      <selection activeCell="E6" sqref="E6"/>
    </sheetView>
  </sheetViews>
  <sheetFormatPr defaultColWidth="18.36328125" defaultRowHeight="14.5" x14ac:dyDescent="0.35"/>
  <sheetData>
    <row r="1" spans="1:18" x14ac:dyDescent="0.35">
      <c r="A1" s="1" t="s">
        <v>11</v>
      </c>
      <c r="C1" s="1" t="s">
        <v>11</v>
      </c>
      <c r="D1" s="1" t="s">
        <v>37</v>
      </c>
      <c r="E1" s="1" t="s">
        <v>6</v>
      </c>
      <c r="F1" s="1" t="s">
        <v>18</v>
      </c>
      <c r="G1" s="1" t="s">
        <v>10</v>
      </c>
      <c r="H1" s="1" t="s">
        <v>40</v>
      </c>
      <c r="I1" s="1" t="s">
        <v>30</v>
      </c>
      <c r="J1" s="1" t="s">
        <v>16</v>
      </c>
      <c r="K1" s="1" t="s">
        <v>4</v>
      </c>
      <c r="L1" s="1" t="s">
        <v>33</v>
      </c>
      <c r="M1" s="1" t="s">
        <v>43</v>
      </c>
      <c r="N1" s="1" t="s">
        <v>8</v>
      </c>
      <c r="O1" s="1" t="s">
        <v>50</v>
      </c>
      <c r="P1" s="1" t="s">
        <v>35</v>
      </c>
      <c r="Q1" s="1" t="s">
        <v>5</v>
      </c>
      <c r="R1" s="1" t="s">
        <v>9</v>
      </c>
    </row>
    <row r="2" spans="1:18" s="15" customFormat="1" x14ac:dyDescent="0.35">
      <c r="A2" s="1" t="s">
        <v>37</v>
      </c>
      <c r="C2" s="14" t="s">
        <v>0</v>
      </c>
      <c r="D2" s="14" t="s">
        <v>38</v>
      </c>
      <c r="E2" s="14" t="s">
        <v>7</v>
      </c>
      <c r="F2" s="14" t="s">
        <v>0</v>
      </c>
      <c r="G2" s="14" t="s">
        <v>0</v>
      </c>
      <c r="H2" s="14" t="s">
        <v>38</v>
      </c>
      <c r="I2" s="14" t="s">
        <v>31</v>
      </c>
      <c r="J2" s="14" t="s">
        <v>0</v>
      </c>
      <c r="K2" s="14" t="s">
        <v>38</v>
      </c>
      <c r="L2" s="14" t="s">
        <v>31</v>
      </c>
      <c r="M2" s="14" t="s">
        <v>44</v>
      </c>
      <c r="N2" s="14" t="s">
        <v>7</v>
      </c>
      <c r="O2" s="14" t="s">
        <v>48</v>
      </c>
      <c r="P2" s="14" t="s">
        <v>31</v>
      </c>
      <c r="Q2" s="14" t="s">
        <v>7</v>
      </c>
      <c r="R2" s="14" t="s">
        <v>44</v>
      </c>
    </row>
    <row r="3" spans="1:18" s="15" customFormat="1" x14ac:dyDescent="0.35">
      <c r="A3" s="1" t="s">
        <v>6</v>
      </c>
      <c r="C3" s="14"/>
      <c r="D3" s="14"/>
      <c r="E3" s="14" t="s">
        <v>12</v>
      </c>
      <c r="F3" s="14" t="s">
        <v>7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 t="s">
        <v>12</v>
      </c>
      <c r="R3" s="14" t="s">
        <v>44</v>
      </c>
    </row>
    <row r="4" spans="1:18" s="15" customFormat="1" x14ac:dyDescent="0.35">
      <c r="A4" s="1" t="s">
        <v>18</v>
      </c>
      <c r="C4" s="14"/>
      <c r="D4" s="14"/>
      <c r="E4" s="14" t="s">
        <v>1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 t="s">
        <v>1</v>
      </c>
      <c r="R4" s="14"/>
    </row>
    <row r="5" spans="1:18" s="15" customFormat="1" x14ac:dyDescent="0.35">
      <c r="A5" s="1" t="s">
        <v>10</v>
      </c>
      <c r="C5" s="14"/>
      <c r="D5" s="14"/>
      <c r="E5" s="14" t="s">
        <v>48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</row>
    <row r="6" spans="1:18" s="15" customFormat="1" x14ac:dyDescent="0.35">
      <c r="A6" s="1" t="s">
        <v>40</v>
      </c>
      <c r="C6" s="14"/>
      <c r="D6" s="14"/>
      <c r="E6" s="14" t="s">
        <v>48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</row>
    <row r="7" spans="1:18" x14ac:dyDescent="0.35">
      <c r="A7" s="1" t="s">
        <v>30</v>
      </c>
    </row>
    <row r="8" spans="1:18" x14ac:dyDescent="0.35">
      <c r="A8" s="1" t="s">
        <v>16</v>
      </c>
    </row>
    <row r="9" spans="1:18" x14ac:dyDescent="0.35">
      <c r="A9" s="1" t="s">
        <v>4</v>
      </c>
    </row>
    <row r="10" spans="1:18" x14ac:dyDescent="0.35">
      <c r="A10" s="1" t="s">
        <v>33</v>
      </c>
    </row>
    <row r="11" spans="1:18" x14ac:dyDescent="0.35">
      <c r="A11" s="1" t="s">
        <v>43</v>
      </c>
    </row>
    <row r="12" spans="1:18" x14ac:dyDescent="0.35">
      <c r="A12" s="1" t="s">
        <v>8</v>
      </c>
    </row>
    <row r="13" spans="1:18" x14ac:dyDescent="0.35">
      <c r="A13" s="1" t="s">
        <v>50</v>
      </c>
    </row>
    <row r="14" spans="1:18" x14ac:dyDescent="0.35">
      <c r="A14" s="1" t="s">
        <v>35</v>
      </c>
    </row>
    <row r="15" spans="1:18" x14ac:dyDescent="0.35">
      <c r="A15" s="1" t="s">
        <v>5</v>
      </c>
    </row>
    <row r="16" spans="1:18" x14ac:dyDescent="0.35">
      <c r="A16" s="1" t="s">
        <v>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17</vt:i4>
      </vt:variant>
    </vt:vector>
  </HeadingPairs>
  <TitlesOfParts>
    <vt:vector size="20" baseType="lpstr">
      <vt:lpstr>Parte 1</vt:lpstr>
      <vt:lpstr>Quantidade vendida</vt:lpstr>
      <vt:lpstr>Marcas x Produtos</vt:lpstr>
      <vt:lpstr>Acer</vt:lpstr>
      <vt:lpstr>AOC</vt:lpstr>
      <vt:lpstr>Apple</vt:lpstr>
      <vt:lpstr>Asus</vt:lpstr>
      <vt:lpstr>'Parte 1'!Criterios</vt:lpstr>
      <vt:lpstr>Dell</vt:lpstr>
      <vt:lpstr>Husky</vt:lpstr>
      <vt:lpstr>HyperX</vt:lpstr>
      <vt:lpstr>Lenovo</vt:lpstr>
      <vt:lpstr>LG</vt:lpstr>
      <vt:lpstr>Logitech</vt:lpstr>
      <vt:lpstr>Microsoft</vt:lpstr>
      <vt:lpstr>Morotola</vt:lpstr>
      <vt:lpstr>Redmi</vt:lpstr>
      <vt:lpstr>Redragon</vt:lpstr>
      <vt:lpstr>Samsung</vt:lpstr>
      <vt:lpstr>Sony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Elisabete Sabino</dc:creator>
  <cp:lastModifiedBy>Silveira Fernanda (CtP/ETS)</cp:lastModifiedBy>
  <dcterms:created xsi:type="dcterms:W3CDTF">2019-03-21T11:37:02Z</dcterms:created>
  <dcterms:modified xsi:type="dcterms:W3CDTF">2024-02-20T16:25:02Z</dcterms:modified>
</cp:coreProperties>
</file>