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5.xml" ContentType="application/vnd.ms-excel.person+xml"/>
  <Override PartName="/xl/persons/person6.xml" ContentType="application/vnd.ms-excel.person+xml"/>
  <Override PartName="/xl/persons/person4.xml" ContentType="application/vnd.ms-excel.person+xml"/>
  <Override PartName="/xl/persons/person2.xml" ContentType="application/vnd.ms-excel.person+xml"/>
  <Override PartName="/xl/persons/person7.xml" ContentType="application/vnd.ms-excel.person+xml"/>
  <Override PartName="/xl/persons/person0.xml" ContentType="application/vnd.ms-excel.person+xml"/>
  <Override PartName="/xl/persons/person3.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d.docs.live.net/89fb2756ce17d41f/Escritorio/Excel-CoderHouse/Entregas/EntregaFinal/"/>
    </mc:Choice>
  </mc:AlternateContent>
  <xr:revisionPtr revIDLastSave="3" documentId="8_{C0F25F4A-74B7-43F0-A7E8-9FE641B66667}" xr6:coauthVersionLast="47" xr6:coauthVersionMax="47" xr10:uidLastSave="{3718FDDA-83BE-41F2-9918-C863D693676E}"/>
  <bookViews>
    <workbookView xWindow="-120" yWindow="-120" windowWidth="29040" windowHeight="15840" tabRatio="912" xr2:uid="{00000000-000D-0000-FFFF-FFFF00000000}"/>
  </bookViews>
  <sheets>
    <sheet name="Introduccion" sheetId="21" r:id="rId1"/>
    <sheet name="Produccion" sheetId="2" r:id="rId2"/>
    <sheet name="Preguntas" sheetId="6" r:id="rId3"/>
    <sheet name="Dashboard" sheetId="5" r:id="rId4"/>
    <sheet name="Validacion" sheetId="3" r:id="rId5"/>
  </sheets>
  <definedNames>
    <definedName name="Causas">Validacion!$N$4:$N$12</definedName>
    <definedName name="DatosExternos_1" localSheetId="1" hidden="1">Produccion!$D$8:$O$3298</definedName>
    <definedName name="SegmentaciónDeDatos_Causa">#N/A</definedName>
    <definedName name="SegmentaciónDeDatos_Turno">#N/A</definedName>
    <definedName name="Turno">Turnos[Que Turno]</definedName>
  </definedNames>
  <calcPr calcId="191029"/>
  <pivotCaches>
    <pivotCache cacheId="0" r:id="rId6"/>
    <pivotCache cacheId="1" r:id="rId7"/>
    <pivotCache cacheId="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98" i="6" l="1"/>
  <c r="Q99" i="6"/>
  <c r="Q100" i="6"/>
  <c r="Q101" i="6"/>
  <c r="Q102" i="6"/>
  <c r="Q103" i="6"/>
  <c r="Q104" i="6"/>
  <c r="P98" i="6"/>
  <c r="P99" i="6"/>
  <c r="P100" i="6"/>
  <c r="P101" i="6"/>
  <c r="P102" i="6"/>
  <c r="P103" i="6"/>
  <c r="P104" i="6"/>
  <c r="Q97" i="6"/>
  <c r="P97" i="6"/>
  <c r="O97" i="6"/>
  <c r="O98" i="6"/>
  <c r="O99" i="6"/>
  <c r="O100" i="6"/>
  <c r="O101" i="6"/>
  <c r="O102" i="6"/>
  <c r="O103" i="6"/>
  <c r="O104" i="6"/>
  <c r="D97" i="6"/>
  <c r="J98" i="6"/>
  <c r="J99" i="6"/>
  <c r="J100" i="6"/>
  <c r="J101" i="6"/>
  <c r="J102" i="6"/>
  <c r="J103" i="6"/>
  <c r="J104" i="6"/>
  <c r="J97" i="6"/>
  <c r="I98" i="6"/>
  <c r="I99" i="6"/>
  <c r="I100" i="6"/>
  <c r="I101" i="6"/>
  <c r="I102" i="6"/>
  <c r="I103" i="6"/>
  <c r="I104" i="6"/>
  <c r="I97" i="6"/>
  <c r="H97" i="6"/>
  <c r="H98" i="6"/>
  <c r="H99" i="6"/>
  <c r="H100" i="6"/>
  <c r="H101" i="6"/>
  <c r="H102" i="6"/>
  <c r="H103" i="6"/>
  <c r="H104" i="6"/>
  <c r="C97" i="6"/>
  <c r="D98" i="6"/>
  <c r="D99" i="6"/>
  <c r="D100" i="6"/>
  <c r="D101" i="6"/>
  <c r="D102" i="6"/>
  <c r="D103" i="6"/>
  <c r="D104" i="6"/>
  <c r="C98" i="6"/>
  <c r="C99" i="6"/>
  <c r="C100" i="6"/>
  <c r="C101" i="6"/>
  <c r="C102" i="6"/>
  <c r="C103" i="6"/>
  <c r="C104" i="6"/>
  <c r="D116" i="6" l="1"/>
  <c r="C117" i="6"/>
  <c r="D115" i="6"/>
  <c r="C116" i="6"/>
  <c r="D114" i="6"/>
  <c r="C115" i="6"/>
  <c r="D113" i="6"/>
  <c r="C114" i="6"/>
  <c r="D112" i="6"/>
  <c r="C113" i="6"/>
  <c r="E118" i="6"/>
  <c r="C112" i="6"/>
  <c r="E117" i="6"/>
  <c r="C111" i="6"/>
  <c r="E116" i="6"/>
  <c r="D111" i="6"/>
  <c r="E115" i="6"/>
  <c r="E111" i="6"/>
  <c r="E114" i="6"/>
  <c r="C118" i="6"/>
  <c r="D118" i="6"/>
  <c r="E113" i="6"/>
  <c r="D117" i="6"/>
  <c r="E112" i="6"/>
  <c r="J79" i="6" l="1"/>
  <c r="J80" i="6"/>
  <c r="I79" i="6"/>
  <c r="I80" i="6"/>
  <c r="H79" i="6"/>
  <c r="H80" i="6"/>
  <c r="G79" i="6"/>
  <c r="G80" i="6"/>
  <c r="J78" i="6"/>
  <c r="I78" i="6"/>
  <c r="H78" i="6"/>
  <c r="G78" i="6"/>
  <c r="F78" i="6"/>
  <c r="F79" i="6"/>
  <c r="F80" i="6"/>
  <c r="E79" i="6"/>
  <c r="E80" i="6"/>
  <c r="E78" i="6"/>
  <c r="D79" i="6"/>
  <c r="D80" i="6"/>
  <c r="D78" i="6"/>
  <c r="C78" i="6"/>
  <c r="C79" i="6"/>
  <c r="C80" i="6"/>
  <c r="C69" i="6"/>
  <c r="C70" i="6"/>
  <c r="C68" i="6"/>
  <c r="C56" i="6"/>
  <c r="C57" i="6"/>
  <c r="C58" i="6"/>
  <c r="C59" i="6"/>
  <c r="C60" i="6"/>
  <c r="C61" i="6"/>
  <c r="C55" i="6"/>
  <c r="C71" i="6" l="1"/>
  <c r="C81" i="6"/>
  <c r="I81" i="6"/>
  <c r="K79" i="6"/>
  <c r="H81" i="6"/>
  <c r="D81" i="6"/>
  <c r="J81" i="6"/>
  <c r="E81" i="6"/>
  <c r="F81" i="6"/>
  <c r="K80" i="6"/>
  <c r="G81" i="6"/>
  <c r="K78" i="6"/>
  <c r="C62" i="6"/>
  <c r="K81" i="6" l="1"/>
  <c r="J10" i="6"/>
  <c r="I10" i="6"/>
  <c r="H17" i="6"/>
  <c r="G10" i="6"/>
  <c r="G13" i="6"/>
  <c r="G17" i="6"/>
  <c r="F13" i="6"/>
  <c r="F16" i="6"/>
  <c r="F17" i="6"/>
  <c r="E9" i="6"/>
  <c r="E10" i="6"/>
  <c r="E13" i="6"/>
  <c r="E17" i="6"/>
  <c r="D10" i="6"/>
  <c r="D17" i="6"/>
  <c r="C13" i="6"/>
  <c r="H9" i="2" l="1"/>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178" i="2"/>
  <c r="H2179" i="2"/>
  <c r="H2180" i="2"/>
  <c r="H2181" i="2"/>
  <c r="H2182" i="2"/>
  <c r="H2183" i="2"/>
  <c r="H2184" i="2"/>
  <c r="H2185" i="2"/>
  <c r="H2186" i="2"/>
  <c r="H2187" i="2"/>
  <c r="H2188" i="2"/>
  <c r="H2189" i="2"/>
  <c r="H2190" i="2"/>
  <c r="H219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2240" i="2"/>
  <c r="H2241" i="2"/>
  <c r="H2242" i="2"/>
  <c r="H2243" i="2"/>
  <c r="H2244" i="2"/>
  <c r="H2245" i="2"/>
  <c r="H2246" i="2"/>
  <c r="H2247" i="2"/>
  <c r="H2248" i="2"/>
  <c r="H2249" i="2"/>
  <c r="H2250" i="2"/>
  <c r="H2251" i="2"/>
  <c r="H2252" i="2"/>
  <c r="H2253" i="2"/>
  <c r="H2254" i="2"/>
  <c r="H2255" i="2"/>
  <c r="H2256" i="2"/>
  <c r="H2257" i="2"/>
  <c r="H2258" i="2"/>
  <c r="H2259" i="2"/>
  <c r="H2260" i="2"/>
  <c r="H2261" i="2"/>
  <c r="H2262" i="2"/>
  <c r="H2263" i="2"/>
  <c r="H2264" i="2"/>
  <c r="H2265" i="2"/>
  <c r="H2266" i="2"/>
  <c r="H2267" i="2"/>
  <c r="H2268" i="2"/>
  <c r="H2269" i="2"/>
  <c r="H2270" i="2"/>
  <c r="H2271" i="2"/>
  <c r="H2272" i="2"/>
  <c r="H2273" i="2"/>
  <c r="H2274" i="2"/>
  <c r="H2275" i="2"/>
  <c r="H2276" i="2"/>
  <c r="H2277" i="2"/>
  <c r="H2278" i="2"/>
  <c r="H2279" i="2"/>
  <c r="H2280" i="2"/>
  <c r="H2281" i="2"/>
  <c r="H2282" i="2"/>
  <c r="H2283" i="2"/>
  <c r="H2284" i="2"/>
  <c r="H2285"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340" i="2"/>
  <c r="H2341" i="2"/>
  <c r="H2342" i="2"/>
  <c r="H2343" i="2"/>
  <c r="H2344" i="2"/>
  <c r="H2345" i="2"/>
  <c r="H2346" i="2"/>
  <c r="H2347" i="2"/>
  <c r="H2348" i="2"/>
  <c r="H2349" i="2"/>
  <c r="H2350"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19" i="2"/>
  <c r="H2420" i="2"/>
  <c r="H2421" i="2"/>
  <c r="H2422" i="2"/>
  <c r="H2423" i="2"/>
  <c r="H2424" i="2"/>
  <c r="H2425"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91" i="2"/>
  <c r="H2492" i="2"/>
  <c r="H2493" i="2"/>
  <c r="H2494" i="2"/>
  <c r="H2495" i="2"/>
  <c r="H2496" i="2"/>
  <c r="H2497" i="2"/>
  <c r="H2498" i="2"/>
  <c r="H2499" i="2"/>
  <c r="H2500" i="2"/>
  <c r="H2501" i="2"/>
  <c r="H2502" i="2"/>
  <c r="H2503" i="2"/>
  <c r="H2504" i="2"/>
  <c r="H2505" i="2"/>
  <c r="H2506" i="2"/>
  <c r="H2507" i="2"/>
  <c r="H2508" i="2"/>
  <c r="H2509" i="2"/>
  <c r="H2510" i="2"/>
  <c r="H2511" i="2"/>
  <c r="H2512" i="2"/>
  <c r="H2513" i="2"/>
  <c r="H2514" i="2"/>
  <c r="H2515" i="2"/>
  <c r="H2516" i="2"/>
  <c r="H2517" i="2"/>
  <c r="H2518" i="2"/>
  <c r="H2519" i="2"/>
  <c r="H2520" i="2"/>
  <c r="H2521" i="2"/>
  <c r="H2522" i="2"/>
  <c r="H2523" i="2"/>
  <c r="H2524" i="2"/>
  <c r="H2525" i="2"/>
  <c r="H2526" i="2"/>
  <c r="H2527" i="2"/>
  <c r="H2528" i="2"/>
  <c r="H2529" i="2"/>
  <c r="H2530" i="2"/>
  <c r="H2531" i="2"/>
  <c r="H2532" i="2"/>
  <c r="H2533" i="2"/>
  <c r="H2534" i="2"/>
  <c r="H2535" i="2"/>
  <c r="H2536" i="2"/>
  <c r="H2537" i="2"/>
  <c r="H2538" i="2"/>
  <c r="H2539" i="2"/>
  <c r="H2540" i="2"/>
  <c r="H2541" i="2"/>
  <c r="H2542" i="2"/>
  <c r="H2543" i="2"/>
  <c r="H2544" i="2"/>
  <c r="H2545" i="2"/>
  <c r="H2546" i="2"/>
  <c r="H2547" i="2"/>
  <c r="H2548" i="2"/>
  <c r="H2549" i="2"/>
  <c r="H2550" i="2"/>
  <c r="H2551" i="2"/>
  <c r="H2552" i="2"/>
  <c r="H2553" i="2"/>
  <c r="H2554" i="2"/>
  <c r="H2555" i="2"/>
  <c r="H2556" i="2"/>
  <c r="H2557" i="2"/>
  <c r="H2558" i="2"/>
  <c r="H2559" i="2"/>
  <c r="H2560" i="2"/>
  <c r="H2561" i="2"/>
  <c r="H2562" i="2"/>
  <c r="H2563" i="2"/>
  <c r="H2564" i="2"/>
  <c r="H2565" i="2"/>
  <c r="H2566" i="2"/>
  <c r="H2567" i="2"/>
  <c r="H2568" i="2"/>
  <c r="H2569" i="2"/>
  <c r="H2570" i="2"/>
  <c r="H2571" i="2"/>
  <c r="H2572" i="2"/>
  <c r="H2573" i="2"/>
  <c r="H2574" i="2"/>
  <c r="H2575" i="2"/>
  <c r="H2576" i="2"/>
  <c r="H2577" i="2"/>
  <c r="H2578" i="2"/>
  <c r="H2579" i="2"/>
  <c r="H2580" i="2"/>
  <c r="H2581" i="2"/>
  <c r="H2582" i="2"/>
  <c r="H2583" i="2"/>
  <c r="H2584" i="2"/>
  <c r="H2585" i="2"/>
  <c r="H2586" i="2"/>
  <c r="H2587" i="2"/>
  <c r="H2588" i="2"/>
  <c r="H2589" i="2"/>
  <c r="H2590" i="2"/>
  <c r="H2591" i="2"/>
  <c r="H2592" i="2"/>
  <c r="H2593" i="2"/>
  <c r="H2594" i="2"/>
  <c r="H2595" i="2"/>
  <c r="H2596" i="2"/>
  <c r="H2597" i="2"/>
  <c r="H2598" i="2"/>
  <c r="H2599" i="2"/>
  <c r="H2600" i="2"/>
  <c r="H2601" i="2"/>
  <c r="H2602" i="2"/>
  <c r="H2603" i="2"/>
  <c r="H2604" i="2"/>
  <c r="H2605" i="2"/>
  <c r="H2606" i="2"/>
  <c r="H2607" i="2"/>
  <c r="H2608" i="2"/>
  <c r="H2609" i="2"/>
  <c r="H2610" i="2"/>
  <c r="H2611" i="2"/>
  <c r="H2612" i="2"/>
  <c r="H2613" i="2"/>
  <c r="H2614" i="2"/>
  <c r="H2615" i="2"/>
  <c r="H2616" i="2"/>
  <c r="H2617" i="2"/>
  <c r="H2618" i="2"/>
  <c r="H2619" i="2"/>
  <c r="H2620" i="2"/>
  <c r="H2621" i="2"/>
  <c r="H2622" i="2"/>
  <c r="H2623" i="2"/>
  <c r="H2624" i="2"/>
  <c r="H2625" i="2"/>
  <c r="H2626" i="2"/>
  <c r="H2627" i="2"/>
  <c r="H2628" i="2"/>
  <c r="H2629" i="2"/>
  <c r="H2630" i="2"/>
  <c r="H2631" i="2"/>
  <c r="H2632" i="2"/>
  <c r="H2633" i="2"/>
  <c r="H2634" i="2"/>
  <c r="H2635" i="2"/>
  <c r="H2636" i="2"/>
  <c r="H2637" i="2"/>
  <c r="H2638" i="2"/>
  <c r="H2639" i="2"/>
  <c r="H2640" i="2"/>
  <c r="H2641" i="2"/>
  <c r="H2642" i="2"/>
  <c r="H2643" i="2"/>
  <c r="H2644" i="2"/>
  <c r="H2645" i="2"/>
  <c r="H2646" i="2"/>
  <c r="H2647" i="2"/>
  <c r="H2648" i="2"/>
  <c r="H2649" i="2"/>
  <c r="H2650" i="2"/>
  <c r="H2651" i="2"/>
  <c r="H2652" i="2"/>
  <c r="H2653" i="2"/>
  <c r="H2654" i="2"/>
  <c r="H2655" i="2"/>
  <c r="H2656" i="2"/>
  <c r="H2657" i="2"/>
  <c r="H2658" i="2"/>
  <c r="H2659" i="2"/>
  <c r="H2660" i="2"/>
  <c r="H2661" i="2"/>
  <c r="H2662" i="2"/>
  <c r="H2663" i="2"/>
  <c r="H2664" i="2"/>
  <c r="H2665" i="2"/>
  <c r="H2666" i="2"/>
  <c r="H2667" i="2"/>
  <c r="H2668" i="2"/>
  <c r="H2669" i="2"/>
  <c r="H2670" i="2"/>
  <c r="H2671" i="2"/>
  <c r="H2672" i="2"/>
  <c r="H2673" i="2"/>
  <c r="H2674" i="2"/>
  <c r="H2675" i="2"/>
  <c r="H2676" i="2"/>
  <c r="H2677" i="2"/>
  <c r="H2678" i="2"/>
  <c r="H2679" i="2"/>
  <c r="H2680" i="2"/>
  <c r="H2681" i="2"/>
  <c r="H2682" i="2"/>
  <c r="H2683" i="2"/>
  <c r="H2684" i="2"/>
  <c r="H2685" i="2"/>
  <c r="H2686" i="2"/>
  <c r="H2687" i="2"/>
  <c r="H2688" i="2"/>
  <c r="H2689" i="2"/>
  <c r="H2690" i="2"/>
  <c r="H2691" i="2"/>
  <c r="H2692" i="2"/>
  <c r="H2693" i="2"/>
  <c r="H2694" i="2"/>
  <c r="H2695" i="2"/>
  <c r="H2696" i="2"/>
  <c r="H2697" i="2"/>
  <c r="H2698" i="2"/>
  <c r="H2699" i="2"/>
  <c r="H2700" i="2"/>
  <c r="H2701" i="2"/>
  <c r="H2702" i="2"/>
  <c r="H2703" i="2"/>
  <c r="H2704" i="2"/>
  <c r="H2705" i="2"/>
  <c r="H2706" i="2"/>
  <c r="H2707" i="2"/>
  <c r="H2708" i="2"/>
  <c r="H2709" i="2"/>
  <c r="H2710" i="2"/>
  <c r="H2711" i="2"/>
  <c r="H2712" i="2"/>
  <c r="H2713" i="2"/>
  <c r="H2714" i="2"/>
  <c r="H2715" i="2"/>
  <c r="H2716" i="2"/>
  <c r="H2717" i="2"/>
  <c r="H2718" i="2"/>
  <c r="H2719" i="2"/>
  <c r="H2720" i="2"/>
  <c r="H2721" i="2"/>
  <c r="H2722" i="2"/>
  <c r="H2723" i="2"/>
  <c r="H2724" i="2"/>
  <c r="H2725" i="2"/>
  <c r="H2726" i="2"/>
  <c r="H2727" i="2"/>
  <c r="H2728" i="2"/>
  <c r="H2729" i="2"/>
  <c r="H2730" i="2"/>
  <c r="H2731" i="2"/>
  <c r="H2732" i="2"/>
  <c r="H2733" i="2"/>
  <c r="H2734" i="2"/>
  <c r="H2735" i="2"/>
  <c r="H2736" i="2"/>
  <c r="H2737" i="2"/>
  <c r="H2738" i="2"/>
  <c r="H2739" i="2"/>
  <c r="H2740" i="2"/>
  <c r="H2741" i="2"/>
  <c r="H2742" i="2"/>
  <c r="H2743" i="2"/>
  <c r="H2744" i="2"/>
  <c r="H2745" i="2"/>
  <c r="H2746" i="2"/>
  <c r="H2747" i="2"/>
  <c r="H2748" i="2"/>
  <c r="H2749" i="2"/>
  <c r="H2750" i="2"/>
  <c r="H2751" i="2"/>
  <c r="H2752" i="2"/>
  <c r="H2753" i="2"/>
  <c r="H2754" i="2"/>
  <c r="H2755" i="2"/>
  <c r="H2756" i="2"/>
  <c r="H2757" i="2"/>
  <c r="H2758" i="2"/>
  <c r="H2759" i="2"/>
  <c r="H2760" i="2"/>
  <c r="H2761" i="2"/>
  <c r="H2762" i="2"/>
  <c r="H2763" i="2"/>
  <c r="H2764" i="2"/>
  <c r="H2765" i="2"/>
  <c r="H2766" i="2"/>
  <c r="H2767" i="2"/>
  <c r="H2768" i="2"/>
  <c r="H2769" i="2"/>
  <c r="H2770" i="2"/>
  <c r="H2771" i="2"/>
  <c r="H2772" i="2"/>
  <c r="H2773" i="2"/>
  <c r="H2774" i="2"/>
  <c r="H2775" i="2"/>
  <c r="H2776" i="2"/>
  <c r="H2777" i="2"/>
  <c r="H2778" i="2"/>
  <c r="H2779" i="2"/>
  <c r="H2780" i="2"/>
  <c r="H2781" i="2"/>
  <c r="H2782" i="2"/>
  <c r="H2783" i="2"/>
  <c r="H2784" i="2"/>
  <c r="H2785" i="2"/>
  <c r="H2786" i="2"/>
  <c r="H2787" i="2"/>
  <c r="H2788" i="2"/>
  <c r="H2789" i="2"/>
  <c r="H2790" i="2"/>
  <c r="H2791" i="2"/>
  <c r="H2792" i="2"/>
  <c r="H2793" i="2"/>
  <c r="H2794" i="2"/>
  <c r="H2795" i="2"/>
  <c r="H2796" i="2"/>
  <c r="H2797" i="2"/>
  <c r="H2798" i="2"/>
  <c r="H2799" i="2"/>
  <c r="H2800" i="2"/>
  <c r="H2801" i="2"/>
  <c r="H2802" i="2"/>
  <c r="H2803" i="2"/>
  <c r="H2804" i="2"/>
  <c r="H2805" i="2"/>
  <c r="H2806" i="2"/>
  <c r="H2807" i="2"/>
  <c r="H2808" i="2"/>
  <c r="H2809" i="2"/>
  <c r="H2810" i="2"/>
  <c r="H2811" i="2"/>
  <c r="H2812" i="2"/>
  <c r="H2813" i="2"/>
  <c r="H2814" i="2"/>
  <c r="H2815" i="2"/>
  <c r="H2816" i="2"/>
  <c r="H2817" i="2"/>
  <c r="H2818" i="2"/>
  <c r="H2819" i="2"/>
  <c r="H2820" i="2"/>
  <c r="H2821" i="2"/>
  <c r="H2822" i="2"/>
  <c r="H2823" i="2"/>
  <c r="H2824" i="2"/>
  <c r="H2825" i="2"/>
  <c r="H2826" i="2"/>
  <c r="H2827" i="2"/>
  <c r="H2828" i="2"/>
  <c r="H2829" i="2"/>
  <c r="H2830" i="2"/>
  <c r="H2831" i="2"/>
  <c r="H2832" i="2"/>
  <c r="H2833" i="2"/>
  <c r="H2834" i="2"/>
  <c r="H2835" i="2"/>
  <c r="H2836" i="2"/>
  <c r="H2837" i="2"/>
  <c r="H2838" i="2"/>
  <c r="H2839" i="2"/>
  <c r="H2840" i="2"/>
  <c r="H2841" i="2"/>
  <c r="H2842" i="2"/>
  <c r="H2843" i="2"/>
  <c r="H2844" i="2"/>
  <c r="H2845" i="2"/>
  <c r="H2846" i="2"/>
  <c r="H2847" i="2"/>
  <c r="H2848" i="2"/>
  <c r="H2849" i="2"/>
  <c r="H2850" i="2"/>
  <c r="H2851" i="2"/>
  <c r="H2852" i="2"/>
  <c r="H2853" i="2"/>
  <c r="H2854" i="2"/>
  <c r="H2855" i="2"/>
  <c r="H2856" i="2"/>
  <c r="H2857" i="2"/>
  <c r="H2858" i="2"/>
  <c r="H2859" i="2"/>
  <c r="H2860" i="2"/>
  <c r="H2861" i="2"/>
  <c r="H2862" i="2"/>
  <c r="H2863" i="2"/>
  <c r="H2864" i="2"/>
  <c r="H2865" i="2"/>
  <c r="H2866" i="2"/>
  <c r="H2867" i="2"/>
  <c r="H2868" i="2"/>
  <c r="H2869" i="2"/>
  <c r="H2870" i="2"/>
  <c r="H2871" i="2"/>
  <c r="H2872" i="2"/>
  <c r="H2873" i="2"/>
  <c r="H2874" i="2"/>
  <c r="H2875" i="2"/>
  <c r="H2876" i="2"/>
  <c r="H2877" i="2"/>
  <c r="H2878" i="2"/>
  <c r="H2879" i="2"/>
  <c r="H2880" i="2"/>
  <c r="H2881" i="2"/>
  <c r="H2882" i="2"/>
  <c r="H2883" i="2"/>
  <c r="H2884" i="2"/>
  <c r="H2885" i="2"/>
  <c r="H2886" i="2"/>
  <c r="H2887" i="2"/>
  <c r="H2888" i="2"/>
  <c r="H2889" i="2"/>
  <c r="H2890" i="2"/>
  <c r="H2891" i="2"/>
  <c r="H2892" i="2"/>
  <c r="H2893" i="2"/>
  <c r="H2894" i="2"/>
  <c r="H2895" i="2"/>
  <c r="H2896" i="2"/>
  <c r="H2897" i="2"/>
  <c r="H2898" i="2"/>
  <c r="H2899" i="2"/>
  <c r="H2900" i="2"/>
  <c r="H2901" i="2"/>
  <c r="H2902" i="2"/>
  <c r="H2903" i="2"/>
  <c r="H2904" i="2"/>
  <c r="H2905" i="2"/>
  <c r="H2906" i="2"/>
  <c r="H2907" i="2"/>
  <c r="H2908" i="2"/>
  <c r="H2909" i="2"/>
  <c r="H2910" i="2"/>
  <c r="H2911" i="2"/>
  <c r="H2912" i="2"/>
  <c r="H2913" i="2"/>
  <c r="H2914" i="2"/>
  <c r="H2915" i="2"/>
  <c r="H2916" i="2"/>
  <c r="H2917" i="2"/>
  <c r="H2918" i="2"/>
  <c r="H2919" i="2"/>
  <c r="H2920" i="2"/>
  <c r="H2921" i="2"/>
  <c r="H2922" i="2"/>
  <c r="H2923" i="2"/>
  <c r="H2924" i="2"/>
  <c r="H2925" i="2"/>
  <c r="H2926" i="2"/>
  <c r="H2927" i="2"/>
  <c r="H2928" i="2"/>
  <c r="H2929" i="2"/>
  <c r="H2930" i="2"/>
  <c r="H2931" i="2"/>
  <c r="H2932" i="2"/>
  <c r="H2933" i="2"/>
  <c r="H2934" i="2"/>
  <c r="H2935" i="2"/>
  <c r="H2936" i="2"/>
  <c r="H2937" i="2"/>
  <c r="H2938" i="2"/>
  <c r="H2939" i="2"/>
  <c r="H2940" i="2"/>
  <c r="H2941" i="2"/>
  <c r="H2942" i="2"/>
  <c r="H2943" i="2"/>
  <c r="H2944" i="2"/>
  <c r="H2945" i="2"/>
  <c r="H2946" i="2"/>
  <c r="H2947" i="2"/>
  <c r="H2948" i="2"/>
  <c r="H2949" i="2"/>
  <c r="H2950" i="2"/>
  <c r="H2951" i="2"/>
  <c r="H2952" i="2"/>
  <c r="H2953" i="2"/>
  <c r="H2954" i="2"/>
  <c r="H2955" i="2"/>
  <c r="H2956" i="2"/>
  <c r="H2957" i="2"/>
  <c r="H2958" i="2"/>
  <c r="H2959" i="2"/>
  <c r="H2960" i="2"/>
  <c r="H2961" i="2"/>
  <c r="H2962" i="2"/>
  <c r="H2963" i="2"/>
  <c r="H2964" i="2"/>
  <c r="H2965" i="2"/>
  <c r="H2966" i="2"/>
  <c r="H2967" i="2"/>
  <c r="H2968" i="2"/>
  <c r="H2969" i="2"/>
  <c r="H2970" i="2"/>
  <c r="H2971" i="2"/>
  <c r="H2972" i="2"/>
  <c r="H2973" i="2"/>
  <c r="H2974" i="2"/>
  <c r="H2975" i="2"/>
  <c r="H2976" i="2"/>
  <c r="H2977" i="2"/>
  <c r="H2978" i="2"/>
  <c r="H2979" i="2"/>
  <c r="H2980" i="2"/>
  <c r="H2981" i="2"/>
  <c r="H2982" i="2"/>
  <c r="H2983" i="2"/>
  <c r="H2984" i="2"/>
  <c r="H2985" i="2"/>
  <c r="H2986" i="2"/>
  <c r="H2987" i="2"/>
  <c r="H2988" i="2"/>
  <c r="H2989" i="2"/>
  <c r="H2990" i="2"/>
  <c r="H2991" i="2"/>
  <c r="H2992" i="2"/>
  <c r="H2993" i="2"/>
  <c r="H2994" i="2"/>
  <c r="H2995" i="2"/>
  <c r="H2996" i="2"/>
  <c r="H2997" i="2"/>
  <c r="H2998" i="2"/>
  <c r="H2999" i="2"/>
  <c r="H3000" i="2"/>
  <c r="H3001" i="2"/>
  <c r="H3002" i="2"/>
  <c r="H3003" i="2"/>
  <c r="H3004" i="2"/>
  <c r="H3005" i="2"/>
  <c r="H3006" i="2"/>
  <c r="H3007" i="2"/>
  <c r="H3008" i="2"/>
  <c r="H3009" i="2"/>
  <c r="H3010" i="2"/>
  <c r="H3011" i="2"/>
  <c r="H3012" i="2"/>
  <c r="H3013" i="2"/>
  <c r="H3014" i="2"/>
  <c r="H3015" i="2"/>
  <c r="H3016" i="2"/>
  <c r="H3017" i="2"/>
  <c r="H3018" i="2"/>
  <c r="H3019" i="2"/>
  <c r="H3020" i="2"/>
  <c r="H3021" i="2"/>
  <c r="H3022" i="2"/>
  <c r="H3023" i="2"/>
  <c r="H3024" i="2"/>
  <c r="H3025" i="2"/>
  <c r="H3026" i="2"/>
  <c r="H3027" i="2"/>
  <c r="H3028" i="2"/>
  <c r="H3029" i="2"/>
  <c r="H3030" i="2"/>
  <c r="H3031" i="2"/>
  <c r="H3032" i="2"/>
  <c r="H3033" i="2"/>
  <c r="H3034" i="2"/>
  <c r="H3035" i="2"/>
  <c r="H3036" i="2"/>
  <c r="H3037" i="2"/>
  <c r="H3038" i="2"/>
  <c r="H3039" i="2"/>
  <c r="H3040" i="2"/>
  <c r="H3041" i="2"/>
  <c r="H3042" i="2"/>
  <c r="H3043" i="2"/>
  <c r="H3044" i="2"/>
  <c r="H3045" i="2"/>
  <c r="H3046" i="2"/>
  <c r="H3047" i="2"/>
  <c r="H3048" i="2"/>
  <c r="H3049" i="2"/>
  <c r="H3050" i="2"/>
  <c r="H3051" i="2"/>
  <c r="H3052" i="2"/>
  <c r="H3053" i="2"/>
  <c r="H3054" i="2"/>
  <c r="H3055" i="2"/>
  <c r="H3056" i="2"/>
  <c r="H3057" i="2"/>
  <c r="H3058" i="2"/>
  <c r="H3059" i="2"/>
  <c r="H3060" i="2"/>
  <c r="H3061" i="2"/>
  <c r="H3062" i="2"/>
  <c r="H3063" i="2"/>
  <c r="H3064" i="2"/>
  <c r="H3065" i="2"/>
  <c r="H3066" i="2"/>
  <c r="H3067" i="2"/>
  <c r="H3068" i="2"/>
  <c r="H3069" i="2"/>
  <c r="H3070" i="2"/>
  <c r="H3071" i="2"/>
  <c r="H3072" i="2"/>
  <c r="H3073" i="2"/>
  <c r="H3074" i="2"/>
  <c r="H3075" i="2"/>
  <c r="H3076" i="2"/>
  <c r="H3077" i="2"/>
  <c r="H3078" i="2"/>
  <c r="H3079" i="2"/>
  <c r="H3080" i="2"/>
  <c r="H3081" i="2"/>
  <c r="H3082" i="2"/>
  <c r="H3083" i="2"/>
  <c r="H3084" i="2"/>
  <c r="H3085" i="2"/>
  <c r="H3086" i="2"/>
  <c r="H3087" i="2"/>
  <c r="H3088" i="2"/>
  <c r="H3089" i="2"/>
  <c r="H3090" i="2"/>
  <c r="H3091" i="2"/>
  <c r="H3092" i="2"/>
  <c r="H3093" i="2"/>
  <c r="H3094" i="2"/>
  <c r="H3095" i="2"/>
  <c r="H3096" i="2"/>
  <c r="H3097" i="2"/>
  <c r="H3098" i="2"/>
  <c r="H3099" i="2"/>
  <c r="H3100" i="2"/>
  <c r="H3101" i="2"/>
  <c r="H3102" i="2"/>
  <c r="H3103" i="2"/>
  <c r="H3104" i="2"/>
  <c r="H3105" i="2"/>
  <c r="H3106" i="2"/>
  <c r="H3107" i="2"/>
  <c r="H3108" i="2"/>
  <c r="H3109" i="2"/>
  <c r="H3110" i="2"/>
  <c r="H3111" i="2"/>
  <c r="H3112" i="2"/>
  <c r="H3113" i="2"/>
  <c r="H3114" i="2"/>
  <c r="H3115" i="2"/>
  <c r="H3116" i="2"/>
  <c r="H3117" i="2"/>
  <c r="H3118" i="2"/>
  <c r="H3119" i="2"/>
  <c r="H3120" i="2"/>
  <c r="H3121" i="2"/>
  <c r="H3122" i="2"/>
  <c r="H3123" i="2"/>
  <c r="H3124" i="2"/>
  <c r="H3125" i="2"/>
  <c r="H3126" i="2"/>
  <c r="H3127" i="2"/>
  <c r="H3128" i="2"/>
  <c r="H3129" i="2"/>
  <c r="H3130" i="2"/>
  <c r="H3131" i="2"/>
  <c r="H3132" i="2"/>
  <c r="H3133" i="2"/>
  <c r="H3134" i="2"/>
  <c r="H3135" i="2"/>
  <c r="H3136" i="2"/>
  <c r="H3137" i="2"/>
  <c r="H3138" i="2"/>
  <c r="H3139" i="2"/>
  <c r="H3140" i="2"/>
  <c r="H3141" i="2"/>
  <c r="H3142" i="2"/>
  <c r="H3143" i="2"/>
  <c r="H3144" i="2"/>
  <c r="H3145" i="2"/>
  <c r="H3146" i="2"/>
  <c r="H3147" i="2"/>
  <c r="H3148" i="2"/>
  <c r="H3149" i="2"/>
  <c r="H3150" i="2"/>
  <c r="H3151" i="2"/>
  <c r="H3152" i="2"/>
  <c r="H3153" i="2"/>
  <c r="H3154" i="2"/>
  <c r="H3155" i="2"/>
  <c r="H3156" i="2"/>
  <c r="H3157" i="2"/>
  <c r="H3158" i="2"/>
  <c r="H3159" i="2"/>
  <c r="H3160" i="2"/>
  <c r="H3161" i="2"/>
  <c r="H3162" i="2"/>
  <c r="H3163" i="2"/>
  <c r="H3164" i="2"/>
  <c r="H3165" i="2"/>
  <c r="H3166" i="2"/>
  <c r="H3167" i="2"/>
  <c r="H3168" i="2"/>
  <c r="H3169" i="2"/>
  <c r="H3170" i="2"/>
  <c r="H3171" i="2"/>
  <c r="H3172" i="2"/>
  <c r="H3173" i="2"/>
  <c r="H3174" i="2"/>
  <c r="H3175" i="2"/>
  <c r="H3176" i="2"/>
  <c r="H3177" i="2"/>
  <c r="H3178" i="2"/>
  <c r="H3179" i="2"/>
  <c r="H3180" i="2"/>
  <c r="H3181" i="2"/>
  <c r="H3182" i="2"/>
  <c r="H3183" i="2"/>
  <c r="H3184" i="2"/>
  <c r="H3185" i="2"/>
  <c r="H3186" i="2"/>
  <c r="H3187" i="2"/>
  <c r="H3188" i="2"/>
  <c r="H3189" i="2"/>
  <c r="H3190" i="2"/>
  <c r="H3191" i="2"/>
  <c r="H3192" i="2"/>
  <c r="H3193" i="2"/>
  <c r="H3194" i="2"/>
  <c r="H3195" i="2"/>
  <c r="H3196" i="2"/>
  <c r="H3197" i="2"/>
  <c r="H3198" i="2"/>
  <c r="H3199" i="2"/>
  <c r="H3200" i="2"/>
  <c r="H3201" i="2"/>
  <c r="H3202" i="2"/>
  <c r="H3203" i="2"/>
  <c r="H3204" i="2"/>
  <c r="H3205" i="2"/>
  <c r="H3206" i="2"/>
  <c r="H3207" i="2"/>
  <c r="H3208" i="2"/>
  <c r="H3209" i="2"/>
  <c r="H3210" i="2"/>
  <c r="H3211" i="2"/>
  <c r="H3212" i="2"/>
  <c r="H3213" i="2"/>
  <c r="H3214" i="2"/>
  <c r="H3215" i="2"/>
  <c r="H3216" i="2"/>
  <c r="H3217" i="2"/>
  <c r="H3218" i="2"/>
  <c r="H3219" i="2"/>
  <c r="H3220" i="2"/>
  <c r="H3221" i="2"/>
  <c r="H3222" i="2"/>
  <c r="H3223" i="2"/>
  <c r="H3224" i="2"/>
  <c r="H3225" i="2"/>
  <c r="H3226" i="2"/>
  <c r="H3227" i="2"/>
  <c r="H3228" i="2"/>
  <c r="H3229" i="2"/>
  <c r="H3230" i="2"/>
  <c r="H3231" i="2"/>
  <c r="H3232" i="2"/>
  <c r="H3233" i="2"/>
  <c r="H3234" i="2"/>
  <c r="H3235" i="2"/>
  <c r="H3236" i="2"/>
  <c r="H3237" i="2"/>
  <c r="H3238" i="2"/>
  <c r="H3239" i="2"/>
  <c r="H3240" i="2"/>
  <c r="H3241" i="2"/>
  <c r="H3242" i="2"/>
  <c r="H3243" i="2"/>
  <c r="H3244" i="2"/>
  <c r="H3245" i="2"/>
  <c r="H3246" i="2"/>
  <c r="H3247" i="2"/>
  <c r="H3248" i="2"/>
  <c r="H3249" i="2"/>
  <c r="H3250" i="2"/>
  <c r="H3251" i="2"/>
  <c r="H3252" i="2"/>
  <c r="H3253" i="2"/>
  <c r="H3254" i="2"/>
  <c r="H3255" i="2"/>
  <c r="H3256" i="2"/>
  <c r="H3257" i="2"/>
  <c r="H3258" i="2"/>
  <c r="H3259" i="2"/>
  <c r="H3260" i="2"/>
  <c r="H3261" i="2"/>
  <c r="H3262" i="2"/>
  <c r="H3263" i="2"/>
  <c r="H3264" i="2"/>
  <c r="H3265" i="2"/>
  <c r="H3266" i="2"/>
  <c r="H3267" i="2"/>
  <c r="H3268" i="2"/>
  <c r="H3269" i="2"/>
  <c r="H3270" i="2"/>
  <c r="H3271" i="2"/>
  <c r="H3272" i="2"/>
  <c r="H3273" i="2"/>
  <c r="H3274" i="2"/>
  <c r="H3275" i="2"/>
  <c r="H3276" i="2"/>
  <c r="H3277" i="2"/>
  <c r="H3278" i="2"/>
  <c r="H3279" i="2"/>
  <c r="H3280" i="2"/>
  <c r="H3281" i="2"/>
  <c r="H3282" i="2"/>
  <c r="H3283" i="2"/>
  <c r="H3284" i="2"/>
  <c r="H3285" i="2"/>
  <c r="H3286" i="2"/>
  <c r="H3287" i="2"/>
  <c r="H3288" i="2"/>
  <c r="H3289" i="2"/>
  <c r="H3290" i="2"/>
  <c r="H3291" i="2"/>
  <c r="H3292" i="2"/>
  <c r="H3293" i="2"/>
  <c r="H3294" i="2"/>
  <c r="H3295" i="2"/>
  <c r="H3296" i="2"/>
  <c r="H3297" i="2"/>
  <c r="H3298" i="2"/>
  <c r="N9" i="2"/>
  <c r="N10" i="2"/>
  <c r="N11" i="2"/>
  <c r="N12" i="2"/>
  <c r="N13" i="2"/>
  <c r="N14" i="2"/>
  <c r="N15" i="2"/>
  <c r="N16" i="2"/>
  <c r="N17" i="2"/>
  <c r="N18" i="2"/>
  <c r="P18" i="2" s="1"/>
  <c r="N19" i="2"/>
  <c r="N20" i="2"/>
  <c r="N21" i="2"/>
  <c r="N22" i="2"/>
  <c r="N23" i="2"/>
  <c r="P23" i="2" s="1"/>
  <c r="N24" i="2"/>
  <c r="N25" i="2"/>
  <c r="N26" i="2"/>
  <c r="N27" i="2"/>
  <c r="N28" i="2"/>
  <c r="P28" i="2" s="1"/>
  <c r="N29" i="2"/>
  <c r="P29" i="2" s="1"/>
  <c r="N30" i="2"/>
  <c r="P30" i="2" s="1"/>
  <c r="N31" i="2"/>
  <c r="P31" i="2" s="1"/>
  <c r="N32" i="2"/>
  <c r="P32" i="2" s="1"/>
  <c r="N33" i="2"/>
  <c r="N34" i="2"/>
  <c r="P34" i="2" s="1"/>
  <c r="N35" i="2"/>
  <c r="N36" i="2"/>
  <c r="N37" i="2"/>
  <c r="P37" i="2" s="1"/>
  <c r="N38" i="2"/>
  <c r="P38" i="2" s="1"/>
  <c r="N39" i="2"/>
  <c r="N40" i="2"/>
  <c r="P40" i="2" s="1"/>
  <c r="N41" i="2"/>
  <c r="P41" i="2" s="1"/>
  <c r="N42" i="2"/>
  <c r="P42" i="2" s="1"/>
  <c r="N43" i="2"/>
  <c r="P43" i="2" s="1"/>
  <c r="N44" i="2"/>
  <c r="P44" i="2" s="1"/>
  <c r="N45" i="2"/>
  <c r="P45" i="2" s="1"/>
  <c r="N46" i="2"/>
  <c r="N47" i="2"/>
  <c r="P47" i="2" s="1"/>
  <c r="N48" i="2"/>
  <c r="P48" i="2" s="1"/>
  <c r="N49" i="2"/>
  <c r="P49" i="2" s="1"/>
  <c r="N50" i="2"/>
  <c r="P50" i="2" s="1"/>
  <c r="N51" i="2"/>
  <c r="P51" i="2" s="1"/>
  <c r="N52" i="2"/>
  <c r="N53" i="2"/>
  <c r="N54" i="2"/>
  <c r="N55" i="2"/>
  <c r="P55" i="2" s="1"/>
  <c r="N56" i="2"/>
  <c r="P56" i="2" s="1"/>
  <c r="N57" i="2"/>
  <c r="P57" i="2" s="1"/>
  <c r="N58" i="2"/>
  <c r="P58" i="2" s="1"/>
  <c r="N59" i="2"/>
  <c r="P59" i="2" s="1"/>
  <c r="N60" i="2"/>
  <c r="P60" i="2" s="1"/>
  <c r="N61" i="2"/>
  <c r="P61" i="2" s="1"/>
  <c r="N62" i="2"/>
  <c r="P62" i="2" s="1"/>
  <c r="N63" i="2"/>
  <c r="P63" i="2" s="1"/>
  <c r="N64" i="2"/>
  <c r="P64" i="2" s="1"/>
  <c r="N65" i="2"/>
  <c r="P65" i="2" s="1"/>
  <c r="N66" i="2"/>
  <c r="P66" i="2" s="1"/>
  <c r="N67" i="2"/>
  <c r="P67" i="2" s="1"/>
  <c r="N68" i="2"/>
  <c r="P68" i="2" s="1"/>
  <c r="N69" i="2"/>
  <c r="P69" i="2" s="1"/>
  <c r="N70" i="2"/>
  <c r="P70" i="2" s="1"/>
  <c r="N71" i="2"/>
  <c r="P71" i="2" s="1"/>
  <c r="N72" i="2"/>
  <c r="P72" i="2" s="1"/>
  <c r="N73" i="2"/>
  <c r="P73" i="2" s="1"/>
  <c r="N74" i="2"/>
  <c r="P74" i="2" s="1"/>
  <c r="N75" i="2"/>
  <c r="P75" i="2" s="1"/>
  <c r="N76" i="2"/>
  <c r="P76" i="2" s="1"/>
  <c r="N77" i="2"/>
  <c r="P77" i="2" s="1"/>
  <c r="N78" i="2"/>
  <c r="P78" i="2" s="1"/>
  <c r="N79" i="2"/>
  <c r="P79" i="2" s="1"/>
  <c r="N80" i="2"/>
  <c r="P80" i="2" s="1"/>
  <c r="N81" i="2"/>
  <c r="P81" i="2" s="1"/>
  <c r="N82" i="2"/>
  <c r="P82" i="2" s="1"/>
  <c r="N83" i="2"/>
  <c r="P83" i="2" s="1"/>
  <c r="N84" i="2"/>
  <c r="P84" i="2" s="1"/>
  <c r="N85" i="2"/>
  <c r="P85" i="2" s="1"/>
  <c r="N86" i="2"/>
  <c r="P86" i="2" s="1"/>
  <c r="N87" i="2"/>
  <c r="P87" i="2" s="1"/>
  <c r="N88" i="2"/>
  <c r="P88" i="2" s="1"/>
  <c r="N89" i="2"/>
  <c r="P89" i="2" s="1"/>
  <c r="N90" i="2"/>
  <c r="P90" i="2" s="1"/>
  <c r="N91" i="2"/>
  <c r="P91" i="2" s="1"/>
  <c r="N92" i="2"/>
  <c r="P92" i="2" s="1"/>
  <c r="N93" i="2"/>
  <c r="N94" i="2"/>
  <c r="P94" i="2" s="1"/>
  <c r="N95" i="2"/>
  <c r="P95" i="2" s="1"/>
  <c r="N96" i="2"/>
  <c r="P96" i="2" s="1"/>
  <c r="N97" i="2"/>
  <c r="P97" i="2" s="1"/>
  <c r="N98" i="2"/>
  <c r="P98" i="2" s="1"/>
  <c r="N99" i="2"/>
  <c r="P99" i="2" s="1"/>
  <c r="N100" i="2"/>
  <c r="P100" i="2" s="1"/>
  <c r="N101" i="2"/>
  <c r="P101" i="2" s="1"/>
  <c r="N102" i="2"/>
  <c r="P102" i="2" s="1"/>
  <c r="N103" i="2"/>
  <c r="P103" i="2" s="1"/>
  <c r="N104" i="2"/>
  <c r="P104" i="2" s="1"/>
  <c r="N105" i="2"/>
  <c r="P105" i="2" s="1"/>
  <c r="N106" i="2"/>
  <c r="P106" i="2" s="1"/>
  <c r="N107" i="2"/>
  <c r="P107" i="2" s="1"/>
  <c r="N108" i="2"/>
  <c r="P108" i="2" s="1"/>
  <c r="N109" i="2"/>
  <c r="N110" i="2"/>
  <c r="P110" i="2" s="1"/>
  <c r="N111" i="2"/>
  <c r="P111" i="2" s="1"/>
  <c r="N112" i="2"/>
  <c r="N113" i="2"/>
  <c r="P113" i="2" s="1"/>
  <c r="N114" i="2"/>
  <c r="P114" i="2" s="1"/>
  <c r="N115" i="2"/>
  <c r="P115" i="2" s="1"/>
  <c r="N116" i="2"/>
  <c r="P116" i="2" s="1"/>
  <c r="N117" i="2"/>
  <c r="P117" i="2" s="1"/>
  <c r="N118" i="2"/>
  <c r="N119" i="2"/>
  <c r="N120" i="2"/>
  <c r="P120" i="2" s="1"/>
  <c r="N121" i="2"/>
  <c r="P121" i="2" s="1"/>
  <c r="N122" i="2"/>
  <c r="P122" i="2" s="1"/>
  <c r="N123" i="2"/>
  <c r="P123" i="2" s="1"/>
  <c r="N124" i="2"/>
  <c r="P124" i="2" s="1"/>
  <c r="N125" i="2"/>
  <c r="P125" i="2" s="1"/>
  <c r="N126" i="2"/>
  <c r="N127" i="2"/>
  <c r="P127" i="2" s="1"/>
  <c r="N128" i="2"/>
  <c r="P128" i="2" s="1"/>
  <c r="N129" i="2"/>
  <c r="N130" i="2"/>
  <c r="P130" i="2" s="1"/>
  <c r="N131" i="2"/>
  <c r="P131" i="2" s="1"/>
  <c r="N132" i="2"/>
  <c r="P132" i="2" s="1"/>
  <c r="N133" i="2"/>
  <c r="P133" i="2" s="1"/>
  <c r="N134" i="2"/>
  <c r="P134" i="2" s="1"/>
  <c r="N135" i="2"/>
  <c r="P135" i="2" s="1"/>
  <c r="N136" i="2"/>
  <c r="P136" i="2" s="1"/>
  <c r="N137" i="2"/>
  <c r="P137" i="2" s="1"/>
  <c r="N138" i="2"/>
  <c r="P138" i="2" s="1"/>
  <c r="N139" i="2"/>
  <c r="N140" i="2"/>
  <c r="P140" i="2" s="1"/>
  <c r="N141" i="2"/>
  <c r="P141" i="2" s="1"/>
  <c r="N142" i="2"/>
  <c r="P142" i="2" s="1"/>
  <c r="N143" i="2"/>
  <c r="P143" i="2" s="1"/>
  <c r="N144" i="2"/>
  <c r="P144" i="2" s="1"/>
  <c r="N145" i="2"/>
  <c r="P145" i="2" s="1"/>
  <c r="N146" i="2"/>
  <c r="P146" i="2" s="1"/>
  <c r="N147" i="2"/>
  <c r="P147" i="2" s="1"/>
  <c r="N148" i="2"/>
  <c r="P148" i="2" s="1"/>
  <c r="N149" i="2"/>
  <c r="P149" i="2" s="1"/>
  <c r="N150" i="2"/>
  <c r="P150" i="2" s="1"/>
  <c r="N151" i="2"/>
  <c r="P151" i="2" s="1"/>
  <c r="N152" i="2"/>
  <c r="P152" i="2" s="1"/>
  <c r="N153" i="2"/>
  <c r="P153" i="2" s="1"/>
  <c r="N154" i="2"/>
  <c r="P154" i="2" s="1"/>
  <c r="N155" i="2"/>
  <c r="P155" i="2" s="1"/>
  <c r="N156" i="2"/>
  <c r="P156" i="2" s="1"/>
  <c r="N157" i="2"/>
  <c r="P157" i="2" s="1"/>
  <c r="N158" i="2"/>
  <c r="P158" i="2" s="1"/>
  <c r="N159" i="2"/>
  <c r="P159" i="2" s="1"/>
  <c r="N160" i="2"/>
  <c r="P160" i="2" s="1"/>
  <c r="N161" i="2"/>
  <c r="P161" i="2" s="1"/>
  <c r="N162" i="2"/>
  <c r="P162" i="2" s="1"/>
  <c r="N163" i="2"/>
  <c r="P163" i="2" s="1"/>
  <c r="N164" i="2"/>
  <c r="P164" i="2" s="1"/>
  <c r="N165" i="2"/>
  <c r="P165" i="2" s="1"/>
  <c r="N166" i="2"/>
  <c r="P166" i="2" s="1"/>
  <c r="N167" i="2"/>
  <c r="P167" i="2" s="1"/>
  <c r="N168" i="2"/>
  <c r="P168" i="2" s="1"/>
  <c r="N169" i="2"/>
  <c r="P169" i="2" s="1"/>
  <c r="N170" i="2"/>
  <c r="P170" i="2" s="1"/>
  <c r="N171" i="2"/>
  <c r="P171" i="2" s="1"/>
  <c r="N172" i="2"/>
  <c r="P172" i="2" s="1"/>
  <c r="N173" i="2"/>
  <c r="P173" i="2" s="1"/>
  <c r="N174" i="2"/>
  <c r="P174" i="2" s="1"/>
  <c r="N175" i="2"/>
  <c r="P175" i="2" s="1"/>
  <c r="N176" i="2"/>
  <c r="P176" i="2" s="1"/>
  <c r="N177" i="2"/>
  <c r="P177" i="2" s="1"/>
  <c r="N178" i="2"/>
  <c r="P178" i="2" s="1"/>
  <c r="N179" i="2"/>
  <c r="P179" i="2" s="1"/>
  <c r="N180" i="2"/>
  <c r="P180" i="2" s="1"/>
  <c r="N181" i="2"/>
  <c r="P181" i="2" s="1"/>
  <c r="N182" i="2"/>
  <c r="P182" i="2" s="1"/>
  <c r="N183" i="2"/>
  <c r="P183" i="2" s="1"/>
  <c r="N184" i="2"/>
  <c r="P184" i="2" s="1"/>
  <c r="N185" i="2"/>
  <c r="P185" i="2" s="1"/>
  <c r="N186" i="2"/>
  <c r="P186" i="2" s="1"/>
  <c r="N187" i="2"/>
  <c r="P187" i="2" s="1"/>
  <c r="N188" i="2"/>
  <c r="P188" i="2" s="1"/>
  <c r="N189" i="2"/>
  <c r="P189" i="2" s="1"/>
  <c r="N190" i="2"/>
  <c r="P190" i="2" s="1"/>
  <c r="N191" i="2"/>
  <c r="P191" i="2" s="1"/>
  <c r="N192" i="2"/>
  <c r="P192" i="2" s="1"/>
  <c r="N193" i="2"/>
  <c r="P193" i="2" s="1"/>
  <c r="N194" i="2"/>
  <c r="P194" i="2" s="1"/>
  <c r="N195" i="2"/>
  <c r="P195" i="2" s="1"/>
  <c r="N196" i="2"/>
  <c r="P196" i="2" s="1"/>
  <c r="N197" i="2"/>
  <c r="P197" i="2" s="1"/>
  <c r="N198" i="2"/>
  <c r="P198" i="2" s="1"/>
  <c r="N199" i="2"/>
  <c r="P199" i="2" s="1"/>
  <c r="N200" i="2"/>
  <c r="P200" i="2" s="1"/>
  <c r="N201" i="2"/>
  <c r="P201" i="2" s="1"/>
  <c r="N202" i="2"/>
  <c r="P202" i="2" s="1"/>
  <c r="N203" i="2"/>
  <c r="N204" i="2"/>
  <c r="N205" i="2"/>
  <c r="P205" i="2" s="1"/>
  <c r="N206" i="2"/>
  <c r="P206" i="2" s="1"/>
  <c r="N207" i="2"/>
  <c r="P207" i="2" s="1"/>
  <c r="N208" i="2"/>
  <c r="P208" i="2" s="1"/>
  <c r="N209" i="2"/>
  <c r="P209" i="2" s="1"/>
  <c r="N210" i="2"/>
  <c r="P210" i="2" s="1"/>
  <c r="N211" i="2"/>
  <c r="P211" i="2" s="1"/>
  <c r="N212" i="2"/>
  <c r="P212" i="2" s="1"/>
  <c r="N213" i="2"/>
  <c r="P213" i="2" s="1"/>
  <c r="N214" i="2"/>
  <c r="P214" i="2" s="1"/>
  <c r="N215" i="2"/>
  <c r="P215" i="2" s="1"/>
  <c r="N216" i="2"/>
  <c r="P216" i="2" s="1"/>
  <c r="N217" i="2"/>
  <c r="P217" i="2" s="1"/>
  <c r="N218" i="2"/>
  <c r="P218" i="2" s="1"/>
  <c r="N219" i="2"/>
  <c r="P219" i="2" s="1"/>
  <c r="N220" i="2"/>
  <c r="P220" i="2" s="1"/>
  <c r="N221" i="2"/>
  <c r="P221" i="2" s="1"/>
  <c r="N222" i="2"/>
  <c r="P222" i="2" s="1"/>
  <c r="N223" i="2"/>
  <c r="N224" i="2"/>
  <c r="P224" i="2" s="1"/>
  <c r="N225" i="2"/>
  <c r="P225" i="2" s="1"/>
  <c r="N226" i="2"/>
  <c r="P226" i="2" s="1"/>
  <c r="N227" i="2"/>
  <c r="P227" i="2" s="1"/>
  <c r="N228" i="2"/>
  <c r="P228" i="2" s="1"/>
  <c r="N229" i="2"/>
  <c r="P229" i="2" s="1"/>
  <c r="N230" i="2"/>
  <c r="P230" i="2" s="1"/>
  <c r="N231" i="2"/>
  <c r="P231" i="2" s="1"/>
  <c r="N232" i="2"/>
  <c r="P232" i="2" s="1"/>
  <c r="N233" i="2"/>
  <c r="P233" i="2" s="1"/>
  <c r="N234" i="2"/>
  <c r="P234" i="2" s="1"/>
  <c r="N235" i="2"/>
  <c r="P235" i="2" s="1"/>
  <c r="N236" i="2"/>
  <c r="P236" i="2" s="1"/>
  <c r="N237" i="2"/>
  <c r="P237" i="2" s="1"/>
  <c r="N238" i="2"/>
  <c r="P238" i="2" s="1"/>
  <c r="N239" i="2"/>
  <c r="N240" i="2"/>
  <c r="N241" i="2"/>
  <c r="P241" i="2" s="1"/>
  <c r="N242" i="2"/>
  <c r="N243" i="2"/>
  <c r="P243" i="2" s="1"/>
  <c r="N244" i="2"/>
  <c r="P244" i="2" s="1"/>
  <c r="N245" i="2"/>
  <c r="P245" i="2" s="1"/>
  <c r="N246" i="2"/>
  <c r="P246" i="2" s="1"/>
  <c r="N247" i="2"/>
  <c r="P247" i="2" s="1"/>
  <c r="N248" i="2"/>
  <c r="P248" i="2" s="1"/>
  <c r="N249" i="2"/>
  <c r="P249" i="2" s="1"/>
  <c r="N250" i="2"/>
  <c r="P250" i="2" s="1"/>
  <c r="N251" i="2"/>
  <c r="P251" i="2" s="1"/>
  <c r="N252" i="2"/>
  <c r="P252" i="2" s="1"/>
  <c r="N253" i="2"/>
  <c r="P253" i="2" s="1"/>
  <c r="N254" i="2"/>
  <c r="P254" i="2" s="1"/>
  <c r="N255" i="2"/>
  <c r="P255" i="2" s="1"/>
  <c r="N256" i="2"/>
  <c r="P256" i="2" s="1"/>
  <c r="N257" i="2"/>
  <c r="P257" i="2" s="1"/>
  <c r="N258" i="2"/>
  <c r="P258" i="2" s="1"/>
  <c r="N259" i="2"/>
  <c r="P259" i="2" s="1"/>
  <c r="N260" i="2"/>
  <c r="P260" i="2" s="1"/>
  <c r="N261" i="2"/>
  <c r="P261" i="2" s="1"/>
  <c r="N262" i="2"/>
  <c r="P262" i="2" s="1"/>
  <c r="N263" i="2"/>
  <c r="P263" i="2" s="1"/>
  <c r="N264" i="2"/>
  <c r="P264" i="2" s="1"/>
  <c r="N265" i="2"/>
  <c r="P265" i="2" s="1"/>
  <c r="N266" i="2"/>
  <c r="P266" i="2" s="1"/>
  <c r="N267" i="2"/>
  <c r="P267" i="2" s="1"/>
  <c r="N268" i="2"/>
  <c r="P268" i="2" s="1"/>
  <c r="N269" i="2"/>
  <c r="P269" i="2" s="1"/>
  <c r="N270" i="2"/>
  <c r="P270" i="2" s="1"/>
  <c r="N271" i="2"/>
  <c r="P271" i="2" s="1"/>
  <c r="N272" i="2"/>
  <c r="P272" i="2" s="1"/>
  <c r="N273" i="2"/>
  <c r="P273" i="2" s="1"/>
  <c r="N274" i="2"/>
  <c r="P274" i="2" s="1"/>
  <c r="N275" i="2"/>
  <c r="P275" i="2" s="1"/>
  <c r="N276" i="2"/>
  <c r="P276" i="2" s="1"/>
  <c r="N277" i="2"/>
  <c r="P277" i="2" s="1"/>
  <c r="N278" i="2"/>
  <c r="P278" i="2" s="1"/>
  <c r="N279" i="2"/>
  <c r="P279" i="2" s="1"/>
  <c r="N280" i="2"/>
  <c r="P280" i="2" s="1"/>
  <c r="N281" i="2"/>
  <c r="P281" i="2" s="1"/>
  <c r="N282" i="2"/>
  <c r="P282" i="2" s="1"/>
  <c r="N283" i="2"/>
  <c r="N284" i="2"/>
  <c r="N285" i="2"/>
  <c r="P285" i="2" s="1"/>
  <c r="N286" i="2"/>
  <c r="P286" i="2" s="1"/>
  <c r="N287" i="2"/>
  <c r="P287" i="2" s="1"/>
  <c r="N288" i="2"/>
  <c r="P288" i="2" s="1"/>
  <c r="N289" i="2"/>
  <c r="N290" i="2"/>
  <c r="P290" i="2" s="1"/>
  <c r="N291" i="2"/>
  <c r="P291" i="2" s="1"/>
  <c r="N292" i="2"/>
  <c r="P292" i="2" s="1"/>
  <c r="N293" i="2"/>
  <c r="P293" i="2" s="1"/>
  <c r="N294" i="2"/>
  <c r="P294" i="2" s="1"/>
  <c r="N295" i="2"/>
  <c r="P295" i="2" s="1"/>
  <c r="N296" i="2"/>
  <c r="N297" i="2"/>
  <c r="P297" i="2" s="1"/>
  <c r="N298" i="2"/>
  <c r="P298" i="2" s="1"/>
  <c r="N299" i="2"/>
  <c r="P299" i="2" s="1"/>
  <c r="N300" i="2"/>
  <c r="P300" i="2" s="1"/>
  <c r="N301" i="2"/>
  <c r="P301" i="2" s="1"/>
  <c r="N302" i="2"/>
  <c r="P302" i="2" s="1"/>
  <c r="N303" i="2"/>
  <c r="P303" i="2" s="1"/>
  <c r="N304" i="2"/>
  <c r="N305" i="2"/>
  <c r="N306" i="2"/>
  <c r="N307" i="2"/>
  <c r="P307" i="2" s="1"/>
  <c r="N308" i="2"/>
  <c r="P308" i="2" s="1"/>
  <c r="N309" i="2"/>
  <c r="P309" i="2" s="1"/>
  <c r="N310" i="2"/>
  <c r="P310" i="2" s="1"/>
  <c r="N311" i="2"/>
  <c r="N312" i="2"/>
  <c r="N313" i="2"/>
  <c r="P313" i="2" s="1"/>
  <c r="N314" i="2"/>
  <c r="P314" i="2" s="1"/>
  <c r="N315" i="2"/>
  <c r="P315" i="2" s="1"/>
  <c r="N316" i="2"/>
  <c r="P316" i="2" s="1"/>
  <c r="N317" i="2"/>
  <c r="P317" i="2" s="1"/>
  <c r="N318" i="2"/>
  <c r="P318" i="2" s="1"/>
  <c r="N319" i="2"/>
  <c r="P319" i="2" s="1"/>
  <c r="N320" i="2"/>
  <c r="P320" i="2" s="1"/>
  <c r="N321" i="2"/>
  <c r="P321" i="2" s="1"/>
  <c r="N322" i="2"/>
  <c r="P322" i="2" s="1"/>
  <c r="N323" i="2"/>
  <c r="P323" i="2" s="1"/>
  <c r="N324" i="2"/>
  <c r="P324" i="2" s="1"/>
  <c r="N325" i="2"/>
  <c r="P325" i="2" s="1"/>
  <c r="N326" i="2"/>
  <c r="P326" i="2" s="1"/>
  <c r="N327" i="2"/>
  <c r="N328" i="2"/>
  <c r="P328" i="2" s="1"/>
  <c r="N329" i="2"/>
  <c r="P329" i="2" s="1"/>
  <c r="N330" i="2"/>
  <c r="P330" i="2" s="1"/>
  <c r="N331" i="2"/>
  <c r="P331" i="2" s="1"/>
  <c r="N332" i="2"/>
  <c r="P332" i="2" s="1"/>
  <c r="N333" i="2"/>
  <c r="P333" i="2" s="1"/>
  <c r="N334" i="2"/>
  <c r="N335" i="2"/>
  <c r="N336" i="2"/>
  <c r="P336" i="2" s="1"/>
  <c r="N337" i="2"/>
  <c r="P337" i="2" s="1"/>
  <c r="N338" i="2"/>
  <c r="P338" i="2" s="1"/>
  <c r="N339" i="2"/>
  <c r="P339" i="2" s="1"/>
  <c r="N340" i="2"/>
  <c r="P340" i="2" s="1"/>
  <c r="N341" i="2"/>
  <c r="P341" i="2" s="1"/>
  <c r="N342" i="2"/>
  <c r="P342" i="2" s="1"/>
  <c r="N343" i="2"/>
  <c r="P343" i="2" s="1"/>
  <c r="N344" i="2"/>
  <c r="P344" i="2" s="1"/>
  <c r="N345" i="2"/>
  <c r="P345" i="2" s="1"/>
  <c r="N346" i="2"/>
  <c r="P346" i="2" s="1"/>
  <c r="N347" i="2"/>
  <c r="P347" i="2" s="1"/>
  <c r="N348" i="2"/>
  <c r="P348" i="2" s="1"/>
  <c r="N349" i="2"/>
  <c r="P349" i="2" s="1"/>
  <c r="N350" i="2"/>
  <c r="P350" i="2" s="1"/>
  <c r="N351" i="2"/>
  <c r="P351" i="2" s="1"/>
  <c r="N352" i="2"/>
  <c r="P352" i="2" s="1"/>
  <c r="N353" i="2"/>
  <c r="P353" i="2" s="1"/>
  <c r="N354" i="2"/>
  <c r="P354" i="2" s="1"/>
  <c r="N355" i="2"/>
  <c r="P355" i="2" s="1"/>
  <c r="N356" i="2"/>
  <c r="P356" i="2" s="1"/>
  <c r="N357" i="2"/>
  <c r="P357" i="2" s="1"/>
  <c r="N358" i="2"/>
  <c r="P358" i="2" s="1"/>
  <c r="N359" i="2"/>
  <c r="P359" i="2" s="1"/>
  <c r="N360" i="2"/>
  <c r="P360" i="2" s="1"/>
  <c r="N361" i="2"/>
  <c r="P361" i="2" s="1"/>
  <c r="N362" i="2"/>
  <c r="P362" i="2" s="1"/>
  <c r="N363" i="2"/>
  <c r="P363" i="2" s="1"/>
  <c r="N364" i="2"/>
  <c r="P364" i="2" s="1"/>
  <c r="N365" i="2"/>
  <c r="P365" i="2" s="1"/>
  <c r="N366" i="2"/>
  <c r="P366" i="2" s="1"/>
  <c r="N367" i="2"/>
  <c r="P367" i="2" s="1"/>
  <c r="N368" i="2"/>
  <c r="P368" i="2" s="1"/>
  <c r="N369" i="2"/>
  <c r="P369" i="2" s="1"/>
  <c r="N370" i="2"/>
  <c r="P370" i="2" s="1"/>
  <c r="N371" i="2"/>
  <c r="P371" i="2" s="1"/>
  <c r="N372" i="2"/>
  <c r="P372" i="2" s="1"/>
  <c r="N373" i="2"/>
  <c r="P373" i="2" s="1"/>
  <c r="N374" i="2"/>
  <c r="P374" i="2" s="1"/>
  <c r="N375" i="2"/>
  <c r="P375" i="2" s="1"/>
  <c r="N376" i="2"/>
  <c r="P376" i="2" s="1"/>
  <c r="N377" i="2"/>
  <c r="P377" i="2" s="1"/>
  <c r="N378" i="2"/>
  <c r="P378" i="2" s="1"/>
  <c r="N379" i="2"/>
  <c r="P379" i="2" s="1"/>
  <c r="N380" i="2"/>
  <c r="P380" i="2" s="1"/>
  <c r="N381" i="2"/>
  <c r="P381" i="2" s="1"/>
  <c r="N382" i="2"/>
  <c r="P382" i="2" s="1"/>
  <c r="N383" i="2"/>
  <c r="P383" i="2" s="1"/>
  <c r="N384" i="2"/>
  <c r="P384" i="2" s="1"/>
  <c r="N385" i="2"/>
  <c r="P385" i="2" s="1"/>
  <c r="N386" i="2"/>
  <c r="N387" i="2"/>
  <c r="N388" i="2"/>
  <c r="P388" i="2" s="1"/>
  <c r="N389" i="2"/>
  <c r="P389" i="2" s="1"/>
  <c r="N390" i="2"/>
  <c r="P390" i="2" s="1"/>
  <c r="N391" i="2"/>
  <c r="P391" i="2" s="1"/>
  <c r="N392" i="2"/>
  <c r="P392" i="2" s="1"/>
  <c r="N393" i="2"/>
  <c r="P393" i="2" s="1"/>
  <c r="N394" i="2"/>
  <c r="P394" i="2" s="1"/>
  <c r="N395" i="2"/>
  <c r="P395" i="2" s="1"/>
  <c r="N396" i="2"/>
  <c r="P396" i="2" s="1"/>
  <c r="N397" i="2"/>
  <c r="P397" i="2" s="1"/>
  <c r="N398" i="2"/>
  <c r="P398" i="2" s="1"/>
  <c r="N399" i="2"/>
  <c r="P399" i="2" s="1"/>
  <c r="N400" i="2"/>
  <c r="P400" i="2" s="1"/>
  <c r="N401" i="2"/>
  <c r="P401" i="2" s="1"/>
  <c r="N402" i="2"/>
  <c r="P402" i="2" s="1"/>
  <c r="N403" i="2"/>
  <c r="P403" i="2" s="1"/>
  <c r="N404" i="2"/>
  <c r="P404" i="2" s="1"/>
  <c r="N405" i="2"/>
  <c r="P405" i="2" s="1"/>
  <c r="N406" i="2"/>
  <c r="P406" i="2" s="1"/>
  <c r="N407" i="2"/>
  <c r="P407" i="2" s="1"/>
  <c r="N408" i="2"/>
  <c r="P408" i="2" s="1"/>
  <c r="N409" i="2"/>
  <c r="P409" i="2" s="1"/>
  <c r="N410" i="2"/>
  <c r="P410" i="2" s="1"/>
  <c r="N411" i="2"/>
  <c r="P411" i="2" s="1"/>
  <c r="N412" i="2"/>
  <c r="P412" i="2" s="1"/>
  <c r="N413" i="2"/>
  <c r="P413" i="2" s="1"/>
  <c r="N414" i="2"/>
  <c r="P414" i="2" s="1"/>
  <c r="N415" i="2"/>
  <c r="P415" i="2" s="1"/>
  <c r="N416" i="2"/>
  <c r="P416" i="2" s="1"/>
  <c r="N417" i="2"/>
  <c r="P417" i="2" s="1"/>
  <c r="N418" i="2"/>
  <c r="P418" i="2" s="1"/>
  <c r="N419" i="2"/>
  <c r="P419" i="2" s="1"/>
  <c r="N420" i="2"/>
  <c r="P420" i="2" s="1"/>
  <c r="N421" i="2"/>
  <c r="P421" i="2" s="1"/>
  <c r="N422" i="2"/>
  <c r="P422" i="2" s="1"/>
  <c r="N423" i="2"/>
  <c r="P423" i="2" s="1"/>
  <c r="N424" i="2"/>
  <c r="P424" i="2" s="1"/>
  <c r="N425" i="2"/>
  <c r="P425" i="2" s="1"/>
  <c r="N426" i="2"/>
  <c r="P426" i="2" s="1"/>
  <c r="N427" i="2"/>
  <c r="P427" i="2" s="1"/>
  <c r="N428" i="2"/>
  <c r="P428" i="2" s="1"/>
  <c r="N429" i="2"/>
  <c r="P429" i="2" s="1"/>
  <c r="N430" i="2"/>
  <c r="P430" i="2" s="1"/>
  <c r="N431" i="2"/>
  <c r="P431" i="2" s="1"/>
  <c r="N432" i="2"/>
  <c r="P432" i="2" s="1"/>
  <c r="N433" i="2"/>
  <c r="N434" i="2"/>
  <c r="P434" i="2" s="1"/>
  <c r="N435" i="2"/>
  <c r="P435" i="2" s="1"/>
  <c r="N436" i="2"/>
  <c r="P436" i="2" s="1"/>
  <c r="N437" i="2"/>
  <c r="P437" i="2" s="1"/>
  <c r="N438" i="2"/>
  <c r="P438" i="2" s="1"/>
  <c r="N439" i="2"/>
  <c r="P439" i="2" s="1"/>
  <c r="N440" i="2"/>
  <c r="P440" i="2" s="1"/>
  <c r="N441" i="2"/>
  <c r="P441" i="2" s="1"/>
  <c r="N442" i="2"/>
  <c r="P442" i="2" s="1"/>
  <c r="N443" i="2"/>
  <c r="P443" i="2" s="1"/>
  <c r="N444" i="2"/>
  <c r="P444" i="2" s="1"/>
  <c r="N445" i="2"/>
  <c r="P445" i="2" s="1"/>
  <c r="N446" i="2"/>
  <c r="P446" i="2" s="1"/>
  <c r="N447" i="2"/>
  <c r="P447" i="2" s="1"/>
  <c r="N448" i="2"/>
  <c r="P448" i="2" s="1"/>
  <c r="N449" i="2"/>
  <c r="P449" i="2" s="1"/>
  <c r="N450" i="2"/>
  <c r="P450" i="2" s="1"/>
  <c r="N451" i="2"/>
  <c r="P451" i="2" s="1"/>
  <c r="N452" i="2"/>
  <c r="P452" i="2" s="1"/>
  <c r="N453" i="2"/>
  <c r="P453" i="2" s="1"/>
  <c r="N454" i="2"/>
  <c r="P454" i="2" s="1"/>
  <c r="N455" i="2"/>
  <c r="P455" i="2" s="1"/>
  <c r="N456" i="2"/>
  <c r="P456" i="2" s="1"/>
  <c r="N457" i="2"/>
  <c r="P457" i="2" s="1"/>
  <c r="N458" i="2"/>
  <c r="P458" i="2" s="1"/>
  <c r="N459" i="2"/>
  <c r="P459" i="2" s="1"/>
  <c r="N460" i="2"/>
  <c r="P460" i="2" s="1"/>
  <c r="N461" i="2"/>
  <c r="P461" i="2" s="1"/>
  <c r="N462" i="2"/>
  <c r="P462" i="2" s="1"/>
  <c r="N463" i="2"/>
  <c r="P463" i="2" s="1"/>
  <c r="N464" i="2"/>
  <c r="P464" i="2" s="1"/>
  <c r="N465" i="2"/>
  <c r="P465" i="2" s="1"/>
  <c r="N466" i="2"/>
  <c r="P466" i="2" s="1"/>
  <c r="N467" i="2"/>
  <c r="P467" i="2" s="1"/>
  <c r="N468" i="2"/>
  <c r="P468" i="2" s="1"/>
  <c r="N469" i="2"/>
  <c r="P469" i="2" s="1"/>
  <c r="N470" i="2"/>
  <c r="P470" i="2" s="1"/>
  <c r="N471" i="2"/>
  <c r="P471" i="2" s="1"/>
  <c r="N472" i="2"/>
  <c r="P472" i="2" s="1"/>
  <c r="N473" i="2"/>
  <c r="P473" i="2" s="1"/>
  <c r="N474" i="2"/>
  <c r="P474" i="2" s="1"/>
  <c r="N475" i="2"/>
  <c r="P475" i="2" s="1"/>
  <c r="N476" i="2"/>
  <c r="P476" i="2" s="1"/>
  <c r="N477" i="2"/>
  <c r="P477" i="2" s="1"/>
  <c r="N478" i="2"/>
  <c r="P478" i="2" s="1"/>
  <c r="N479" i="2"/>
  <c r="P479" i="2" s="1"/>
  <c r="N480" i="2"/>
  <c r="P480" i="2" s="1"/>
  <c r="N481" i="2"/>
  <c r="P481" i="2" s="1"/>
  <c r="N482" i="2"/>
  <c r="P482" i="2" s="1"/>
  <c r="N483" i="2"/>
  <c r="P483" i="2" s="1"/>
  <c r="N484" i="2"/>
  <c r="P484" i="2" s="1"/>
  <c r="N485" i="2"/>
  <c r="P485" i="2" s="1"/>
  <c r="N486" i="2"/>
  <c r="P486" i="2" s="1"/>
  <c r="N487" i="2"/>
  <c r="P487" i="2" s="1"/>
  <c r="N488" i="2"/>
  <c r="P488" i="2" s="1"/>
  <c r="N489" i="2"/>
  <c r="P489" i="2" s="1"/>
  <c r="N490" i="2"/>
  <c r="P490" i="2" s="1"/>
  <c r="N491" i="2"/>
  <c r="P491" i="2" s="1"/>
  <c r="N492" i="2"/>
  <c r="P492" i="2" s="1"/>
  <c r="N493" i="2"/>
  <c r="P493" i="2" s="1"/>
  <c r="N494" i="2"/>
  <c r="P494" i="2" s="1"/>
  <c r="N495" i="2"/>
  <c r="P495" i="2" s="1"/>
  <c r="N496" i="2"/>
  <c r="P496" i="2" s="1"/>
  <c r="N497" i="2"/>
  <c r="P497" i="2" s="1"/>
  <c r="N498" i="2"/>
  <c r="P498" i="2" s="1"/>
  <c r="N499" i="2"/>
  <c r="P499" i="2" s="1"/>
  <c r="N500" i="2"/>
  <c r="P500" i="2" s="1"/>
  <c r="N501" i="2"/>
  <c r="P501" i="2" s="1"/>
  <c r="N502" i="2"/>
  <c r="P502" i="2" s="1"/>
  <c r="N503" i="2"/>
  <c r="P503" i="2" s="1"/>
  <c r="N504" i="2"/>
  <c r="P504" i="2" s="1"/>
  <c r="N505" i="2"/>
  <c r="P505" i="2" s="1"/>
  <c r="N506" i="2"/>
  <c r="P506" i="2" s="1"/>
  <c r="N507" i="2"/>
  <c r="P507" i="2" s="1"/>
  <c r="N508" i="2"/>
  <c r="P508" i="2" s="1"/>
  <c r="N509" i="2"/>
  <c r="P509" i="2" s="1"/>
  <c r="N510" i="2"/>
  <c r="P510" i="2" s="1"/>
  <c r="N511" i="2"/>
  <c r="P511" i="2" s="1"/>
  <c r="N512" i="2"/>
  <c r="P512" i="2" s="1"/>
  <c r="N513" i="2"/>
  <c r="P513" i="2" s="1"/>
  <c r="N514" i="2"/>
  <c r="P514" i="2" s="1"/>
  <c r="N515" i="2"/>
  <c r="P515" i="2" s="1"/>
  <c r="N516" i="2"/>
  <c r="P516" i="2" s="1"/>
  <c r="N517" i="2"/>
  <c r="P517" i="2" s="1"/>
  <c r="N518" i="2"/>
  <c r="P518" i="2" s="1"/>
  <c r="N519" i="2"/>
  <c r="P519" i="2" s="1"/>
  <c r="N520" i="2"/>
  <c r="P520" i="2" s="1"/>
  <c r="N521" i="2"/>
  <c r="P521" i="2" s="1"/>
  <c r="N522" i="2"/>
  <c r="P522" i="2" s="1"/>
  <c r="N523" i="2"/>
  <c r="P523" i="2" s="1"/>
  <c r="N524" i="2"/>
  <c r="P524" i="2" s="1"/>
  <c r="N525" i="2"/>
  <c r="P525" i="2" s="1"/>
  <c r="N526" i="2"/>
  <c r="P526" i="2" s="1"/>
  <c r="N527" i="2"/>
  <c r="P527" i="2" s="1"/>
  <c r="N528" i="2"/>
  <c r="P528" i="2" s="1"/>
  <c r="N529" i="2"/>
  <c r="P529" i="2" s="1"/>
  <c r="N530" i="2"/>
  <c r="P530" i="2" s="1"/>
  <c r="N531" i="2"/>
  <c r="P531" i="2" s="1"/>
  <c r="N532" i="2"/>
  <c r="P532" i="2" s="1"/>
  <c r="N533" i="2"/>
  <c r="P533" i="2" s="1"/>
  <c r="N534" i="2"/>
  <c r="P534" i="2" s="1"/>
  <c r="N535" i="2"/>
  <c r="P535" i="2" s="1"/>
  <c r="N536" i="2"/>
  <c r="P536" i="2" s="1"/>
  <c r="N537" i="2"/>
  <c r="P537" i="2" s="1"/>
  <c r="N538" i="2"/>
  <c r="P538" i="2" s="1"/>
  <c r="N539" i="2"/>
  <c r="P539" i="2" s="1"/>
  <c r="N540" i="2"/>
  <c r="P540" i="2" s="1"/>
  <c r="N541" i="2"/>
  <c r="P541" i="2" s="1"/>
  <c r="N542" i="2"/>
  <c r="P542" i="2" s="1"/>
  <c r="N543" i="2"/>
  <c r="P543" i="2" s="1"/>
  <c r="N544" i="2"/>
  <c r="P544" i="2" s="1"/>
  <c r="N545" i="2"/>
  <c r="P545" i="2" s="1"/>
  <c r="N546" i="2"/>
  <c r="P546" i="2" s="1"/>
  <c r="N547" i="2"/>
  <c r="P547" i="2" s="1"/>
  <c r="N548" i="2"/>
  <c r="P548" i="2" s="1"/>
  <c r="N549" i="2"/>
  <c r="P549" i="2" s="1"/>
  <c r="N550" i="2"/>
  <c r="P550" i="2" s="1"/>
  <c r="N551" i="2"/>
  <c r="N552" i="2"/>
  <c r="P552" i="2" s="1"/>
  <c r="N553" i="2"/>
  <c r="P553" i="2" s="1"/>
  <c r="N554" i="2"/>
  <c r="P554" i="2" s="1"/>
  <c r="N555" i="2"/>
  <c r="P555" i="2" s="1"/>
  <c r="N556" i="2"/>
  <c r="P556" i="2" s="1"/>
  <c r="N557" i="2"/>
  <c r="P557" i="2" s="1"/>
  <c r="N558" i="2"/>
  <c r="P558" i="2" s="1"/>
  <c r="N559" i="2"/>
  <c r="P559" i="2" s="1"/>
  <c r="N560" i="2"/>
  <c r="P560" i="2" s="1"/>
  <c r="N561" i="2"/>
  <c r="P561" i="2" s="1"/>
  <c r="N562" i="2"/>
  <c r="P562" i="2" s="1"/>
  <c r="N563" i="2"/>
  <c r="P563" i="2" s="1"/>
  <c r="N564" i="2"/>
  <c r="P564" i="2" s="1"/>
  <c r="N565" i="2"/>
  <c r="P565" i="2" s="1"/>
  <c r="N566" i="2"/>
  <c r="P566" i="2" s="1"/>
  <c r="N567" i="2"/>
  <c r="P567" i="2" s="1"/>
  <c r="N568" i="2"/>
  <c r="P568" i="2" s="1"/>
  <c r="N569" i="2"/>
  <c r="P569" i="2" s="1"/>
  <c r="N570" i="2"/>
  <c r="P570" i="2" s="1"/>
  <c r="N571" i="2"/>
  <c r="P571" i="2" s="1"/>
  <c r="N572" i="2"/>
  <c r="P572" i="2" s="1"/>
  <c r="N573" i="2"/>
  <c r="P573" i="2" s="1"/>
  <c r="N574" i="2"/>
  <c r="P574" i="2" s="1"/>
  <c r="N575" i="2"/>
  <c r="P575" i="2" s="1"/>
  <c r="N576" i="2"/>
  <c r="P576" i="2" s="1"/>
  <c r="N577" i="2"/>
  <c r="P577" i="2" s="1"/>
  <c r="N578" i="2"/>
  <c r="P578" i="2" s="1"/>
  <c r="N579" i="2"/>
  <c r="P579" i="2" s="1"/>
  <c r="N580" i="2"/>
  <c r="P580" i="2" s="1"/>
  <c r="N581" i="2"/>
  <c r="P581" i="2" s="1"/>
  <c r="N582" i="2"/>
  <c r="P582" i="2" s="1"/>
  <c r="N583" i="2"/>
  <c r="P583" i="2" s="1"/>
  <c r="N584" i="2"/>
  <c r="P584" i="2" s="1"/>
  <c r="N585" i="2"/>
  <c r="P585" i="2" s="1"/>
  <c r="N586" i="2"/>
  <c r="N587" i="2"/>
  <c r="N588" i="2"/>
  <c r="P588" i="2" s="1"/>
  <c r="N589" i="2"/>
  <c r="P589" i="2" s="1"/>
  <c r="N590" i="2"/>
  <c r="P590" i="2" s="1"/>
  <c r="N591" i="2"/>
  <c r="P591" i="2" s="1"/>
  <c r="N592" i="2"/>
  <c r="P592" i="2" s="1"/>
  <c r="N593" i="2"/>
  <c r="P593" i="2" s="1"/>
  <c r="N594" i="2"/>
  <c r="P594" i="2" s="1"/>
  <c r="N595" i="2"/>
  <c r="P595" i="2" s="1"/>
  <c r="N596" i="2"/>
  <c r="P596" i="2" s="1"/>
  <c r="N597" i="2"/>
  <c r="P597" i="2" s="1"/>
  <c r="N598" i="2"/>
  <c r="N599" i="2"/>
  <c r="P599" i="2" s="1"/>
  <c r="N600" i="2"/>
  <c r="P600" i="2" s="1"/>
  <c r="N601" i="2"/>
  <c r="P601" i="2" s="1"/>
  <c r="N602" i="2"/>
  <c r="P602" i="2" s="1"/>
  <c r="N603" i="2"/>
  <c r="P603" i="2" s="1"/>
  <c r="N604" i="2"/>
  <c r="P604" i="2" s="1"/>
  <c r="N605" i="2"/>
  <c r="P605" i="2" s="1"/>
  <c r="N606" i="2"/>
  <c r="P606" i="2" s="1"/>
  <c r="N607" i="2"/>
  <c r="P607" i="2" s="1"/>
  <c r="N608" i="2"/>
  <c r="P608" i="2" s="1"/>
  <c r="N609" i="2"/>
  <c r="P609" i="2" s="1"/>
  <c r="N610" i="2"/>
  <c r="P610" i="2" s="1"/>
  <c r="N611" i="2"/>
  <c r="P611" i="2" s="1"/>
  <c r="N612" i="2"/>
  <c r="P612" i="2" s="1"/>
  <c r="N613" i="2"/>
  <c r="P613" i="2" s="1"/>
  <c r="N614" i="2"/>
  <c r="P614" i="2" s="1"/>
  <c r="N615" i="2"/>
  <c r="P615" i="2" s="1"/>
  <c r="N616" i="2"/>
  <c r="P616" i="2" s="1"/>
  <c r="N617" i="2"/>
  <c r="P617" i="2" s="1"/>
  <c r="N618" i="2"/>
  <c r="P618" i="2" s="1"/>
  <c r="N619" i="2"/>
  <c r="P619" i="2" s="1"/>
  <c r="N620" i="2"/>
  <c r="P620" i="2" s="1"/>
  <c r="N621" i="2"/>
  <c r="P621" i="2" s="1"/>
  <c r="N622" i="2"/>
  <c r="P622" i="2" s="1"/>
  <c r="N623" i="2"/>
  <c r="P623" i="2" s="1"/>
  <c r="N624" i="2"/>
  <c r="P624" i="2" s="1"/>
  <c r="N625" i="2"/>
  <c r="P625" i="2" s="1"/>
  <c r="N626" i="2"/>
  <c r="P626" i="2" s="1"/>
  <c r="N627" i="2"/>
  <c r="P627" i="2" s="1"/>
  <c r="N628" i="2"/>
  <c r="P628" i="2" s="1"/>
  <c r="N629" i="2"/>
  <c r="P629" i="2" s="1"/>
  <c r="N630" i="2"/>
  <c r="P630" i="2" s="1"/>
  <c r="N631" i="2"/>
  <c r="P631" i="2" s="1"/>
  <c r="N632" i="2"/>
  <c r="P632" i="2" s="1"/>
  <c r="N633" i="2"/>
  <c r="P633" i="2" s="1"/>
  <c r="N634" i="2"/>
  <c r="P634" i="2" s="1"/>
  <c r="N635" i="2"/>
  <c r="P635" i="2" s="1"/>
  <c r="N636" i="2"/>
  <c r="P636" i="2" s="1"/>
  <c r="N637" i="2"/>
  <c r="P637" i="2" s="1"/>
  <c r="N638" i="2"/>
  <c r="P638" i="2" s="1"/>
  <c r="N639" i="2"/>
  <c r="P639" i="2" s="1"/>
  <c r="N640" i="2"/>
  <c r="P640" i="2" s="1"/>
  <c r="N641" i="2"/>
  <c r="P641" i="2" s="1"/>
  <c r="N642" i="2"/>
  <c r="P642" i="2" s="1"/>
  <c r="N643" i="2"/>
  <c r="P643" i="2" s="1"/>
  <c r="N644" i="2"/>
  <c r="P644" i="2" s="1"/>
  <c r="N645" i="2"/>
  <c r="P645" i="2" s="1"/>
  <c r="N646" i="2"/>
  <c r="P646" i="2" s="1"/>
  <c r="N647" i="2"/>
  <c r="P647" i="2" s="1"/>
  <c r="N648" i="2"/>
  <c r="P648" i="2" s="1"/>
  <c r="N649" i="2"/>
  <c r="P649" i="2" s="1"/>
  <c r="N650" i="2"/>
  <c r="P650" i="2" s="1"/>
  <c r="N651" i="2"/>
  <c r="P651" i="2" s="1"/>
  <c r="N652" i="2"/>
  <c r="P652" i="2" s="1"/>
  <c r="N653" i="2"/>
  <c r="P653" i="2" s="1"/>
  <c r="N654" i="2"/>
  <c r="P654" i="2" s="1"/>
  <c r="N655" i="2"/>
  <c r="P655" i="2" s="1"/>
  <c r="N656" i="2"/>
  <c r="P656" i="2" s="1"/>
  <c r="N657" i="2"/>
  <c r="P657" i="2" s="1"/>
  <c r="N658" i="2"/>
  <c r="P658" i="2" s="1"/>
  <c r="N659" i="2"/>
  <c r="N660" i="2"/>
  <c r="P660" i="2" s="1"/>
  <c r="N661" i="2"/>
  <c r="P661" i="2" s="1"/>
  <c r="N662" i="2"/>
  <c r="P662" i="2" s="1"/>
  <c r="N663" i="2"/>
  <c r="P663" i="2" s="1"/>
  <c r="N664" i="2"/>
  <c r="P664" i="2" s="1"/>
  <c r="N665" i="2"/>
  <c r="P665" i="2" s="1"/>
  <c r="N666" i="2"/>
  <c r="P666" i="2" s="1"/>
  <c r="N667" i="2"/>
  <c r="P667" i="2" s="1"/>
  <c r="N668" i="2"/>
  <c r="P668" i="2" s="1"/>
  <c r="N669" i="2"/>
  <c r="P669" i="2" s="1"/>
  <c r="N670" i="2"/>
  <c r="P670" i="2" s="1"/>
  <c r="N671" i="2"/>
  <c r="P671" i="2" s="1"/>
  <c r="N672" i="2"/>
  <c r="P672" i="2" s="1"/>
  <c r="N673" i="2"/>
  <c r="P673" i="2" s="1"/>
  <c r="N674" i="2"/>
  <c r="P674" i="2" s="1"/>
  <c r="N675" i="2"/>
  <c r="P675" i="2" s="1"/>
  <c r="N676" i="2"/>
  <c r="P676" i="2" s="1"/>
  <c r="N677" i="2"/>
  <c r="P677" i="2" s="1"/>
  <c r="N678" i="2"/>
  <c r="P678" i="2" s="1"/>
  <c r="N679" i="2"/>
  <c r="N680" i="2"/>
  <c r="P680" i="2" s="1"/>
  <c r="N681" i="2"/>
  <c r="P681" i="2" s="1"/>
  <c r="N682" i="2"/>
  <c r="P682" i="2" s="1"/>
  <c r="N683" i="2"/>
  <c r="P683" i="2" s="1"/>
  <c r="N684" i="2"/>
  <c r="P684" i="2" s="1"/>
  <c r="N685" i="2"/>
  <c r="P685" i="2" s="1"/>
  <c r="N686" i="2"/>
  <c r="P686" i="2" s="1"/>
  <c r="N687" i="2"/>
  <c r="P687" i="2" s="1"/>
  <c r="N688" i="2"/>
  <c r="P688" i="2" s="1"/>
  <c r="N689" i="2"/>
  <c r="P689" i="2" s="1"/>
  <c r="N690" i="2"/>
  <c r="P690" i="2" s="1"/>
  <c r="N691" i="2"/>
  <c r="P691" i="2" s="1"/>
  <c r="N692" i="2"/>
  <c r="P692" i="2" s="1"/>
  <c r="N693" i="2"/>
  <c r="P693" i="2" s="1"/>
  <c r="N694" i="2"/>
  <c r="P694" i="2" s="1"/>
  <c r="N695" i="2"/>
  <c r="P695" i="2" s="1"/>
  <c r="N696" i="2"/>
  <c r="P696" i="2" s="1"/>
  <c r="N697" i="2"/>
  <c r="P697" i="2" s="1"/>
  <c r="N698" i="2"/>
  <c r="P698" i="2" s="1"/>
  <c r="N699" i="2"/>
  <c r="P699" i="2" s="1"/>
  <c r="N700" i="2"/>
  <c r="P700" i="2" s="1"/>
  <c r="N701" i="2"/>
  <c r="P701" i="2" s="1"/>
  <c r="N702" i="2"/>
  <c r="P702" i="2" s="1"/>
  <c r="N703" i="2"/>
  <c r="P703" i="2" s="1"/>
  <c r="N704" i="2"/>
  <c r="P704" i="2" s="1"/>
  <c r="N705" i="2"/>
  <c r="P705" i="2" s="1"/>
  <c r="N706" i="2"/>
  <c r="P706" i="2" s="1"/>
  <c r="N707" i="2"/>
  <c r="P707" i="2" s="1"/>
  <c r="N708" i="2"/>
  <c r="P708" i="2" s="1"/>
  <c r="N709" i="2"/>
  <c r="P709" i="2" s="1"/>
  <c r="N710" i="2"/>
  <c r="P710" i="2" s="1"/>
  <c r="N711" i="2"/>
  <c r="P711" i="2" s="1"/>
  <c r="N712" i="2"/>
  <c r="P712" i="2" s="1"/>
  <c r="N713" i="2"/>
  <c r="P713" i="2" s="1"/>
  <c r="N714" i="2"/>
  <c r="P714" i="2" s="1"/>
  <c r="N715" i="2"/>
  <c r="P715" i="2" s="1"/>
  <c r="N716" i="2"/>
  <c r="P716" i="2" s="1"/>
  <c r="N717" i="2"/>
  <c r="P717" i="2" s="1"/>
  <c r="N718" i="2"/>
  <c r="P718" i="2" s="1"/>
  <c r="N719" i="2"/>
  <c r="P719" i="2" s="1"/>
  <c r="N720" i="2"/>
  <c r="P720" i="2" s="1"/>
  <c r="N721" i="2"/>
  <c r="P721" i="2" s="1"/>
  <c r="N722" i="2"/>
  <c r="P722" i="2" s="1"/>
  <c r="N723" i="2"/>
  <c r="P723" i="2" s="1"/>
  <c r="N724" i="2"/>
  <c r="P724" i="2" s="1"/>
  <c r="N725" i="2"/>
  <c r="P725" i="2" s="1"/>
  <c r="N726" i="2"/>
  <c r="P726" i="2" s="1"/>
  <c r="N727" i="2"/>
  <c r="P727" i="2" s="1"/>
  <c r="N728" i="2"/>
  <c r="P728" i="2" s="1"/>
  <c r="N729" i="2"/>
  <c r="P729" i="2" s="1"/>
  <c r="N730" i="2"/>
  <c r="P730" i="2" s="1"/>
  <c r="N731" i="2"/>
  <c r="P731" i="2" s="1"/>
  <c r="N732" i="2"/>
  <c r="P732" i="2" s="1"/>
  <c r="N733" i="2"/>
  <c r="P733" i="2" s="1"/>
  <c r="N734" i="2"/>
  <c r="P734" i="2" s="1"/>
  <c r="N735" i="2"/>
  <c r="P735" i="2" s="1"/>
  <c r="N736" i="2"/>
  <c r="P736" i="2" s="1"/>
  <c r="N737" i="2"/>
  <c r="P737" i="2" s="1"/>
  <c r="N738" i="2"/>
  <c r="P738" i="2" s="1"/>
  <c r="N739" i="2"/>
  <c r="P739" i="2" s="1"/>
  <c r="N740" i="2"/>
  <c r="P740" i="2" s="1"/>
  <c r="N741" i="2"/>
  <c r="P741" i="2" s="1"/>
  <c r="N742" i="2"/>
  <c r="P742" i="2" s="1"/>
  <c r="N743" i="2"/>
  <c r="P743" i="2" s="1"/>
  <c r="N744" i="2"/>
  <c r="P744" i="2" s="1"/>
  <c r="N745" i="2"/>
  <c r="P745" i="2" s="1"/>
  <c r="N746" i="2"/>
  <c r="P746" i="2" s="1"/>
  <c r="N747" i="2"/>
  <c r="P747" i="2" s="1"/>
  <c r="N748" i="2"/>
  <c r="P748" i="2" s="1"/>
  <c r="N749" i="2"/>
  <c r="P749" i="2" s="1"/>
  <c r="N750" i="2"/>
  <c r="P750" i="2" s="1"/>
  <c r="N751" i="2"/>
  <c r="P751" i="2" s="1"/>
  <c r="N752" i="2"/>
  <c r="P752" i="2" s="1"/>
  <c r="N753" i="2"/>
  <c r="P753" i="2" s="1"/>
  <c r="N754" i="2"/>
  <c r="P754" i="2" s="1"/>
  <c r="N755" i="2"/>
  <c r="P755" i="2" s="1"/>
  <c r="N756" i="2"/>
  <c r="P756" i="2" s="1"/>
  <c r="N757" i="2"/>
  <c r="P757" i="2" s="1"/>
  <c r="N758" i="2"/>
  <c r="P758" i="2" s="1"/>
  <c r="N759" i="2"/>
  <c r="P759" i="2" s="1"/>
  <c r="N760" i="2"/>
  <c r="P760" i="2" s="1"/>
  <c r="N761" i="2"/>
  <c r="P761" i="2" s="1"/>
  <c r="N762" i="2"/>
  <c r="P762" i="2" s="1"/>
  <c r="N763" i="2"/>
  <c r="P763" i="2" s="1"/>
  <c r="N764" i="2"/>
  <c r="P764" i="2" s="1"/>
  <c r="N765" i="2"/>
  <c r="P765" i="2" s="1"/>
  <c r="N766" i="2"/>
  <c r="P766" i="2" s="1"/>
  <c r="N767" i="2"/>
  <c r="P767" i="2" s="1"/>
  <c r="N768" i="2"/>
  <c r="P768" i="2" s="1"/>
  <c r="N769" i="2"/>
  <c r="P769" i="2" s="1"/>
  <c r="N770" i="2"/>
  <c r="P770" i="2" s="1"/>
  <c r="N771" i="2"/>
  <c r="P771" i="2" s="1"/>
  <c r="N772" i="2"/>
  <c r="P772" i="2" s="1"/>
  <c r="N773" i="2"/>
  <c r="P773" i="2" s="1"/>
  <c r="N774" i="2"/>
  <c r="P774" i="2" s="1"/>
  <c r="N775" i="2"/>
  <c r="P775" i="2" s="1"/>
  <c r="N776" i="2"/>
  <c r="P776" i="2" s="1"/>
  <c r="N777" i="2"/>
  <c r="P777" i="2" s="1"/>
  <c r="N778" i="2"/>
  <c r="P778" i="2" s="1"/>
  <c r="N779" i="2"/>
  <c r="P779" i="2" s="1"/>
  <c r="N780" i="2"/>
  <c r="P780" i="2" s="1"/>
  <c r="N781" i="2"/>
  <c r="P781" i="2" s="1"/>
  <c r="N782" i="2"/>
  <c r="P782" i="2" s="1"/>
  <c r="N783" i="2"/>
  <c r="P783" i="2" s="1"/>
  <c r="N784" i="2"/>
  <c r="P784" i="2" s="1"/>
  <c r="N785" i="2"/>
  <c r="P785" i="2" s="1"/>
  <c r="N786" i="2"/>
  <c r="P786" i="2" s="1"/>
  <c r="N787" i="2"/>
  <c r="P787" i="2" s="1"/>
  <c r="N788" i="2"/>
  <c r="P788" i="2" s="1"/>
  <c r="N789" i="2"/>
  <c r="P789" i="2" s="1"/>
  <c r="N790" i="2"/>
  <c r="P790" i="2" s="1"/>
  <c r="N791" i="2"/>
  <c r="N792" i="2"/>
  <c r="P792" i="2" s="1"/>
  <c r="N793" i="2"/>
  <c r="P793" i="2" s="1"/>
  <c r="N794" i="2"/>
  <c r="P794" i="2" s="1"/>
  <c r="N795" i="2"/>
  <c r="P795" i="2" s="1"/>
  <c r="N796" i="2"/>
  <c r="P796" i="2" s="1"/>
  <c r="N797" i="2"/>
  <c r="P797" i="2" s="1"/>
  <c r="N798" i="2"/>
  <c r="P798" i="2" s="1"/>
  <c r="N799" i="2"/>
  <c r="P799" i="2" s="1"/>
  <c r="N800" i="2"/>
  <c r="P800" i="2" s="1"/>
  <c r="N801" i="2"/>
  <c r="P801" i="2" s="1"/>
  <c r="N802" i="2"/>
  <c r="P802" i="2" s="1"/>
  <c r="N803" i="2"/>
  <c r="P803" i="2" s="1"/>
  <c r="N804" i="2"/>
  <c r="P804" i="2" s="1"/>
  <c r="N805" i="2"/>
  <c r="P805" i="2" s="1"/>
  <c r="N806" i="2"/>
  <c r="P806" i="2" s="1"/>
  <c r="N807" i="2"/>
  <c r="P807" i="2" s="1"/>
  <c r="N808" i="2"/>
  <c r="P808" i="2" s="1"/>
  <c r="N809" i="2"/>
  <c r="P809" i="2" s="1"/>
  <c r="N810" i="2"/>
  <c r="P810" i="2" s="1"/>
  <c r="N811" i="2"/>
  <c r="P811" i="2" s="1"/>
  <c r="N812" i="2"/>
  <c r="P812" i="2" s="1"/>
  <c r="N813" i="2"/>
  <c r="P813" i="2" s="1"/>
  <c r="N814" i="2"/>
  <c r="P814" i="2" s="1"/>
  <c r="N815" i="2"/>
  <c r="P815" i="2" s="1"/>
  <c r="N816" i="2"/>
  <c r="P816" i="2" s="1"/>
  <c r="N817" i="2"/>
  <c r="P817" i="2" s="1"/>
  <c r="N818" i="2"/>
  <c r="P818" i="2" s="1"/>
  <c r="N819" i="2"/>
  <c r="P819" i="2" s="1"/>
  <c r="N820" i="2"/>
  <c r="P820" i="2" s="1"/>
  <c r="N821" i="2"/>
  <c r="P821" i="2" s="1"/>
  <c r="N822" i="2"/>
  <c r="P822" i="2" s="1"/>
  <c r="N823" i="2"/>
  <c r="P823" i="2" s="1"/>
  <c r="N824" i="2"/>
  <c r="P824" i="2" s="1"/>
  <c r="N825" i="2"/>
  <c r="P825" i="2" s="1"/>
  <c r="N826" i="2"/>
  <c r="P826" i="2" s="1"/>
  <c r="N827" i="2"/>
  <c r="P827" i="2" s="1"/>
  <c r="N828" i="2"/>
  <c r="P828" i="2" s="1"/>
  <c r="N829" i="2"/>
  <c r="P829" i="2" s="1"/>
  <c r="N830" i="2"/>
  <c r="P830" i="2" s="1"/>
  <c r="N831" i="2"/>
  <c r="P831" i="2" s="1"/>
  <c r="N832" i="2"/>
  <c r="P832" i="2" s="1"/>
  <c r="N833" i="2"/>
  <c r="P833" i="2" s="1"/>
  <c r="N834" i="2"/>
  <c r="P834" i="2" s="1"/>
  <c r="N835" i="2"/>
  <c r="P835" i="2" s="1"/>
  <c r="N836" i="2"/>
  <c r="P836" i="2" s="1"/>
  <c r="N837" i="2"/>
  <c r="P837" i="2" s="1"/>
  <c r="N838" i="2"/>
  <c r="P838" i="2" s="1"/>
  <c r="N839" i="2"/>
  <c r="P839" i="2" s="1"/>
  <c r="N840" i="2"/>
  <c r="P840" i="2" s="1"/>
  <c r="N841" i="2"/>
  <c r="P841" i="2" s="1"/>
  <c r="N842" i="2"/>
  <c r="P842" i="2" s="1"/>
  <c r="N843" i="2"/>
  <c r="P843" i="2" s="1"/>
  <c r="N844" i="2"/>
  <c r="P844" i="2" s="1"/>
  <c r="N845" i="2"/>
  <c r="P845" i="2" s="1"/>
  <c r="N846" i="2"/>
  <c r="P846" i="2" s="1"/>
  <c r="N847" i="2"/>
  <c r="P847" i="2" s="1"/>
  <c r="N848" i="2"/>
  <c r="P848" i="2" s="1"/>
  <c r="N849" i="2"/>
  <c r="P849" i="2" s="1"/>
  <c r="N850" i="2"/>
  <c r="P850" i="2" s="1"/>
  <c r="N851" i="2"/>
  <c r="P851" i="2" s="1"/>
  <c r="N852" i="2"/>
  <c r="P852" i="2" s="1"/>
  <c r="N853" i="2"/>
  <c r="P853" i="2" s="1"/>
  <c r="N854" i="2"/>
  <c r="P854" i="2" s="1"/>
  <c r="N855" i="2"/>
  <c r="P855" i="2" s="1"/>
  <c r="N856" i="2"/>
  <c r="P856" i="2" s="1"/>
  <c r="N857" i="2"/>
  <c r="P857" i="2" s="1"/>
  <c r="N858" i="2"/>
  <c r="P858" i="2" s="1"/>
  <c r="N859" i="2"/>
  <c r="P859" i="2" s="1"/>
  <c r="N860" i="2"/>
  <c r="P860" i="2" s="1"/>
  <c r="N861" i="2"/>
  <c r="P861" i="2" s="1"/>
  <c r="N862" i="2"/>
  <c r="P862" i="2" s="1"/>
  <c r="N863" i="2"/>
  <c r="P863" i="2" s="1"/>
  <c r="N864" i="2"/>
  <c r="P864" i="2" s="1"/>
  <c r="N865" i="2"/>
  <c r="P865" i="2" s="1"/>
  <c r="N866" i="2"/>
  <c r="P866" i="2" s="1"/>
  <c r="N867" i="2"/>
  <c r="P867" i="2" s="1"/>
  <c r="N868" i="2"/>
  <c r="P868" i="2" s="1"/>
  <c r="N869" i="2"/>
  <c r="P869" i="2" s="1"/>
  <c r="N870" i="2"/>
  <c r="P870" i="2" s="1"/>
  <c r="N871" i="2"/>
  <c r="P871" i="2" s="1"/>
  <c r="N872" i="2"/>
  <c r="P872" i="2" s="1"/>
  <c r="N873" i="2"/>
  <c r="P873" i="2" s="1"/>
  <c r="N874" i="2"/>
  <c r="P874" i="2" s="1"/>
  <c r="N875" i="2"/>
  <c r="P875" i="2" s="1"/>
  <c r="N876" i="2"/>
  <c r="P876" i="2" s="1"/>
  <c r="N877" i="2"/>
  <c r="P877" i="2" s="1"/>
  <c r="N878" i="2"/>
  <c r="P878" i="2" s="1"/>
  <c r="N879" i="2"/>
  <c r="P879" i="2" s="1"/>
  <c r="N880" i="2"/>
  <c r="P880" i="2" s="1"/>
  <c r="N881" i="2"/>
  <c r="P881" i="2" s="1"/>
  <c r="N882" i="2"/>
  <c r="P882" i="2" s="1"/>
  <c r="N883" i="2"/>
  <c r="P883" i="2" s="1"/>
  <c r="N884" i="2"/>
  <c r="P884" i="2" s="1"/>
  <c r="N885" i="2"/>
  <c r="P885" i="2" s="1"/>
  <c r="N886" i="2"/>
  <c r="P886" i="2" s="1"/>
  <c r="N887" i="2"/>
  <c r="P887" i="2" s="1"/>
  <c r="N888" i="2"/>
  <c r="P888" i="2" s="1"/>
  <c r="N889" i="2"/>
  <c r="P889" i="2" s="1"/>
  <c r="N890" i="2"/>
  <c r="P890" i="2" s="1"/>
  <c r="N891" i="2"/>
  <c r="P891" i="2" s="1"/>
  <c r="N892" i="2"/>
  <c r="P892" i="2" s="1"/>
  <c r="N893" i="2"/>
  <c r="P893" i="2" s="1"/>
  <c r="N894" i="2"/>
  <c r="P894" i="2" s="1"/>
  <c r="N895" i="2"/>
  <c r="P895" i="2" s="1"/>
  <c r="N896" i="2"/>
  <c r="P896" i="2" s="1"/>
  <c r="N897" i="2"/>
  <c r="P897" i="2" s="1"/>
  <c r="N898" i="2"/>
  <c r="P898" i="2" s="1"/>
  <c r="N899" i="2"/>
  <c r="P899" i="2" s="1"/>
  <c r="N900" i="2"/>
  <c r="P900" i="2" s="1"/>
  <c r="N901" i="2"/>
  <c r="P901" i="2" s="1"/>
  <c r="N902" i="2"/>
  <c r="P902" i="2" s="1"/>
  <c r="N903" i="2"/>
  <c r="P903" i="2" s="1"/>
  <c r="N904" i="2"/>
  <c r="P904" i="2" s="1"/>
  <c r="N905" i="2"/>
  <c r="P905" i="2" s="1"/>
  <c r="N906" i="2"/>
  <c r="P906" i="2" s="1"/>
  <c r="N907" i="2"/>
  <c r="P907" i="2" s="1"/>
  <c r="N908" i="2"/>
  <c r="P908" i="2" s="1"/>
  <c r="N909" i="2"/>
  <c r="P909" i="2" s="1"/>
  <c r="N910" i="2"/>
  <c r="P910" i="2" s="1"/>
  <c r="N911" i="2"/>
  <c r="P911" i="2" s="1"/>
  <c r="N912" i="2"/>
  <c r="P912" i="2" s="1"/>
  <c r="N913" i="2"/>
  <c r="P913" i="2" s="1"/>
  <c r="N914" i="2"/>
  <c r="P914" i="2" s="1"/>
  <c r="N915" i="2"/>
  <c r="P915" i="2" s="1"/>
  <c r="N916" i="2"/>
  <c r="P916" i="2" s="1"/>
  <c r="N917" i="2"/>
  <c r="P917" i="2" s="1"/>
  <c r="N918" i="2"/>
  <c r="P918" i="2" s="1"/>
  <c r="N919" i="2"/>
  <c r="P919" i="2" s="1"/>
  <c r="N920" i="2"/>
  <c r="P920" i="2" s="1"/>
  <c r="N921" i="2"/>
  <c r="P921" i="2" s="1"/>
  <c r="N922" i="2"/>
  <c r="P922" i="2" s="1"/>
  <c r="N923" i="2"/>
  <c r="P923" i="2" s="1"/>
  <c r="N924" i="2"/>
  <c r="P924" i="2" s="1"/>
  <c r="N925" i="2"/>
  <c r="P925" i="2" s="1"/>
  <c r="N926" i="2"/>
  <c r="P926" i="2" s="1"/>
  <c r="N927" i="2"/>
  <c r="P927" i="2" s="1"/>
  <c r="N928" i="2"/>
  <c r="P928" i="2" s="1"/>
  <c r="N929" i="2"/>
  <c r="P929" i="2" s="1"/>
  <c r="N930" i="2"/>
  <c r="P930" i="2" s="1"/>
  <c r="N931" i="2"/>
  <c r="P931" i="2" s="1"/>
  <c r="N932" i="2"/>
  <c r="P932" i="2" s="1"/>
  <c r="N933" i="2"/>
  <c r="P933" i="2" s="1"/>
  <c r="N934" i="2"/>
  <c r="P934" i="2" s="1"/>
  <c r="N935" i="2"/>
  <c r="P935" i="2" s="1"/>
  <c r="N936" i="2"/>
  <c r="P936" i="2" s="1"/>
  <c r="N937" i="2"/>
  <c r="P937" i="2" s="1"/>
  <c r="N938" i="2"/>
  <c r="P938" i="2" s="1"/>
  <c r="N939" i="2"/>
  <c r="N940" i="2"/>
  <c r="N941" i="2"/>
  <c r="P941" i="2" s="1"/>
  <c r="N942" i="2"/>
  <c r="P942" i="2" s="1"/>
  <c r="N943" i="2"/>
  <c r="P943" i="2" s="1"/>
  <c r="N944" i="2"/>
  <c r="P944" i="2" s="1"/>
  <c r="N945" i="2"/>
  <c r="P945" i="2" s="1"/>
  <c r="N946" i="2"/>
  <c r="P946" i="2" s="1"/>
  <c r="N947" i="2"/>
  <c r="P947" i="2" s="1"/>
  <c r="N948" i="2"/>
  <c r="P948" i="2" s="1"/>
  <c r="N949" i="2"/>
  <c r="P949" i="2" s="1"/>
  <c r="N950" i="2"/>
  <c r="P950" i="2" s="1"/>
  <c r="N951" i="2"/>
  <c r="P951" i="2" s="1"/>
  <c r="N952" i="2"/>
  <c r="P952" i="2" s="1"/>
  <c r="N953" i="2"/>
  <c r="P953" i="2" s="1"/>
  <c r="N954" i="2"/>
  <c r="P954" i="2" s="1"/>
  <c r="N955" i="2"/>
  <c r="P955" i="2" s="1"/>
  <c r="N956" i="2"/>
  <c r="P956" i="2" s="1"/>
  <c r="N957" i="2"/>
  <c r="P957" i="2" s="1"/>
  <c r="N958" i="2"/>
  <c r="P958" i="2" s="1"/>
  <c r="N959" i="2"/>
  <c r="P959" i="2" s="1"/>
  <c r="N960" i="2"/>
  <c r="P960" i="2" s="1"/>
  <c r="N961" i="2"/>
  <c r="P961" i="2" s="1"/>
  <c r="N962" i="2"/>
  <c r="P962" i="2" s="1"/>
  <c r="N963" i="2"/>
  <c r="P963" i="2" s="1"/>
  <c r="N964" i="2"/>
  <c r="P964" i="2" s="1"/>
  <c r="N965" i="2"/>
  <c r="P965" i="2" s="1"/>
  <c r="N966" i="2"/>
  <c r="P966" i="2" s="1"/>
  <c r="N967" i="2"/>
  <c r="P967" i="2" s="1"/>
  <c r="N968" i="2"/>
  <c r="P968" i="2" s="1"/>
  <c r="N969" i="2"/>
  <c r="P969" i="2" s="1"/>
  <c r="N970" i="2"/>
  <c r="P970" i="2" s="1"/>
  <c r="N971" i="2"/>
  <c r="P971" i="2" s="1"/>
  <c r="N972" i="2"/>
  <c r="P972" i="2" s="1"/>
  <c r="N973" i="2"/>
  <c r="P973" i="2" s="1"/>
  <c r="N974" i="2"/>
  <c r="P974" i="2" s="1"/>
  <c r="N975" i="2"/>
  <c r="P975" i="2" s="1"/>
  <c r="N976" i="2"/>
  <c r="P976" i="2" s="1"/>
  <c r="N977" i="2"/>
  <c r="P977" i="2" s="1"/>
  <c r="N978" i="2"/>
  <c r="P978" i="2" s="1"/>
  <c r="N979" i="2"/>
  <c r="P979" i="2" s="1"/>
  <c r="N980" i="2"/>
  <c r="N981" i="2"/>
  <c r="P981" i="2" s="1"/>
  <c r="N982" i="2"/>
  <c r="P982" i="2" s="1"/>
  <c r="N983" i="2"/>
  <c r="P983" i="2" s="1"/>
  <c r="N984" i="2"/>
  <c r="P984" i="2" s="1"/>
  <c r="N985" i="2"/>
  <c r="P985" i="2" s="1"/>
  <c r="N986" i="2"/>
  <c r="P986" i="2" s="1"/>
  <c r="N987" i="2"/>
  <c r="P987" i="2" s="1"/>
  <c r="N988" i="2"/>
  <c r="P988" i="2" s="1"/>
  <c r="N989" i="2"/>
  <c r="P989" i="2" s="1"/>
  <c r="N990" i="2"/>
  <c r="P990" i="2" s="1"/>
  <c r="N991" i="2"/>
  <c r="P991" i="2" s="1"/>
  <c r="N992" i="2"/>
  <c r="P992" i="2" s="1"/>
  <c r="N993" i="2"/>
  <c r="P993" i="2" s="1"/>
  <c r="N994" i="2"/>
  <c r="P994" i="2" s="1"/>
  <c r="N995" i="2"/>
  <c r="P995" i="2" s="1"/>
  <c r="N996" i="2"/>
  <c r="P996" i="2" s="1"/>
  <c r="N997" i="2"/>
  <c r="P997" i="2" s="1"/>
  <c r="N998" i="2"/>
  <c r="P998" i="2" s="1"/>
  <c r="N999" i="2"/>
  <c r="P999" i="2" s="1"/>
  <c r="N1000" i="2"/>
  <c r="P1000" i="2" s="1"/>
  <c r="N1001" i="2"/>
  <c r="P1001" i="2" s="1"/>
  <c r="N1002" i="2"/>
  <c r="P1002" i="2" s="1"/>
  <c r="N1003" i="2"/>
  <c r="P1003" i="2" s="1"/>
  <c r="N1004" i="2"/>
  <c r="P1004" i="2" s="1"/>
  <c r="N1005" i="2"/>
  <c r="P1005" i="2" s="1"/>
  <c r="N1006" i="2"/>
  <c r="P1006" i="2" s="1"/>
  <c r="N1007" i="2"/>
  <c r="P1007" i="2" s="1"/>
  <c r="N1008" i="2"/>
  <c r="P1008" i="2" s="1"/>
  <c r="N1009" i="2"/>
  <c r="P1009" i="2" s="1"/>
  <c r="N1010" i="2"/>
  <c r="P1010" i="2" s="1"/>
  <c r="N1011" i="2"/>
  <c r="P1011" i="2" s="1"/>
  <c r="N1012" i="2"/>
  <c r="P1012" i="2" s="1"/>
  <c r="N1013" i="2"/>
  <c r="P1013" i="2" s="1"/>
  <c r="N1014" i="2"/>
  <c r="P1014" i="2" s="1"/>
  <c r="N1015" i="2"/>
  <c r="P1015" i="2" s="1"/>
  <c r="N1016" i="2"/>
  <c r="P1016" i="2" s="1"/>
  <c r="N1017" i="2"/>
  <c r="P1017" i="2" s="1"/>
  <c r="N1018" i="2"/>
  <c r="P1018" i="2" s="1"/>
  <c r="N1019" i="2"/>
  <c r="P1019" i="2" s="1"/>
  <c r="N1020" i="2"/>
  <c r="P1020" i="2" s="1"/>
  <c r="N1021" i="2"/>
  <c r="P1021" i="2" s="1"/>
  <c r="N1022" i="2"/>
  <c r="P1022" i="2" s="1"/>
  <c r="N1023" i="2"/>
  <c r="P1023" i="2" s="1"/>
  <c r="N1024" i="2"/>
  <c r="P1024" i="2" s="1"/>
  <c r="N1025" i="2"/>
  <c r="P1025" i="2" s="1"/>
  <c r="N1026" i="2"/>
  <c r="P1026" i="2" s="1"/>
  <c r="N1027" i="2"/>
  <c r="P1027" i="2" s="1"/>
  <c r="N1028" i="2"/>
  <c r="P1028" i="2" s="1"/>
  <c r="N1029" i="2"/>
  <c r="P1029" i="2" s="1"/>
  <c r="N1030" i="2"/>
  <c r="P1030" i="2" s="1"/>
  <c r="N1031" i="2"/>
  <c r="P1031" i="2" s="1"/>
  <c r="N1032" i="2"/>
  <c r="P1032" i="2" s="1"/>
  <c r="N1033" i="2"/>
  <c r="N1034" i="2"/>
  <c r="P1034" i="2" s="1"/>
  <c r="N1035" i="2"/>
  <c r="P1035" i="2" s="1"/>
  <c r="N1036" i="2"/>
  <c r="P1036" i="2" s="1"/>
  <c r="N1037" i="2"/>
  <c r="P1037" i="2" s="1"/>
  <c r="N1038" i="2"/>
  <c r="P1038" i="2" s="1"/>
  <c r="N1039" i="2"/>
  <c r="P1039" i="2" s="1"/>
  <c r="N1040" i="2"/>
  <c r="P1040" i="2" s="1"/>
  <c r="N1041" i="2"/>
  <c r="P1041" i="2" s="1"/>
  <c r="N1042" i="2"/>
  <c r="P1042" i="2" s="1"/>
  <c r="N1043" i="2"/>
  <c r="P1043" i="2" s="1"/>
  <c r="N1044" i="2"/>
  <c r="P1044" i="2" s="1"/>
  <c r="N1045" i="2"/>
  <c r="P1045" i="2" s="1"/>
  <c r="N1046" i="2"/>
  <c r="P1046" i="2" s="1"/>
  <c r="N1047" i="2"/>
  <c r="P1047" i="2" s="1"/>
  <c r="N1048" i="2"/>
  <c r="P1048" i="2" s="1"/>
  <c r="N1049" i="2"/>
  <c r="P1049" i="2" s="1"/>
  <c r="N1050" i="2"/>
  <c r="P1050" i="2" s="1"/>
  <c r="N1051" i="2"/>
  <c r="N1052" i="2"/>
  <c r="P1052" i="2" s="1"/>
  <c r="N1053" i="2"/>
  <c r="P1053" i="2" s="1"/>
  <c r="N1054" i="2"/>
  <c r="P1054" i="2" s="1"/>
  <c r="N1055" i="2"/>
  <c r="P1055" i="2" s="1"/>
  <c r="N1056" i="2"/>
  <c r="P1056" i="2" s="1"/>
  <c r="N1057" i="2"/>
  <c r="P1057" i="2" s="1"/>
  <c r="N1058" i="2"/>
  <c r="P1058" i="2" s="1"/>
  <c r="N1059" i="2"/>
  <c r="P1059" i="2" s="1"/>
  <c r="N1060" i="2"/>
  <c r="P1060" i="2" s="1"/>
  <c r="N1061" i="2"/>
  <c r="P1061" i="2" s="1"/>
  <c r="N1062" i="2"/>
  <c r="P1062" i="2" s="1"/>
  <c r="N1063" i="2"/>
  <c r="P1063" i="2" s="1"/>
  <c r="N1064" i="2"/>
  <c r="P1064" i="2" s="1"/>
  <c r="N1065" i="2"/>
  <c r="P1065" i="2" s="1"/>
  <c r="N1066" i="2"/>
  <c r="P1066" i="2" s="1"/>
  <c r="N1067" i="2"/>
  <c r="P1067" i="2" s="1"/>
  <c r="N1068" i="2"/>
  <c r="P1068" i="2" s="1"/>
  <c r="N1069" i="2"/>
  <c r="P1069" i="2" s="1"/>
  <c r="N1070" i="2"/>
  <c r="P1070" i="2" s="1"/>
  <c r="N1071" i="2"/>
  <c r="P1071" i="2" s="1"/>
  <c r="N1072" i="2"/>
  <c r="P1072" i="2" s="1"/>
  <c r="N1073" i="2"/>
  <c r="P1073" i="2" s="1"/>
  <c r="N1074" i="2"/>
  <c r="P1074" i="2" s="1"/>
  <c r="N1075" i="2"/>
  <c r="P1075" i="2" s="1"/>
  <c r="N1076" i="2"/>
  <c r="P1076" i="2" s="1"/>
  <c r="N1077" i="2"/>
  <c r="P1077" i="2" s="1"/>
  <c r="N1078" i="2"/>
  <c r="P1078" i="2" s="1"/>
  <c r="N1079" i="2"/>
  <c r="P1079" i="2" s="1"/>
  <c r="N1080" i="2"/>
  <c r="P1080" i="2" s="1"/>
  <c r="N1081" i="2"/>
  <c r="P1081" i="2" s="1"/>
  <c r="N1082" i="2"/>
  <c r="P1082" i="2" s="1"/>
  <c r="N1083" i="2"/>
  <c r="P1083" i="2" s="1"/>
  <c r="N1084" i="2"/>
  <c r="P1084" i="2" s="1"/>
  <c r="N1085" i="2"/>
  <c r="P1085" i="2" s="1"/>
  <c r="N1086" i="2"/>
  <c r="P1086" i="2" s="1"/>
  <c r="N1087" i="2"/>
  <c r="P1087" i="2" s="1"/>
  <c r="N1088" i="2"/>
  <c r="P1088" i="2" s="1"/>
  <c r="N1089" i="2"/>
  <c r="P1089" i="2" s="1"/>
  <c r="N1090" i="2"/>
  <c r="P1090" i="2" s="1"/>
  <c r="N1091" i="2"/>
  <c r="P1091" i="2" s="1"/>
  <c r="N1092" i="2"/>
  <c r="P1092" i="2" s="1"/>
  <c r="N1093" i="2"/>
  <c r="P1093" i="2" s="1"/>
  <c r="N1094" i="2"/>
  <c r="P1094" i="2" s="1"/>
  <c r="N1095" i="2"/>
  <c r="P1095" i="2" s="1"/>
  <c r="N1096" i="2"/>
  <c r="P1096" i="2" s="1"/>
  <c r="N1097" i="2"/>
  <c r="P1097" i="2" s="1"/>
  <c r="N1098" i="2"/>
  <c r="P1098" i="2" s="1"/>
  <c r="N1099" i="2"/>
  <c r="P1099" i="2" s="1"/>
  <c r="N1100" i="2"/>
  <c r="P1100" i="2" s="1"/>
  <c r="N1101" i="2"/>
  <c r="P1101" i="2" s="1"/>
  <c r="N1102" i="2"/>
  <c r="P1102" i="2" s="1"/>
  <c r="N1103" i="2"/>
  <c r="P1103" i="2" s="1"/>
  <c r="N1104" i="2"/>
  <c r="P1104" i="2" s="1"/>
  <c r="N1105" i="2"/>
  <c r="P1105" i="2" s="1"/>
  <c r="N1106" i="2"/>
  <c r="P1106" i="2" s="1"/>
  <c r="N1107" i="2"/>
  <c r="P1107" i="2" s="1"/>
  <c r="N1108" i="2"/>
  <c r="P1108" i="2" s="1"/>
  <c r="N1109" i="2"/>
  <c r="P1109" i="2" s="1"/>
  <c r="N1110" i="2"/>
  <c r="P1110" i="2" s="1"/>
  <c r="N1111" i="2"/>
  <c r="P1111" i="2" s="1"/>
  <c r="N1112" i="2"/>
  <c r="P1112" i="2" s="1"/>
  <c r="N1113" i="2"/>
  <c r="P1113" i="2" s="1"/>
  <c r="N1114" i="2"/>
  <c r="P1114" i="2" s="1"/>
  <c r="N1115" i="2"/>
  <c r="P1115" i="2" s="1"/>
  <c r="N1116" i="2"/>
  <c r="P1116" i="2" s="1"/>
  <c r="N1117" i="2"/>
  <c r="P1117" i="2" s="1"/>
  <c r="N1118" i="2"/>
  <c r="P1118" i="2" s="1"/>
  <c r="N1119" i="2"/>
  <c r="P1119" i="2" s="1"/>
  <c r="N1120" i="2"/>
  <c r="P1120" i="2" s="1"/>
  <c r="N1121" i="2"/>
  <c r="P1121" i="2" s="1"/>
  <c r="N1122" i="2"/>
  <c r="P1122" i="2" s="1"/>
  <c r="N1123" i="2"/>
  <c r="P1123" i="2" s="1"/>
  <c r="N1124" i="2"/>
  <c r="P1124" i="2" s="1"/>
  <c r="N1125" i="2"/>
  <c r="P1125" i="2" s="1"/>
  <c r="N1126" i="2"/>
  <c r="P1126" i="2" s="1"/>
  <c r="N1127" i="2"/>
  <c r="P1127" i="2" s="1"/>
  <c r="N1128" i="2"/>
  <c r="P1128" i="2" s="1"/>
  <c r="N1129" i="2"/>
  <c r="P1129" i="2" s="1"/>
  <c r="N1130" i="2"/>
  <c r="P1130" i="2" s="1"/>
  <c r="N1131" i="2"/>
  <c r="P1131" i="2" s="1"/>
  <c r="N1132" i="2"/>
  <c r="P1132" i="2" s="1"/>
  <c r="N1133" i="2"/>
  <c r="P1133" i="2" s="1"/>
  <c r="N1134" i="2"/>
  <c r="P1134" i="2" s="1"/>
  <c r="N1135" i="2"/>
  <c r="P1135" i="2" s="1"/>
  <c r="N1136" i="2"/>
  <c r="P1136" i="2" s="1"/>
  <c r="N1137" i="2"/>
  <c r="P1137" i="2" s="1"/>
  <c r="N1138" i="2"/>
  <c r="P1138" i="2" s="1"/>
  <c r="N1139" i="2"/>
  <c r="P1139" i="2" s="1"/>
  <c r="N1140" i="2"/>
  <c r="P1140" i="2" s="1"/>
  <c r="N1141" i="2"/>
  <c r="N1142" i="2"/>
  <c r="P1142" i="2" s="1"/>
  <c r="N1143" i="2"/>
  <c r="P1143" i="2" s="1"/>
  <c r="N1144" i="2"/>
  <c r="P1144" i="2" s="1"/>
  <c r="N1145" i="2"/>
  <c r="P1145" i="2" s="1"/>
  <c r="N1146" i="2"/>
  <c r="P1146" i="2" s="1"/>
  <c r="N1147" i="2"/>
  <c r="P1147" i="2" s="1"/>
  <c r="N1148" i="2"/>
  <c r="P1148" i="2" s="1"/>
  <c r="N1149" i="2"/>
  <c r="P1149" i="2" s="1"/>
  <c r="N1150" i="2"/>
  <c r="P1150" i="2" s="1"/>
  <c r="N1151" i="2"/>
  <c r="P1151" i="2" s="1"/>
  <c r="N1152" i="2"/>
  <c r="P1152" i="2" s="1"/>
  <c r="N1153" i="2"/>
  <c r="P1153" i="2" s="1"/>
  <c r="N1154" i="2"/>
  <c r="P1154" i="2" s="1"/>
  <c r="N1155" i="2"/>
  <c r="P1155" i="2" s="1"/>
  <c r="N1156" i="2"/>
  <c r="P1156" i="2" s="1"/>
  <c r="N1157" i="2"/>
  <c r="P1157" i="2" s="1"/>
  <c r="N1158" i="2"/>
  <c r="P1158" i="2" s="1"/>
  <c r="N1159" i="2"/>
  <c r="P1159" i="2" s="1"/>
  <c r="N1160" i="2"/>
  <c r="P1160" i="2" s="1"/>
  <c r="N1161" i="2"/>
  <c r="P1161" i="2" s="1"/>
  <c r="N1162" i="2"/>
  <c r="P1162" i="2" s="1"/>
  <c r="N1163" i="2"/>
  <c r="P1163" i="2" s="1"/>
  <c r="N1164" i="2"/>
  <c r="P1164" i="2" s="1"/>
  <c r="N1165" i="2"/>
  <c r="P1165" i="2" s="1"/>
  <c r="N1166" i="2"/>
  <c r="P1166" i="2" s="1"/>
  <c r="N1167" i="2"/>
  <c r="P1167" i="2" s="1"/>
  <c r="N1168" i="2"/>
  <c r="P1168" i="2" s="1"/>
  <c r="N1169" i="2"/>
  <c r="P1169" i="2" s="1"/>
  <c r="N1170" i="2"/>
  <c r="P1170" i="2" s="1"/>
  <c r="N1171" i="2"/>
  <c r="P1171" i="2" s="1"/>
  <c r="N1172" i="2"/>
  <c r="P1172" i="2" s="1"/>
  <c r="N1173" i="2"/>
  <c r="P1173" i="2" s="1"/>
  <c r="N1174" i="2"/>
  <c r="P1174" i="2" s="1"/>
  <c r="N1175" i="2"/>
  <c r="P1175" i="2" s="1"/>
  <c r="N1176" i="2"/>
  <c r="P1176" i="2" s="1"/>
  <c r="N1177" i="2"/>
  <c r="P1177" i="2" s="1"/>
  <c r="N1178" i="2"/>
  <c r="P1178" i="2" s="1"/>
  <c r="N1179" i="2"/>
  <c r="P1179" i="2" s="1"/>
  <c r="N1180" i="2"/>
  <c r="P1180" i="2" s="1"/>
  <c r="N1181" i="2"/>
  <c r="P1181" i="2" s="1"/>
  <c r="N1182" i="2"/>
  <c r="P1182" i="2" s="1"/>
  <c r="N1183" i="2"/>
  <c r="P1183" i="2" s="1"/>
  <c r="N1184" i="2"/>
  <c r="P1184" i="2" s="1"/>
  <c r="N1185" i="2"/>
  <c r="P1185" i="2" s="1"/>
  <c r="N1186" i="2"/>
  <c r="P1186" i="2" s="1"/>
  <c r="N1187" i="2"/>
  <c r="P1187" i="2" s="1"/>
  <c r="N1188" i="2"/>
  <c r="P1188" i="2" s="1"/>
  <c r="N1189" i="2"/>
  <c r="P1189" i="2" s="1"/>
  <c r="N1190" i="2"/>
  <c r="P1190" i="2" s="1"/>
  <c r="N1191" i="2"/>
  <c r="P1191" i="2" s="1"/>
  <c r="N1192" i="2"/>
  <c r="P1192" i="2" s="1"/>
  <c r="N1193" i="2"/>
  <c r="P1193" i="2" s="1"/>
  <c r="N1194" i="2"/>
  <c r="P1194" i="2" s="1"/>
  <c r="N1195" i="2"/>
  <c r="P1195" i="2" s="1"/>
  <c r="N1196" i="2"/>
  <c r="P1196" i="2" s="1"/>
  <c r="N1197" i="2"/>
  <c r="P1197" i="2" s="1"/>
  <c r="N1198" i="2"/>
  <c r="P1198" i="2" s="1"/>
  <c r="N1199" i="2"/>
  <c r="P1199" i="2" s="1"/>
  <c r="N1200" i="2"/>
  <c r="P1200" i="2" s="1"/>
  <c r="N1201" i="2"/>
  <c r="P1201" i="2" s="1"/>
  <c r="N1202" i="2"/>
  <c r="P1202" i="2" s="1"/>
  <c r="N1203" i="2"/>
  <c r="P1203" i="2" s="1"/>
  <c r="N1204" i="2"/>
  <c r="P1204" i="2" s="1"/>
  <c r="N1205" i="2"/>
  <c r="P1205" i="2" s="1"/>
  <c r="N1206" i="2"/>
  <c r="P1206" i="2" s="1"/>
  <c r="N1207" i="2"/>
  <c r="P1207" i="2" s="1"/>
  <c r="N1208" i="2"/>
  <c r="P1208" i="2" s="1"/>
  <c r="N1209" i="2"/>
  <c r="P1209" i="2" s="1"/>
  <c r="N1210" i="2"/>
  <c r="P1210" i="2" s="1"/>
  <c r="N1211" i="2"/>
  <c r="N1212" i="2"/>
  <c r="P1212" i="2" s="1"/>
  <c r="N1213" i="2"/>
  <c r="P1213" i="2" s="1"/>
  <c r="N1214" i="2"/>
  <c r="P1214" i="2" s="1"/>
  <c r="N1215" i="2"/>
  <c r="P1215" i="2" s="1"/>
  <c r="N1216" i="2"/>
  <c r="P1216" i="2" s="1"/>
  <c r="N1217" i="2"/>
  <c r="P1217" i="2" s="1"/>
  <c r="N1218" i="2"/>
  <c r="P1218" i="2" s="1"/>
  <c r="N1219" i="2"/>
  <c r="P1219" i="2" s="1"/>
  <c r="N1220" i="2"/>
  <c r="P1220" i="2" s="1"/>
  <c r="N1221" i="2"/>
  <c r="P1221" i="2" s="1"/>
  <c r="N1222" i="2"/>
  <c r="P1222" i="2" s="1"/>
  <c r="N1223" i="2"/>
  <c r="P1223" i="2" s="1"/>
  <c r="N1224" i="2"/>
  <c r="P1224" i="2" s="1"/>
  <c r="N1225" i="2"/>
  <c r="P1225" i="2" s="1"/>
  <c r="N1226" i="2"/>
  <c r="P1226" i="2" s="1"/>
  <c r="N1227" i="2"/>
  <c r="P1227" i="2" s="1"/>
  <c r="N1228" i="2"/>
  <c r="P1228" i="2" s="1"/>
  <c r="N1229" i="2"/>
  <c r="P1229" i="2" s="1"/>
  <c r="N1230" i="2"/>
  <c r="P1230" i="2" s="1"/>
  <c r="N1231" i="2"/>
  <c r="P1231" i="2" s="1"/>
  <c r="N1232" i="2"/>
  <c r="P1232" i="2" s="1"/>
  <c r="N1233" i="2"/>
  <c r="P1233" i="2" s="1"/>
  <c r="N1234" i="2"/>
  <c r="P1234" i="2" s="1"/>
  <c r="N1235" i="2"/>
  <c r="P1235" i="2" s="1"/>
  <c r="N1236" i="2"/>
  <c r="P1236" i="2" s="1"/>
  <c r="N1237" i="2"/>
  <c r="P1237" i="2" s="1"/>
  <c r="N1238" i="2"/>
  <c r="P1238" i="2" s="1"/>
  <c r="N1239" i="2"/>
  <c r="P1239" i="2" s="1"/>
  <c r="N1240" i="2"/>
  <c r="P1240" i="2" s="1"/>
  <c r="N1241" i="2"/>
  <c r="P1241" i="2" s="1"/>
  <c r="N1242" i="2"/>
  <c r="P1242" i="2" s="1"/>
  <c r="N1243" i="2"/>
  <c r="P1243" i="2" s="1"/>
  <c r="N1244" i="2"/>
  <c r="P1244" i="2" s="1"/>
  <c r="N1245" i="2"/>
  <c r="P1245" i="2" s="1"/>
  <c r="N1246" i="2"/>
  <c r="P1246" i="2" s="1"/>
  <c r="N1247" i="2"/>
  <c r="P1247" i="2" s="1"/>
  <c r="N1248" i="2"/>
  <c r="P1248" i="2" s="1"/>
  <c r="N1249" i="2"/>
  <c r="P1249" i="2" s="1"/>
  <c r="N1250" i="2"/>
  <c r="P1250" i="2" s="1"/>
  <c r="N1251" i="2"/>
  <c r="P1251" i="2" s="1"/>
  <c r="N1252" i="2"/>
  <c r="P1252" i="2" s="1"/>
  <c r="N1253" i="2"/>
  <c r="P1253" i="2" s="1"/>
  <c r="N1254" i="2"/>
  <c r="P1254" i="2" s="1"/>
  <c r="N1255" i="2"/>
  <c r="P1255" i="2" s="1"/>
  <c r="N1256" i="2"/>
  <c r="P1256" i="2" s="1"/>
  <c r="N1257" i="2"/>
  <c r="P1257" i="2" s="1"/>
  <c r="N1258" i="2"/>
  <c r="P1258" i="2" s="1"/>
  <c r="N1259" i="2"/>
  <c r="P1259" i="2" s="1"/>
  <c r="N1260" i="2"/>
  <c r="P1260" i="2" s="1"/>
  <c r="N1261" i="2"/>
  <c r="P1261" i="2" s="1"/>
  <c r="N1262" i="2"/>
  <c r="P1262" i="2" s="1"/>
  <c r="N1263" i="2"/>
  <c r="P1263" i="2" s="1"/>
  <c r="N1264" i="2"/>
  <c r="P1264" i="2" s="1"/>
  <c r="N1265" i="2"/>
  <c r="P1265" i="2" s="1"/>
  <c r="N1266" i="2"/>
  <c r="P1266" i="2" s="1"/>
  <c r="N1267" i="2"/>
  <c r="P1267" i="2" s="1"/>
  <c r="N1268" i="2"/>
  <c r="P1268" i="2" s="1"/>
  <c r="N1269" i="2"/>
  <c r="P1269" i="2" s="1"/>
  <c r="N1270" i="2"/>
  <c r="P1270" i="2" s="1"/>
  <c r="N1271" i="2"/>
  <c r="P1271" i="2" s="1"/>
  <c r="N1272" i="2"/>
  <c r="P1272" i="2" s="1"/>
  <c r="N1273" i="2"/>
  <c r="P1273" i="2" s="1"/>
  <c r="N1274" i="2"/>
  <c r="P1274" i="2" s="1"/>
  <c r="N1275" i="2"/>
  <c r="P1275" i="2" s="1"/>
  <c r="N1276" i="2"/>
  <c r="P1276" i="2" s="1"/>
  <c r="N1277" i="2"/>
  <c r="P1277" i="2" s="1"/>
  <c r="N1278" i="2"/>
  <c r="P1278" i="2" s="1"/>
  <c r="N1279" i="2"/>
  <c r="P1279" i="2" s="1"/>
  <c r="N1280" i="2"/>
  <c r="P1280" i="2" s="1"/>
  <c r="N1281" i="2"/>
  <c r="P1281" i="2" s="1"/>
  <c r="N1282" i="2"/>
  <c r="P1282" i="2" s="1"/>
  <c r="N1283" i="2"/>
  <c r="P1283" i="2" s="1"/>
  <c r="N1284" i="2"/>
  <c r="P1284" i="2" s="1"/>
  <c r="N1285" i="2"/>
  <c r="P1285" i="2" s="1"/>
  <c r="N1286" i="2"/>
  <c r="P1286" i="2" s="1"/>
  <c r="N1287" i="2"/>
  <c r="P1287" i="2" s="1"/>
  <c r="N1288" i="2"/>
  <c r="P1288" i="2" s="1"/>
  <c r="N1289" i="2"/>
  <c r="P1289" i="2" s="1"/>
  <c r="N1290" i="2"/>
  <c r="P1290" i="2" s="1"/>
  <c r="N1291" i="2"/>
  <c r="P1291" i="2" s="1"/>
  <c r="N1292" i="2"/>
  <c r="P1292" i="2" s="1"/>
  <c r="N1293" i="2"/>
  <c r="P1293" i="2" s="1"/>
  <c r="N1294" i="2"/>
  <c r="P1294" i="2" s="1"/>
  <c r="N1295" i="2"/>
  <c r="P1295" i="2" s="1"/>
  <c r="N1296" i="2"/>
  <c r="P1296" i="2" s="1"/>
  <c r="N1297" i="2"/>
  <c r="P1297" i="2" s="1"/>
  <c r="N1298" i="2"/>
  <c r="P1298" i="2" s="1"/>
  <c r="N1299" i="2"/>
  <c r="P1299" i="2" s="1"/>
  <c r="N1300" i="2"/>
  <c r="P1300" i="2" s="1"/>
  <c r="N1301" i="2"/>
  <c r="P1301" i="2" s="1"/>
  <c r="N1302" i="2"/>
  <c r="P1302" i="2" s="1"/>
  <c r="N1303" i="2"/>
  <c r="P1303" i="2" s="1"/>
  <c r="N1304" i="2"/>
  <c r="P1304" i="2" s="1"/>
  <c r="N1305" i="2"/>
  <c r="P1305" i="2" s="1"/>
  <c r="N1306" i="2"/>
  <c r="P1306" i="2" s="1"/>
  <c r="N1307" i="2"/>
  <c r="P1307" i="2" s="1"/>
  <c r="N1308" i="2"/>
  <c r="P1308" i="2" s="1"/>
  <c r="N1309" i="2"/>
  <c r="P1309" i="2" s="1"/>
  <c r="N1310" i="2"/>
  <c r="P1310" i="2" s="1"/>
  <c r="N1311" i="2"/>
  <c r="P1311" i="2" s="1"/>
  <c r="N1312" i="2"/>
  <c r="P1312" i="2" s="1"/>
  <c r="N1313" i="2"/>
  <c r="P1313" i="2" s="1"/>
  <c r="N1314" i="2"/>
  <c r="P1314" i="2" s="1"/>
  <c r="N1315" i="2"/>
  <c r="P1315" i="2" s="1"/>
  <c r="N1316" i="2"/>
  <c r="P1316" i="2" s="1"/>
  <c r="N1317" i="2"/>
  <c r="P1317" i="2" s="1"/>
  <c r="N1318" i="2"/>
  <c r="P1318" i="2" s="1"/>
  <c r="N1319" i="2"/>
  <c r="P1319" i="2" s="1"/>
  <c r="N1320" i="2"/>
  <c r="P1320" i="2" s="1"/>
  <c r="N1321" i="2"/>
  <c r="P1321" i="2" s="1"/>
  <c r="N1322" i="2"/>
  <c r="P1322" i="2" s="1"/>
  <c r="N1323" i="2"/>
  <c r="P1323" i="2" s="1"/>
  <c r="N1324" i="2"/>
  <c r="P1324" i="2" s="1"/>
  <c r="N1325" i="2"/>
  <c r="P1325" i="2" s="1"/>
  <c r="N1326" i="2"/>
  <c r="P1326" i="2" s="1"/>
  <c r="N1327" i="2"/>
  <c r="P1327" i="2" s="1"/>
  <c r="N1328" i="2"/>
  <c r="P1328" i="2" s="1"/>
  <c r="N1329" i="2"/>
  <c r="P1329" i="2" s="1"/>
  <c r="N1330" i="2"/>
  <c r="P1330" i="2" s="1"/>
  <c r="N1331" i="2"/>
  <c r="P1331" i="2" s="1"/>
  <c r="N1332" i="2"/>
  <c r="P1332" i="2" s="1"/>
  <c r="N1333" i="2"/>
  <c r="P1333" i="2" s="1"/>
  <c r="N1334" i="2"/>
  <c r="P1334" i="2" s="1"/>
  <c r="N1335" i="2"/>
  <c r="P1335" i="2" s="1"/>
  <c r="N1336" i="2"/>
  <c r="P1336" i="2" s="1"/>
  <c r="N1337" i="2"/>
  <c r="P1337" i="2" s="1"/>
  <c r="N1338" i="2"/>
  <c r="P1338" i="2" s="1"/>
  <c r="N1339" i="2"/>
  <c r="P1339" i="2" s="1"/>
  <c r="N1340" i="2"/>
  <c r="N1341" i="2"/>
  <c r="P1341" i="2" s="1"/>
  <c r="N1342" i="2"/>
  <c r="P1342" i="2" s="1"/>
  <c r="N1343" i="2"/>
  <c r="P1343" i="2" s="1"/>
  <c r="N1344" i="2"/>
  <c r="P1344" i="2" s="1"/>
  <c r="N1345" i="2"/>
  <c r="P1345" i="2" s="1"/>
  <c r="N1346" i="2"/>
  <c r="P1346" i="2" s="1"/>
  <c r="N1347" i="2"/>
  <c r="P1347" i="2" s="1"/>
  <c r="N1348" i="2"/>
  <c r="P1348" i="2" s="1"/>
  <c r="N1349" i="2"/>
  <c r="P1349" i="2" s="1"/>
  <c r="N1350" i="2"/>
  <c r="P1350" i="2" s="1"/>
  <c r="N1351" i="2"/>
  <c r="P1351" i="2" s="1"/>
  <c r="N1352" i="2"/>
  <c r="P1352" i="2" s="1"/>
  <c r="N1353" i="2"/>
  <c r="P1353" i="2" s="1"/>
  <c r="N1354" i="2"/>
  <c r="P1354" i="2" s="1"/>
  <c r="N1355" i="2"/>
  <c r="P1355" i="2" s="1"/>
  <c r="N1356" i="2"/>
  <c r="P1356" i="2" s="1"/>
  <c r="N1357" i="2"/>
  <c r="P1357" i="2" s="1"/>
  <c r="N1358" i="2"/>
  <c r="P1358" i="2" s="1"/>
  <c r="N1359" i="2"/>
  <c r="P1359" i="2" s="1"/>
  <c r="N1360" i="2"/>
  <c r="P1360" i="2" s="1"/>
  <c r="N1361" i="2"/>
  <c r="P1361" i="2" s="1"/>
  <c r="N1362" i="2"/>
  <c r="P1362" i="2" s="1"/>
  <c r="N1363" i="2"/>
  <c r="P1363" i="2" s="1"/>
  <c r="N1364" i="2"/>
  <c r="P1364" i="2" s="1"/>
  <c r="N1365" i="2"/>
  <c r="P1365" i="2" s="1"/>
  <c r="N1366" i="2"/>
  <c r="P1366" i="2" s="1"/>
  <c r="N1367" i="2"/>
  <c r="P1367" i="2" s="1"/>
  <c r="N1368" i="2"/>
  <c r="P1368" i="2" s="1"/>
  <c r="N1369" i="2"/>
  <c r="P1369" i="2" s="1"/>
  <c r="N1370" i="2"/>
  <c r="P1370" i="2" s="1"/>
  <c r="N1371" i="2"/>
  <c r="P1371" i="2" s="1"/>
  <c r="N1372" i="2"/>
  <c r="P1372" i="2" s="1"/>
  <c r="N1373" i="2"/>
  <c r="P1373" i="2" s="1"/>
  <c r="N1374" i="2"/>
  <c r="P1374" i="2" s="1"/>
  <c r="N1375" i="2"/>
  <c r="P1375" i="2" s="1"/>
  <c r="N1376" i="2"/>
  <c r="P1376" i="2" s="1"/>
  <c r="N1377" i="2"/>
  <c r="P1377" i="2" s="1"/>
  <c r="N1378" i="2"/>
  <c r="P1378" i="2" s="1"/>
  <c r="N1379" i="2"/>
  <c r="P1379" i="2" s="1"/>
  <c r="N1380" i="2"/>
  <c r="P1380" i="2" s="1"/>
  <c r="N1381" i="2"/>
  <c r="P1381" i="2" s="1"/>
  <c r="N1382" i="2"/>
  <c r="P1382" i="2" s="1"/>
  <c r="N1383" i="2"/>
  <c r="P1383" i="2" s="1"/>
  <c r="N1384" i="2"/>
  <c r="P1384" i="2" s="1"/>
  <c r="N1385" i="2"/>
  <c r="P1385" i="2" s="1"/>
  <c r="N1386" i="2"/>
  <c r="P1386" i="2" s="1"/>
  <c r="N1387" i="2"/>
  <c r="P1387" i="2" s="1"/>
  <c r="N1388" i="2"/>
  <c r="P1388" i="2" s="1"/>
  <c r="N1389" i="2"/>
  <c r="P1389" i="2" s="1"/>
  <c r="N1390" i="2"/>
  <c r="P1390" i="2" s="1"/>
  <c r="N1391" i="2"/>
  <c r="P1391" i="2" s="1"/>
  <c r="N1392" i="2"/>
  <c r="P1392" i="2" s="1"/>
  <c r="N1393" i="2"/>
  <c r="P1393" i="2" s="1"/>
  <c r="N1394" i="2"/>
  <c r="P1394" i="2" s="1"/>
  <c r="N1395" i="2"/>
  <c r="P1395" i="2" s="1"/>
  <c r="N1396" i="2"/>
  <c r="P1396" i="2" s="1"/>
  <c r="N1397" i="2"/>
  <c r="P1397" i="2" s="1"/>
  <c r="N1398" i="2"/>
  <c r="P1398" i="2" s="1"/>
  <c r="N1399" i="2"/>
  <c r="P1399" i="2" s="1"/>
  <c r="N1400" i="2"/>
  <c r="P1400" i="2" s="1"/>
  <c r="N1401" i="2"/>
  <c r="P1401" i="2" s="1"/>
  <c r="N1402" i="2"/>
  <c r="P1402" i="2" s="1"/>
  <c r="N1403" i="2"/>
  <c r="P1403" i="2" s="1"/>
  <c r="N1404" i="2"/>
  <c r="P1404" i="2" s="1"/>
  <c r="N1405" i="2"/>
  <c r="P1405" i="2" s="1"/>
  <c r="N1406" i="2"/>
  <c r="P1406" i="2" s="1"/>
  <c r="N1407" i="2"/>
  <c r="P1407" i="2" s="1"/>
  <c r="N1408" i="2"/>
  <c r="P1408" i="2" s="1"/>
  <c r="N1409" i="2"/>
  <c r="P1409" i="2" s="1"/>
  <c r="N1410" i="2"/>
  <c r="P1410" i="2" s="1"/>
  <c r="N1411" i="2"/>
  <c r="P1411" i="2" s="1"/>
  <c r="N1412" i="2"/>
  <c r="P1412" i="2" s="1"/>
  <c r="N1413" i="2"/>
  <c r="P1413" i="2" s="1"/>
  <c r="N1414" i="2"/>
  <c r="P1414" i="2" s="1"/>
  <c r="N1415" i="2"/>
  <c r="P1415" i="2" s="1"/>
  <c r="N1416" i="2"/>
  <c r="P1416" i="2" s="1"/>
  <c r="N1417" i="2"/>
  <c r="P1417" i="2" s="1"/>
  <c r="N1418" i="2"/>
  <c r="P1418" i="2" s="1"/>
  <c r="N1419" i="2"/>
  <c r="P1419" i="2" s="1"/>
  <c r="N1420" i="2"/>
  <c r="P1420" i="2" s="1"/>
  <c r="N1421" i="2"/>
  <c r="P1421" i="2" s="1"/>
  <c r="N1422" i="2"/>
  <c r="P1422" i="2" s="1"/>
  <c r="N1423" i="2"/>
  <c r="P1423" i="2" s="1"/>
  <c r="N1424" i="2"/>
  <c r="P1424" i="2" s="1"/>
  <c r="N1425" i="2"/>
  <c r="P1425" i="2" s="1"/>
  <c r="N1426" i="2"/>
  <c r="P1426" i="2" s="1"/>
  <c r="N1427" i="2"/>
  <c r="P1427" i="2" s="1"/>
  <c r="N1428" i="2"/>
  <c r="P1428" i="2" s="1"/>
  <c r="N1429" i="2"/>
  <c r="P1429" i="2" s="1"/>
  <c r="N1430" i="2"/>
  <c r="P1430" i="2" s="1"/>
  <c r="N1431" i="2"/>
  <c r="P1431" i="2" s="1"/>
  <c r="N1432" i="2"/>
  <c r="P1432" i="2" s="1"/>
  <c r="N1433" i="2"/>
  <c r="P1433" i="2" s="1"/>
  <c r="N1434" i="2"/>
  <c r="P1434" i="2" s="1"/>
  <c r="N1435" i="2"/>
  <c r="P1435" i="2" s="1"/>
  <c r="N1436" i="2"/>
  <c r="P1436" i="2" s="1"/>
  <c r="N1437" i="2"/>
  <c r="P1437" i="2" s="1"/>
  <c r="N1438" i="2"/>
  <c r="P1438" i="2" s="1"/>
  <c r="N1439" i="2"/>
  <c r="P1439" i="2" s="1"/>
  <c r="N1440" i="2"/>
  <c r="P1440" i="2" s="1"/>
  <c r="N1441" i="2"/>
  <c r="P1441" i="2" s="1"/>
  <c r="N1442" i="2"/>
  <c r="P1442" i="2" s="1"/>
  <c r="N1443" i="2"/>
  <c r="P1443" i="2" s="1"/>
  <c r="N1444" i="2"/>
  <c r="P1444" i="2" s="1"/>
  <c r="N1445" i="2"/>
  <c r="P1445" i="2" s="1"/>
  <c r="N1446" i="2"/>
  <c r="P1446" i="2" s="1"/>
  <c r="N1447" i="2"/>
  <c r="P1447" i="2" s="1"/>
  <c r="N1448" i="2"/>
  <c r="P1448" i="2" s="1"/>
  <c r="N1449" i="2"/>
  <c r="P1449" i="2" s="1"/>
  <c r="N1450" i="2"/>
  <c r="P1450" i="2" s="1"/>
  <c r="N1451" i="2"/>
  <c r="P1451" i="2" s="1"/>
  <c r="N1452" i="2"/>
  <c r="P1452" i="2" s="1"/>
  <c r="N1453" i="2"/>
  <c r="P1453" i="2" s="1"/>
  <c r="N1454" i="2"/>
  <c r="P1454" i="2" s="1"/>
  <c r="N1455" i="2"/>
  <c r="P1455" i="2" s="1"/>
  <c r="N1456" i="2"/>
  <c r="P1456" i="2" s="1"/>
  <c r="N1457" i="2"/>
  <c r="P1457" i="2" s="1"/>
  <c r="N1458" i="2"/>
  <c r="P1458" i="2" s="1"/>
  <c r="N1459" i="2"/>
  <c r="P1459" i="2" s="1"/>
  <c r="N1460" i="2"/>
  <c r="P1460" i="2" s="1"/>
  <c r="N1461" i="2"/>
  <c r="P1461" i="2" s="1"/>
  <c r="N1462" i="2"/>
  <c r="P1462" i="2" s="1"/>
  <c r="N1463" i="2"/>
  <c r="P1463" i="2" s="1"/>
  <c r="N1464" i="2"/>
  <c r="P1464" i="2" s="1"/>
  <c r="N1465" i="2"/>
  <c r="P1465" i="2" s="1"/>
  <c r="N1466" i="2"/>
  <c r="P1466" i="2" s="1"/>
  <c r="N1467" i="2"/>
  <c r="P1467" i="2" s="1"/>
  <c r="N1468" i="2"/>
  <c r="P1468" i="2" s="1"/>
  <c r="N1469" i="2"/>
  <c r="P1469" i="2" s="1"/>
  <c r="N1470" i="2"/>
  <c r="P1470" i="2" s="1"/>
  <c r="N1471" i="2"/>
  <c r="P1471" i="2" s="1"/>
  <c r="N1472" i="2"/>
  <c r="P1472" i="2" s="1"/>
  <c r="N1473" i="2"/>
  <c r="P1473" i="2" s="1"/>
  <c r="N1474" i="2"/>
  <c r="P1474" i="2" s="1"/>
  <c r="N1475" i="2"/>
  <c r="P1475" i="2" s="1"/>
  <c r="N1476" i="2"/>
  <c r="P1476" i="2" s="1"/>
  <c r="N1477" i="2"/>
  <c r="P1477" i="2" s="1"/>
  <c r="N1478" i="2"/>
  <c r="P1478" i="2" s="1"/>
  <c r="N1479" i="2"/>
  <c r="P1479" i="2" s="1"/>
  <c r="N1480" i="2"/>
  <c r="P1480" i="2" s="1"/>
  <c r="N1481" i="2"/>
  <c r="P1481" i="2" s="1"/>
  <c r="N1482" i="2"/>
  <c r="P1482" i="2" s="1"/>
  <c r="N1483" i="2"/>
  <c r="P1483" i="2" s="1"/>
  <c r="N1484" i="2"/>
  <c r="P1484" i="2" s="1"/>
  <c r="N1485" i="2"/>
  <c r="P1485" i="2" s="1"/>
  <c r="N1486" i="2"/>
  <c r="P1486" i="2" s="1"/>
  <c r="N1487" i="2"/>
  <c r="P1487" i="2" s="1"/>
  <c r="N1488" i="2"/>
  <c r="P1488" i="2" s="1"/>
  <c r="N1489" i="2"/>
  <c r="P1489" i="2" s="1"/>
  <c r="N1490" i="2"/>
  <c r="P1490" i="2" s="1"/>
  <c r="N1491" i="2"/>
  <c r="P1491" i="2" s="1"/>
  <c r="N1492" i="2"/>
  <c r="P1492" i="2" s="1"/>
  <c r="N1493" i="2"/>
  <c r="P1493" i="2" s="1"/>
  <c r="N1494" i="2"/>
  <c r="P1494" i="2" s="1"/>
  <c r="N1495" i="2"/>
  <c r="P1495" i="2" s="1"/>
  <c r="N1496" i="2"/>
  <c r="P1496" i="2" s="1"/>
  <c r="N1497" i="2"/>
  <c r="P1497" i="2" s="1"/>
  <c r="N1498" i="2"/>
  <c r="P1498" i="2" s="1"/>
  <c r="N1499" i="2"/>
  <c r="P1499" i="2" s="1"/>
  <c r="N1500" i="2"/>
  <c r="P1500" i="2" s="1"/>
  <c r="N1501" i="2"/>
  <c r="P1501" i="2" s="1"/>
  <c r="N1502" i="2"/>
  <c r="P1502" i="2" s="1"/>
  <c r="N1503" i="2"/>
  <c r="P1503" i="2" s="1"/>
  <c r="N1504" i="2"/>
  <c r="P1504" i="2" s="1"/>
  <c r="N1505" i="2"/>
  <c r="P1505" i="2" s="1"/>
  <c r="N1506" i="2"/>
  <c r="P1506" i="2" s="1"/>
  <c r="N1507" i="2"/>
  <c r="P1507" i="2" s="1"/>
  <c r="N1508" i="2"/>
  <c r="P1508" i="2" s="1"/>
  <c r="N1509" i="2"/>
  <c r="P1509" i="2" s="1"/>
  <c r="N1510" i="2"/>
  <c r="P1510" i="2" s="1"/>
  <c r="N1511" i="2"/>
  <c r="P1511" i="2" s="1"/>
  <c r="N1512" i="2"/>
  <c r="P1512" i="2" s="1"/>
  <c r="N1513" i="2"/>
  <c r="P1513" i="2" s="1"/>
  <c r="N1514" i="2"/>
  <c r="P1514" i="2" s="1"/>
  <c r="N1515" i="2"/>
  <c r="P1515" i="2" s="1"/>
  <c r="N1516" i="2"/>
  <c r="P1516" i="2" s="1"/>
  <c r="N1517" i="2"/>
  <c r="P1517" i="2" s="1"/>
  <c r="N1518" i="2"/>
  <c r="P1518" i="2" s="1"/>
  <c r="N1519" i="2"/>
  <c r="P1519" i="2" s="1"/>
  <c r="N1520" i="2"/>
  <c r="P1520" i="2" s="1"/>
  <c r="N1521" i="2"/>
  <c r="P1521" i="2" s="1"/>
  <c r="N1522" i="2"/>
  <c r="P1522" i="2" s="1"/>
  <c r="N1523" i="2"/>
  <c r="P1523" i="2" s="1"/>
  <c r="N1524" i="2"/>
  <c r="P1524" i="2" s="1"/>
  <c r="N1525" i="2"/>
  <c r="P1525" i="2" s="1"/>
  <c r="N1526" i="2"/>
  <c r="P1526" i="2" s="1"/>
  <c r="N1527" i="2"/>
  <c r="P1527" i="2" s="1"/>
  <c r="N1528" i="2"/>
  <c r="P1528" i="2" s="1"/>
  <c r="N1529" i="2"/>
  <c r="P1529" i="2" s="1"/>
  <c r="N1530" i="2"/>
  <c r="P1530" i="2" s="1"/>
  <c r="N1531" i="2"/>
  <c r="P1531" i="2" s="1"/>
  <c r="N1532" i="2"/>
  <c r="P1532" i="2" s="1"/>
  <c r="N1533" i="2"/>
  <c r="P1533" i="2" s="1"/>
  <c r="N1534" i="2"/>
  <c r="P1534" i="2" s="1"/>
  <c r="N1535" i="2"/>
  <c r="P1535" i="2" s="1"/>
  <c r="N1536" i="2"/>
  <c r="P1536" i="2" s="1"/>
  <c r="N1537" i="2"/>
  <c r="P1537" i="2" s="1"/>
  <c r="N1538" i="2"/>
  <c r="P1538" i="2" s="1"/>
  <c r="N1539" i="2"/>
  <c r="P1539" i="2" s="1"/>
  <c r="N1540" i="2"/>
  <c r="P1540" i="2" s="1"/>
  <c r="N1541" i="2"/>
  <c r="P1541" i="2" s="1"/>
  <c r="N1542" i="2"/>
  <c r="P1542" i="2" s="1"/>
  <c r="N1543" i="2"/>
  <c r="P1543" i="2" s="1"/>
  <c r="N1544" i="2"/>
  <c r="P1544" i="2" s="1"/>
  <c r="N1545" i="2"/>
  <c r="P1545" i="2" s="1"/>
  <c r="N1546" i="2"/>
  <c r="P1546" i="2" s="1"/>
  <c r="N1547" i="2"/>
  <c r="P1547" i="2" s="1"/>
  <c r="N1548" i="2"/>
  <c r="P1548" i="2" s="1"/>
  <c r="N1549" i="2"/>
  <c r="P1549" i="2" s="1"/>
  <c r="N1550" i="2"/>
  <c r="P1550" i="2" s="1"/>
  <c r="N1551" i="2"/>
  <c r="P1551" i="2" s="1"/>
  <c r="N1552" i="2"/>
  <c r="P1552" i="2" s="1"/>
  <c r="N1553" i="2"/>
  <c r="P1553" i="2" s="1"/>
  <c r="N1554" i="2"/>
  <c r="P1554" i="2" s="1"/>
  <c r="N1555" i="2"/>
  <c r="P1555" i="2" s="1"/>
  <c r="N1556" i="2"/>
  <c r="P1556" i="2" s="1"/>
  <c r="N1557" i="2"/>
  <c r="P1557" i="2" s="1"/>
  <c r="N1558" i="2"/>
  <c r="P1558" i="2" s="1"/>
  <c r="N1559" i="2"/>
  <c r="P1559" i="2" s="1"/>
  <c r="N1560" i="2"/>
  <c r="P1560" i="2" s="1"/>
  <c r="N1561" i="2"/>
  <c r="P1561" i="2" s="1"/>
  <c r="N1562" i="2"/>
  <c r="P1562" i="2" s="1"/>
  <c r="N1563" i="2"/>
  <c r="P1563" i="2" s="1"/>
  <c r="N1564" i="2"/>
  <c r="P1564" i="2" s="1"/>
  <c r="N1565" i="2"/>
  <c r="P1565" i="2" s="1"/>
  <c r="N1566" i="2"/>
  <c r="P1566" i="2" s="1"/>
  <c r="N1567" i="2"/>
  <c r="P1567" i="2" s="1"/>
  <c r="N1568" i="2"/>
  <c r="P1568" i="2" s="1"/>
  <c r="N1569" i="2"/>
  <c r="P1569" i="2" s="1"/>
  <c r="N1570" i="2"/>
  <c r="P1570" i="2" s="1"/>
  <c r="N1571" i="2"/>
  <c r="P1571" i="2" s="1"/>
  <c r="N1572" i="2"/>
  <c r="P1572" i="2" s="1"/>
  <c r="N1573" i="2"/>
  <c r="P1573" i="2" s="1"/>
  <c r="N1574" i="2"/>
  <c r="P1574" i="2" s="1"/>
  <c r="N1575" i="2"/>
  <c r="P1575" i="2" s="1"/>
  <c r="N1576" i="2"/>
  <c r="P1576" i="2" s="1"/>
  <c r="N1577" i="2"/>
  <c r="P1577" i="2" s="1"/>
  <c r="N1578" i="2"/>
  <c r="P1578" i="2" s="1"/>
  <c r="N1579" i="2"/>
  <c r="P1579" i="2" s="1"/>
  <c r="N1580" i="2"/>
  <c r="P1580" i="2" s="1"/>
  <c r="N1581" i="2"/>
  <c r="P1581" i="2" s="1"/>
  <c r="N1582" i="2"/>
  <c r="P1582" i="2" s="1"/>
  <c r="N1583" i="2"/>
  <c r="P1583" i="2" s="1"/>
  <c r="N1584" i="2"/>
  <c r="P1584" i="2" s="1"/>
  <c r="N1585" i="2"/>
  <c r="P1585" i="2" s="1"/>
  <c r="N1586" i="2"/>
  <c r="P1586" i="2" s="1"/>
  <c r="N1587" i="2"/>
  <c r="P1587" i="2" s="1"/>
  <c r="N1588" i="2"/>
  <c r="P1588" i="2" s="1"/>
  <c r="N1589" i="2"/>
  <c r="P1589" i="2" s="1"/>
  <c r="N1590" i="2"/>
  <c r="P1590" i="2" s="1"/>
  <c r="N1591" i="2"/>
  <c r="P1591" i="2" s="1"/>
  <c r="N1592" i="2"/>
  <c r="P1592" i="2" s="1"/>
  <c r="N1593" i="2"/>
  <c r="P1593" i="2" s="1"/>
  <c r="N1594" i="2"/>
  <c r="P1594" i="2" s="1"/>
  <c r="N1595" i="2"/>
  <c r="P1595" i="2" s="1"/>
  <c r="N1596" i="2"/>
  <c r="P1596" i="2" s="1"/>
  <c r="N1597" i="2"/>
  <c r="P1597" i="2" s="1"/>
  <c r="N1598" i="2"/>
  <c r="P1598" i="2" s="1"/>
  <c r="N1599" i="2"/>
  <c r="P1599" i="2" s="1"/>
  <c r="N1600" i="2"/>
  <c r="P1600" i="2" s="1"/>
  <c r="N1601" i="2"/>
  <c r="P1601" i="2" s="1"/>
  <c r="N1602" i="2"/>
  <c r="P1602" i="2" s="1"/>
  <c r="N1603" i="2"/>
  <c r="P1603" i="2" s="1"/>
  <c r="N1604" i="2"/>
  <c r="P1604" i="2" s="1"/>
  <c r="N1605" i="2"/>
  <c r="P1605" i="2" s="1"/>
  <c r="N1606" i="2"/>
  <c r="P1606" i="2" s="1"/>
  <c r="N1607" i="2"/>
  <c r="P1607" i="2" s="1"/>
  <c r="N1608" i="2"/>
  <c r="P1608" i="2" s="1"/>
  <c r="N1609" i="2"/>
  <c r="P1609" i="2" s="1"/>
  <c r="N1610" i="2"/>
  <c r="P1610" i="2" s="1"/>
  <c r="N1611" i="2"/>
  <c r="P1611" i="2" s="1"/>
  <c r="N1612" i="2"/>
  <c r="P1612" i="2" s="1"/>
  <c r="N1613" i="2"/>
  <c r="P1613" i="2" s="1"/>
  <c r="N1614" i="2"/>
  <c r="P1614" i="2" s="1"/>
  <c r="N1615" i="2"/>
  <c r="P1615" i="2" s="1"/>
  <c r="N1616" i="2"/>
  <c r="P1616" i="2" s="1"/>
  <c r="N1617" i="2"/>
  <c r="P1617" i="2" s="1"/>
  <c r="N1618" i="2"/>
  <c r="P1618" i="2" s="1"/>
  <c r="N1619" i="2"/>
  <c r="P1619" i="2" s="1"/>
  <c r="N1620" i="2"/>
  <c r="P1620" i="2" s="1"/>
  <c r="N1621" i="2"/>
  <c r="P1621" i="2" s="1"/>
  <c r="N1622" i="2"/>
  <c r="P1622" i="2" s="1"/>
  <c r="N1623" i="2"/>
  <c r="P1623" i="2" s="1"/>
  <c r="N1624" i="2"/>
  <c r="P1624" i="2" s="1"/>
  <c r="N1625" i="2"/>
  <c r="P1625" i="2" s="1"/>
  <c r="N1626" i="2"/>
  <c r="P1626" i="2" s="1"/>
  <c r="N1627" i="2"/>
  <c r="P1627" i="2" s="1"/>
  <c r="N1628" i="2"/>
  <c r="P1628" i="2" s="1"/>
  <c r="N1629" i="2"/>
  <c r="P1629" i="2" s="1"/>
  <c r="N1630" i="2"/>
  <c r="P1630" i="2" s="1"/>
  <c r="N1631" i="2"/>
  <c r="P1631" i="2" s="1"/>
  <c r="N1632" i="2"/>
  <c r="P1632" i="2" s="1"/>
  <c r="N1633" i="2"/>
  <c r="P1633" i="2" s="1"/>
  <c r="N1634" i="2"/>
  <c r="P1634" i="2" s="1"/>
  <c r="N1635" i="2"/>
  <c r="P1635" i="2" s="1"/>
  <c r="N1636" i="2"/>
  <c r="P1636" i="2" s="1"/>
  <c r="N1637" i="2"/>
  <c r="P1637" i="2" s="1"/>
  <c r="N1638" i="2"/>
  <c r="P1638" i="2" s="1"/>
  <c r="N1639" i="2"/>
  <c r="P1639" i="2" s="1"/>
  <c r="N1640" i="2"/>
  <c r="P1640" i="2" s="1"/>
  <c r="N1641" i="2"/>
  <c r="P1641" i="2" s="1"/>
  <c r="N1642" i="2"/>
  <c r="P1642" i="2" s="1"/>
  <c r="N1643" i="2"/>
  <c r="P1643" i="2" s="1"/>
  <c r="N1644" i="2"/>
  <c r="P1644" i="2" s="1"/>
  <c r="N1645" i="2"/>
  <c r="P1645" i="2" s="1"/>
  <c r="N1646" i="2"/>
  <c r="P1646" i="2" s="1"/>
  <c r="N1647" i="2"/>
  <c r="P1647" i="2" s="1"/>
  <c r="N1648" i="2"/>
  <c r="P1648" i="2" s="1"/>
  <c r="N1649" i="2"/>
  <c r="P1649" i="2" s="1"/>
  <c r="N1650" i="2"/>
  <c r="P1650" i="2" s="1"/>
  <c r="N1651" i="2"/>
  <c r="P1651" i="2" s="1"/>
  <c r="N1652" i="2"/>
  <c r="P1652" i="2" s="1"/>
  <c r="N1653" i="2"/>
  <c r="P1653" i="2" s="1"/>
  <c r="N1654" i="2"/>
  <c r="P1654" i="2" s="1"/>
  <c r="N1655" i="2"/>
  <c r="P1655" i="2" s="1"/>
  <c r="N1656" i="2"/>
  <c r="P1656" i="2" s="1"/>
  <c r="N1657" i="2"/>
  <c r="P1657" i="2" s="1"/>
  <c r="N1658" i="2"/>
  <c r="P1658" i="2" s="1"/>
  <c r="N1659" i="2"/>
  <c r="P1659" i="2" s="1"/>
  <c r="N1660" i="2"/>
  <c r="P1660" i="2" s="1"/>
  <c r="N1661" i="2"/>
  <c r="P1661" i="2" s="1"/>
  <c r="N1662" i="2"/>
  <c r="P1662" i="2" s="1"/>
  <c r="N1663" i="2"/>
  <c r="P1663" i="2" s="1"/>
  <c r="N1664" i="2"/>
  <c r="P1664" i="2" s="1"/>
  <c r="N1665" i="2"/>
  <c r="P1665" i="2" s="1"/>
  <c r="N1666" i="2"/>
  <c r="P1666" i="2" s="1"/>
  <c r="N1667" i="2"/>
  <c r="P1667" i="2" s="1"/>
  <c r="N1668" i="2"/>
  <c r="P1668" i="2" s="1"/>
  <c r="N1669" i="2"/>
  <c r="P1669" i="2" s="1"/>
  <c r="N1670" i="2"/>
  <c r="P1670" i="2" s="1"/>
  <c r="N1671" i="2"/>
  <c r="P1671" i="2" s="1"/>
  <c r="N1672" i="2"/>
  <c r="P1672" i="2" s="1"/>
  <c r="N1673" i="2"/>
  <c r="P1673" i="2" s="1"/>
  <c r="N1674" i="2"/>
  <c r="P1674" i="2" s="1"/>
  <c r="N1675" i="2"/>
  <c r="P1675" i="2" s="1"/>
  <c r="N1676" i="2"/>
  <c r="P1676" i="2" s="1"/>
  <c r="N1677" i="2"/>
  <c r="P1677" i="2" s="1"/>
  <c r="N1678" i="2"/>
  <c r="P1678" i="2" s="1"/>
  <c r="N1679" i="2"/>
  <c r="P1679" i="2" s="1"/>
  <c r="N1680" i="2"/>
  <c r="P1680" i="2" s="1"/>
  <c r="N1681" i="2"/>
  <c r="P1681" i="2" s="1"/>
  <c r="N1682" i="2"/>
  <c r="P1682" i="2" s="1"/>
  <c r="N1683" i="2"/>
  <c r="P1683" i="2" s="1"/>
  <c r="N1684" i="2"/>
  <c r="P1684" i="2" s="1"/>
  <c r="N1685" i="2"/>
  <c r="P1685" i="2" s="1"/>
  <c r="N1686" i="2"/>
  <c r="P1686" i="2" s="1"/>
  <c r="N1687" i="2"/>
  <c r="P1687" i="2" s="1"/>
  <c r="N1688" i="2"/>
  <c r="P1688" i="2" s="1"/>
  <c r="N1689" i="2"/>
  <c r="P1689" i="2" s="1"/>
  <c r="N1690" i="2"/>
  <c r="P1690" i="2" s="1"/>
  <c r="N1691" i="2"/>
  <c r="P1691" i="2" s="1"/>
  <c r="N1692" i="2"/>
  <c r="P1692" i="2" s="1"/>
  <c r="N1693" i="2"/>
  <c r="P1693" i="2" s="1"/>
  <c r="N1694" i="2"/>
  <c r="P1694" i="2" s="1"/>
  <c r="N1695" i="2"/>
  <c r="P1695" i="2" s="1"/>
  <c r="N1696" i="2"/>
  <c r="P1696" i="2" s="1"/>
  <c r="N1697" i="2"/>
  <c r="P1697" i="2" s="1"/>
  <c r="N1698" i="2"/>
  <c r="P1698" i="2" s="1"/>
  <c r="N1699" i="2"/>
  <c r="P1699" i="2" s="1"/>
  <c r="N1700" i="2"/>
  <c r="P1700" i="2" s="1"/>
  <c r="N1701" i="2"/>
  <c r="P1701" i="2" s="1"/>
  <c r="N1702" i="2"/>
  <c r="P1702" i="2" s="1"/>
  <c r="N1703" i="2"/>
  <c r="P1703" i="2" s="1"/>
  <c r="N1704" i="2"/>
  <c r="P1704" i="2" s="1"/>
  <c r="N1705" i="2"/>
  <c r="P1705" i="2" s="1"/>
  <c r="N1706" i="2"/>
  <c r="P1706" i="2" s="1"/>
  <c r="N1707" i="2"/>
  <c r="P1707" i="2" s="1"/>
  <c r="N1708" i="2"/>
  <c r="P1708" i="2" s="1"/>
  <c r="N1709" i="2"/>
  <c r="P1709" i="2" s="1"/>
  <c r="N1710" i="2"/>
  <c r="P1710" i="2" s="1"/>
  <c r="N1711" i="2"/>
  <c r="P1711" i="2" s="1"/>
  <c r="N1712" i="2"/>
  <c r="P1712" i="2" s="1"/>
  <c r="N1713" i="2"/>
  <c r="P1713" i="2" s="1"/>
  <c r="N1714" i="2"/>
  <c r="P1714" i="2" s="1"/>
  <c r="N1715" i="2"/>
  <c r="P1715" i="2" s="1"/>
  <c r="N1716" i="2"/>
  <c r="P1716" i="2" s="1"/>
  <c r="N1717" i="2"/>
  <c r="P1717" i="2" s="1"/>
  <c r="N1718" i="2"/>
  <c r="P1718" i="2" s="1"/>
  <c r="N1719" i="2"/>
  <c r="P1719" i="2" s="1"/>
  <c r="N1720" i="2"/>
  <c r="P1720" i="2" s="1"/>
  <c r="N1721" i="2"/>
  <c r="P1721" i="2" s="1"/>
  <c r="N1722" i="2"/>
  <c r="P1722" i="2" s="1"/>
  <c r="N1723" i="2"/>
  <c r="P1723" i="2" s="1"/>
  <c r="N1724" i="2"/>
  <c r="P1724" i="2" s="1"/>
  <c r="N1725" i="2"/>
  <c r="P1725" i="2" s="1"/>
  <c r="N1726" i="2"/>
  <c r="P1726" i="2" s="1"/>
  <c r="N1727" i="2"/>
  <c r="P1727" i="2" s="1"/>
  <c r="N1728" i="2"/>
  <c r="P1728" i="2" s="1"/>
  <c r="N1729" i="2"/>
  <c r="P1729" i="2" s="1"/>
  <c r="N1730" i="2"/>
  <c r="P1730" i="2" s="1"/>
  <c r="N1731" i="2"/>
  <c r="P1731" i="2" s="1"/>
  <c r="N1732" i="2"/>
  <c r="P1732" i="2" s="1"/>
  <c r="N1733" i="2"/>
  <c r="P1733" i="2" s="1"/>
  <c r="N1734" i="2"/>
  <c r="P1734" i="2" s="1"/>
  <c r="N1735" i="2"/>
  <c r="P1735" i="2" s="1"/>
  <c r="N1736" i="2"/>
  <c r="P1736" i="2" s="1"/>
  <c r="N1737" i="2"/>
  <c r="P1737" i="2" s="1"/>
  <c r="N1738" i="2"/>
  <c r="P1738" i="2" s="1"/>
  <c r="N1739" i="2"/>
  <c r="P1739" i="2" s="1"/>
  <c r="N1740" i="2"/>
  <c r="P1740" i="2" s="1"/>
  <c r="N1741" i="2"/>
  <c r="P1741" i="2" s="1"/>
  <c r="N1742" i="2"/>
  <c r="P1742" i="2" s="1"/>
  <c r="N1743" i="2"/>
  <c r="P1743" i="2" s="1"/>
  <c r="N1744" i="2"/>
  <c r="P1744" i="2" s="1"/>
  <c r="N1745" i="2"/>
  <c r="P1745" i="2" s="1"/>
  <c r="N1746" i="2"/>
  <c r="P1746" i="2" s="1"/>
  <c r="N1747" i="2"/>
  <c r="P1747" i="2" s="1"/>
  <c r="N1748" i="2"/>
  <c r="P1748" i="2" s="1"/>
  <c r="N1749" i="2"/>
  <c r="P1749" i="2" s="1"/>
  <c r="N1750" i="2"/>
  <c r="P1750" i="2" s="1"/>
  <c r="N1751" i="2"/>
  <c r="P1751" i="2" s="1"/>
  <c r="N1752" i="2"/>
  <c r="P1752" i="2" s="1"/>
  <c r="N1753" i="2"/>
  <c r="P1753" i="2" s="1"/>
  <c r="N1754" i="2"/>
  <c r="P1754" i="2" s="1"/>
  <c r="N1755" i="2"/>
  <c r="P1755" i="2" s="1"/>
  <c r="N1756" i="2"/>
  <c r="P1756" i="2" s="1"/>
  <c r="N1757" i="2"/>
  <c r="P1757" i="2" s="1"/>
  <c r="N1758" i="2"/>
  <c r="P1758" i="2" s="1"/>
  <c r="N1759" i="2"/>
  <c r="P1759" i="2" s="1"/>
  <c r="N1760" i="2"/>
  <c r="P1760" i="2" s="1"/>
  <c r="N1761" i="2"/>
  <c r="P1761" i="2" s="1"/>
  <c r="N1762" i="2"/>
  <c r="P1762" i="2" s="1"/>
  <c r="N1763" i="2"/>
  <c r="P1763" i="2" s="1"/>
  <c r="N1764" i="2"/>
  <c r="P1764" i="2" s="1"/>
  <c r="N1765" i="2"/>
  <c r="P1765" i="2" s="1"/>
  <c r="N1766" i="2"/>
  <c r="P1766" i="2" s="1"/>
  <c r="N1767" i="2"/>
  <c r="P1767" i="2" s="1"/>
  <c r="N1768" i="2"/>
  <c r="P1768" i="2" s="1"/>
  <c r="N1769" i="2"/>
  <c r="P1769" i="2" s="1"/>
  <c r="N1770" i="2"/>
  <c r="P1770" i="2" s="1"/>
  <c r="N1771" i="2"/>
  <c r="P1771" i="2" s="1"/>
  <c r="N1772" i="2"/>
  <c r="P1772" i="2" s="1"/>
  <c r="N1773" i="2"/>
  <c r="P1773" i="2" s="1"/>
  <c r="N1774" i="2"/>
  <c r="P1774" i="2" s="1"/>
  <c r="N1775" i="2"/>
  <c r="P1775" i="2" s="1"/>
  <c r="N1776" i="2"/>
  <c r="P1776" i="2" s="1"/>
  <c r="N1777" i="2"/>
  <c r="P1777" i="2" s="1"/>
  <c r="N1778" i="2"/>
  <c r="P1778" i="2" s="1"/>
  <c r="N1779" i="2"/>
  <c r="P1779" i="2" s="1"/>
  <c r="N1780" i="2"/>
  <c r="P1780" i="2" s="1"/>
  <c r="N1781" i="2"/>
  <c r="P1781" i="2" s="1"/>
  <c r="N1782" i="2"/>
  <c r="P1782" i="2" s="1"/>
  <c r="N1783" i="2"/>
  <c r="P1783" i="2" s="1"/>
  <c r="N1784" i="2"/>
  <c r="P1784" i="2" s="1"/>
  <c r="N1785" i="2"/>
  <c r="P1785" i="2" s="1"/>
  <c r="N1786" i="2"/>
  <c r="P1786" i="2" s="1"/>
  <c r="N1787" i="2"/>
  <c r="P1787" i="2" s="1"/>
  <c r="N1788" i="2"/>
  <c r="P1788" i="2" s="1"/>
  <c r="N1789" i="2"/>
  <c r="P1789" i="2" s="1"/>
  <c r="N1790" i="2"/>
  <c r="P1790" i="2" s="1"/>
  <c r="N1791" i="2"/>
  <c r="P1791" i="2" s="1"/>
  <c r="N1792" i="2"/>
  <c r="P1792" i="2" s="1"/>
  <c r="N1793" i="2"/>
  <c r="P1793" i="2" s="1"/>
  <c r="N1794" i="2"/>
  <c r="P1794" i="2" s="1"/>
  <c r="N1795" i="2"/>
  <c r="P1795" i="2" s="1"/>
  <c r="N1796" i="2"/>
  <c r="P1796" i="2" s="1"/>
  <c r="N1797" i="2"/>
  <c r="P1797" i="2" s="1"/>
  <c r="N1798" i="2"/>
  <c r="P1798" i="2" s="1"/>
  <c r="N1799" i="2"/>
  <c r="P1799" i="2" s="1"/>
  <c r="N1800" i="2"/>
  <c r="P1800" i="2" s="1"/>
  <c r="N1801" i="2"/>
  <c r="P1801" i="2" s="1"/>
  <c r="N1802" i="2"/>
  <c r="P1802" i="2" s="1"/>
  <c r="N1803" i="2"/>
  <c r="P1803" i="2" s="1"/>
  <c r="N1804" i="2"/>
  <c r="P1804" i="2" s="1"/>
  <c r="N1805" i="2"/>
  <c r="N1806" i="2"/>
  <c r="P1806" i="2" s="1"/>
  <c r="N1807" i="2"/>
  <c r="P1807" i="2" s="1"/>
  <c r="N1808" i="2"/>
  <c r="P1808" i="2" s="1"/>
  <c r="N1809" i="2"/>
  <c r="P1809" i="2" s="1"/>
  <c r="N1810" i="2"/>
  <c r="P1810" i="2" s="1"/>
  <c r="N1811" i="2"/>
  <c r="P1811" i="2" s="1"/>
  <c r="N1812" i="2"/>
  <c r="P1812" i="2" s="1"/>
  <c r="N1813" i="2"/>
  <c r="P1813" i="2" s="1"/>
  <c r="N1814" i="2"/>
  <c r="P1814" i="2" s="1"/>
  <c r="N1815" i="2"/>
  <c r="P1815" i="2" s="1"/>
  <c r="N1816" i="2"/>
  <c r="P1816" i="2" s="1"/>
  <c r="N1817" i="2"/>
  <c r="P1817" i="2" s="1"/>
  <c r="N1818" i="2"/>
  <c r="P1818" i="2" s="1"/>
  <c r="N1819" i="2"/>
  <c r="P1819" i="2" s="1"/>
  <c r="N1820" i="2"/>
  <c r="P1820" i="2" s="1"/>
  <c r="N1821" i="2"/>
  <c r="P1821" i="2" s="1"/>
  <c r="N1822" i="2"/>
  <c r="P1822" i="2" s="1"/>
  <c r="N1823" i="2"/>
  <c r="P1823" i="2" s="1"/>
  <c r="N1824" i="2"/>
  <c r="P1824" i="2" s="1"/>
  <c r="N1825" i="2"/>
  <c r="P1825" i="2" s="1"/>
  <c r="N1826" i="2"/>
  <c r="P1826" i="2" s="1"/>
  <c r="N1827" i="2"/>
  <c r="P1827" i="2" s="1"/>
  <c r="N1828" i="2"/>
  <c r="P1828" i="2" s="1"/>
  <c r="N1829" i="2"/>
  <c r="P1829" i="2" s="1"/>
  <c r="N1830" i="2"/>
  <c r="P1830" i="2" s="1"/>
  <c r="N1831" i="2"/>
  <c r="P1831" i="2" s="1"/>
  <c r="N1832" i="2"/>
  <c r="P1832" i="2" s="1"/>
  <c r="N1833" i="2"/>
  <c r="P1833" i="2" s="1"/>
  <c r="N1834" i="2"/>
  <c r="P1834" i="2" s="1"/>
  <c r="N1835" i="2"/>
  <c r="P1835" i="2" s="1"/>
  <c r="N1836" i="2"/>
  <c r="P1836" i="2" s="1"/>
  <c r="N1837" i="2"/>
  <c r="P1837" i="2" s="1"/>
  <c r="N1838" i="2"/>
  <c r="P1838" i="2" s="1"/>
  <c r="N1839" i="2"/>
  <c r="P1839" i="2" s="1"/>
  <c r="N1840" i="2"/>
  <c r="P1840" i="2" s="1"/>
  <c r="N1841" i="2"/>
  <c r="P1841" i="2" s="1"/>
  <c r="N1842" i="2"/>
  <c r="P1842" i="2" s="1"/>
  <c r="N1843" i="2"/>
  <c r="P1843" i="2" s="1"/>
  <c r="N1844" i="2"/>
  <c r="P1844" i="2" s="1"/>
  <c r="N1845" i="2"/>
  <c r="P1845" i="2" s="1"/>
  <c r="N1846" i="2"/>
  <c r="P1846" i="2" s="1"/>
  <c r="N1847" i="2"/>
  <c r="P1847" i="2" s="1"/>
  <c r="N1848" i="2"/>
  <c r="P1848" i="2" s="1"/>
  <c r="N1849" i="2"/>
  <c r="P1849" i="2" s="1"/>
  <c r="N1850" i="2"/>
  <c r="P1850" i="2" s="1"/>
  <c r="N1851" i="2"/>
  <c r="P1851" i="2" s="1"/>
  <c r="N1852" i="2"/>
  <c r="N1853" i="2"/>
  <c r="P1853" i="2" s="1"/>
  <c r="N1854" i="2"/>
  <c r="P1854" i="2" s="1"/>
  <c r="N1855" i="2"/>
  <c r="P1855" i="2" s="1"/>
  <c r="N1856" i="2"/>
  <c r="P1856" i="2" s="1"/>
  <c r="N1857" i="2"/>
  <c r="P1857" i="2" s="1"/>
  <c r="N1858" i="2"/>
  <c r="P1858" i="2" s="1"/>
  <c r="N1859" i="2"/>
  <c r="P1859" i="2" s="1"/>
  <c r="N1860" i="2"/>
  <c r="P1860" i="2" s="1"/>
  <c r="N1861" i="2"/>
  <c r="P1861" i="2" s="1"/>
  <c r="N1862" i="2"/>
  <c r="P1862" i="2" s="1"/>
  <c r="N1863" i="2"/>
  <c r="P1863" i="2" s="1"/>
  <c r="N1864" i="2"/>
  <c r="P1864" i="2" s="1"/>
  <c r="N1865" i="2"/>
  <c r="P1865" i="2" s="1"/>
  <c r="N1866" i="2"/>
  <c r="P1866" i="2" s="1"/>
  <c r="N1867" i="2"/>
  <c r="P1867" i="2" s="1"/>
  <c r="N1868" i="2"/>
  <c r="P1868" i="2" s="1"/>
  <c r="N1869" i="2"/>
  <c r="P1869" i="2" s="1"/>
  <c r="N1870" i="2"/>
  <c r="P1870" i="2" s="1"/>
  <c r="N1871" i="2"/>
  <c r="P1871" i="2" s="1"/>
  <c r="N1872" i="2"/>
  <c r="P1872" i="2" s="1"/>
  <c r="N1873" i="2"/>
  <c r="P1873" i="2" s="1"/>
  <c r="N1874" i="2"/>
  <c r="P1874" i="2" s="1"/>
  <c r="N1875" i="2"/>
  <c r="P1875" i="2" s="1"/>
  <c r="N1876" i="2"/>
  <c r="P1876" i="2" s="1"/>
  <c r="N1877" i="2"/>
  <c r="P1877" i="2" s="1"/>
  <c r="N1878" i="2"/>
  <c r="P1878" i="2" s="1"/>
  <c r="N1879" i="2"/>
  <c r="P1879" i="2" s="1"/>
  <c r="N1880" i="2"/>
  <c r="P1880" i="2" s="1"/>
  <c r="N1881" i="2"/>
  <c r="P1881" i="2" s="1"/>
  <c r="N1882" i="2"/>
  <c r="P1882" i="2" s="1"/>
  <c r="N1883" i="2"/>
  <c r="P1883" i="2" s="1"/>
  <c r="N1884" i="2"/>
  <c r="P1884" i="2" s="1"/>
  <c r="N1885" i="2"/>
  <c r="P1885" i="2" s="1"/>
  <c r="N1886" i="2"/>
  <c r="P1886" i="2" s="1"/>
  <c r="N1887" i="2"/>
  <c r="P1887" i="2" s="1"/>
  <c r="N1888" i="2"/>
  <c r="P1888" i="2" s="1"/>
  <c r="N1889" i="2"/>
  <c r="P1889" i="2" s="1"/>
  <c r="N1890" i="2"/>
  <c r="P1890" i="2" s="1"/>
  <c r="N1891" i="2"/>
  <c r="P1891" i="2" s="1"/>
  <c r="N1892" i="2"/>
  <c r="P1892" i="2" s="1"/>
  <c r="N1893" i="2"/>
  <c r="P1893" i="2" s="1"/>
  <c r="N1894" i="2"/>
  <c r="P1894" i="2" s="1"/>
  <c r="N1895" i="2"/>
  <c r="P1895" i="2" s="1"/>
  <c r="N1896" i="2"/>
  <c r="P1896" i="2" s="1"/>
  <c r="N1897" i="2"/>
  <c r="P1897" i="2" s="1"/>
  <c r="N1898" i="2"/>
  <c r="P1898" i="2" s="1"/>
  <c r="N1899" i="2"/>
  <c r="P1899" i="2" s="1"/>
  <c r="N1900" i="2"/>
  <c r="P1900" i="2" s="1"/>
  <c r="N1901" i="2"/>
  <c r="P1901" i="2" s="1"/>
  <c r="N1902" i="2"/>
  <c r="P1902" i="2" s="1"/>
  <c r="N1903" i="2"/>
  <c r="P1903" i="2" s="1"/>
  <c r="N1904" i="2"/>
  <c r="P1904" i="2" s="1"/>
  <c r="N1905" i="2"/>
  <c r="P1905" i="2" s="1"/>
  <c r="N1906" i="2"/>
  <c r="P1906" i="2" s="1"/>
  <c r="N1907" i="2"/>
  <c r="P1907" i="2" s="1"/>
  <c r="N1908" i="2"/>
  <c r="P1908" i="2" s="1"/>
  <c r="N1909" i="2"/>
  <c r="P1909" i="2" s="1"/>
  <c r="N1910" i="2"/>
  <c r="P1910" i="2" s="1"/>
  <c r="N1911" i="2"/>
  <c r="P1911" i="2" s="1"/>
  <c r="N1912" i="2"/>
  <c r="P1912" i="2" s="1"/>
  <c r="N1913" i="2"/>
  <c r="P1913" i="2" s="1"/>
  <c r="N1914" i="2"/>
  <c r="P1914" i="2" s="1"/>
  <c r="N1915" i="2"/>
  <c r="P1915" i="2" s="1"/>
  <c r="N1916" i="2"/>
  <c r="P1916" i="2" s="1"/>
  <c r="N1917" i="2"/>
  <c r="P1917" i="2" s="1"/>
  <c r="N1918" i="2"/>
  <c r="P1918" i="2" s="1"/>
  <c r="N1919" i="2"/>
  <c r="P1919" i="2" s="1"/>
  <c r="N1920" i="2"/>
  <c r="P1920" i="2" s="1"/>
  <c r="N1921" i="2"/>
  <c r="P1921" i="2" s="1"/>
  <c r="N1922" i="2"/>
  <c r="P1922" i="2" s="1"/>
  <c r="N1923" i="2"/>
  <c r="P1923" i="2" s="1"/>
  <c r="N1924" i="2"/>
  <c r="P1924" i="2" s="1"/>
  <c r="N1925" i="2"/>
  <c r="P1925" i="2" s="1"/>
  <c r="N1926" i="2"/>
  <c r="P1926" i="2" s="1"/>
  <c r="N1927" i="2"/>
  <c r="P1927" i="2" s="1"/>
  <c r="N1928" i="2"/>
  <c r="P1928" i="2" s="1"/>
  <c r="N1929" i="2"/>
  <c r="P1929" i="2" s="1"/>
  <c r="N1930" i="2"/>
  <c r="P1930" i="2" s="1"/>
  <c r="N1931" i="2"/>
  <c r="P1931" i="2" s="1"/>
  <c r="N1932" i="2"/>
  <c r="P1932" i="2" s="1"/>
  <c r="N1933" i="2"/>
  <c r="P1933" i="2" s="1"/>
  <c r="N1934" i="2"/>
  <c r="P1934" i="2" s="1"/>
  <c r="N1935" i="2"/>
  <c r="P1935" i="2" s="1"/>
  <c r="N1936" i="2"/>
  <c r="P1936" i="2" s="1"/>
  <c r="N1937" i="2"/>
  <c r="P1937" i="2" s="1"/>
  <c r="N1938" i="2"/>
  <c r="P1938" i="2" s="1"/>
  <c r="N1939" i="2"/>
  <c r="P1939" i="2" s="1"/>
  <c r="N1940" i="2"/>
  <c r="P1940" i="2" s="1"/>
  <c r="N1941" i="2"/>
  <c r="P1941" i="2" s="1"/>
  <c r="N1942" i="2"/>
  <c r="P1942" i="2" s="1"/>
  <c r="N1943" i="2"/>
  <c r="P1943" i="2" s="1"/>
  <c r="N1944" i="2"/>
  <c r="P1944" i="2" s="1"/>
  <c r="N1945" i="2"/>
  <c r="P1945" i="2" s="1"/>
  <c r="N1946" i="2"/>
  <c r="P1946" i="2" s="1"/>
  <c r="N1947" i="2"/>
  <c r="P1947" i="2" s="1"/>
  <c r="N1948" i="2"/>
  <c r="P1948" i="2" s="1"/>
  <c r="N1949" i="2"/>
  <c r="P1949" i="2" s="1"/>
  <c r="N1950" i="2"/>
  <c r="P1950" i="2" s="1"/>
  <c r="N1951" i="2"/>
  <c r="P1951" i="2" s="1"/>
  <c r="N1952" i="2"/>
  <c r="P1952" i="2" s="1"/>
  <c r="N1953" i="2"/>
  <c r="P1953" i="2" s="1"/>
  <c r="N1954" i="2"/>
  <c r="P1954" i="2" s="1"/>
  <c r="N1955" i="2"/>
  <c r="P1955" i="2" s="1"/>
  <c r="N1956" i="2"/>
  <c r="P1956" i="2" s="1"/>
  <c r="N1957" i="2"/>
  <c r="P1957" i="2" s="1"/>
  <c r="N1958" i="2"/>
  <c r="P1958" i="2" s="1"/>
  <c r="N1959" i="2"/>
  <c r="P1959" i="2" s="1"/>
  <c r="N1960" i="2"/>
  <c r="P1960" i="2" s="1"/>
  <c r="N1961" i="2"/>
  <c r="P1961" i="2" s="1"/>
  <c r="N1962" i="2"/>
  <c r="P1962" i="2" s="1"/>
  <c r="N1963" i="2"/>
  <c r="P1963" i="2" s="1"/>
  <c r="N1964" i="2"/>
  <c r="P1964" i="2" s="1"/>
  <c r="N1965" i="2"/>
  <c r="P1965" i="2" s="1"/>
  <c r="N1966" i="2"/>
  <c r="P1966" i="2" s="1"/>
  <c r="N1967" i="2"/>
  <c r="P1967" i="2" s="1"/>
  <c r="N1968" i="2"/>
  <c r="P1968" i="2" s="1"/>
  <c r="N1969" i="2"/>
  <c r="P1969" i="2" s="1"/>
  <c r="N1970" i="2"/>
  <c r="P1970" i="2" s="1"/>
  <c r="N1971" i="2"/>
  <c r="P1971" i="2" s="1"/>
  <c r="N1972" i="2"/>
  <c r="P1972" i="2" s="1"/>
  <c r="N1973" i="2"/>
  <c r="P1973" i="2" s="1"/>
  <c r="N1974" i="2"/>
  <c r="P1974" i="2" s="1"/>
  <c r="N1975" i="2"/>
  <c r="P1975" i="2" s="1"/>
  <c r="N1976" i="2"/>
  <c r="P1976" i="2" s="1"/>
  <c r="N1977" i="2"/>
  <c r="P1977" i="2" s="1"/>
  <c r="N1978" i="2"/>
  <c r="P1978" i="2" s="1"/>
  <c r="N1979" i="2"/>
  <c r="P1979" i="2" s="1"/>
  <c r="N1980" i="2"/>
  <c r="P1980" i="2" s="1"/>
  <c r="N1981" i="2"/>
  <c r="P1981" i="2" s="1"/>
  <c r="N1982" i="2"/>
  <c r="P1982" i="2" s="1"/>
  <c r="N1983" i="2"/>
  <c r="P1983" i="2" s="1"/>
  <c r="N1984" i="2"/>
  <c r="P1984" i="2" s="1"/>
  <c r="N1985" i="2"/>
  <c r="P1985" i="2" s="1"/>
  <c r="N1986" i="2"/>
  <c r="P1986" i="2" s="1"/>
  <c r="N1987" i="2"/>
  <c r="P1987" i="2" s="1"/>
  <c r="N1988" i="2"/>
  <c r="P1988" i="2" s="1"/>
  <c r="N1989" i="2"/>
  <c r="P1989" i="2" s="1"/>
  <c r="N1990" i="2"/>
  <c r="P1990" i="2" s="1"/>
  <c r="N1991" i="2"/>
  <c r="P1991" i="2" s="1"/>
  <c r="N1992" i="2"/>
  <c r="P1992" i="2" s="1"/>
  <c r="N1993" i="2"/>
  <c r="P1993" i="2" s="1"/>
  <c r="N1994" i="2"/>
  <c r="P1994" i="2" s="1"/>
  <c r="N1995" i="2"/>
  <c r="P1995" i="2" s="1"/>
  <c r="N1996" i="2"/>
  <c r="P1996" i="2" s="1"/>
  <c r="N1997" i="2"/>
  <c r="P1997" i="2" s="1"/>
  <c r="N1998" i="2"/>
  <c r="P1998" i="2" s="1"/>
  <c r="N1999" i="2"/>
  <c r="P1999" i="2" s="1"/>
  <c r="N2000" i="2"/>
  <c r="P2000" i="2" s="1"/>
  <c r="N2001" i="2"/>
  <c r="P2001" i="2" s="1"/>
  <c r="N2002" i="2"/>
  <c r="P2002" i="2" s="1"/>
  <c r="N2003" i="2"/>
  <c r="P2003" i="2" s="1"/>
  <c r="N2004" i="2"/>
  <c r="P2004" i="2" s="1"/>
  <c r="N2005" i="2"/>
  <c r="P2005" i="2" s="1"/>
  <c r="N2006" i="2"/>
  <c r="P2006" i="2" s="1"/>
  <c r="N2007" i="2"/>
  <c r="P2007" i="2" s="1"/>
  <c r="N2008" i="2"/>
  <c r="P2008" i="2" s="1"/>
  <c r="N2009" i="2"/>
  <c r="P2009" i="2" s="1"/>
  <c r="N2010" i="2"/>
  <c r="P2010" i="2" s="1"/>
  <c r="N2011" i="2"/>
  <c r="P2011" i="2" s="1"/>
  <c r="N2012" i="2"/>
  <c r="P2012" i="2" s="1"/>
  <c r="N2013" i="2"/>
  <c r="P2013" i="2" s="1"/>
  <c r="N2014" i="2"/>
  <c r="P2014" i="2" s="1"/>
  <c r="N2015" i="2"/>
  <c r="P2015" i="2" s="1"/>
  <c r="N2016" i="2"/>
  <c r="P2016" i="2" s="1"/>
  <c r="N2017" i="2"/>
  <c r="P2017" i="2" s="1"/>
  <c r="N2018" i="2"/>
  <c r="P2018" i="2" s="1"/>
  <c r="N2019" i="2"/>
  <c r="P2019" i="2" s="1"/>
  <c r="N2020" i="2"/>
  <c r="P2020" i="2" s="1"/>
  <c r="N2021" i="2"/>
  <c r="P2021" i="2" s="1"/>
  <c r="N2022" i="2"/>
  <c r="P2022" i="2" s="1"/>
  <c r="N2023" i="2"/>
  <c r="P2023" i="2" s="1"/>
  <c r="N2024" i="2"/>
  <c r="P2024" i="2" s="1"/>
  <c r="N2025" i="2"/>
  <c r="P2025" i="2" s="1"/>
  <c r="N2026" i="2"/>
  <c r="P2026" i="2" s="1"/>
  <c r="N2027" i="2"/>
  <c r="P2027" i="2" s="1"/>
  <c r="N2028" i="2"/>
  <c r="P2028" i="2" s="1"/>
  <c r="N2029" i="2"/>
  <c r="P2029" i="2" s="1"/>
  <c r="N2030" i="2"/>
  <c r="P2030" i="2" s="1"/>
  <c r="N2031" i="2"/>
  <c r="P2031" i="2" s="1"/>
  <c r="N2032" i="2"/>
  <c r="P2032" i="2" s="1"/>
  <c r="N2033" i="2"/>
  <c r="P2033" i="2" s="1"/>
  <c r="N2034" i="2"/>
  <c r="P2034" i="2" s="1"/>
  <c r="N2035" i="2"/>
  <c r="P2035" i="2" s="1"/>
  <c r="N2036" i="2"/>
  <c r="P2036" i="2" s="1"/>
  <c r="N2037" i="2"/>
  <c r="P2037" i="2" s="1"/>
  <c r="N2038" i="2"/>
  <c r="P2038" i="2" s="1"/>
  <c r="N2039" i="2"/>
  <c r="P2039" i="2" s="1"/>
  <c r="N2040" i="2"/>
  <c r="P2040" i="2" s="1"/>
  <c r="N2041" i="2"/>
  <c r="P2041" i="2" s="1"/>
  <c r="N2042" i="2"/>
  <c r="P2042" i="2" s="1"/>
  <c r="N2043" i="2"/>
  <c r="P2043" i="2" s="1"/>
  <c r="N2044" i="2"/>
  <c r="P2044" i="2" s="1"/>
  <c r="N2045" i="2"/>
  <c r="P2045" i="2" s="1"/>
  <c r="N2046" i="2"/>
  <c r="P2046" i="2" s="1"/>
  <c r="N2047" i="2"/>
  <c r="P2047" i="2" s="1"/>
  <c r="N2048" i="2"/>
  <c r="P2048" i="2" s="1"/>
  <c r="N2049" i="2"/>
  <c r="P2049" i="2" s="1"/>
  <c r="N2050" i="2"/>
  <c r="P2050" i="2" s="1"/>
  <c r="N2051" i="2"/>
  <c r="P2051" i="2" s="1"/>
  <c r="N2052" i="2"/>
  <c r="P2052" i="2" s="1"/>
  <c r="N2053" i="2"/>
  <c r="P2053" i="2" s="1"/>
  <c r="N2054" i="2"/>
  <c r="P2054" i="2" s="1"/>
  <c r="N2055" i="2"/>
  <c r="P2055" i="2" s="1"/>
  <c r="N2056" i="2"/>
  <c r="P2056" i="2" s="1"/>
  <c r="N2057" i="2"/>
  <c r="P2057" i="2" s="1"/>
  <c r="N2058" i="2"/>
  <c r="P2058" i="2" s="1"/>
  <c r="N2059" i="2"/>
  <c r="P2059" i="2" s="1"/>
  <c r="N2060" i="2"/>
  <c r="P2060" i="2" s="1"/>
  <c r="N2061" i="2"/>
  <c r="P2061" i="2" s="1"/>
  <c r="N2062" i="2"/>
  <c r="P2062" i="2" s="1"/>
  <c r="N2063" i="2"/>
  <c r="P2063" i="2" s="1"/>
  <c r="N2064" i="2"/>
  <c r="P2064" i="2" s="1"/>
  <c r="N2065" i="2"/>
  <c r="P2065" i="2" s="1"/>
  <c r="N2066" i="2"/>
  <c r="P2066" i="2" s="1"/>
  <c r="N2067" i="2"/>
  <c r="P2067" i="2" s="1"/>
  <c r="N2068" i="2"/>
  <c r="P2068" i="2" s="1"/>
  <c r="N2069" i="2"/>
  <c r="P2069" i="2" s="1"/>
  <c r="N2070" i="2"/>
  <c r="N2071" i="2"/>
  <c r="P2071" i="2" s="1"/>
  <c r="N2072" i="2"/>
  <c r="P2072" i="2" s="1"/>
  <c r="N2073" i="2"/>
  <c r="P2073" i="2" s="1"/>
  <c r="N2074" i="2"/>
  <c r="P2074" i="2" s="1"/>
  <c r="N2075" i="2"/>
  <c r="P2075" i="2" s="1"/>
  <c r="N2076" i="2"/>
  <c r="P2076" i="2" s="1"/>
  <c r="N2077" i="2"/>
  <c r="P2077" i="2" s="1"/>
  <c r="N2078" i="2"/>
  <c r="P2078" i="2" s="1"/>
  <c r="N2079" i="2"/>
  <c r="P2079" i="2" s="1"/>
  <c r="N2080" i="2"/>
  <c r="P2080" i="2" s="1"/>
  <c r="N2081" i="2"/>
  <c r="P2081" i="2" s="1"/>
  <c r="N2082" i="2"/>
  <c r="P2082" i="2" s="1"/>
  <c r="N2083" i="2"/>
  <c r="P2083" i="2" s="1"/>
  <c r="N2084" i="2"/>
  <c r="P2084" i="2" s="1"/>
  <c r="N2085" i="2"/>
  <c r="P2085" i="2" s="1"/>
  <c r="N2086" i="2"/>
  <c r="P2086" i="2" s="1"/>
  <c r="N2087" i="2"/>
  <c r="P2087" i="2" s="1"/>
  <c r="N2088" i="2"/>
  <c r="P2088" i="2" s="1"/>
  <c r="N2089" i="2"/>
  <c r="P2089" i="2" s="1"/>
  <c r="N2090" i="2"/>
  <c r="P2090" i="2" s="1"/>
  <c r="N2091" i="2"/>
  <c r="P2091" i="2" s="1"/>
  <c r="N2092" i="2"/>
  <c r="P2092" i="2" s="1"/>
  <c r="N2093" i="2"/>
  <c r="P2093" i="2" s="1"/>
  <c r="N2094" i="2"/>
  <c r="P2094" i="2" s="1"/>
  <c r="N2095" i="2"/>
  <c r="P2095" i="2" s="1"/>
  <c r="N2096" i="2"/>
  <c r="P2096" i="2" s="1"/>
  <c r="N2097" i="2"/>
  <c r="P2097" i="2" s="1"/>
  <c r="N2098" i="2"/>
  <c r="P2098" i="2" s="1"/>
  <c r="N2099" i="2"/>
  <c r="P2099" i="2" s="1"/>
  <c r="N2100" i="2"/>
  <c r="P2100" i="2" s="1"/>
  <c r="N2101" i="2"/>
  <c r="P2101" i="2" s="1"/>
  <c r="N2102" i="2"/>
  <c r="P2102" i="2" s="1"/>
  <c r="N2103" i="2"/>
  <c r="P2103" i="2" s="1"/>
  <c r="N2104" i="2"/>
  <c r="P2104" i="2" s="1"/>
  <c r="N2105" i="2"/>
  <c r="P2105" i="2" s="1"/>
  <c r="N2106" i="2"/>
  <c r="P2106" i="2" s="1"/>
  <c r="N2107" i="2"/>
  <c r="P2107" i="2" s="1"/>
  <c r="N2108" i="2"/>
  <c r="P2108" i="2" s="1"/>
  <c r="N2109" i="2"/>
  <c r="P2109" i="2" s="1"/>
  <c r="N2110" i="2"/>
  <c r="P2110" i="2" s="1"/>
  <c r="N2111" i="2"/>
  <c r="P2111" i="2" s="1"/>
  <c r="N2112" i="2"/>
  <c r="P2112" i="2" s="1"/>
  <c r="N2113" i="2"/>
  <c r="P2113" i="2" s="1"/>
  <c r="N2114" i="2"/>
  <c r="P2114" i="2" s="1"/>
  <c r="N2115" i="2"/>
  <c r="P2115" i="2" s="1"/>
  <c r="N2116" i="2"/>
  <c r="P2116" i="2" s="1"/>
  <c r="N2117" i="2"/>
  <c r="P2117" i="2" s="1"/>
  <c r="N2118" i="2"/>
  <c r="P2118" i="2" s="1"/>
  <c r="N2119" i="2"/>
  <c r="P2119" i="2" s="1"/>
  <c r="N2120" i="2"/>
  <c r="P2120" i="2" s="1"/>
  <c r="N2121" i="2"/>
  <c r="P2121" i="2" s="1"/>
  <c r="N2122" i="2"/>
  <c r="P2122" i="2" s="1"/>
  <c r="N2123" i="2"/>
  <c r="P2123" i="2" s="1"/>
  <c r="N2124" i="2"/>
  <c r="P2124" i="2" s="1"/>
  <c r="N2125" i="2"/>
  <c r="P2125" i="2" s="1"/>
  <c r="N2126" i="2"/>
  <c r="P2126" i="2" s="1"/>
  <c r="N2127" i="2"/>
  <c r="P2127" i="2" s="1"/>
  <c r="N2128" i="2"/>
  <c r="P2128" i="2" s="1"/>
  <c r="N2129" i="2"/>
  <c r="P2129" i="2" s="1"/>
  <c r="N2130" i="2"/>
  <c r="P2130" i="2" s="1"/>
  <c r="N2131" i="2"/>
  <c r="P2131" i="2" s="1"/>
  <c r="N2132" i="2"/>
  <c r="P2132" i="2" s="1"/>
  <c r="N2133" i="2"/>
  <c r="P2133" i="2" s="1"/>
  <c r="N2134" i="2"/>
  <c r="P2134" i="2" s="1"/>
  <c r="N2135" i="2"/>
  <c r="P2135" i="2" s="1"/>
  <c r="N2136" i="2"/>
  <c r="P2136" i="2" s="1"/>
  <c r="N2137" i="2"/>
  <c r="P2137" i="2" s="1"/>
  <c r="N2138" i="2"/>
  <c r="P2138" i="2" s="1"/>
  <c r="N2139" i="2"/>
  <c r="P2139" i="2" s="1"/>
  <c r="N2140" i="2"/>
  <c r="P2140" i="2" s="1"/>
  <c r="N2141" i="2"/>
  <c r="P2141" i="2" s="1"/>
  <c r="N2142" i="2"/>
  <c r="P2142" i="2" s="1"/>
  <c r="N2143" i="2"/>
  <c r="P2143" i="2" s="1"/>
  <c r="N2144" i="2"/>
  <c r="P2144" i="2" s="1"/>
  <c r="N2145" i="2"/>
  <c r="P2145" i="2" s="1"/>
  <c r="N2146" i="2"/>
  <c r="P2146" i="2" s="1"/>
  <c r="N2147" i="2"/>
  <c r="P2147" i="2" s="1"/>
  <c r="N2148" i="2"/>
  <c r="P2148" i="2" s="1"/>
  <c r="N2149" i="2"/>
  <c r="P2149" i="2" s="1"/>
  <c r="N2150" i="2"/>
  <c r="P2150" i="2" s="1"/>
  <c r="N2151" i="2"/>
  <c r="P2151" i="2" s="1"/>
  <c r="N2152" i="2"/>
  <c r="P2152" i="2" s="1"/>
  <c r="N2153" i="2"/>
  <c r="P2153" i="2" s="1"/>
  <c r="N2154" i="2"/>
  <c r="P2154" i="2" s="1"/>
  <c r="N2155" i="2"/>
  <c r="P2155" i="2" s="1"/>
  <c r="N2156" i="2"/>
  <c r="P2156" i="2" s="1"/>
  <c r="N2157" i="2"/>
  <c r="P2157" i="2" s="1"/>
  <c r="N2158" i="2"/>
  <c r="P2158" i="2" s="1"/>
  <c r="N2159" i="2"/>
  <c r="P2159" i="2" s="1"/>
  <c r="N2160" i="2"/>
  <c r="P2160" i="2" s="1"/>
  <c r="N2161" i="2"/>
  <c r="P2161" i="2" s="1"/>
  <c r="N2162" i="2"/>
  <c r="P2162" i="2" s="1"/>
  <c r="N2163" i="2"/>
  <c r="P2163" i="2" s="1"/>
  <c r="N2164" i="2"/>
  <c r="P2164" i="2" s="1"/>
  <c r="N2165" i="2"/>
  <c r="P2165" i="2" s="1"/>
  <c r="N2166" i="2"/>
  <c r="P2166" i="2" s="1"/>
  <c r="N2167" i="2"/>
  <c r="P2167" i="2" s="1"/>
  <c r="N2168" i="2"/>
  <c r="P2168" i="2" s="1"/>
  <c r="N2169" i="2"/>
  <c r="P2169" i="2" s="1"/>
  <c r="N2170" i="2"/>
  <c r="P2170" i="2" s="1"/>
  <c r="N2171" i="2"/>
  <c r="P2171" i="2" s="1"/>
  <c r="N2172" i="2"/>
  <c r="P2172" i="2" s="1"/>
  <c r="N2173" i="2"/>
  <c r="P2173" i="2" s="1"/>
  <c r="N2174" i="2"/>
  <c r="P2174" i="2" s="1"/>
  <c r="N2175" i="2"/>
  <c r="P2175" i="2" s="1"/>
  <c r="N2176" i="2"/>
  <c r="P2176" i="2" s="1"/>
  <c r="N2177" i="2"/>
  <c r="P2177" i="2" s="1"/>
  <c r="N2178" i="2"/>
  <c r="P2178" i="2" s="1"/>
  <c r="N2179" i="2"/>
  <c r="P2179" i="2" s="1"/>
  <c r="N2180" i="2"/>
  <c r="P2180" i="2" s="1"/>
  <c r="N2181" i="2"/>
  <c r="P2181" i="2" s="1"/>
  <c r="N2182" i="2"/>
  <c r="P2182" i="2" s="1"/>
  <c r="N2183" i="2"/>
  <c r="P2183" i="2" s="1"/>
  <c r="N2184" i="2"/>
  <c r="P2184" i="2" s="1"/>
  <c r="N2185" i="2"/>
  <c r="P2185" i="2" s="1"/>
  <c r="N2186" i="2"/>
  <c r="P2186" i="2" s="1"/>
  <c r="N2187" i="2"/>
  <c r="P2187" i="2" s="1"/>
  <c r="N2188" i="2"/>
  <c r="P2188" i="2" s="1"/>
  <c r="N2189" i="2"/>
  <c r="P2189" i="2" s="1"/>
  <c r="N2190" i="2"/>
  <c r="P2190" i="2" s="1"/>
  <c r="N2191" i="2"/>
  <c r="P2191" i="2" s="1"/>
  <c r="N2192" i="2"/>
  <c r="P2192" i="2" s="1"/>
  <c r="N2193" i="2"/>
  <c r="P2193" i="2" s="1"/>
  <c r="N2194" i="2"/>
  <c r="P2194" i="2" s="1"/>
  <c r="N2195" i="2"/>
  <c r="P2195" i="2" s="1"/>
  <c r="N2196" i="2"/>
  <c r="P2196" i="2" s="1"/>
  <c r="N2197" i="2"/>
  <c r="P2197" i="2" s="1"/>
  <c r="N2198" i="2"/>
  <c r="P2198" i="2" s="1"/>
  <c r="N2199" i="2"/>
  <c r="P2199" i="2" s="1"/>
  <c r="N2200" i="2"/>
  <c r="P2200" i="2" s="1"/>
  <c r="N2201" i="2"/>
  <c r="P2201" i="2" s="1"/>
  <c r="N2202" i="2"/>
  <c r="P2202" i="2" s="1"/>
  <c r="N2203" i="2"/>
  <c r="P2203" i="2" s="1"/>
  <c r="N2204" i="2"/>
  <c r="P2204" i="2" s="1"/>
  <c r="N2205" i="2"/>
  <c r="P2205" i="2" s="1"/>
  <c r="N2206" i="2"/>
  <c r="P2206" i="2" s="1"/>
  <c r="N2207" i="2"/>
  <c r="P2207" i="2" s="1"/>
  <c r="N2208" i="2"/>
  <c r="P2208" i="2" s="1"/>
  <c r="N2209" i="2"/>
  <c r="P2209" i="2" s="1"/>
  <c r="N2210" i="2"/>
  <c r="P2210" i="2" s="1"/>
  <c r="N2211" i="2"/>
  <c r="P2211" i="2" s="1"/>
  <c r="N2212" i="2"/>
  <c r="P2212" i="2" s="1"/>
  <c r="N2213" i="2"/>
  <c r="P2213" i="2" s="1"/>
  <c r="N2214" i="2"/>
  <c r="P2214" i="2" s="1"/>
  <c r="N2215" i="2"/>
  <c r="P2215" i="2" s="1"/>
  <c r="N2216" i="2"/>
  <c r="P2216" i="2" s="1"/>
  <c r="N2217" i="2"/>
  <c r="P2217" i="2" s="1"/>
  <c r="N2218" i="2"/>
  <c r="P2218" i="2" s="1"/>
  <c r="N2219" i="2"/>
  <c r="P2219" i="2" s="1"/>
  <c r="N2220" i="2"/>
  <c r="P2220" i="2" s="1"/>
  <c r="N2221" i="2"/>
  <c r="P2221" i="2" s="1"/>
  <c r="N2222" i="2"/>
  <c r="P2222" i="2" s="1"/>
  <c r="N2223" i="2"/>
  <c r="P2223" i="2" s="1"/>
  <c r="N2224" i="2"/>
  <c r="P2224" i="2" s="1"/>
  <c r="N2225" i="2"/>
  <c r="P2225" i="2" s="1"/>
  <c r="N2226" i="2"/>
  <c r="P2226" i="2" s="1"/>
  <c r="N2227" i="2"/>
  <c r="P2227" i="2" s="1"/>
  <c r="N2228" i="2"/>
  <c r="N2229" i="2"/>
  <c r="P2229" i="2" s="1"/>
  <c r="N2230" i="2"/>
  <c r="P2230" i="2" s="1"/>
  <c r="N2231" i="2"/>
  <c r="P2231" i="2" s="1"/>
  <c r="N2232" i="2"/>
  <c r="P2232" i="2" s="1"/>
  <c r="N2233" i="2"/>
  <c r="P2233" i="2" s="1"/>
  <c r="N2234" i="2"/>
  <c r="P2234" i="2" s="1"/>
  <c r="N2235" i="2"/>
  <c r="P2235" i="2" s="1"/>
  <c r="N2236" i="2"/>
  <c r="P2236" i="2" s="1"/>
  <c r="N2237" i="2"/>
  <c r="P2237" i="2" s="1"/>
  <c r="N2238" i="2"/>
  <c r="P2238" i="2" s="1"/>
  <c r="N2239" i="2"/>
  <c r="P2239" i="2" s="1"/>
  <c r="N2240" i="2"/>
  <c r="P2240" i="2" s="1"/>
  <c r="N2241" i="2"/>
  <c r="P2241" i="2" s="1"/>
  <c r="N2242" i="2"/>
  <c r="P2242" i="2" s="1"/>
  <c r="N2243" i="2"/>
  <c r="P2243" i="2" s="1"/>
  <c r="N2244" i="2"/>
  <c r="P2244" i="2" s="1"/>
  <c r="N2245" i="2"/>
  <c r="P2245" i="2" s="1"/>
  <c r="N2246" i="2"/>
  <c r="P2246" i="2" s="1"/>
  <c r="N2247" i="2"/>
  <c r="P2247" i="2" s="1"/>
  <c r="N2248" i="2"/>
  <c r="P2248" i="2" s="1"/>
  <c r="N2249" i="2"/>
  <c r="P2249" i="2" s="1"/>
  <c r="N2250" i="2"/>
  <c r="P2250" i="2" s="1"/>
  <c r="N2251" i="2"/>
  <c r="P2251" i="2" s="1"/>
  <c r="N2252" i="2"/>
  <c r="P2252" i="2" s="1"/>
  <c r="N2253" i="2"/>
  <c r="P2253" i="2" s="1"/>
  <c r="N2254" i="2"/>
  <c r="P2254" i="2" s="1"/>
  <c r="N2255" i="2"/>
  <c r="P2255" i="2" s="1"/>
  <c r="N2256" i="2"/>
  <c r="P2256" i="2" s="1"/>
  <c r="N2257" i="2"/>
  <c r="P2257" i="2" s="1"/>
  <c r="N2258" i="2"/>
  <c r="P2258" i="2" s="1"/>
  <c r="N2259" i="2"/>
  <c r="P2259" i="2" s="1"/>
  <c r="N2260" i="2"/>
  <c r="P2260" i="2" s="1"/>
  <c r="N2261" i="2"/>
  <c r="P2261" i="2" s="1"/>
  <c r="N2262" i="2"/>
  <c r="P2262" i="2" s="1"/>
  <c r="N2263" i="2"/>
  <c r="P2263" i="2" s="1"/>
  <c r="N2264" i="2"/>
  <c r="P2264" i="2" s="1"/>
  <c r="N2265" i="2"/>
  <c r="N2266" i="2"/>
  <c r="P2266" i="2" s="1"/>
  <c r="N2267" i="2"/>
  <c r="P2267" i="2" s="1"/>
  <c r="N2268" i="2"/>
  <c r="P2268" i="2" s="1"/>
  <c r="N2269" i="2"/>
  <c r="P2269" i="2" s="1"/>
  <c r="N2270" i="2"/>
  <c r="P2270" i="2" s="1"/>
  <c r="N2271" i="2"/>
  <c r="P2271" i="2" s="1"/>
  <c r="N2272" i="2"/>
  <c r="P2272" i="2" s="1"/>
  <c r="N2273" i="2"/>
  <c r="P2273" i="2" s="1"/>
  <c r="N2274" i="2"/>
  <c r="P2274" i="2" s="1"/>
  <c r="N2275" i="2"/>
  <c r="P2275" i="2" s="1"/>
  <c r="N2276" i="2"/>
  <c r="P2276" i="2" s="1"/>
  <c r="N2277" i="2"/>
  <c r="P2277" i="2" s="1"/>
  <c r="N2278" i="2"/>
  <c r="P2278" i="2" s="1"/>
  <c r="N2279" i="2"/>
  <c r="P2279" i="2" s="1"/>
  <c r="N2280" i="2"/>
  <c r="P2280" i="2" s="1"/>
  <c r="N2281" i="2"/>
  <c r="P2281" i="2" s="1"/>
  <c r="N2282" i="2"/>
  <c r="P2282" i="2" s="1"/>
  <c r="N2283" i="2"/>
  <c r="P2283" i="2" s="1"/>
  <c r="N2284" i="2"/>
  <c r="P2284" i="2" s="1"/>
  <c r="N2285" i="2"/>
  <c r="P2285" i="2" s="1"/>
  <c r="N2286" i="2"/>
  <c r="P2286" i="2" s="1"/>
  <c r="N2287" i="2"/>
  <c r="P2287" i="2" s="1"/>
  <c r="N2288" i="2"/>
  <c r="P2288" i="2" s="1"/>
  <c r="N2289" i="2"/>
  <c r="P2289" i="2" s="1"/>
  <c r="N2290" i="2"/>
  <c r="P2290" i="2" s="1"/>
  <c r="N2291" i="2"/>
  <c r="P2291" i="2" s="1"/>
  <c r="N2292" i="2"/>
  <c r="P2292" i="2" s="1"/>
  <c r="N2293" i="2"/>
  <c r="P2293" i="2" s="1"/>
  <c r="N2294" i="2"/>
  <c r="P2294" i="2" s="1"/>
  <c r="N2295" i="2"/>
  <c r="P2295" i="2" s="1"/>
  <c r="N2296" i="2"/>
  <c r="P2296" i="2" s="1"/>
  <c r="N2297" i="2"/>
  <c r="P2297" i="2" s="1"/>
  <c r="N2298" i="2"/>
  <c r="P2298" i="2" s="1"/>
  <c r="N2299" i="2"/>
  <c r="P2299" i="2" s="1"/>
  <c r="N2300" i="2"/>
  <c r="P2300" i="2" s="1"/>
  <c r="N2301" i="2"/>
  <c r="P2301" i="2" s="1"/>
  <c r="N2302" i="2"/>
  <c r="P2302" i="2" s="1"/>
  <c r="N2303" i="2"/>
  <c r="P2303" i="2" s="1"/>
  <c r="N2304" i="2"/>
  <c r="P2304" i="2" s="1"/>
  <c r="N2305" i="2"/>
  <c r="N2306" i="2"/>
  <c r="N2307" i="2"/>
  <c r="P2307" i="2" s="1"/>
  <c r="N2308" i="2"/>
  <c r="P2308" i="2" s="1"/>
  <c r="N2309" i="2"/>
  <c r="P2309" i="2" s="1"/>
  <c r="N2310" i="2"/>
  <c r="P2310" i="2" s="1"/>
  <c r="N2311" i="2"/>
  <c r="P2311" i="2" s="1"/>
  <c r="N2312" i="2"/>
  <c r="P2312" i="2" s="1"/>
  <c r="N2313" i="2"/>
  <c r="P2313" i="2" s="1"/>
  <c r="N2314" i="2"/>
  <c r="P2314" i="2" s="1"/>
  <c r="N2315" i="2"/>
  <c r="P2315" i="2" s="1"/>
  <c r="N2316" i="2"/>
  <c r="P2316" i="2" s="1"/>
  <c r="N2317" i="2"/>
  <c r="P2317" i="2" s="1"/>
  <c r="N2318" i="2"/>
  <c r="P2318" i="2" s="1"/>
  <c r="N2319" i="2"/>
  <c r="P2319" i="2" s="1"/>
  <c r="N2320" i="2"/>
  <c r="P2320" i="2" s="1"/>
  <c r="N2321" i="2"/>
  <c r="P2321" i="2" s="1"/>
  <c r="N2322" i="2"/>
  <c r="P2322" i="2" s="1"/>
  <c r="N2323" i="2"/>
  <c r="P2323" i="2" s="1"/>
  <c r="N2324" i="2"/>
  <c r="P2324" i="2" s="1"/>
  <c r="N2325" i="2"/>
  <c r="P2325" i="2" s="1"/>
  <c r="N2326" i="2"/>
  <c r="P2326" i="2" s="1"/>
  <c r="N2327" i="2"/>
  <c r="P2327" i="2" s="1"/>
  <c r="N2328" i="2"/>
  <c r="P2328" i="2" s="1"/>
  <c r="N2329" i="2"/>
  <c r="P2329" i="2" s="1"/>
  <c r="N2330" i="2"/>
  <c r="P2330" i="2" s="1"/>
  <c r="N2331" i="2"/>
  <c r="P2331" i="2" s="1"/>
  <c r="N2332" i="2"/>
  <c r="P2332" i="2" s="1"/>
  <c r="N2333" i="2"/>
  <c r="P2333" i="2" s="1"/>
  <c r="N2334" i="2"/>
  <c r="P2334" i="2" s="1"/>
  <c r="N2335" i="2"/>
  <c r="P2335" i="2" s="1"/>
  <c r="N2336" i="2"/>
  <c r="P2336" i="2" s="1"/>
  <c r="N2337" i="2"/>
  <c r="P2337" i="2" s="1"/>
  <c r="N2338" i="2"/>
  <c r="P2338" i="2" s="1"/>
  <c r="N2339" i="2"/>
  <c r="P2339" i="2" s="1"/>
  <c r="N2340" i="2"/>
  <c r="P2340" i="2" s="1"/>
  <c r="N2341" i="2"/>
  <c r="P2341" i="2" s="1"/>
  <c r="N2342" i="2"/>
  <c r="P2342" i="2" s="1"/>
  <c r="N2343" i="2"/>
  <c r="P2343" i="2" s="1"/>
  <c r="N2344" i="2"/>
  <c r="P2344" i="2" s="1"/>
  <c r="N2345" i="2"/>
  <c r="P2345" i="2" s="1"/>
  <c r="N2346" i="2"/>
  <c r="P2346" i="2" s="1"/>
  <c r="N2347" i="2"/>
  <c r="P2347" i="2" s="1"/>
  <c r="N2348" i="2"/>
  <c r="P2348" i="2" s="1"/>
  <c r="N2349" i="2"/>
  <c r="P2349" i="2" s="1"/>
  <c r="N2350" i="2"/>
  <c r="P2350" i="2" s="1"/>
  <c r="N2351" i="2"/>
  <c r="P2351" i="2" s="1"/>
  <c r="N2352" i="2"/>
  <c r="P2352" i="2" s="1"/>
  <c r="N2353" i="2"/>
  <c r="P2353" i="2" s="1"/>
  <c r="N2354" i="2"/>
  <c r="P2354" i="2" s="1"/>
  <c r="N2355" i="2"/>
  <c r="P2355" i="2" s="1"/>
  <c r="N2356" i="2"/>
  <c r="P2356" i="2" s="1"/>
  <c r="N2357" i="2"/>
  <c r="P2357" i="2" s="1"/>
  <c r="N2358" i="2"/>
  <c r="P2358" i="2" s="1"/>
  <c r="N2359" i="2"/>
  <c r="P2359" i="2" s="1"/>
  <c r="N2360" i="2"/>
  <c r="P2360" i="2" s="1"/>
  <c r="N2361" i="2"/>
  <c r="P2361" i="2" s="1"/>
  <c r="N2362" i="2"/>
  <c r="P2362" i="2" s="1"/>
  <c r="N2363" i="2"/>
  <c r="P2363" i="2" s="1"/>
  <c r="N2364" i="2"/>
  <c r="P2364" i="2" s="1"/>
  <c r="N2365" i="2"/>
  <c r="P2365" i="2" s="1"/>
  <c r="N2366" i="2"/>
  <c r="P2366" i="2" s="1"/>
  <c r="N2367" i="2"/>
  <c r="P2367" i="2" s="1"/>
  <c r="N2368" i="2"/>
  <c r="P2368" i="2" s="1"/>
  <c r="N2369" i="2"/>
  <c r="P2369" i="2" s="1"/>
  <c r="N2370" i="2"/>
  <c r="P2370" i="2" s="1"/>
  <c r="N2371" i="2"/>
  <c r="P2371" i="2" s="1"/>
  <c r="N2372" i="2"/>
  <c r="P2372" i="2" s="1"/>
  <c r="N2373" i="2"/>
  <c r="P2373" i="2" s="1"/>
  <c r="N2374" i="2"/>
  <c r="P2374" i="2" s="1"/>
  <c r="N2375" i="2"/>
  <c r="P2375" i="2" s="1"/>
  <c r="N2376" i="2"/>
  <c r="P2376" i="2" s="1"/>
  <c r="N2377" i="2"/>
  <c r="P2377" i="2" s="1"/>
  <c r="N2378" i="2"/>
  <c r="P2378" i="2" s="1"/>
  <c r="N2379" i="2"/>
  <c r="P2379" i="2" s="1"/>
  <c r="N2380" i="2"/>
  <c r="P2380" i="2" s="1"/>
  <c r="N2381" i="2"/>
  <c r="P2381" i="2" s="1"/>
  <c r="N2382" i="2"/>
  <c r="P2382" i="2" s="1"/>
  <c r="N2383" i="2"/>
  <c r="P2383" i="2" s="1"/>
  <c r="N2384" i="2"/>
  <c r="P2384" i="2" s="1"/>
  <c r="N2385" i="2"/>
  <c r="P2385" i="2" s="1"/>
  <c r="N2386" i="2"/>
  <c r="P2386" i="2" s="1"/>
  <c r="N2387" i="2"/>
  <c r="P2387" i="2" s="1"/>
  <c r="N2388" i="2"/>
  <c r="P2388" i="2" s="1"/>
  <c r="N2389" i="2"/>
  <c r="P2389" i="2" s="1"/>
  <c r="N2390" i="2"/>
  <c r="P2390" i="2" s="1"/>
  <c r="N2391" i="2"/>
  <c r="P2391" i="2" s="1"/>
  <c r="N2392" i="2"/>
  <c r="P2392" i="2" s="1"/>
  <c r="N2393" i="2"/>
  <c r="P2393" i="2" s="1"/>
  <c r="N2394" i="2"/>
  <c r="P2394" i="2" s="1"/>
  <c r="N2395" i="2"/>
  <c r="P2395" i="2" s="1"/>
  <c r="N2396" i="2"/>
  <c r="P2396" i="2" s="1"/>
  <c r="N2397" i="2"/>
  <c r="P2397" i="2" s="1"/>
  <c r="N2398" i="2"/>
  <c r="P2398" i="2" s="1"/>
  <c r="N2399" i="2"/>
  <c r="P2399" i="2" s="1"/>
  <c r="N2400" i="2"/>
  <c r="P2400" i="2" s="1"/>
  <c r="N2401" i="2"/>
  <c r="P2401" i="2" s="1"/>
  <c r="N2402" i="2"/>
  <c r="P2402" i="2" s="1"/>
  <c r="N2403" i="2"/>
  <c r="P2403" i="2" s="1"/>
  <c r="N2404" i="2"/>
  <c r="P2404" i="2" s="1"/>
  <c r="N2405" i="2"/>
  <c r="P2405" i="2" s="1"/>
  <c r="N2406" i="2"/>
  <c r="P2406" i="2" s="1"/>
  <c r="N2407" i="2"/>
  <c r="N2408" i="2"/>
  <c r="P2408" i="2" s="1"/>
  <c r="N2409" i="2"/>
  <c r="N2410" i="2"/>
  <c r="P2410" i="2" s="1"/>
  <c r="N2411" i="2"/>
  <c r="P2411" i="2" s="1"/>
  <c r="N2412" i="2"/>
  <c r="P2412" i="2" s="1"/>
  <c r="N2413" i="2"/>
  <c r="P2413" i="2" s="1"/>
  <c r="N2414" i="2"/>
  <c r="P2414" i="2" s="1"/>
  <c r="N2415" i="2"/>
  <c r="P2415" i="2" s="1"/>
  <c r="N2416" i="2"/>
  <c r="P2416" i="2" s="1"/>
  <c r="N2417" i="2"/>
  <c r="P2417" i="2" s="1"/>
  <c r="N2418" i="2"/>
  <c r="P2418" i="2" s="1"/>
  <c r="N2419" i="2"/>
  <c r="P2419" i="2" s="1"/>
  <c r="N2420" i="2"/>
  <c r="P2420" i="2" s="1"/>
  <c r="N2421" i="2"/>
  <c r="P2421" i="2" s="1"/>
  <c r="N2422" i="2"/>
  <c r="P2422" i="2" s="1"/>
  <c r="N2423" i="2"/>
  <c r="P2423" i="2" s="1"/>
  <c r="N2424" i="2"/>
  <c r="P2424" i="2" s="1"/>
  <c r="N2425" i="2"/>
  <c r="P2425" i="2" s="1"/>
  <c r="N2426" i="2"/>
  <c r="P2426" i="2" s="1"/>
  <c r="N2427" i="2"/>
  <c r="P2427" i="2" s="1"/>
  <c r="N2428" i="2"/>
  <c r="P2428" i="2" s="1"/>
  <c r="N2429" i="2"/>
  <c r="P2429" i="2" s="1"/>
  <c r="N2430" i="2"/>
  <c r="P2430" i="2" s="1"/>
  <c r="N2431" i="2"/>
  <c r="P2431" i="2" s="1"/>
  <c r="N2432" i="2"/>
  <c r="P2432" i="2" s="1"/>
  <c r="N2433" i="2"/>
  <c r="P2433" i="2" s="1"/>
  <c r="N2434" i="2"/>
  <c r="P2434" i="2" s="1"/>
  <c r="N2435" i="2"/>
  <c r="P2435" i="2" s="1"/>
  <c r="N2436" i="2"/>
  <c r="P2436" i="2" s="1"/>
  <c r="N2437" i="2"/>
  <c r="P2437" i="2" s="1"/>
  <c r="N2438" i="2"/>
  <c r="P2438" i="2" s="1"/>
  <c r="N2439" i="2"/>
  <c r="P2439" i="2" s="1"/>
  <c r="N2440" i="2"/>
  <c r="P2440" i="2" s="1"/>
  <c r="N2441" i="2"/>
  <c r="P2441" i="2" s="1"/>
  <c r="N2442" i="2"/>
  <c r="P2442" i="2" s="1"/>
  <c r="N2443" i="2"/>
  <c r="P2443" i="2" s="1"/>
  <c r="N2444" i="2"/>
  <c r="P2444" i="2" s="1"/>
  <c r="N2445" i="2"/>
  <c r="P2445" i="2" s="1"/>
  <c r="N2446" i="2"/>
  <c r="P2446" i="2" s="1"/>
  <c r="N2447" i="2"/>
  <c r="P2447" i="2" s="1"/>
  <c r="N2448" i="2"/>
  <c r="P2448" i="2" s="1"/>
  <c r="N2449" i="2"/>
  <c r="P2449" i="2" s="1"/>
  <c r="N2450" i="2"/>
  <c r="P2450" i="2" s="1"/>
  <c r="N2451" i="2"/>
  <c r="P2451" i="2" s="1"/>
  <c r="N2452" i="2"/>
  <c r="P2452" i="2" s="1"/>
  <c r="N2453" i="2"/>
  <c r="P2453" i="2" s="1"/>
  <c r="N2454" i="2"/>
  <c r="P2454" i="2" s="1"/>
  <c r="N2455" i="2"/>
  <c r="P2455" i="2" s="1"/>
  <c r="N2456" i="2"/>
  <c r="P2456" i="2" s="1"/>
  <c r="N2457" i="2"/>
  <c r="P2457" i="2" s="1"/>
  <c r="N2458" i="2"/>
  <c r="P2458" i="2" s="1"/>
  <c r="N2459" i="2"/>
  <c r="P2459" i="2" s="1"/>
  <c r="N2460" i="2"/>
  <c r="P2460" i="2" s="1"/>
  <c r="N2461" i="2"/>
  <c r="P2461" i="2" s="1"/>
  <c r="N2462" i="2"/>
  <c r="P2462" i="2" s="1"/>
  <c r="N2463" i="2"/>
  <c r="P2463" i="2" s="1"/>
  <c r="N2464" i="2"/>
  <c r="P2464" i="2" s="1"/>
  <c r="N2465" i="2"/>
  <c r="P2465" i="2" s="1"/>
  <c r="N2466" i="2"/>
  <c r="P2466" i="2" s="1"/>
  <c r="N2467" i="2"/>
  <c r="P2467" i="2" s="1"/>
  <c r="N2468" i="2"/>
  <c r="P2468" i="2" s="1"/>
  <c r="N2469" i="2"/>
  <c r="P2469" i="2" s="1"/>
  <c r="N2470" i="2"/>
  <c r="P2470" i="2" s="1"/>
  <c r="N2471" i="2"/>
  <c r="P2471" i="2" s="1"/>
  <c r="N2472" i="2"/>
  <c r="P2472" i="2" s="1"/>
  <c r="N2473" i="2"/>
  <c r="P2473" i="2" s="1"/>
  <c r="N2474" i="2"/>
  <c r="P2474" i="2" s="1"/>
  <c r="N2475" i="2"/>
  <c r="P2475" i="2" s="1"/>
  <c r="N2476" i="2"/>
  <c r="P2476" i="2" s="1"/>
  <c r="N2477" i="2"/>
  <c r="P2477" i="2" s="1"/>
  <c r="N2478" i="2"/>
  <c r="P2478" i="2" s="1"/>
  <c r="N2479" i="2"/>
  <c r="P2479" i="2" s="1"/>
  <c r="N2480" i="2"/>
  <c r="P2480" i="2" s="1"/>
  <c r="N2481" i="2"/>
  <c r="P2481" i="2" s="1"/>
  <c r="N2482" i="2"/>
  <c r="P2482" i="2" s="1"/>
  <c r="N2483" i="2"/>
  <c r="P2483" i="2" s="1"/>
  <c r="N2484" i="2"/>
  <c r="P2484" i="2" s="1"/>
  <c r="N2485" i="2"/>
  <c r="P2485" i="2" s="1"/>
  <c r="N2486" i="2"/>
  <c r="P2486" i="2" s="1"/>
  <c r="N2487" i="2"/>
  <c r="P2487" i="2" s="1"/>
  <c r="N2488" i="2"/>
  <c r="P2488" i="2" s="1"/>
  <c r="N2489" i="2"/>
  <c r="P2489" i="2" s="1"/>
  <c r="N2490" i="2"/>
  <c r="P2490" i="2" s="1"/>
  <c r="N2491" i="2"/>
  <c r="P2491" i="2" s="1"/>
  <c r="N2492" i="2"/>
  <c r="P2492" i="2" s="1"/>
  <c r="N2493" i="2"/>
  <c r="P2493" i="2" s="1"/>
  <c r="N2494" i="2"/>
  <c r="P2494" i="2" s="1"/>
  <c r="N2495" i="2"/>
  <c r="P2495" i="2" s="1"/>
  <c r="N2496" i="2"/>
  <c r="P2496" i="2" s="1"/>
  <c r="N2497" i="2"/>
  <c r="P2497" i="2" s="1"/>
  <c r="N2498" i="2"/>
  <c r="P2498" i="2" s="1"/>
  <c r="N2499" i="2"/>
  <c r="P2499" i="2" s="1"/>
  <c r="N2500" i="2"/>
  <c r="P2500" i="2" s="1"/>
  <c r="N2501" i="2"/>
  <c r="P2501" i="2" s="1"/>
  <c r="N2502" i="2"/>
  <c r="P2502" i="2" s="1"/>
  <c r="N2503" i="2"/>
  <c r="P2503" i="2" s="1"/>
  <c r="N2504" i="2"/>
  <c r="P2504" i="2" s="1"/>
  <c r="N2505" i="2"/>
  <c r="P2505" i="2" s="1"/>
  <c r="N2506" i="2"/>
  <c r="P2506" i="2" s="1"/>
  <c r="N2507" i="2"/>
  <c r="P2507" i="2" s="1"/>
  <c r="N2508" i="2"/>
  <c r="P2508" i="2" s="1"/>
  <c r="N2509" i="2"/>
  <c r="P2509" i="2" s="1"/>
  <c r="N2510" i="2"/>
  <c r="P2510" i="2" s="1"/>
  <c r="N2511" i="2"/>
  <c r="P2511" i="2" s="1"/>
  <c r="N2512" i="2"/>
  <c r="P2512" i="2" s="1"/>
  <c r="N2513" i="2"/>
  <c r="P2513" i="2" s="1"/>
  <c r="N2514" i="2"/>
  <c r="P2514" i="2" s="1"/>
  <c r="N2515" i="2"/>
  <c r="P2515" i="2" s="1"/>
  <c r="N2516" i="2"/>
  <c r="P2516" i="2" s="1"/>
  <c r="N2517" i="2"/>
  <c r="P2517" i="2" s="1"/>
  <c r="N2518" i="2"/>
  <c r="P2518" i="2" s="1"/>
  <c r="N2519" i="2"/>
  <c r="P2519" i="2" s="1"/>
  <c r="N2520" i="2"/>
  <c r="P2520" i="2" s="1"/>
  <c r="N2521" i="2"/>
  <c r="P2521" i="2" s="1"/>
  <c r="N2522" i="2"/>
  <c r="P2522" i="2" s="1"/>
  <c r="N2523" i="2"/>
  <c r="P2523" i="2" s="1"/>
  <c r="N2524" i="2"/>
  <c r="P2524" i="2" s="1"/>
  <c r="N2525" i="2"/>
  <c r="P2525" i="2" s="1"/>
  <c r="N2526" i="2"/>
  <c r="P2526" i="2" s="1"/>
  <c r="N2527" i="2"/>
  <c r="P2527" i="2" s="1"/>
  <c r="N2528" i="2"/>
  <c r="N2529" i="2"/>
  <c r="P2529" i="2" s="1"/>
  <c r="N2530" i="2"/>
  <c r="P2530" i="2" s="1"/>
  <c r="N2531" i="2"/>
  <c r="P2531" i="2" s="1"/>
  <c r="N2532" i="2"/>
  <c r="P2532" i="2" s="1"/>
  <c r="N2533" i="2"/>
  <c r="P2533" i="2" s="1"/>
  <c r="N2534" i="2"/>
  <c r="P2534" i="2" s="1"/>
  <c r="N2535" i="2"/>
  <c r="P2535" i="2" s="1"/>
  <c r="N2536" i="2"/>
  <c r="P2536" i="2" s="1"/>
  <c r="N2537" i="2"/>
  <c r="P2537" i="2" s="1"/>
  <c r="N2538" i="2"/>
  <c r="P2538" i="2" s="1"/>
  <c r="N2539" i="2"/>
  <c r="P2539" i="2" s="1"/>
  <c r="N2540" i="2"/>
  <c r="P2540" i="2" s="1"/>
  <c r="N2541" i="2"/>
  <c r="P2541" i="2" s="1"/>
  <c r="N2542" i="2"/>
  <c r="P2542" i="2" s="1"/>
  <c r="N2543" i="2"/>
  <c r="P2543" i="2" s="1"/>
  <c r="N2544" i="2"/>
  <c r="P2544" i="2" s="1"/>
  <c r="N2545" i="2"/>
  <c r="P2545" i="2" s="1"/>
  <c r="N2546" i="2"/>
  <c r="P2546" i="2" s="1"/>
  <c r="N2547" i="2"/>
  <c r="P2547" i="2" s="1"/>
  <c r="N2548" i="2"/>
  <c r="P2548" i="2" s="1"/>
  <c r="N2549" i="2"/>
  <c r="P2549" i="2" s="1"/>
  <c r="N2550" i="2"/>
  <c r="P2550" i="2" s="1"/>
  <c r="N2551" i="2"/>
  <c r="P2551" i="2" s="1"/>
  <c r="N2552" i="2"/>
  <c r="P2552" i="2" s="1"/>
  <c r="N2553" i="2"/>
  <c r="P2553" i="2" s="1"/>
  <c r="N2554" i="2"/>
  <c r="P2554" i="2" s="1"/>
  <c r="N2555" i="2"/>
  <c r="P2555" i="2" s="1"/>
  <c r="N2556" i="2"/>
  <c r="P2556" i="2" s="1"/>
  <c r="N2557" i="2"/>
  <c r="P2557" i="2" s="1"/>
  <c r="N2558" i="2"/>
  <c r="P2558" i="2" s="1"/>
  <c r="N2559" i="2"/>
  <c r="P2559" i="2" s="1"/>
  <c r="N2560" i="2"/>
  <c r="P2560" i="2" s="1"/>
  <c r="N2561" i="2"/>
  <c r="P2561" i="2" s="1"/>
  <c r="N2562" i="2"/>
  <c r="P2562" i="2" s="1"/>
  <c r="N2563" i="2"/>
  <c r="P2563" i="2" s="1"/>
  <c r="N2564" i="2"/>
  <c r="P2564" i="2" s="1"/>
  <c r="N2565" i="2"/>
  <c r="P2565" i="2" s="1"/>
  <c r="N2566" i="2"/>
  <c r="P2566" i="2" s="1"/>
  <c r="N2567" i="2"/>
  <c r="P2567" i="2" s="1"/>
  <c r="N2568" i="2"/>
  <c r="P2568" i="2" s="1"/>
  <c r="N2569" i="2"/>
  <c r="P2569" i="2" s="1"/>
  <c r="N2570" i="2"/>
  <c r="P2570" i="2" s="1"/>
  <c r="N2571" i="2"/>
  <c r="P2571" i="2" s="1"/>
  <c r="N2572" i="2"/>
  <c r="P2572" i="2" s="1"/>
  <c r="N2573" i="2"/>
  <c r="P2573" i="2" s="1"/>
  <c r="N2574" i="2"/>
  <c r="P2574" i="2" s="1"/>
  <c r="N2575" i="2"/>
  <c r="P2575" i="2" s="1"/>
  <c r="N2576" i="2"/>
  <c r="P2576" i="2" s="1"/>
  <c r="N2577" i="2"/>
  <c r="P2577" i="2" s="1"/>
  <c r="N2578" i="2"/>
  <c r="P2578" i="2" s="1"/>
  <c r="N2579" i="2"/>
  <c r="P2579" i="2" s="1"/>
  <c r="N2580" i="2"/>
  <c r="P2580" i="2" s="1"/>
  <c r="N2581" i="2"/>
  <c r="P2581" i="2" s="1"/>
  <c r="N2582" i="2"/>
  <c r="P2582" i="2" s="1"/>
  <c r="N2583" i="2"/>
  <c r="P2583" i="2" s="1"/>
  <c r="N2584" i="2"/>
  <c r="P2584" i="2" s="1"/>
  <c r="N2585" i="2"/>
  <c r="P2585" i="2" s="1"/>
  <c r="N2586" i="2"/>
  <c r="P2586" i="2" s="1"/>
  <c r="N2587" i="2"/>
  <c r="P2587" i="2" s="1"/>
  <c r="N2588" i="2"/>
  <c r="P2588" i="2" s="1"/>
  <c r="N2589" i="2"/>
  <c r="N2590" i="2"/>
  <c r="P2590" i="2" s="1"/>
  <c r="N2591" i="2"/>
  <c r="P2591" i="2" s="1"/>
  <c r="N2592" i="2"/>
  <c r="P2592" i="2" s="1"/>
  <c r="N2593" i="2"/>
  <c r="P2593" i="2" s="1"/>
  <c r="N2594" i="2"/>
  <c r="P2594" i="2" s="1"/>
  <c r="N2595" i="2"/>
  <c r="P2595" i="2" s="1"/>
  <c r="N2596" i="2"/>
  <c r="P2596" i="2" s="1"/>
  <c r="N2597" i="2"/>
  <c r="P2597" i="2" s="1"/>
  <c r="N2598" i="2"/>
  <c r="P2598" i="2" s="1"/>
  <c r="N2599" i="2"/>
  <c r="P2599" i="2" s="1"/>
  <c r="N2600" i="2"/>
  <c r="P2600" i="2" s="1"/>
  <c r="N2601" i="2"/>
  <c r="P2601" i="2" s="1"/>
  <c r="N2602" i="2"/>
  <c r="P2602" i="2" s="1"/>
  <c r="N2603" i="2"/>
  <c r="P2603" i="2" s="1"/>
  <c r="N2604" i="2"/>
  <c r="P2604" i="2" s="1"/>
  <c r="N2605" i="2"/>
  <c r="P2605" i="2" s="1"/>
  <c r="N2606" i="2"/>
  <c r="P2606" i="2" s="1"/>
  <c r="N2607" i="2"/>
  <c r="P2607" i="2" s="1"/>
  <c r="N2608" i="2"/>
  <c r="P2608" i="2" s="1"/>
  <c r="N2609" i="2"/>
  <c r="P2609" i="2" s="1"/>
  <c r="N2610" i="2"/>
  <c r="P2610" i="2" s="1"/>
  <c r="N2611" i="2"/>
  <c r="P2611" i="2" s="1"/>
  <c r="N2612" i="2"/>
  <c r="P2612" i="2" s="1"/>
  <c r="N2613" i="2"/>
  <c r="P2613" i="2" s="1"/>
  <c r="N2614" i="2"/>
  <c r="P2614" i="2" s="1"/>
  <c r="N2615" i="2"/>
  <c r="P2615" i="2" s="1"/>
  <c r="N2616" i="2"/>
  <c r="P2616" i="2" s="1"/>
  <c r="N2617" i="2"/>
  <c r="N2618" i="2"/>
  <c r="P2618" i="2" s="1"/>
  <c r="N2619" i="2"/>
  <c r="P2619" i="2" s="1"/>
  <c r="N2620" i="2"/>
  <c r="P2620" i="2" s="1"/>
  <c r="N2621" i="2"/>
  <c r="P2621" i="2" s="1"/>
  <c r="N2622" i="2"/>
  <c r="P2622" i="2" s="1"/>
  <c r="N2623" i="2"/>
  <c r="P2623" i="2" s="1"/>
  <c r="N2624" i="2"/>
  <c r="P2624" i="2" s="1"/>
  <c r="N2625" i="2"/>
  <c r="P2625" i="2" s="1"/>
  <c r="N2626" i="2"/>
  <c r="P2626" i="2" s="1"/>
  <c r="N2627" i="2"/>
  <c r="P2627" i="2" s="1"/>
  <c r="N2628" i="2"/>
  <c r="P2628" i="2" s="1"/>
  <c r="N2629" i="2"/>
  <c r="P2629" i="2" s="1"/>
  <c r="N2630" i="2"/>
  <c r="P2630" i="2" s="1"/>
  <c r="N2631" i="2"/>
  <c r="P2631" i="2" s="1"/>
  <c r="N2632" i="2"/>
  <c r="P2632" i="2" s="1"/>
  <c r="N2633" i="2"/>
  <c r="P2633" i="2" s="1"/>
  <c r="N2634" i="2"/>
  <c r="P2634" i="2" s="1"/>
  <c r="N2635" i="2"/>
  <c r="P2635" i="2" s="1"/>
  <c r="N2636" i="2"/>
  <c r="P2636" i="2" s="1"/>
  <c r="N2637" i="2"/>
  <c r="P2637" i="2" s="1"/>
  <c r="N2638" i="2"/>
  <c r="P2638" i="2" s="1"/>
  <c r="N2639" i="2"/>
  <c r="P2639" i="2" s="1"/>
  <c r="N2640" i="2"/>
  <c r="P2640" i="2" s="1"/>
  <c r="N2641" i="2"/>
  <c r="P2641" i="2" s="1"/>
  <c r="N2642" i="2"/>
  <c r="P2642" i="2" s="1"/>
  <c r="N2643" i="2"/>
  <c r="P2643" i="2" s="1"/>
  <c r="N2644" i="2"/>
  <c r="P2644" i="2" s="1"/>
  <c r="N2645" i="2"/>
  <c r="P2645" i="2" s="1"/>
  <c r="N2646" i="2"/>
  <c r="P2646" i="2" s="1"/>
  <c r="N2647" i="2"/>
  <c r="P2647" i="2" s="1"/>
  <c r="N2648" i="2"/>
  <c r="P2648" i="2" s="1"/>
  <c r="N2649" i="2"/>
  <c r="P2649" i="2" s="1"/>
  <c r="N2650" i="2"/>
  <c r="P2650" i="2" s="1"/>
  <c r="N2651" i="2"/>
  <c r="P2651" i="2" s="1"/>
  <c r="N2652" i="2"/>
  <c r="P2652" i="2" s="1"/>
  <c r="N2653" i="2"/>
  <c r="P2653" i="2" s="1"/>
  <c r="N2654" i="2"/>
  <c r="P2654" i="2" s="1"/>
  <c r="N2655" i="2"/>
  <c r="P2655" i="2" s="1"/>
  <c r="N2656" i="2"/>
  <c r="P2656" i="2" s="1"/>
  <c r="N2657" i="2"/>
  <c r="P2657" i="2" s="1"/>
  <c r="N2658" i="2"/>
  <c r="P2658" i="2" s="1"/>
  <c r="N2659" i="2"/>
  <c r="P2659" i="2" s="1"/>
  <c r="N2660" i="2"/>
  <c r="P2660" i="2" s="1"/>
  <c r="N2661" i="2"/>
  <c r="P2661" i="2" s="1"/>
  <c r="N2662" i="2"/>
  <c r="P2662" i="2" s="1"/>
  <c r="N2663" i="2"/>
  <c r="P2663" i="2" s="1"/>
  <c r="N2664" i="2"/>
  <c r="P2664" i="2" s="1"/>
  <c r="N2665" i="2"/>
  <c r="P2665" i="2" s="1"/>
  <c r="N2666" i="2"/>
  <c r="P2666" i="2" s="1"/>
  <c r="N2667" i="2"/>
  <c r="P2667" i="2" s="1"/>
  <c r="N2668" i="2"/>
  <c r="P2668" i="2" s="1"/>
  <c r="N2669" i="2"/>
  <c r="P2669" i="2" s="1"/>
  <c r="N2670" i="2"/>
  <c r="P2670" i="2" s="1"/>
  <c r="N2671" i="2"/>
  <c r="P2671" i="2" s="1"/>
  <c r="N2672" i="2"/>
  <c r="P2672" i="2" s="1"/>
  <c r="N2673" i="2"/>
  <c r="P2673" i="2" s="1"/>
  <c r="N2674" i="2"/>
  <c r="P2674" i="2" s="1"/>
  <c r="N2675" i="2"/>
  <c r="P2675" i="2" s="1"/>
  <c r="N2676" i="2"/>
  <c r="P2676" i="2" s="1"/>
  <c r="N2677" i="2"/>
  <c r="P2677" i="2" s="1"/>
  <c r="N2678" i="2"/>
  <c r="P2678" i="2" s="1"/>
  <c r="N2679" i="2"/>
  <c r="P2679" i="2" s="1"/>
  <c r="N2680" i="2"/>
  <c r="P2680" i="2" s="1"/>
  <c r="N2681" i="2"/>
  <c r="P2681" i="2" s="1"/>
  <c r="N2682" i="2"/>
  <c r="P2682" i="2" s="1"/>
  <c r="N2683" i="2"/>
  <c r="P2683" i="2" s="1"/>
  <c r="N2684" i="2"/>
  <c r="P2684" i="2" s="1"/>
  <c r="N2685" i="2"/>
  <c r="P2685" i="2" s="1"/>
  <c r="N2686" i="2"/>
  <c r="P2686" i="2" s="1"/>
  <c r="N2687" i="2"/>
  <c r="P2687" i="2" s="1"/>
  <c r="N2688" i="2"/>
  <c r="P2688" i="2" s="1"/>
  <c r="N2689" i="2"/>
  <c r="P2689" i="2" s="1"/>
  <c r="N2690" i="2"/>
  <c r="P2690" i="2" s="1"/>
  <c r="N2691" i="2"/>
  <c r="P2691" i="2" s="1"/>
  <c r="N2692" i="2"/>
  <c r="P2692" i="2" s="1"/>
  <c r="N2693" i="2"/>
  <c r="P2693" i="2" s="1"/>
  <c r="N2694" i="2"/>
  <c r="P2694" i="2" s="1"/>
  <c r="N2695" i="2"/>
  <c r="P2695" i="2" s="1"/>
  <c r="N2696" i="2"/>
  <c r="P2696" i="2" s="1"/>
  <c r="N2697" i="2"/>
  <c r="P2697" i="2" s="1"/>
  <c r="N2698" i="2"/>
  <c r="P2698" i="2" s="1"/>
  <c r="N2699" i="2"/>
  <c r="P2699" i="2" s="1"/>
  <c r="N2700" i="2"/>
  <c r="P2700" i="2" s="1"/>
  <c r="N2701" i="2"/>
  <c r="P2701" i="2" s="1"/>
  <c r="N2702" i="2"/>
  <c r="P2702" i="2" s="1"/>
  <c r="N2703" i="2"/>
  <c r="P2703" i="2" s="1"/>
  <c r="N2704" i="2"/>
  <c r="P2704" i="2" s="1"/>
  <c r="N2705" i="2"/>
  <c r="P2705" i="2" s="1"/>
  <c r="N2706" i="2"/>
  <c r="P2706" i="2" s="1"/>
  <c r="N2707" i="2"/>
  <c r="P2707" i="2" s="1"/>
  <c r="N2708" i="2"/>
  <c r="P2708" i="2" s="1"/>
  <c r="N2709" i="2"/>
  <c r="P2709" i="2" s="1"/>
  <c r="N2710" i="2"/>
  <c r="P2710" i="2" s="1"/>
  <c r="N2711" i="2"/>
  <c r="P2711" i="2" s="1"/>
  <c r="N2712" i="2"/>
  <c r="P2712" i="2" s="1"/>
  <c r="N2713" i="2"/>
  <c r="P2713" i="2" s="1"/>
  <c r="N2714" i="2"/>
  <c r="P2714" i="2" s="1"/>
  <c r="N2715" i="2"/>
  <c r="P2715" i="2" s="1"/>
  <c r="N2716" i="2"/>
  <c r="P2716" i="2" s="1"/>
  <c r="N2717" i="2"/>
  <c r="P2717" i="2" s="1"/>
  <c r="N2718" i="2"/>
  <c r="P2718" i="2" s="1"/>
  <c r="N2719" i="2"/>
  <c r="P2719" i="2" s="1"/>
  <c r="N2720" i="2"/>
  <c r="P2720" i="2" s="1"/>
  <c r="N2721" i="2"/>
  <c r="P2721" i="2" s="1"/>
  <c r="N2722" i="2"/>
  <c r="P2722" i="2" s="1"/>
  <c r="N2723" i="2"/>
  <c r="P2723" i="2" s="1"/>
  <c r="N2724" i="2"/>
  <c r="P2724" i="2" s="1"/>
  <c r="N2725" i="2"/>
  <c r="P2725" i="2" s="1"/>
  <c r="N2726" i="2"/>
  <c r="P2726" i="2" s="1"/>
  <c r="N2727" i="2"/>
  <c r="P2727" i="2" s="1"/>
  <c r="N2728" i="2"/>
  <c r="P2728" i="2" s="1"/>
  <c r="N2729" i="2"/>
  <c r="P2729" i="2" s="1"/>
  <c r="N2730" i="2"/>
  <c r="P2730" i="2" s="1"/>
  <c r="N2731" i="2"/>
  <c r="P2731" i="2" s="1"/>
  <c r="N2732" i="2"/>
  <c r="P2732" i="2" s="1"/>
  <c r="N2733" i="2"/>
  <c r="P2733" i="2" s="1"/>
  <c r="N2734" i="2"/>
  <c r="P2734" i="2" s="1"/>
  <c r="N2735" i="2"/>
  <c r="P2735" i="2" s="1"/>
  <c r="N2736" i="2"/>
  <c r="P2736" i="2" s="1"/>
  <c r="N2737" i="2"/>
  <c r="P2737" i="2" s="1"/>
  <c r="N2738" i="2"/>
  <c r="P2738" i="2" s="1"/>
  <c r="N2739" i="2"/>
  <c r="P2739" i="2" s="1"/>
  <c r="N2740" i="2"/>
  <c r="P2740" i="2" s="1"/>
  <c r="N2741" i="2"/>
  <c r="P2741" i="2" s="1"/>
  <c r="N2742" i="2"/>
  <c r="P2742" i="2" s="1"/>
  <c r="N2743" i="2"/>
  <c r="P2743" i="2" s="1"/>
  <c r="N2744" i="2"/>
  <c r="P2744" i="2" s="1"/>
  <c r="N2745" i="2"/>
  <c r="P2745" i="2" s="1"/>
  <c r="N2746" i="2"/>
  <c r="P2746" i="2" s="1"/>
  <c r="N2747" i="2"/>
  <c r="P2747" i="2" s="1"/>
  <c r="N2748" i="2"/>
  <c r="P2748" i="2" s="1"/>
  <c r="N2749" i="2"/>
  <c r="P2749" i="2" s="1"/>
  <c r="N2750" i="2"/>
  <c r="P2750" i="2" s="1"/>
  <c r="N2751" i="2"/>
  <c r="P2751" i="2" s="1"/>
  <c r="N2752" i="2"/>
  <c r="P2752" i="2" s="1"/>
  <c r="N2753" i="2"/>
  <c r="P2753" i="2" s="1"/>
  <c r="N2754" i="2"/>
  <c r="P2754" i="2" s="1"/>
  <c r="N2755" i="2"/>
  <c r="P2755" i="2" s="1"/>
  <c r="N2756" i="2"/>
  <c r="P2756" i="2" s="1"/>
  <c r="N2757" i="2"/>
  <c r="P2757" i="2" s="1"/>
  <c r="N2758" i="2"/>
  <c r="P2758" i="2" s="1"/>
  <c r="N2759" i="2"/>
  <c r="P2759" i="2" s="1"/>
  <c r="N2760" i="2"/>
  <c r="P2760" i="2" s="1"/>
  <c r="N2761" i="2"/>
  <c r="P2761" i="2" s="1"/>
  <c r="N2762" i="2"/>
  <c r="P2762" i="2" s="1"/>
  <c r="N2763" i="2"/>
  <c r="P2763" i="2" s="1"/>
  <c r="N2764" i="2"/>
  <c r="P2764" i="2" s="1"/>
  <c r="N2765" i="2"/>
  <c r="P2765" i="2" s="1"/>
  <c r="N2766" i="2"/>
  <c r="P2766" i="2" s="1"/>
  <c r="N2767" i="2"/>
  <c r="P2767" i="2" s="1"/>
  <c r="N2768" i="2"/>
  <c r="P2768" i="2" s="1"/>
  <c r="N2769" i="2"/>
  <c r="P2769" i="2" s="1"/>
  <c r="N2770" i="2"/>
  <c r="P2770" i="2" s="1"/>
  <c r="N2771" i="2"/>
  <c r="P2771" i="2" s="1"/>
  <c r="N2772" i="2"/>
  <c r="P2772" i="2" s="1"/>
  <c r="N2773" i="2"/>
  <c r="N2774" i="2"/>
  <c r="P2774" i="2" s="1"/>
  <c r="N2775" i="2"/>
  <c r="P2775" i="2" s="1"/>
  <c r="N2776" i="2"/>
  <c r="P2776" i="2" s="1"/>
  <c r="N2777" i="2"/>
  <c r="P2777" i="2" s="1"/>
  <c r="N2778" i="2"/>
  <c r="P2778" i="2" s="1"/>
  <c r="N2779" i="2"/>
  <c r="P2779" i="2" s="1"/>
  <c r="N2780" i="2"/>
  <c r="P2780" i="2" s="1"/>
  <c r="N2781" i="2"/>
  <c r="P2781" i="2" s="1"/>
  <c r="N2782" i="2"/>
  <c r="P2782" i="2" s="1"/>
  <c r="N2783" i="2"/>
  <c r="P2783" i="2" s="1"/>
  <c r="N2784" i="2"/>
  <c r="P2784" i="2" s="1"/>
  <c r="N2785" i="2"/>
  <c r="P2785" i="2" s="1"/>
  <c r="N2786" i="2"/>
  <c r="P2786" i="2" s="1"/>
  <c r="N2787" i="2"/>
  <c r="P2787" i="2" s="1"/>
  <c r="N2788" i="2"/>
  <c r="P2788" i="2" s="1"/>
  <c r="N2789" i="2"/>
  <c r="P2789" i="2" s="1"/>
  <c r="N2790" i="2"/>
  <c r="P2790" i="2" s="1"/>
  <c r="N2791" i="2"/>
  <c r="P2791" i="2" s="1"/>
  <c r="N2792" i="2"/>
  <c r="P2792" i="2" s="1"/>
  <c r="N2793" i="2"/>
  <c r="P2793" i="2" s="1"/>
  <c r="N2794" i="2"/>
  <c r="P2794" i="2" s="1"/>
  <c r="N2795" i="2"/>
  <c r="P2795" i="2" s="1"/>
  <c r="N2796" i="2"/>
  <c r="P2796" i="2" s="1"/>
  <c r="N2797" i="2"/>
  <c r="P2797" i="2" s="1"/>
  <c r="N2798" i="2"/>
  <c r="P2798" i="2" s="1"/>
  <c r="N2799" i="2"/>
  <c r="P2799" i="2" s="1"/>
  <c r="N2800" i="2"/>
  <c r="P2800" i="2" s="1"/>
  <c r="N2801" i="2"/>
  <c r="P2801" i="2" s="1"/>
  <c r="N2802" i="2"/>
  <c r="P2802" i="2" s="1"/>
  <c r="N2803" i="2"/>
  <c r="P2803" i="2" s="1"/>
  <c r="N2804" i="2"/>
  <c r="P2804" i="2" s="1"/>
  <c r="N2805" i="2"/>
  <c r="P2805" i="2" s="1"/>
  <c r="N2806" i="2"/>
  <c r="P2806" i="2" s="1"/>
  <c r="N2807" i="2"/>
  <c r="P2807" i="2" s="1"/>
  <c r="N2808" i="2"/>
  <c r="P2808" i="2" s="1"/>
  <c r="N2809" i="2"/>
  <c r="P2809" i="2" s="1"/>
  <c r="N2810" i="2"/>
  <c r="P2810" i="2" s="1"/>
  <c r="N2811" i="2"/>
  <c r="P2811" i="2" s="1"/>
  <c r="N2812" i="2"/>
  <c r="P2812" i="2" s="1"/>
  <c r="N2813" i="2"/>
  <c r="P2813" i="2" s="1"/>
  <c r="N2814" i="2"/>
  <c r="P2814" i="2" s="1"/>
  <c r="N2815" i="2"/>
  <c r="P2815" i="2" s="1"/>
  <c r="N2816" i="2"/>
  <c r="P2816" i="2" s="1"/>
  <c r="N2817" i="2"/>
  <c r="P2817" i="2" s="1"/>
  <c r="N2818" i="2"/>
  <c r="P2818" i="2" s="1"/>
  <c r="N2819" i="2"/>
  <c r="P2819" i="2" s="1"/>
  <c r="N2820" i="2"/>
  <c r="P2820" i="2" s="1"/>
  <c r="N2821" i="2"/>
  <c r="P2821" i="2" s="1"/>
  <c r="N2822" i="2"/>
  <c r="P2822" i="2" s="1"/>
  <c r="N2823" i="2"/>
  <c r="P2823" i="2" s="1"/>
  <c r="N2824" i="2"/>
  <c r="P2824" i="2" s="1"/>
  <c r="N2825" i="2"/>
  <c r="P2825" i="2" s="1"/>
  <c r="N2826" i="2"/>
  <c r="P2826" i="2" s="1"/>
  <c r="N2827" i="2"/>
  <c r="P2827" i="2" s="1"/>
  <c r="N2828" i="2"/>
  <c r="P2828" i="2" s="1"/>
  <c r="N2829" i="2"/>
  <c r="P2829" i="2" s="1"/>
  <c r="N2830" i="2"/>
  <c r="P2830" i="2" s="1"/>
  <c r="N2831" i="2"/>
  <c r="P2831" i="2" s="1"/>
  <c r="N2832" i="2"/>
  <c r="P2832" i="2" s="1"/>
  <c r="N2833" i="2"/>
  <c r="P2833" i="2" s="1"/>
  <c r="N2834" i="2"/>
  <c r="P2834" i="2" s="1"/>
  <c r="N2835" i="2"/>
  <c r="P2835" i="2" s="1"/>
  <c r="N2836" i="2"/>
  <c r="P2836" i="2" s="1"/>
  <c r="N2837" i="2"/>
  <c r="P2837" i="2" s="1"/>
  <c r="N2838" i="2"/>
  <c r="P2838" i="2" s="1"/>
  <c r="N2839" i="2"/>
  <c r="P2839" i="2" s="1"/>
  <c r="N2840" i="2"/>
  <c r="P2840" i="2" s="1"/>
  <c r="N2841" i="2"/>
  <c r="P2841" i="2" s="1"/>
  <c r="N2842" i="2"/>
  <c r="P2842" i="2" s="1"/>
  <c r="N2843" i="2"/>
  <c r="P2843" i="2" s="1"/>
  <c r="N2844" i="2"/>
  <c r="P2844" i="2" s="1"/>
  <c r="N2845" i="2"/>
  <c r="P2845" i="2" s="1"/>
  <c r="N2846" i="2"/>
  <c r="P2846" i="2" s="1"/>
  <c r="N2847" i="2"/>
  <c r="P2847" i="2" s="1"/>
  <c r="N2848" i="2"/>
  <c r="P2848" i="2" s="1"/>
  <c r="N2849" i="2"/>
  <c r="P2849" i="2" s="1"/>
  <c r="N2850" i="2"/>
  <c r="P2850" i="2" s="1"/>
  <c r="N2851" i="2"/>
  <c r="P2851" i="2" s="1"/>
  <c r="N2852" i="2"/>
  <c r="P2852" i="2" s="1"/>
  <c r="N2853" i="2"/>
  <c r="P2853" i="2" s="1"/>
  <c r="N2854" i="2"/>
  <c r="P2854" i="2" s="1"/>
  <c r="N2855" i="2"/>
  <c r="P2855" i="2" s="1"/>
  <c r="N2856" i="2"/>
  <c r="P2856" i="2" s="1"/>
  <c r="N2857" i="2"/>
  <c r="P2857" i="2" s="1"/>
  <c r="N2858" i="2"/>
  <c r="P2858" i="2" s="1"/>
  <c r="N2859" i="2"/>
  <c r="P2859" i="2" s="1"/>
  <c r="N2860" i="2"/>
  <c r="P2860" i="2" s="1"/>
  <c r="N2861" i="2"/>
  <c r="P2861" i="2" s="1"/>
  <c r="N2862" i="2"/>
  <c r="P2862" i="2" s="1"/>
  <c r="N2863" i="2"/>
  <c r="P2863" i="2" s="1"/>
  <c r="N2864" i="2"/>
  <c r="P2864" i="2" s="1"/>
  <c r="N2865" i="2"/>
  <c r="P2865" i="2" s="1"/>
  <c r="N2866" i="2"/>
  <c r="P2866" i="2" s="1"/>
  <c r="N2867" i="2"/>
  <c r="P2867" i="2" s="1"/>
  <c r="N2868" i="2"/>
  <c r="P2868" i="2" s="1"/>
  <c r="N2869" i="2"/>
  <c r="P2869" i="2" s="1"/>
  <c r="N2870" i="2"/>
  <c r="P2870" i="2" s="1"/>
  <c r="N2871" i="2"/>
  <c r="P2871" i="2" s="1"/>
  <c r="N2872" i="2"/>
  <c r="P2872" i="2" s="1"/>
  <c r="N2873" i="2"/>
  <c r="P2873" i="2" s="1"/>
  <c r="N2874" i="2"/>
  <c r="P2874" i="2" s="1"/>
  <c r="N2875" i="2"/>
  <c r="P2875" i="2" s="1"/>
  <c r="N2876" i="2"/>
  <c r="P2876" i="2" s="1"/>
  <c r="N2877" i="2"/>
  <c r="P2877" i="2" s="1"/>
  <c r="N2878" i="2"/>
  <c r="P2878" i="2" s="1"/>
  <c r="N2879" i="2"/>
  <c r="P2879" i="2" s="1"/>
  <c r="N2880" i="2"/>
  <c r="P2880" i="2" s="1"/>
  <c r="N2881" i="2"/>
  <c r="P2881" i="2" s="1"/>
  <c r="N2882" i="2"/>
  <c r="P2882" i="2" s="1"/>
  <c r="N2883" i="2"/>
  <c r="P2883" i="2" s="1"/>
  <c r="N2884" i="2"/>
  <c r="P2884" i="2" s="1"/>
  <c r="N2885" i="2"/>
  <c r="P2885" i="2" s="1"/>
  <c r="N2886" i="2"/>
  <c r="P2886" i="2" s="1"/>
  <c r="N2887" i="2"/>
  <c r="P2887" i="2" s="1"/>
  <c r="N2888" i="2"/>
  <c r="P2888" i="2" s="1"/>
  <c r="N2889" i="2"/>
  <c r="P2889" i="2" s="1"/>
  <c r="N2890" i="2"/>
  <c r="P2890" i="2" s="1"/>
  <c r="N2891" i="2"/>
  <c r="P2891" i="2" s="1"/>
  <c r="N2892" i="2"/>
  <c r="P2892" i="2" s="1"/>
  <c r="N2893" i="2"/>
  <c r="P2893" i="2" s="1"/>
  <c r="N2894" i="2"/>
  <c r="P2894" i="2" s="1"/>
  <c r="N2895" i="2"/>
  <c r="P2895" i="2" s="1"/>
  <c r="N2896" i="2"/>
  <c r="P2896" i="2" s="1"/>
  <c r="N2897" i="2"/>
  <c r="P2897" i="2" s="1"/>
  <c r="N2898" i="2"/>
  <c r="P2898" i="2" s="1"/>
  <c r="N2899" i="2"/>
  <c r="P2899" i="2" s="1"/>
  <c r="N2900" i="2"/>
  <c r="P2900" i="2" s="1"/>
  <c r="N2901" i="2"/>
  <c r="P2901" i="2" s="1"/>
  <c r="N2902" i="2"/>
  <c r="P2902" i="2" s="1"/>
  <c r="N2903" i="2"/>
  <c r="P2903" i="2" s="1"/>
  <c r="N2904" i="2"/>
  <c r="P2904" i="2" s="1"/>
  <c r="N2905" i="2"/>
  <c r="P2905" i="2" s="1"/>
  <c r="N2906" i="2"/>
  <c r="P2906" i="2" s="1"/>
  <c r="N2907" i="2"/>
  <c r="P2907" i="2" s="1"/>
  <c r="N2908" i="2"/>
  <c r="P2908" i="2" s="1"/>
  <c r="N2909" i="2"/>
  <c r="P2909" i="2" s="1"/>
  <c r="N2910" i="2"/>
  <c r="P2910" i="2" s="1"/>
  <c r="N2911" i="2"/>
  <c r="P2911" i="2" s="1"/>
  <c r="N2912" i="2"/>
  <c r="P2912" i="2" s="1"/>
  <c r="N2913" i="2"/>
  <c r="P2913" i="2" s="1"/>
  <c r="N2914" i="2"/>
  <c r="P2914" i="2" s="1"/>
  <c r="N2915" i="2"/>
  <c r="P2915" i="2" s="1"/>
  <c r="N2916" i="2"/>
  <c r="P2916" i="2" s="1"/>
  <c r="N2917" i="2"/>
  <c r="P2917" i="2" s="1"/>
  <c r="N2918" i="2"/>
  <c r="P2918" i="2" s="1"/>
  <c r="N2919" i="2"/>
  <c r="P2919" i="2" s="1"/>
  <c r="N2920" i="2"/>
  <c r="P2920" i="2" s="1"/>
  <c r="N2921" i="2"/>
  <c r="P2921" i="2" s="1"/>
  <c r="N2922" i="2"/>
  <c r="P2922" i="2" s="1"/>
  <c r="N2923" i="2"/>
  <c r="P2923" i="2" s="1"/>
  <c r="N2924" i="2"/>
  <c r="P2924" i="2" s="1"/>
  <c r="N2925" i="2"/>
  <c r="P2925" i="2" s="1"/>
  <c r="N2926" i="2"/>
  <c r="P2926" i="2" s="1"/>
  <c r="N2927" i="2"/>
  <c r="P2927" i="2" s="1"/>
  <c r="N2928" i="2"/>
  <c r="P2928" i="2" s="1"/>
  <c r="N2929" i="2"/>
  <c r="P2929" i="2" s="1"/>
  <c r="N2930" i="2"/>
  <c r="P2930" i="2" s="1"/>
  <c r="N2931" i="2"/>
  <c r="P2931" i="2" s="1"/>
  <c r="N2932" i="2"/>
  <c r="P2932" i="2" s="1"/>
  <c r="N2933" i="2"/>
  <c r="P2933" i="2" s="1"/>
  <c r="N2934" i="2"/>
  <c r="P2934" i="2" s="1"/>
  <c r="N2935" i="2"/>
  <c r="P2935" i="2" s="1"/>
  <c r="N2936" i="2"/>
  <c r="P2936" i="2" s="1"/>
  <c r="N2937" i="2"/>
  <c r="P2937" i="2" s="1"/>
  <c r="N2938" i="2"/>
  <c r="P2938" i="2" s="1"/>
  <c r="N2939" i="2"/>
  <c r="P2939" i="2" s="1"/>
  <c r="N2940" i="2"/>
  <c r="P2940" i="2" s="1"/>
  <c r="N2941" i="2"/>
  <c r="P2941" i="2" s="1"/>
  <c r="N2942" i="2"/>
  <c r="P2942" i="2" s="1"/>
  <c r="N2943" i="2"/>
  <c r="P2943" i="2" s="1"/>
  <c r="N2944" i="2"/>
  <c r="P2944" i="2" s="1"/>
  <c r="N2945" i="2"/>
  <c r="P2945" i="2" s="1"/>
  <c r="N2946" i="2"/>
  <c r="P2946" i="2" s="1"/>
  <c r="N2947" i="2"/>
  <c r="P2947" i="2" s="1"/>
  <c r="N2948" i="2"/>
  <c r="P2948" i="2" s="1"/>
  <c r="N2949" i="2"/>
  <c r="P2949" i="2" s="1"/>
  <c r="N2950" i="2"/>
  <c r="P2950" i="2" s="1"/>
  <c r="N2951" i="2"/>
  <c r="P2951" i="2" s="1"/>
  <c r="N2952" i="2"/>
  <c r="P2952" i="2" s="1"/>
  <c r="N2953" i="2"/>
  <c r="P2953" i="2" s="1"/>
  <c r="N2954" i="2"/>
  <c r="P2954" i="2" s="1"/>
  <c r="N2955" i="2"/>
  <c r="P2955" i="2" s="1"/>
  <c r="N2956" i="2"/>
  <c r="P2956" i="2" s="1"/>
  <c r="N2957" i="2"/>
  <c r="P2957" i="2" s="1"/>
  <c r="N2958" i="2"/>
  <c r="P2958" i="2" s="1"/>
  <c r="N2959" i="2"/>
  <c r="P2959" i="2" s="1"/>
  <c r="N2960" i="2"/>
  <c r="P2960" i="2" s="1"/>
  <c r="N2961" i="2"/>
  <c r="P2961" i="2" s="1"/>
  <c r="N2962" i="2"/>
  <c r="P2962" i="2" s="1"/>
  <c r="N2963" i="2"/>
  <c r="P2963" i="2" s="1"/>
  <c r="N2964" i="2"/>
  <c r="P2964" i="2" s="1"/>
  <c r="N2965" i="2"/>
  <c r="P2965" i="2" s="1"/>
  <c r="N2966" i="2"/>
  <c r="P2966" i="2" s="1"/>
  <c r="N2967" i="2"/>
  <c r="P2967" i="2" s="1"/>
  <c r="N2968" i="2"/>
  <c r="P2968" i="2" s="1"/>
  <c r="N2969" i="2"/>
  <c r="P2969" i="2" s="1"/>
  <c r="N2970" i="2"/>
  <c r="P2970" i="2" s="1"/>
  <c r="N2971" i="2"/>
  <c r="P2971" i="2" s="1"/>
  <c r="N2972" i="2"/>
  <c r="P2972" i="2" s="1"/>
  <c r="N2973" i="2"/>
  <c r="P2973" i="2" s="1"/>
  <c r="N2974" i="2"/>
  <c r="P2974" i="2" s="1"/>
  <c r="N2975" i="2"/>
  <c r="P2975" i="2" s="1"/>
  <c r="N2976" i="2"/>
  <c r="P2976" i="2" s="1"/>
  <c r="N2977" i="2"/>
  <c r="P2977" i="2" s="1"/>
  <c r="N2978" i="2"/>
  <c r="P2978" i="2" s="1"/>
  <c r="N2979" i="2"/>
  <c r="P2979" i="2" s="1"/>
  <c r="N2980" i="2"/>
  <c r="P2980" i="2" s="1"/>
  <c r="N2981" i="2"/>
  <c r="P2981" i="2" s="1"/>
  <c r="N2982" i="2"/>
  <c r="P2982" i="2" s="1"/>
  <c r="N2983" i="2"/>
  <c r="P2983" i="2" s="1"/>
  <c r="N2984" i="2"/>
  <c r="P2984" i="2" s="1"/>
  <c r="N2985" i="2"/>
  <c r="P2985" i="2" s="1"/>
  <c r="N2986" i="2"/>
  <c r="P2986" i="2" s="1"/>
  <c r="N2987" i="2"/>
  <c r="P2987" i="2" s="1"/>
  <c r="N2988" i="2"/>
  <c r="P2988" i="2" s="1"/>
  <c r="N2989" i="2"/>
  <c r="P2989" i="2" s="1"/>
  <c r="N2990" i="2"/>
  <c r="P2990" i="2" s="1"/>
  <c r="N2991" i="2"/>
  <c r="P2991" i="2" s="1"/>
  <c r="N2992" i="2"/>
  <c r="P2992" i="2" s="1"/>
  <c r="N2993" i="2"/>
  <c r="N2994" i="2"/>
  <c r="N2995" i="2"/>
  <c r="P2995" i="2" s="1"/>
  <c r="N2996" i="2"/>
  <c r="P2996" i="2" s="1"/>
  <c r="N2997" i="2"/>
  <c r="P2997" i="2" s="1"/>
  <c r="N2998" i="2"/>
  <c r="P2998" i="2" s="1"/>
  <c r="N2999" i="2"/>
  <c r="P2999" i="2" s="1"/>
  <c r="N3000" i="2"/>
  <c r="P3000" i="2" s="1"/>
  <c r="N3001" i="2"/>
  <c r="P3001" i="2" s="1"/>
  <c r="N3002" i="2"/>
  <c r="P3002" i="2" s="1"/>
  <c r="N3003" i="2"/>
  <c r="P3003" i="2" s="1"/>
  <c r="N3004" i="2"/>
  <c r="P3004" i="2" s="1"/>
  <c r="N3005" i="2"/>
  <c r="P3005" i="2" s="1"/>
  <c r="N3006" i="2"/>
  <c r="P3006" i="2" s="1"/>
  <c r="N3007" i="2"/>
  <c r="P3007" i="2" s="1"/>
  <c r="N3008" i="2"/>
  <c r="P3008" i="2" s="1"/>
  <c r="N3009" i="2"/>
  <c r="P3009" i="2" s="1"/>
  <c r="N3010" i="2"/>
  <c r="P3010" i="2" s="1"/>
  <c r="N3011" i="2"/>
  <c r="P3011" i="2" s="1"/>
  <c r="N3012" i="2"/>
  <c r="P3012" i="2" s="1"/>
  <c r="N3013" i="2"/>
  <c r="P3013" i="2" s="1"/>
  <c r="N3014" i="2"/>
  <c r="P3014" i="2" s="1"/>
  <c r="N3015" i="2"/>
  <c r="P3015" i="2" s="1"/>
  <c r="N3016" i="2"/>
  <c r="P3016" i="2" s="1"/>
  <c r="N3017" i="2"/>
  <c r="P3017" i="2" s="1"/>
  <c r="N3018" i="2"/>
  <c r="P3018" i="2" s="1"/>
  <c r="N3019" i="2"/>
  <c r="P3019" i="2" s="1"/>
  <c r="N3020" i="2"/>
  <c r="P3020" i="2" s="1"/>
  <c r="N3021" i="2"/>
  <c r="P3021" i="2" s="1"/>
  <c r="N3022" i="2"/>
  <c r="P3022" i="2" s="1"/>
  <c r="N3023" i="2"/>
  <c r="P3023" i="2" s="1"/>
  <c r="N3024" i="2"/>
  <c r="P3024" i="2" s="1"/>
  <c r="N3025" i="2"/>
  <c r="P3025" i="2" s="1"/>
  <c r="N3026" i="2"/>
  <c r="P3026" i="2" s="1"/>
  <c r="N3027" i="2"/>
  <c r="P3027" i="2" s="1"/>
  <c r="N3028" i="2"/>
  <c r="P3028" i="2" s="1"/>
  <c r="N3029" i="2"/>
  <c r="P3029" i="2" s="1"/>
  <c r="N3030" i="2"/>
  <c r="P3030" i="2" s="1"/>
  <c r="N3031" i="2"/>
  <c r="P3031" i="2" s="1"/>
  <c r="N3032" i="2"/>
  <c r="P3032" i="2" s="1"/>
  <c r="N3033" i="2"/>
  <c r="P3033" i="2" s="1"/>
  <c r="N3034" i="2"/>
  <c r="P3034" i="2" s="1"/>
  <c r="N3035" i="2"/>
  <c r="P3035" i="2" s="1"/>
  <c r="N3036" i="2"/>
  <c r="P3036" i="2" s="1"/>
  <c r="N3037" i="2"/>
  <c r="P3037" i="2" s="1"/>
  <c r="N3038" i="2"/>
  <c r="P3038" i="2" s="1"/>
  <c r="N3039" i="2"/>
  <c r="P3039" i="2" s="1"/>
  <c r="N3040" i="2"/>
  <c r="P3040" i="2" s="1"/>
  <c r="N3041" i="2"/>
  <c r="P3041" i="2" s="1"/>
  <c r="N3042" i="2"/>
  <c r="P3042" i="2" s="1"/>
  <c r="N3043" i="2"/>
  <c r="P3043" i="2" s="1"/>
  <c r="N3044" i="2"/>
  <c r="P3044" i="2" s="1"/>
  <c r="N3045" i="2"/>
  <c r="P3045" i="2" s="1"/>
  <c r="N3046" i="2"/>
  <c r="P3046" i="2" s="1"/>
  <c r="N3047" i="2"/>
  <c r="P3047" i="2" s="1"/>
  <c r="N3048" i="2"/>
  <c r="P3048" i="2" s="1"/>
  <c r="N3049" i="2"/>
  <c r="P3049" i="2" s="1"/>
  <c r="N3050" i="2"/>
  <c r="P3050" i="2" s="1"/>
  <c r="N3051" i="2"/>
  <c r="P3051" i="2" s="1"/>
  <c r="N3052" i="2"/>
  <c r="P3052" i="2" s="1"/>
  <c r="N3053" i="2"/>
  <c r="P3053" i="2" s="1"/>
  <c r="N3054" i="2"/>
  <c r="P3054" i="2" s="1"/>
  <c r="N3055" i="2"/>
  <c r="P3055" i="2" s="1"/>
  <c r="N3056" i="2"/>
  <c r="P3056" i="2" s="1"/>
  <c r="N3057" i="2"/>
  <c r="P3057" i="2" s="1"/>
  <c r="N3058" i="2"/>
  <c r="P3058" i="2" s="1"/>
  <c r="N3059" i="2"/>
  <c r="P3059" i="2" s="1"/>
  <c r="N3060" i="2"/>
  <c r="P3060" i="2" s="1"/>
  <c r="N3061" i="2"/>
  <c r="P3061" i="2" s="1"/>
  <c r="N3062" i="2"/>
  <c r="P3062" i="2" s="1"/>
  <c r="N3063" i="2"/>
  <c r="P3063" i="2" s="1"/>
  <c r="N3064" i="2"/>
  <c r="P3064" i="2" s="1"/>
  <c r="N3065" i="2"/>
  <c r="P3065" i="2" s="1"/>
  <c r="N3066" i="2"/>
  <c r="P3066" i="2" s="1"/>
  <c r="N3067" i="2"/>
  <c r="P3067" i="2" s="1"/>
  <c r="N3068" i="2"/>
  <c r="P3068" i="2" s="1"/>
  <c r="N3069" i="2"/>
  <c r="P3069" i="2" s="1"/>
  <c r="N3070" i="2"/>
  <c r="P3070" i="2" s="1"/>
  <c r="N3071" i="2"/>
  <c r="P3071" i="2" s="1"/>
  <c r="N3072" i="2"/>
  <c r="P3072" i="2" s="1"/>
  <c r="N3073" i="2"/>
  <c r="P3073" i="2" s="1"/>
  <c r="N3074" i="2"/>
  <c r="P3074" i="2" s="1"/>
  <c r="N3075" i="2"/>
  <c r="P3075" i="2" s="1"/>
  <c r="N3076" i="2"/>
  <c r="P3076" i="2" s="1"/>
  <c r="N3077" i="2"/>
  <c r="P3077" i="2" s="1"/>
  <c r="N3078" i="2"/>
  <c r="P3078" i="2" s="1"/>
  <c r="N3079" i="2"/>
  <c r="P3079" i="2" s="1"/>
  <c r="N3080" i="2"/>
  <c r="P3080" i="2" s="1"/>
  <c r="N3081" i="2"/>
  <c r="P3081" i="2" s="1"/>
  <c r="N3082" i="2"/>
  <c r="P3082" i="2" s="1"/>
  <c r="N3083" i="2"/>
  <c r="P3083" i="2" s="1"/>
  <c r="N3084" i="2"/>
  <c r="N3085" i="2"/>
  <c r="P3085" i="2" s="1"/>
  <c r="N3086" i="2"/>
  <c r="P3086" i="2" s="1"/>
  <c r="N3087" i="2"/>
  <c r="P3087" i="2" s="1"/>
  <c r="N3088" i="2"/>
  <c r="P3088" i="2" s="1"/>
  <c r="N3089" i="2"/>
  <c r="P3089" i="2" s="1"/>
  <c r="N3090" i="2"/>
  <c r="P3090" i="2" s="1"/>
  <c r="N3091" i="2"/>
  <c r="P3091" i="2" s="1"/>
  <c r="N3092" i="2"/>
  <c r="P3092" i="2" s="1"/>
  <c r="N3093" i="2"/>
  <c r="P3093" i="2" s="1"/>
  <c r="N3094" i="2"/>
  <c r="P3094" i="2" s="1"/>
  <c r="N3095" i="2"/>
  <c r="P3095" i="2" s="1"/>
  <c r="N3096" i="2"/>
  <c r="P3096" i="2" s="1"/>
  <c r="N3097" i="2"/>
  <c r="P3097" i="2" s="1"/>
  <c r="N3098" i="2"/>
  <c r="P3098" i="2" s="1"/>
  <c r="N3099" i="2"/>
  <c r="P3099" i="2" s="1"/>
  <c r="N3100" i="2"/>
  <c r="P3100" i="2" s="1"/>
  <c r="N3101" i="2"/>
  <c r="P3101" i="2" s="1"/>
  <c r="N3102" i="2"/>
  <c r="P3102" i="2" s="1"/>
  <c r="N3103" i="2"/>
  <c r="P3103" i="2" s="1"/>
  <c r="N3104" i="2"/>
  <c r="P3104" i="2" s="1"/>
  <c r="N3105" i="2"/>
  <c r="P3105" i="2" s="1"/>
  <c r="N3106" i="2"/>
  <c r="P3106" i="2" s="1"/>
  <c r="N3107" i="2"/>
  <c r="P3107" i="2" s="1"/>
  <c r="N3108" i="2"/>
  <c r="P3108" i="2" s="1"/>
  <c r="N3109" i="2"/>
  <c r="P3109" i="2" s="1"/>
  <c r="N3110" i="2"/>
  <c r="P3110" i="2" s="1"/>
  <c r="N3111" i="2"/>
  <c r="P3111" i="2" s="1"/>
  <c r="N3112" i="2"/>
  <c r="P3112" i="2" s="1"/>
  <c r="N3113" i="2"/>
  <c r="P3113" i="2" s="1"/>
  <c r="N3114" i="2"/>
  <c r="P3114" i="2" s="1"/>
  <c r="N3115" i="2"/>
  <c r="P3115" i="2" s="1"/>
  <c r="N3116" i="2"/>
  <c r="P3116" i="2" s="1"/>
  <c r="N3117" i="2"/>
  <c r="P3117" i="2" s="1"/>
  <c r="N3118" i="2"/>
  <c r="N3119" i="2"/>
  <c r="N3120" i="2"/>
  <c r="P3120" i="2" s="1"/>
  <c r="N3121" i="2"/>
  <c r="P3121" i="2" s="1"/>
  <c r="N3122" i="2"/>
  <c r="P3122" i="2" s="1"/>
  <c r="N3123" i="2"/>
  <c r="P3123" i="2" s="1"/>
  <c r="N3124" i="2"/>
  <c r="P3124" i="2" s="1"/>
  <c r="N3125" i="2"/>
  <c r="P3125" i="2" s="1"/>
  <c r="N3126" i="2"/>
  <c r="P3126" i="2" s="1"/>
  <c r="N3127" i="2"/>
  <c r="P3127" i="2" s="1"/>
  <c r="N3128" i="2"/>
  <c r="P3128" i="2" s="1"/>
  <c r="N3129" i="2"/>
  <c r="P3129" i="2" s="1"/>
  <c r="N3130" i="2"/>
  <c r="P3130" i="2" s="1"/>
  <c r="N3131" i="2"/>
  <c r="P3131" i="2" s="1"/>
  <c r="N3132" i="2"/>
  <c r="P3132" i="2" s="1"/>
  <c r="N3133" i="2"/>
  <c r="P3133" i="2" s="1"/>
  <c r="N3134" i="2"/>
  <c r="P3134" i="2" s="1"/>
  <c r="N3135" i="2"/>
  <c r="P3135" i="2" s="1"/>
  <c r="N3136" i="2"/>
  <c r="P3136" i="2" s="1"/>
  <c r="N3137" i="2"/>
  <c r="P3137" i="2" s="1"/>
  <c r="N3138" i="2"/>
  <c r="P3138" i="2" s="1"/>
  <c r="N3139" i="2"/>
  <c r="P3139" i="2" s="1"/>
  <c r="N3140" i="2"/>
  <c r="P3140" i="2" s="1"/>
  <c r="N3141" i="2"/>
  <c r="P3141" i="2" s="1"/>
  <c r="N3142" i="2"/>
  <c r="P3142" i="2" s="1"/>
  <c r="N3143" i="2"/>
  <c r="P3143" i="2" s="1"/>
  <c r="N3144" i="2"/>
  <c r="P3144" i="2" s="1"/>
  <c r="N3145" i="2"/>
  <c r="P3145" i="2" s="1"/>
  <c r="N3146" i="2"/>
  <c r="P3146" i="2" s="1"/>
  <c r="N3147" i="2"/>
  <c r="P3147" i="2" s="1"/>
  <c r="N3148" i="2"/>
  <c r="P3148" i="2" s="1"/>
  <c r="N3149" i="2"/>
  <c r="P3149" i="2" s="1"/>
  <c r="N3150" i="2"/>
  <c r="P3150" i="2" s="1"/>
  <c r="N3151" i="2"/>
  <c r="P3151" i="2" s="1"/>
  <c r="N3152" i="2"/>
  <c r="P3152" i="2" s="1"/>
  <c r="N3153" i="2"/>
  <c r="P3153" i="2" s="1"/>
  <c r="N3154" i="2"/>
  <c r="P3154" i="2" s="1"/>
  <c r="N3155" i="2"/>
  <c r="P3155" i="2" s="1"/>
  <c r="N3156" i="2"/>
  <c r="P3156" i="2" s="1"/>
  <c r="N3157" i="2"/>
  <c r="P3157" i="2" s="1"/>
  <c r="N3158" i="2"/>
  <c r="P3158" i="2" s="1"/>
  <c r="N3159" i="2"/>
  <c r="P3159" i="2" s="1"/>
  <c r="N3160" i="2"/>
  <c r="P3160" i="2" s="1"/>
  <c r="N3161" i="2"/>
  <c r="P3161" i="2" s="1"/>
  <c r="N3162" i="2"/>
  <c r="P3162" i="2" s="1"/>
  <c r="N3163" i="2"/>
  <c r="P3163" i="2" s="1"/>
  <c r="N3164" i="2"/>
  <c r="P3164" i="2" s="1"/>
  <c r="N3165" i="2"/>
  <c r="N3166" i="2"/>
  <c r="P3166" i="2" s="1"/>
  <c r="N3167" i="2"/>
  <c r="P3167" i="2" s="1"/>
  <c r="N3168" i="2"/>
  <c r="P3168" i="2" s="1"/>
  <c r="N3169" i="2"/>
  <c r="P3169" i="2" s="1"/>
  <c r="N3170" i="2"/>
  <c r="P3170" i="2" s="1"/>
  <c r="N3171" i="2"/>
  <c r="P3171" i="2" s="1"/>
  <c r="N3172" i="2"/>
  <c r="P3172" i="2" s="1"/>
  <c r="N3173" i="2"/>
  <c r="P3173" i="2" s="1"/>
  <c r="N3174" i="2"/>
  <c r="P3174" i="2" s="1"/>
  <c r="N3175" i="2"/>
  <c r="P3175" i="2" s="1"/>
  <c r="N3176" i="2"/>
  <c r="P3176" i="2" s="1"/>
  <c r="N3177" i="2"/>
  <c r="P3177" i="2" s="1"/>
  <c r="N3178" i="2"/>
  <c r="P3178" i="2" s="1"/>
  <c r="N3179" i="2"/>
  <c r="P3179" i="2" s="1"/>
  <c r="N3180" i="2"/>
  <c r="P3180" i="2" s="1"/>
  <c r="N3181" i="2"/>
  <c r="P3181" i="2" s="1"/>
  <c r="N3182" i="2"/>
  <c r="P3182" i="2" s="1"/>
  <c r="N3183" i="2"/>
  <c r="P3183" i="2" s="1"/>
  <c r="N3184" i="2"/>
  <c r="P3184" i="2" s="1"/>
  <c r="N3185" i="2"/>
  <c r="P3185" i="2" s="1"/>
  <c r="N3186" i="2"/>
  <c r="P3186" i="2" s="1"/>
  <c r="N3187" i="2"/>
  <c r="P3187" i="2" s="1"/>
  <c r="N3188" i="2"/>
  <c r="P3188" i="2" s="1"/>
  <c r="N3189" i="2"/>
  <c r="P3189" i="2" s="1"/>
  <c r="N3190" i="2"/>
  <c r="P3190" i="2" s="1"/>
  <c r="N3191" i="2"/>
  <c r="P3191" i="2" s="1"/>
  <c r="N3192" i="2"/>
  <c r="P3192" i="2" s="1"/>
  <c r="N3193" i="2"/>
  <c r="P3193" i="2" s="1"/>
  <c r="N3194" i="2"/>
  <c r="P3194" i="2" s="1"/>
  <c r="N3195" i="2"/>
  <c r="P3195" i="2" s="1"/>
  <c r="N3196" i="2"/>
  <c r="P3196" i="2" s="1"/>
  <c r="N3197" i="2"/>
  <c r="P3197" i="2" s="1"/>
  <c r="N3198" i="2"/>
  <c r="P3198" i="2" s="1"/>
  <c r="N3199" i="2"/>
  <c r="P3199" i="2" s="1"/>
  <c r="N3200" i="2"/>
  <c r="P3200" i="2" s="1"/>
  <c r="N3201" i="2"/>
  <c r="P3201" i="2" s="1"/>
  <c r="N3202" i="2"/>
  <c r="P3202" i="2" s="1"/>
  <c r="N3203" i="2"/>
  <c r="N3204" i="2"/>
  <c r="P3204" i="2" s="1"/>
  <c r="N3205" i="2"/>
  <c r="P3205" i="2" s="1"/>
  <c r="N3206" i="2"/>
  <c r="P3206" i="2" s="1"/>
  <c r="N3207" i="2"/>
  <c r="P3207" i="2" s="1"/>
  <c r="N3208" i="2"/>
  <c r="P3208" i="2" s="1"/>
  <c r="N3209" i="2"/>
  <c r="P3209" i="2" s="1"/>
  <c r="N3210" i="2"/>
  <c r="P3210" i="2" s="1"/>
  <c r="N3211" i="2"/>
  <c r="P3211" i="2" s="1"/>
  <c r="N3212" i="2"/>
  <c r="P3212" i="2" s="1"/>
  <c r="N3213" i="2"/>
  <c r="P3213" i="2" s="1"/>
  <c r="N3214" i="2"/>
  <c r="P3214" i="2" s="1"/>
  <c r="N3215" i="2"/>
  <c r="P3215" i="2" s="1"/>
  <c r="N3216" i="2"/>
  <c r="P3216" i="2" s="1"/>
  <c r="N3217" i="2"/>
  <c r="P3217" i="2" s="1"/>
  <c r="N3218" i="2"/>
  <c r="P3218" i="2" s="1"/>
  <c r="N3219" i="2"/>
  <c r="P3219" i="2" s="1"/>
  <c r="N3220" i="2"/>
  <c r="P3220" i="2" s="1"/>
  <c r="N3221" i="2"/>
  <c r="P3221" i="2" s="1"/>
  <c r="N3222" i="2"/>
  <c r="P3222" i="2" s="1"/>
  <c r="N3223" i="2"/>
  <c r="P3223" i="2" s="1"/>
  <c r="N3224" i="2"/>
  <c r="P3224" i="2" s="1"/>
  <c r="N3225" i="2"/>
  <c r="P3225" i="2" s="1"/>
  <c r="N3226" i="2"/>
  <c r="P3226" i="2" s="1"/>
  <c r="N3227" i="2"/>
  <c r="P3227" i="2" s="1"/>
  <c r="N3228" i="2"/>
  <c r="P3228" i="2" s="1"/>
  <c r="N3229" i="2"/>
  <c r="P3229" i="2" s="1"/>
  <c r="N3230" i="2"/>
  <c r="P3230" i="2" s="1"/>
  <c r="N3231" i="2"/>
  <c r="P3231" i="2" s="1"/>
  <c r="N3232" i="2"/>
  <c r="P3232" i="2" s="1"/>
  <c r="N3233" i="2"/>
  <c r="P3233" i="2" s="1"/>
  <c r="N3234" i="2"/>
  <c r="P3234" i="2" s="1"/>
  <c r="N3235" i="2"/>
  <c r="P3235" i="2" s="1"/>
  <c r="N3236" i="2"/>
  <c r="P3236" i="2" s="1"/>
  <c r="N3237" i="2"/>
  <c r="P3237" i="2" s="1"/>
  <c r="N3238" i="2"/>
  <c r="P3238" i="2" s="1"/>
  <c r="N3239" i="2"/>
  <c r="P3239" i="2" s="1"/>
  <c r="N3240" i="2"/>
  <c r="P3240" i="2" s="1"/>
  <c r="N3241" i="2"/>
  <c r="P3241" i="2" s="1"/>
  <c r="N3242" i="2"/>
  <c r="P3242" i="2" s="1"/>
  <c r="N3243" i="2"/>
  <c r="P3243" i="2" s="1"/>
  <c r="N3244" i="2"/>
  <c r="P3244" i="2" s="1"/>
  <c r="N3245" i="2"/>
  <c r="P3245" i="2" s="1"/>
  <c r="N3246" i="2"/>
  <c r="P3246" i="2" s="1"/>
  <c r="N3247" i="2"/>
  <c r="P3247" i="2" s="1"/>
  <c r="N3248" i="2"/>
  <c r="P3248" i="2" s="1"/>
  <c r="N3249" i="2"/>
  <c r="P3249" i="2" s="1"/>
  <c r="N3250" i="2"/>
  <c r="P3250" i="2" s="1"/>
  <c r="N3251" i="2"/>
  <c r="P3251" i="2" s="1"/>
  <c r="N3252" i="2"/>
  <c r="P3252" i="2" s="1"/>
  <c r="N3253" i="2"/>
  <c r="P3253" i="2" s="1"/>
  <c r="N3254" i="2"/>
  <c r="P3254" i="2" s="1"/>
  <c r="N3255" i="2"/>
  <c r="P3255" i="2" s="1"/>
  <c r="N3256" i="2"/>
  <c r="P3256" i="2" s="1"/>
  <c r="N3257" i="2"/>
  <c r="P3257" i="2" s="1"/>
  <c r="N3258" i="2"/>
  <c r="P3258" i="2" s="1"/>
  <c r="N3259" i="2"/>
  <c r="P3259" i="2" s="1"/>
  <c r="N3260" i="2"/>
  <c r="P3260" i="2" s="1"/>
  <c r="N3261" i="2"/>
  <c r="P3261" i="2" s="1"/>
  <c r="N3262" i="2"/>
  <c r="P3262" i="2" s="1"/>
  <c r="N3263" i="2"/>
  <c r="P3263" i="2" s="1"/>
  <c r="N3264" i="2"/>
  <c r="P3264" i="2" s="1"/>
  <c r="N3265" i="2"/>
  <c r="P3265" i="2" s="1"/>
  <c r="N3266" i="2"/>
  <c r="P3266" i="2" s="1"/>
  <c r="N3267" i="2"/>
  <c r="P3267" i="2" s="1"/>
  <c r="N3268" i="2"/>
  <c r="P3268" i="2" s="1"/>
  <c r="N3269" i="2"/>
  <c r="P3269" i="2" s="1"/>
  <c r="N3270" i="2"/>
  <c r="P3270" i="2" s="1"/>
  <c r="N3271" i="2"/>
  <c r="P3271" i="2" s="1"/>
  <c r="N3272" i="2"/>
  <c r="P3272" i="2" s="1"/>
  <c r="N3273" i="2"/>
  <c r="P3273" i="2" s="1"/>
  <c r="N3274" i="2"/>
  <c r="P3274" i="2" s="1"/>
  <c r="N3275" i="2"/>
  <c r="P3275" i="2" s="1"/>
  <c r="N3276" i="2"/>
  <c r="P3276" i="2" s="1"/>
  <c r="N3277" i="2"/>
  <c r="P3277" i="2" s="1"/>
  <c r="N3278" i="2"/>
  <c r="P3278" i="2" s="1"/>
  <c r="N3279" i="2"/>
  <c r="P3279" i="2" s="1"/>
  <c r="N3280" i="2"/>
  <c r="P3280" i="2" s="1"/>
  <c r="N3281" i="2"/>
  <c r="P3281" i="2" s="1"/>
  <c r="N3282" i="2"/>
  <c r="P3282" i="2" s="1"/>
  <c r="N3283" i="2"/>
  <c r="P3283" i="2" s="1"/>
  <c r="N3284" i="2"/>
  <c r="P3284" i="2" s="1"/>
  <c r="N3285" i="2"/>
  <c r="P3285" i="2" s="1"/>
  <c r="N3286" i="2"/>
  <c r="P3286" i="2" s="1"/>
  <c r="N3287" i="2"/>
  <c r="P3287" i="2" s="1"/>
  <c r="N3288" i="2"/>
  <c r="P3288" i="2" s="1"/>
  <c r="N3289" i="2"/>
  <c r="P3289" i="2" s="1"/>
  <c r="N3290" i="2"/>
  <c r="P3290" i="2" s="1"/>
  <c r="N3291" i="2"/>
  <c r="P3291" i="2" s="1"/>
  <c r="N3292" i="2"/>
  <c r="P3292" i="2" s="1"/>
  <c r="N3293" i="2"/>
  <c r="P3293" i="2" s="1"/>
  <c r="N3294" i="2"/>
  <c r="P3294" i="2" s="1"/>
  <c r="N3295" i="2"/>
  <c r="P3295" i="2" s="1"/>
  <c r="N3296" i="2"/>
  <c r="P3296" i="2" s="1"/>
  <c r="N3297" i="2"/>
  <c r="P3297" i="2" s="1"/>
  <c r="N3298" i="2"/>
  <c r="P3298" i="2" s="1"/>
  <c r="P2617" i="2" l="1"/>
  <c r="E18" i="6"/>
  <c r="P3118" i="2"/>
  <c r="J16" i="6"/>
  <c r="P598" i="2"/>
  <c r="F11" i="6"/>
  <c r="P586" i="2"/>
  <c r="I13" i="6"/>
  <c r="P334" i="2"/>
  <c r="J14" i="6"/>
  <c r="T10" i="6" s="1"/>
  <c r="P118" i="2"/>
  <c r="I12" i="6"/>
  <c r="P46" i="2"/>
  <c r="G88" i="6"/>
  <c r="G7" i="6"/>
  <c r="Q8" i="6" s="1"/>
  <c r="P22" i="2"/>
  <c r="H88" i="6"/>
  <c r="H7" i="6"/>
  <c r="R8" i="6" s="1"/>
  <c r="P10" i="2"/>
  <c r="C88" i="6"/>
  <c r="C7" i="6"/>
  <c r="M8" i="6" s="1"/>
  <c r="C46" i="6"/>
  <c r="C41" i="6"/>
  <c r="P2589" i="2"/>
  <c r="E16" i="6"/>
  <c r="P2409" i="2"/>
  <c r="H18" i="6"/>
  <c r="P129" i="2"/>
  <c r="J12" i="6"/>
  <c r="P93" i="2"/>
  <c r="F89" i="6"/>
  <c r="F9" i="6"/>
  <c r="P33" i="2"/>
  <c r="G89" i="6"/>
  <c r="G9" i="6"/>
  <c r="P21" i="2"/>
  <c r="H89" i="6"/>
  <c r="H9" i="6"/>
  <c r="D40" i="6"/>
  <c r="C6" i="6"/>
  <c r="C87" i="6"/>
  <c r="C25" i="6"/>
  <c r="D69" i="6"/>
  <c r="E69" i="6" s="1"/>
  <c r="P2265" i="2"/>
  <c r="H16" i="6"/>
  <c r="P2528" i="2"/>
  <c r="C16" i="6"/>
  <c r="P2228" i="2"/>
  <c r="D18" i="6"/>
  <c r="P1340" i="2"/>
  <c r="D12" i="6"/>
  <c r="P980" i="2"/>
  <c r="E88" i="6"/>
  <c r="E7" i="6"/>
  <c r="O8" i="6" s="1"/>
  <c r="P296" i="2"/>
  <c r="H11" i="6"/>
  <c r="P284" i="2"/>
  <c r="C12" i="6"/>
  <c r="H87" i="6"/>
  <c r="D45" i="6"/>
  <c r="C30" i="6"/>
  <c r="H8" i="6"/>
  <c r="R9" i="6" s="1"/>
  <c r="P3165" i="2"/>
  <c r="C17" i="6"/>
  <c r="P2407" i="2"/>
  <c r="G18" i="6"/>
  <c r="P1051" i="2"/>
  <c r="E8" i="6"/>
  <c r="O9" i="6" s="1"/>
  <c r="P679" i="2"/>
  <c r="C14" i="6"/>
  <c r="M10" i="6" s="1"/>
  <c r="P283" i="2"/>
  <c r="C11" i="6"/>
  <c r="P223" i="2"/>
  <c r="H13" i="6"/>
  <c r="P139" i="2"/>
  <c r="D89" i="6"/>
  <c r="D9" i="6"/>
  <c r="G87" i="6"/>
  <c r="D44" i="6"/>
  <c r="C29" i="6"/>
  <c r="G8" i="6"/>
  <c r="Q9" i="6" s="1"/>
  <c r="D61" i="6"/>
  <c r="E61" i="6" s="1"/>
  <c r="D60" i="6"/>
  <c r="E60" i="6" s="1"/>
  <c r="C40" i="6"/>
  <c r="P2994" i="2"/>
  <c r="I17" i="6"/>
  <c r="P2070" i="2"/>
  <c r="E11" i="6"/>
  <c r="P306" i="2"/>
  <c r="H15" i="6"/>
  <c r="P126" i="2"/>
  <c r="F12" i="6"/>
  <c r="P54" i="2"/>
  <c r="J6" i="6"/>
  <c r="D59" i="6"/>
  <c r="E59" i="6" s="1"/>
  <c r="C45" i="6"/>
  <c r="P2993" i="2"/>
  <c r="J17" i="6"/>
  <c r="P1805" i="2"/>
  <c r="G12" i="6"/>
  <c r="P305" i="2"/>
  <c r="J15" i="6"/>
  <c r="P53" i="2"/>
  <c r="I6" i="6"/>
  <c r="P17" i="2"/>
  <c r="F87" i="6"/>
  <c r="F8" i="6"/>
  <c r="P9" i="6" s="1"/>
  <c r="D57" i="6"/>
  <c r="E57" i="6" s="1"/>
  <c r="C44" i="6"/>
  <c r="P940" i="2"/>
  <c r="E89" i="6"/>
  <c r="E15" i="6"/>
  <c r="P304" i="2"/>
  <c r="I15" i="6"/>
  <c r="P112" i="2"/>
  <c r="D6" i="6"/>
  <c r="P52" i="2"/>
  <c r="H6" i="6"/>
  <c r="P16" i="2"/>
  <c r="F88" i="6"/>
  <c r="D43" i="6"/>
  <c r="C28" i="6"/>
  <c r="F7" i="6"/>
  <c r="P8" i="6" s="1"/>
  <c r="D70" i="6"/>
  <c r="E70" i="6" s="1"/>
  <c r="D56" i="6"/>
  <c r="E56" i="6" s="1"/>
  <c r="P1852" i="2"/>
  <c r="C18" i="6"/>
  <c r="E87" i="6"/>
  <c r="D42" i="6"/>
  <c r="C27" i="6"/>
  <c r="E14" i="6"/>
  <c r="O10" i="6" s="1"/>
  <c r="P387" i="2"/>
  <c r="J11" i="6"/>
  <c r="P327" i="2"/>
  <c r="G15" i="6"/>
  <c r="P39" i="2"/>
  <c r="F10" i="6"/>
  <c r="P27" i="2"/>
  <c r="J87" i="6"/>
  <c r="J8" i="6"/>
  <c r="T9" i="6" s="1"/>
  <c r="P15" i="2"/>
  <c r="C33" i="6"/>
  <c r="P2306" i="2"/>
  <c r="J18" i="6"/>
  <c r="P386" i="2"/>
  <c r="I11" i="6"/>
  <c r="P242" i="2"/>
  <c r="H14" i="6"/>
  <c r="R10" i="6" s="1"/>
  <c r="P26" i="2"/>
  <c r="I87" i="6"/>
  <c r="I8" i="6"/>
  <c r="S9" i="6" s="1"/>
  <c r="D88" i="6"/>
  <c r="D7" i="6"/>
  <c r="N8" i="6" s="1"/>
  <c r="C43" i="6"/>
  <c r="P1141" i="2"/>
  <c r="E12" i="6"/>
  <c r="P1033" i="2"/>
  <c r="E6" i="6"/>
  <c r="P433" i="2"/>
  <c r="D14" i="6"/>
  <c r="N10" i="6" s="1"/>
  <c r="P289" i="2"/>
  <c r="D11" i="6"/>
  <c r="P109" i="2"/>
  <c r="G11" i="6"/>
  <c r="J88" i="6"/>
  <c r="D47" i="6"/>
  <c r="C32" i="6"/>
  <c r="J7" i="6"/>
  <c r="T8" i="6" s="1"/>
  <c r="P13" i="2"/>
  <c r="C89" i="6"/>
  <c r="C9" i="6"/>
  <c r="C42" i="6"/>
  <c r="D68" i="6"/>
  <c r="D55" i="6"/>
  <c r="P2773" i="2"/>
  <c r="D16" i="6"/>
  <c r="P3084" i="2"/>
  <c r="F18" i="6"/>
  <c r="P312" i="2"/>
  <c r="C15" i="6"/>
  <c r="P240" i="2"/>
  <c r="G14" i="6"/>
  <c r="Q10" i="6" s="1"/>
  <c r="P204" i="2"/>
  <c r="H10" i="6"/>
  <c r="P36" i="2"/>
  <c r="I89" i="6"/>
  <c r="I9" i="6"/>
  <c r="I88" i="6"/>
  <c r="C31" i="6"/>
  <c r="D46" i="6"/>
  <c r="E46" i="6" s="1"/>
  <c r="I7" i="6"/>
  <c r="S8" i="6" s="1"/>
  <c r="D41" i="6"/>
  <c r="E41" i="6" s="1"/>
  <c r="D87" i="6"/>
  <c r="C26" i="6"/>
  <c r="D8" i="6"/>
  <c r="N9" i="6" s="1"/>
  <c r="D58" i="6"/>
  <c r="E58" i="6" s="1"/>
  <c r="P2305" i="2"/>
  <c r="I18" i="6"/>
  <c r="P3203" i="2"/>
  <c r="G16" i="6"/>
  <c r="P3119" i="2"/>
  <c r="I16" i="6"/>
  <c r="P1211" i="2"/>
  <c r="D13" i="6"/>
  <c r="P791" i="2"/>
  <c r="F14" i="6"/>
  <c r="P10" i="6" s="1"/>
  <c r="P659" i="2"/>
  <c r="F15" i="6"/>
  <c r="P587" i="2"/>
  <c r="J13" i="6"/>
  <c r="P551" i="2"/>
  <c r="F6" i="6"/>
  <c r="F19" i="6" s="1"/>
  <c r="P335" i="2"/>
  <c r="I14" i="6"/>
  <c r="S10" i="6" s="1"/>
  <c r="P311" i="2"/>
  <c r="D15" i="6"/>
  <c r="P239" i="2"/>
  <c r="G6" i="6"/>
  <c r="P203" i="2"/>
  <c r="C10" i="6"/>
  <c r="P119" i="2"/>
  <c r="H12" i="6"/>
  <c r="P35" i="2"/>
  <c r="J89" i="6"/>
  <c r="J9" i="6"/>
  <c r="P11" i="2"/>
  <c r="C8" i="6"/>
  <c r="M9" i="6" s="1"/>
  <c r="C47" i="6"/>
  <c r="P14" i="2"/>
  <c r="P939" i="2"/>
  <c r="P25" i="2"/>
  <c r="P24" i="2"/>
  <c r="P12" i="2"/>
  <c r="P9" i="2"/>
  <c r="P20" i="2"/>
  <c r="P19" i="2"/>
  <c r="J90" i="6" l="1"/>
  <c r="I90" i="6"/>
  <c r="E19" i="6"/>
  <c r="F90" i="6"/>
  <c r="E45" i="6"/>
  <c r="H19" i="6"/>
  <c r="J19" i="6"/>
  <c r="E47" i="6"/>
  <c r="E42" i="6"/>
  <c r="I19" i="6"/>
  <c r="D19" i="6"/>
  <c r="E44" i="6"/>
  <c r="E55" i="6"/>
  <c r="D62" i="6"/>
  <c r="D71" i="6"/>
  <c r="E71" i="6" s="1"/>
  <c r="E68" i="6"/>
  <c r="E90" i="6"/>
  <c r="C90" i="6"/>
  <c r="H90" i="6"/>
  <c r="C19" i="6"/>
  <c r="E40" i="6"/>
  <c r="G90" i="6"/>
  <c r="G19" i="6"/>
  <c r="D90" i="6"/>
  <c r="E43"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098085-D2CE-4669-9726-A9139E9EFBDE}" keepAlive="1" name="Consulta - Walter" description="Conexión a la consulta 'Walter' en el libro." type="5" refreshedVersion="8" background="1" saveData="1">
    <dbPr connection="Provider=Microsoft.Mashup.OleDb.1;Data Source=$Workbook$;Location=Walter;Extended Properties=&quot;&quot;" command="SELECT * FROM [Walter]"/>
  </connection>
</connections>
</file>

<file path=xl/sharedStrings.xml><?xml version="1.0" encoding="utf-8"?>
<sst xmlns="http://schemas.openxmlformats.org/spreadsheetml/2006/main" count="16701" uniqueCount="850">
  <si>
    <t>Que Turno</t>
  </si>
  <si>
    <t>DIA</t>
  </si>
  <si>
    <t>HORA INICIO</t>
  </si>
  <si>
    <t>HORA FIN</t>
  </si>
  <si>
    <t>Cantidad horas</t>
  </si>
  <si>
    <t>product kilos</t>
  </si>
  <si>
    <t>QUIEN</t>
  </si>
  <si>
    <t>PRODUCTO</t>
  </si>
  <si>
    <t>Cant. Bolsas</t>
  </si>
  <si>
    <t>Kilos Bolsa</t>
  </si>
  <si>
    <t>Kilos Producidos</t>
  </si>
  <si>
    <t>Causas</t>
  </si>
  <si>
    <t xml:space="preserve"> 200,0   </t>
  </si>
  <si>
    <t>Papa</t>
  </si>
  <si>
    <t/>
  </si>
  <si>
    <t xml:space="preserve"> 250,0   </t>
  </si>
  <si>
    <t xml:space="preserve"> 210,0   </t>
  </si>
  <si>
    <t>papa</t>
  </si>
  <si>
    <t xml:space="preserve"> 273,3   </t>
  </si>
  <si>
    <t>Papa c/  Pimienta</t>
  </si>
  <si>
    <t xml:space="preserve"> 282,5   </t>
  </si>
  <si>
    <t xml:space="preserve"> 225,0   </t>
  </si>
  <si>
    <t xml:space="preserve"> -     </t>
  </si>
  <si>
    <t>Sin Produccion</t>
  </si>
  <si>
    <t>Sin Fin / Peladora / Fileteadora</t>
  </si>
  <si>
    <t xml:space="preserve"> 660,0   </t>
  </si>
  <si>
    <t>Mandioca</t>
  </si>
  <si>
    <t xml:space="preserve"> 288,0   </t>
  </si>
  <si>
    <t>Cambio de Agua Lavadora</t>
  </si>
  <si>
    <t xml:space="preserve"> 160,0   </t>
  </si>
  <si>
    <t>Zanahoria</t>
  </si>
  <si>
    <t xml:space="preserve"> 120,0   </t>
  </si>
  <si>
    <t>Batata</t>
  </si>
  <si>
    <t xml:space="preserve"> 240,0   </t>
  </si>
  <si>
    <t xml:space="preserve"> 195,9   </t>
  </si>
  <si>
    <t xml:space="preserve"> 360,0   </t>
  </si>
  <si>
    <t>Batata Para Remolacha</t>
  </si>
  <si>
    <t xml:space="preserve"> 384,0   </t>
  </si>
  <si>
    <t>Remolacha</t>
  </si>
  <si>
    <t xml:space="preserve"> 198,8   </t>
  </si>
  <si>
    <t xml:space="preserve"> 180,0   </t>
  </si>
  <si>
    <t>Cambio de Aceite</t>
  </si>
  <si>
    <t xml:space="preserve"> 270,0   </t>
  </si>
  <si>
    <t xml:space="preserve"> 106,7   </t>
  </si>
  <si>
    <t xml:space="preserve"> 213,3   </t>
  </si>
  <si>
    <t>Otras Causas</t>
  </si>
  <si>
    <t xml:space="preserve"> 367,1   </t>
  </si>
  <si>
    <t xml:space="preserve"> 336,0   </t>
  </si>
  <si>
    <t xml:space="preserve"> 215,0   </t>
  </si>
  <si>
    <t>Limpieza</t>
  </si>
  <si>
    <t xml:space="preserve"> 283,6   </t>
  </si>
  <si>
    <t xml:space="preserve"> 592,9   </t>
  </si>
  <si>
    <t xml:space="preserve"> 232,5   </t>
  </si>
  <si>
    <t xml:space="preserve"> 230,0   </t>
  </si>
  <si>
    <t xml:space="preserve"> 45,0   </t>
  </si>
  <si>
    <t xml:space="preserve"> 203,2   </t>
  </si>
  <si>
    <t xml:space="preserve"> 231,3   </t>
  </si>
  <si>
    <t xml:space="preserve"> 172,2   </t>
  </si>
  <si>
    <t xml:space="preserve"> 248,2   </t>
  </si>
  <si>
    <t xml:space="preserve"> 400,0   </t>
  </si>
  <si>
    <t xml:space="preserve"> 176,7   </t>
  </si>
  <si>
    <t xml:space="preserve"> 254,1   </t>
  </si>
  <si>
    <t xml:space="preserve"> 300,0   </t>
  </si>
  <si>
    <t xml:space="preserve"> 272,7   </t>
  </si>
  <si>
    <t>batata</t>
  </si>
  <si>
    <t xml:space="preserve"> 312,4   </t>
  </si>
  <si>
    <t>Walter</t>
  </si>
  <si>
    <t xml:space="preserve"> 48,9   </t>
  </si>
  <si>
    <t xml:space="preserve"> 326,2   </t>
  </si>
  <si>
    <t xml:space="preserve"> 227,4   </t>
  </si>
  <si>
    <t xml:space="preserve"> 285,7   </t>
  </si>
  <si>
    <t xml:space="preserve"> 209,3   </t>
  </si>
  <si>
    <t xml:space="preserve"> 228,6   </t>
  </si>
  <si>
    <t xml:space="preserve"> 200,7   </t>
  </si>
  <si>
    <t>Wally</t>
  </si>
  <si>
    <t xml:space="preserve"> 280,0   </t>
  </si>
  <si>
    <t xml:space="preserve"> 290,8   </t>
  </si>
  <si>
    <t xml:space="preserve"> 285,8   </t>
  </si>
  <si>
    <t xml:space="preserve"> 358,6   </t>
  </si>
  <si>
    <t xml:space="preserve"> 388,6   </t>
  </si>
  <si>
    <t xml:space="preserve"> 480,0   </t>
  </si>
  <si>
    <t xml:space="preserve"> 216,0   </t>
  </si>
  <si>
    <t xml:space="preserve"> 800,0   </t>
  </si>
  <si>
    <t xml:space="preserve"> 232,0   </t>
  </si>
  <si>
    <t xml:space="preserve"> 324,7   </t>
  </si>
  <si>
    <t xml:space="preserve"> 313,3   </t>
  </si>
  <si>
    <t xml:space="preserve"> 344,3   </t>
  </si>
  <si>
    <t xml:space="preserve"> 333,9   </t>
  </si>
  <si>
    <t xml:space="preserve"> 243,4   </t>
  </si>
  <si>
    <t xml:space="preserve"> 236,3   </t>
  </si>
  <si>
    <t xml:space="preserve"> 243,2   </t>
  </si>
  <si>
    <t xml:space="preserve"> 204,2   </t>
  </si>
  <si>
    <t xml:space="preserve"> 207,8   </t>
  </si>
  <si>
    <t xml:space="preserve"> 450,0   </t>
  </si>
  <si>
    <t xml:space="preserve"> 295,4   </t>
  </si>
  <si>
    <t xml:space="preserve"> 192,0   </t>
  </si>
  <si>
    <t xml:space="preserve"> 514,3   </t>
  </si>
  <si>
    <t xml:space="preserve"> 255,0   </t>
  </si>
  <si>
    <t xml:space="preserve"> 257,1   </t>
  </si>
  <si>
    <t xml:space="preserve"> 260,6   </t>
  </si>
  <si>
    <t xml:space="preserve"> 441,4   </t>
  </si>
  <si>
    <t xml:space="preserve"> 266,7   </t>
  </si>
  <si>
    <t xml:space="preserve"> 210,7   </t>
  </si>
  <si>
    <t xml:space="preserve"> 274,8   </t>
  </si>
  <si>
    <t xml:space="preserve"> 320,0   </t>
  </si>
  <si>
    <t xml:space="preserve"> 85,7   </t>
  </si>
  <si>
    <t xml:space="preserve"> 260,0   </t>
  </si>
  <si>
    <t xml:space="preserve"> 244,4   </t>
  </si>
  <si>
    <t xml:space="preserve"> 261,8   </t>
  </si>
  <si>
    <t xml:space="preserve"> 316,4   </t>
  </si>
  <si>
    <t xml:space="preserve"> 196,4   </t>
  </si>
  <si>
    <t xml:space="preserve"> 298,0   </t>
  </si>
  <si>
    <t xml:space="preserve"> 278,2   </t>
  </si>
  <si>
    <t xml:space="preserve"> 325,7   </t>
  </si>
  <si>
    <t xml:space="preserve"> 302,1   </t>
  </si>
  <si>
    <t xml:space="preserve"> 327,3   </t>
  </si>
  <si>
    <t xml:space="preserve"> 122,2   </t>
  </si>
  <si>
    <t>chino</t>
  </si>
  <si>
    <t xml:space="preserve"> 444,4   </t>
  </si>
  <si>
    <t xml:space="preserve"> 256,0   </t>
  </si>
  <si>
    <t xml:space="preserve"> 265,0   </t>
  </si>
  <si>
    <t xml:space="preserve"> 267,5   </t>
  </si>
  <si>
    <t xml:space="preserve"> 251,7   </t>
  </si>
  <si>
    <t xml:space="preserve"> 168,9   </t>
  </si>
  <si>
    <t xml:space="preserve"> 328,9   </t>
  </si>
  <si>
    <t xml:space="preserve"> 267,7   </t>
  </si>
  <si>
    <t xml:space="preserve"> 60,0   </t>
  </si>
  <si>
    <t xml:space="preserve"> 245,2   </t>
  </si>
  <si>
    <t xml:space="preserve"> 290,0   </t>
  </si>
  <si>
    <t xml:space="preserve"> 286,7   </t>
  </si>
  <si>
    <t xml:space="preserve"> 238,4   </t>
  </si>
  <si>
    <t xml:space="preserve"> 303,4   </t>
  </si>
  <si>
    <t xml:space="preserve"> 296,6   </t>
  </si>
  <si>
    <t xml:space="preserve"> 216,8   </t>
  </si>
  <si>
    <t xml:space="preserve"> 256,3   </t>
  </si>
  <si>
    <t xml:space="preserve"> 281,8   </t>
  </si>
  <si>
    <t xml:space="preserve"> 362,3   </t>
  </si>
  <si>
    <t xml:space="preserve"> 265,7   </t>
  </si>
  <si>
    <t xml:space="preserve"> 214,3   </t>
  </si>
  <si>
    <t xml:space="preserve"> 262,5   </t>
  </si>
  <si>
    <t xml:space="preserve"> 197,4   </t>
  </si>
  <si>
    <t xml:space="preserve"> 330,0   </t>
  </si>
  <si>
    <t xml:space="preserve"> 80,0   </t>
  </si>
  <si>
    <t xml:space="preserve"> 247,3   </t>
  </si>
  <si>
    <t xml:space="preserve"> 253,3   </t>
  </si>
  <si>
    <t xml:space="preserve"> 252,0   </t>
  </si>
  <si>
    <t xml:space="preserve"> 204,5   </t>
  </si>
  <si>
    <t xml:space="preserve"> 237,5   </t>
  </si>
  <si>
    <t xml:space="preserve"> 217,5   </t>
  </si>
  <si>
    <t xml:space="preserve"> 417,4   </t>
  </si>
  <si>
    <t xml:space="preserve"> 279,1   </t>
  </si>
  <si>
    <t xml:space="preserve"> 420,0   </t>
  </si>
  <si>
    <t xml:space="preserve"> 72,7   </t>
  </si>
  <si>
    <t xml:space="preserve"> 600,0   </t>
  </si>
  <si>
    <t>Hernan</t>
  </si>
  <si>
    <t xml:space="preserve"> 230,4   </t>
  </si>
  <si>
    <t xml:space="preserve"> 413,8   </t>
  </si>
  <si>
    <t xml:space="preserve"> 184,6   </t>
  </si>
  <si>
    <t xml:space="preserve"> 150,0   </t>
  </si>
  <si>
    <t xml:space="preserve"> 261,3   </t>
  </si>
  <si>
    <t xml:space="preserve"> 267,6   </t>
  </si>
  <si>
    <t xml:space="preserve"> 206,3   </t>
  </si>
  <si>
    <t xml:space="preserve"> 100,0   </t>
  </si>
  <si>
    <t xml:space="preserve"> 296,5   </t>
  </si>
  <si>
    <t xml:space="preserve"> 231,4   </t>
  </si>
  <si>
    <t xml:space="preserve"> 222,9   </t>
  </si>
  <si>
    <t xml:space="preserve"> 346,7   </t>
  </si>
  <si>
    <t xml:space="preserve"> 227,3   </t>
  </si>
  <si>
    <t xml:space="preserve"> 133,3   </t>
  </si>
  <si>
    <t xml:space="preserve"> 174,5   </t>
  </si>
  <si>
    <t xml:space="preserve"> 234,8   </t>
  </si>
  <si>
    <t xml:space="preserve"> 289,2   </t>
  </si>
  <si>
    <t xml:space="preserve"> 305,1   </t>
  </si>
  <si>
    <t xml:space="preserve"> 342,9   </t>
  </si>
  <si>
    <t xml:space="preserve"> 272,0   </t>
  </si>
  <si>
    <t xml:space="preserve"> 186,0   </t>
  </si>
  <si>
    <t>BATATA</t>
  </si>
  <si>
    <t xml:space="preserve"> 303,5   </t>
  </si>
  <si>
    <t xml:space="preserve"> 363,6   </t>
  </si>
  <si>
    <t xml:space="preserve"> 366,7   </t>
  </si>
  <si>
    <t xml:space="preserve"> 252,3   </t>
  </si>
  <si>
    <t xml:space="preserve"> 224,0   </t>
  </si>
  <si>
    <t xml:space="preserve"> 440,0   </t>
  </si>
  <si>
    <t xml:space="preserve"> 102,9   </t>
  </si>
  <si>
    <t xml:space="preserve"> 313,8   </t>
  </si>
  <si>
    <t xml:space="preserve"> 177,8   </t>
  </si>
  <si>
    <t xml:space="preserve"> 232,9   </t>
  </si>
  <si>
    <t xml:space="preserve"> 272,4   </t>
  </si>
  <si>
    <t xml:space="preserve"> 261,0   </t>
  </si>
  <si>
    <t xml:space="preserve"> 264,0   </t>
  </si>
  <si>
    <t xml:space="preserve"> 291,2   </t>
  </si>
  <si>
    <t xml:space="preserve"> 253,1   </t>
  </si>
  <si>
    <t>Quemador / Inducido</t>
  </si>
  <si>
    <t xml:space="preserve"> 283,3   </t>
  </si>
  <si>
    <t xml:space="preserve"> 402,8   </t>
  </si>
  <si>
    <t xml:space="preserve"> 276,0   </t>
  </si>
  <si>
    <t xml:space="preserve"> 296,3   </t>
  </si>
  <si>
    <t xml:space="preserve"> 258,8   </t>
  </si>
  <si>
    <t xml:space="preserve"> 322,0   </t>
  </si>
  <si>
    <t xml:space="preserve"> 268,8   </t>
  </si>
  <si>
    <t xml:space="preserve"> 233,3   </t>
  </si>
  <si>
    <t xml:space="preserve"> 290,2   </t>
  </si>
  <si>
    <t xml:space="preserve"> 261,5   </t>
  </si>
  <si>
    <t xml:space="preserve"> 258,1   </t>
  </si>
  <si>
    <t xml:space="preserve"> 271,4   </t>
  </si>
  <si>
    <t xml:space="preserve"> 394,9   </t>
  </si>
  <si>
    <t xml:space="preserve"> 274,3   </t>
  </si>
  <si>
    <t xml:space="preserve"> 264,6   </t>
  </si>
  <si>
    <t xml:space="preserve"> 345,6   </t>
  </si>
  <si>
    <t xml:space="preserve"> 255,5   </t>
  </si>
  <si>
    <t xml:space="preserve"> 259,4   </t>
  </si>
  <si>
    <t xml:space="preserve"> 720,0   </t>
  </si>
  <si>
    <t xml:space="preserve"> 254,9   </t>
  </si>
  <si>
    <t xml:space="preserve"> 230,8   </t>
  </si>
  <si>
    <t xml:space="preserve"> 339,6   </t>
  </si>
  <si>
    <t xml:space="preserve"> 241,3   </t>
  </si>
  <si>
    <t xml:space="preserve"> 207,7   </t>
  </si>
  <si>
    <t xml:space="preserve"> 685,7   </t>
  </si>
  <si>
    <t xml:space="preserve"> 208,7   </t>
  </si>
  <si>
    <t xml:space="preserve"> 393,8   </t>
  </si>
  <si>
    <t xml:space="preserve"> 303,2   </t>
  </si>
  <si>
    <t xml:space="preserve"> 77,1   </t>
  </si>
  <si>
    <t xml:space="preserve"> 295,1   </t>
  </si>
  <si>
    <t xml:space="preserve"> 242,7   </t>
  </si>
  <si>
    <t xml:space="preserve"> 285,0   </t>
  </si>
  <si>
    <t xml:space="preserve"> 247,4   </t>
  </si>
  <si>
    <t xml:space="preserve"> 243,8   </t>
  </si>
  <si>
    <t xml:space="preserve"> 460,0   </t>
  </si>
  <si>
    <t xml:space="preserve"> 275,0   </t>
  </si>
  <si>
    <t xml:space="preserve"> 244,9   </t>
  </si>
  <si>
    <t xml:space="preserve"> 249,2   </t>
  </si>
  <si>
    <t xml:space="preserve"> 319,1   </t>
  </si>
  <si>
    <t xml:space="preserve"> 139,5   </t>
  </si>
  <si>
    <t xml:space="preserve"> 222,2   </t>
  </si>
  <si>
    <t xml:space="preserve"> 265,1   </t>
  </si>
  <si>
    <t xml:space="preserve"> 166,7   </t>
  </si>
  <si>
    <t xml:space="preserve"> 202,5   </t>
  </si>
  <si>
    <t xml:space="preserve"> 234,0   </t>
  </si>
  <si>
    <t xml:space="preserve"> 312,0   </t>
  </si>
  <si>
    <t xml:space="preserve"> 342,0   </t>
  </si>
  <si>
    <t xml:space="preserve"> 348,0   </t>
  </si>
  <si>
    <t xml:space="preserve"> 287,1   </t>
  </si>
  <si>
    <t xml:space="preserve"> 254,5   </t>
  </si>
  <si>
    <t xml:space="preserve"> 223,4   </t>
  </si>
  <si>
    <t xml:space="preserve"> 432,0   </t>
  </si>
  <si>
    <t xml:space="preserve"> 248,6   </t>
  </si>
  <si>
    <t xml:space="preserve"> 245,7   </t>
  </si>
  <si>
    <t xml:space="preserve"> 68,6   </t>
  </si>
  <si>
    <t xml:space="preserve"> 640,0   </t>
  </si>
  <si>
    <t xml:space="preserve"> 205,7   </t>
  </si>
  <si>
    <t xml:space="preserve"> 181,5   </t>
  </si>
  <si>
    <t xml:space="preserve"> 250,4   </t>
  </si>
  <si>
    <t xml:space="preserve"> 235,4   </t>
  </si>
  <si>
    <t xml:space="preserve"> 50,0   </t>
  </si>
  <si>
    <t xml:space="preserve"> 242,5   </t>
  </si>
  <si>
    <t xml:space="preserve"> 227,8   </t>
  </si>
  <si>
    <t xml:space="preserve"> 227,0   </t>
  </si>
  <si>
    <t xml:space="preserve"> 235,6   </t>
  </si>
  <si>
    <t xml:space="preserve"> 246,9   </t>
  </si>
  <si>
    <t xml:space="preserve"> 675,0   </t>
  </si>
  <si>
    <t xml:space="preserve"> 195,0   </t>
  </si>
  <si>
    <t xml:space="preserve"> 209,5   </t>
  </si>
  <si>
    <t xml:space="preserve"> 276,9   </t>
  </si>
  <si>
    <t xml:space="preserve"> 303,8   </t>
  </si>
  <si>
    <t xml:space="preserve"> 228,0   </t>
  </si>
  <si>
    <t xml:space="preserve"> 245,5   </t>
  </si>
  <si>
    <t xml:space="preserve"> 203,1   </t>
  </si>
  <si>
    <t xml:space="preserve"> 209,2   </t>
  </si>
  <si>
    <t xml:space="preserve"> 295,7   </t>
  </si>
  <si>
    <t xml:space="preserve"> 502,9   </t>
  </si>
  <si>
    <t xml:space="preserve"> 406,2   </t>
  </si>
  <si>
    <t xml:space="preserve"> 349,1   </t>
  </si>
  <si>
    <t xml:space="preserve"> 307,7   </t>
  </si>
  <si>
    <t xml:space="preserve"> 560,0   </t>
  </si>
  <si>
    <t xml:space="preserve"> 345,0   </t>
  </si>
  <si>
    <t xml:space="preserve"> 335,3   </t>
  </si>
  <si>
    <t xml:space="preserve"> 305,0   </t>
  </si>
  <si>
    <t xml:space="preserve"> 219,1   </t>
  </si>
  <si>
    <t xml:space="preserve"> 552,0   </t>
  </si>
  <si>
    <t xml:space="preserve"> 284,3   </t>
  </si>
  <si>
    <t xml:space="preserve"> 293,3   </t>
  </si>
  <si>
    <t xml:space="preserve"> 189,1   </t>
  </si>
  <si>
    <t xml:space="preserve"> 277,5   </t>
  </si>
  <si>
    <t xml:space="preserve"> 218,4   </t>
  </si>
  <si>
    <t xml:space="preserve"> 229,1   </t>
  </si>
  <si>
    <t xml:space="preserve"> 232,7   </t>
  </si>
  <si>
    <t xml:space="preserve"> 235,0   </t>
  </si>
  <si>
    <t xml:space="preserve"> 305,5   </t>
  </si>
  <si>
    <t xml:space="preserve"> 193,8   </t>
  </si>
  <si>
    <t xml:space="preserve"> 312,5   </t>
  </si>
  <si>
    <t xml:space="preserve"> 211,8   </t>
  </si>
  <si>
    <t xml:space="preserve"> 333,3   </t>
  </si>
  <si>
    <t xml:space="preserve"> 291,4   </t>
  </si>
  <si>
    <t xml:space="preserve"> 206,7   </t>
  </si>
  <si>
    <t xml:space="preserve"> 105,0   </t>
  </si>
  <si>
    <t xml:space="preserve"> 368,0   </t>
  </si>
  <si>
    <t xml:space="preserve"> 355,6   </t>
  </si>
  <si>
    <t xml:space="preserve"> 304,0   </t>
  </si>
  <si>
    <t xml:space="preserve"> 223,1   </t>
  </si>
  <si>
    <t xml:space="preserve"> 265,3   </t>
  </si>
  <si>
    <t xml:space="preserve"> 135,0   </t>
  </si>
  <si>
    <t xml:space="preserve"> 277,9   </t>
  </si>
  <si>
    <t xml:space="preserve"> 275,3   </t>
  </si>
  <si>
    <t xml:space="preserve"> 379,8   </t>
  </si>
  <si>
    <t xml:space="preserve"> 168,8   </t>
  </si>
  <si>
    <t xml:space="preserve"> 222,0   </t>
  </si>
  <si>
    <t xml:space="preserve"> 380,0   </t>
  </si>
  <si>
    <t xml:space="preserve"> 231,1   </t>
  </si>
  <si>
    <t xml:space="preserve"> 237,0   </t>
  </si>
  <si>
    <t xml:space="preserve"> 198,1   </t>
  </si>
  <si>
    <t xml:space="preserve"> 224,5   </t>
  </si>
  <si>
    <t xml:space="preserve"> 292,2   </t>
  </si>
  <si>
    <t xml:space="preserve"> 188,6   </t>
  </si>
  <si>
    <t xml:space="preserve"> 259,3   </t>
  </si>
  <si>
    <t xml:space="preserve"> 263,4   </t>
  </si>
  <si>
    <t xml:space="preserve"> 140,0   </t>
  </si>
  <si>
    <t xml:space="preserve"> 183,3   </t>
  </si>
  <si>
    <t>cambio de aceite</t>
  </si>
  <si>
    <t xml:space="preserve"> 472,4   </t>
  </si>
  <si>
    <t xml:space="preserve"> 90,0   </t>
  </si>
  <si>
    <t xml:space="preserve"> 282,4   </t>
  </si>
  <si>
    <t xml:space="preserve"> 286,0   </t>
  </si>
  <si>
    <t xml:space="preserve"> 250,7   </t>
  </si>
  <si>
    <t xml:space="preserve"> 266,1   </t>
  </si>
  <si>
    <t xml:space="preserve"> 340,0   </t>
  </si>
  <si>
    <t xml:space="preserve"> 220,0   </t>
  </si>
  <si>
    <t xml:space="preserve"> 207,0   </t>
  </si>
  <si>
    <t xml:space="preserve"> 331,8   </t>
  </si>
  <si>
    <t xml:space="preserve"> 295,0   </t>
  </si>
  <si>
    <t xml:space="preserve"> 381,2   </t>
  </si>
  <si>
    <t xml:space="preserve"> 330,4   </t>
  </si>
  <si>
    <t>Batata Merken</t>
  </si>
  <si>
    <t xml:space="preserve"> 176,3   </t>
  </si>
  <si>
    <t xml:space="preserve"> 226,7   </t>
  </si>
  <si>
    <t xml:space="preserve"> 268,6   </t>
  </si>
  <si>
    <t xml:space="preserve"> 185,0   </t>
  </si>
  <si>
    <t xml:space="preserve"> 308,6   </t>
  </si>
  <si>
    <t xml:space="preserve"> 170,0   </t>
  </si>
  <si>
    <t xml:space="preserve"> 162,0   </t>
  </si>
  <si>
    <t xml:space="preserve"> 285,9   </t>
  </si>
  <si>
    <t xml:space="preserve"> 315,8   </t>
  </si>
  <si>
    <t xml:space="preserve"> 253,8   </t>
  </si>
  <si>
    <t xml:space="preserve"> 194,6   </t>
  </si>
  <si>
    <t xml:space="preserve"> 273,6   </t>
  </si>
  <si>
    <t xml:space="preserve"> 282,9   </t>
  </si>
  <si>
    <t xml:space="preserve"> 208,4   </t>
  </si>
  <si>
    <t xml:space="preserve"> 410,5   </t>
  </si>
  <si>
    <t xml:space="preserve"> 352,9   </t>
  </si>
  <si>
    <t xml:space="preserve"> 314,3   </t>
  </si>
  <si>
    <t xml:space="preserve"> 211,2   </t>
  </si>
  <si>
    <t xml:space="preserve"> 231,6   </t>
  </si>
  <si>
    <t xml:space="preserve"> 246,2   </t>
  </si>
  <si>
    <t xml:space="preserve"> 369,2   </t>
  </si>
  <si>
    <t xml:space="preserve"> 198,6   </t>
  </si>
  <si>
    <t xml:space="preserve"> 249,6   </t>
  </si>
  <si>
    <t xml:space="preserve"> 248,3   </t>
  </si>
  <si>
    <t xml:space="preserve"> 221,5   </t>
  </si>
  <si>
    <t xml:space="preserve"> 280,8   </t>
  </si>
  <si>
    <t xml:space="preserve"> 191,3   </t>
  </si>
  <si>
    <t xml:space="preserve"> 304,6   </t>
  </si>
  <si>
    <t xml:space="preserve"> 315,0   </t>
  </si>
  <si>
    <t xml:space="preserve"> 504,0   </t>
  </si>
  <si>
    <t xml:space="preserve"> 234,4   </t>
  </si>
  <si>
    <t xml:space="preserve"> 207,3   </t>
  </si>
  <si>
    <t>rrhh</t>
  </si>
  <si>
    <t xml:space="preserve"> 192,9   </t>
  </si>
  <si>
    <t xml:space="preserve"> 242,9   </t>
  </si>
  <si>
    <t xml:space="preserve"> 272,1   </t>
  </si>
  <si>
    <t xml:space="preserve"> 272,2   </t>
  </si>
  <si>
    <t xml:space="preserve"> 497,6   </t>
  </si>
  <si>
    <t xml:space="preserve"> 216,3   </t>
  </si>
  <si>
    <t xml:space="preserve"> 251,1   </t>
  </si>
  <si>
    <t>limpieza</t>
  </si>
  <si>
    <t xml:space="preserve"> 288,9   </t>
  </si>
  <si>
    <t xml:space="preserve"> 175,0   </t>
  </si>
  <si>
    <t xml:space="preserve"> 305,7   </t>
  </si>
  <si>
    <t xml:space="preserve"> 128,6   </t>
  </si>
  <si>
    <t xml:space="preserve"> 220,9   </t>
  </si>
  <si>
    <t xml:space="preserve"> 202,8   </t>
  </si>
  <si>
    <t xml:space="preserve"> 428,6   </t>
  </si>
  <si>
    <t xml:space="preserve"> 264,7   </t>
  </si>
  <si>
    <t xml:space="preserve"> 217,4   </t>
  </si>
  <si>
    <t xml:space="preserve"> 421,6   </t>
  </si>
  <si>
    <t xml:space="preserve"> 258,5   </t>
  </si>
  <si>
    <t xml:space="preserve"> 323,1   </t>
  </si>
  <si>
    <t xml:space="preserve"> 241,4   </t>
  </si>
  <si>
    <t xml:space="preserve"> 241,7   </t>
  </si>
  <si>
    <t xml:space="preserve"> 457,1   </t>
  </si>
  <si>
    <t xml:space="preserve"> 245,0   </t>
  </si>
  <si>
    <t xml:space="preserve"> 246,0   </t>
  </si>
  <si>
    <t xml:space="preserve"> 287,5   </t>
  </si>
  <si>
    <t xml:space="preserve"> 324,0   </t>
  </si>
  <si>
    <t xml:space="preserve"> 281,3   </t>
  </si>
  <si>
    <t xml:space="preserve"> 520,0   </t>
  </si>
  <si>
    <t xml:space="preserve"> 310,0   </t>
  </si>
  <si>
    <t xml:space="preserve"> 306,0   </t>
  </si>
  <si>
    <t xml:space="preserve"> 247,5   </t>
  </si>
  <si>
    <t xml:space="preserve"> 212,0   </t>
  </si>
  <si>
    <t xml:space="preserve"> 274,1   </t>
  </si>
  <si>
    <t xml:space="preserve"> 390,0   </t>
  </si>
  <si>
    <t xml:space="preserve"> 216,7   </t>
  </si>
  <si>
    <t xml:space="preserve"> 354,3   </t>
  </si>
  <si>
    <t xml:space="preserve"> 386,7   </t>
  </si>
  <si>
    <t xml:space="preserve"> 190,0   </t>
  </si>
  <si>
    <t xml:space="preserve"> 271,0   </t>
  </si>
  <si>
    <t xml:space="preserve"> 325,0   </t>
  </si>
  <si>
    <t xml:space="preserve"> 329,7   </t>
  </si>
  <si>
    <t xml:space="preserve"> 426,7   </t>
  </si>
  <si>
    <t xml:space="preserve"> 251,2   </t>
  </si>
  <si>
    <t xml:space="preserve"> 468,6   </t>
  </si>
  <si>
    <t xml:space="preserve"> 375,0   </t>
  </si>
  <si>
    <t xml:space="preserve"> 251,3   </t>
  </si>
  <si>
    <t>Cambio de aceite</t>
  </si>
  <si>
    <t>Moises</t>
  </si>
  <si>
    <t xml:space="preserve"> 365,2   </t>
  </si>
  <si>
    <t xml:space="preserve"> 269,4   </t>
  </si>
  <si>
    <t xml:space="preserve"> 328,8   </t>
  </si>
  <si>
    <t xml:space="preserve"> 293,8   </t>
  </si>
  <si>
    <t xml:space="preserve"> 385,7   </t>
  </si>
  <si>
    <t xml:space="preserve"> 237,6   </t>
  </si>
  <si>
    <t xml:space="preserve"> 271,7   </t>
  </si>
  <si>
    <t xml:space="preserve"> 183,5   </t>
  </si>
  <si>
    <t xml:space="preserve"> 153,2   </t>
  </si>
  <si>
    <t xml:space="preserve"> 174,9   </t>
  </si>
  <si>
    <t xml:space="preserve"> 318,8   </t>
  </si>
  <si>
    <t xml:space="preserve"> 207,1   </t>
  </si>
  <si>
    <t xml:space="preserve"> 115,4   </t>
  </si>
  <si>
    <t xml:space="preserve"> 84,6   </t>
  </si>
  <si>
    <t xml:space="preserve"> 135,4   </t>
  </si>
  <si>
    <t xml:space="preserve"> 256,6   </t>
  </si>
  <si>
    <t xml:space="preserve"> 287,9   </t>
  </si>
  <si>
    <t xml:space="preserve"> 212,5   </t>
  </si>
  <si>
    <t xml:space="preserve"> 303,9   </t>
  </si>
  <si>
    <t xml:space="preserve"> 250,9   </t>
  </si>
  <si>
    <t xml:space="preserve"> 228,8   </t>
  </si>
  <si>
    <t xml:space="preserve"> 350,0   </t>
  </si>
  <si>
    <t xml:space="preserve"> 358,3   </t>
  </si>
  <si>
    <t xml:space="preserve"> 575,0   </t>
  </si>
  <si>
    <t xml:space="preserve"> 237,1   </t>
  </si>
  <si>
    <t xml:space="preserve"> 270,8   </t>
  </si>
  <si>
    <t xml:space="preserve"> 328,1   </t>
  </si>
  <si>
    <t xml:space="preserve"> 290,9   </t>
  </si>
  <si>
    <t xml:space="preserve"> 176,0   </t>
  </si>
  <si>
    <t xml:space="preserve"> 235,7   </t>
  </si>
  <si>
    <t xml:space="preserve"> 540,0   </t>
  </si>
  <si>
    <t xml:space="preserve"> 425,0   </t>
  </si>
  <si>
    <t xml:space="preserve"> 550,0   </t>
  </si>
  <si>
    <t xml:space="preserve"> 387,5   </t>
  </si>
  <si>
    <t xml:space="preserve"> 204,7   </t>
  </si>
  <si>
    <t xml:space="preserve"> 370,9   </t>
  </si>
  <si>
    <t xml:space="preserve"> 247,1   </t>
  </si>
  <si>
    <t xml:space="preserve"> 337,5   </t>
  </si>
  <si>
    <t xml:space="preserve"> 109,1   </t>
  </si>
  <si>
    <t xml:space="preserve"> 163,6   </t>
  </si>
  <si>
    <t xml:space="preserve"> 357,1   </t>
  </si>
  <si>
    <t xml:space="preserve"> 343,8   </t>
  </si>
  <si>
    <t xml:space="preserve"> 433,3   </t>
  </si>
  <si>
    <t xml:space="preserve"> 416,7   </t>
  </si>
  <si>
    <t xml:space="preserve"> 394,7   </t>
  </si>
  <si>
    <t xml:space="preserve"> 355,0   </t>
  </si>
  <si>
    <t xml:space="preserve"> 328,6   </t>
  </si>
  <si>
    <t xml:space="preserve"> 269,2   </t>
  </si>
  <si>
    <t xml:space="preserve"> 261,9   </t>
  </si>
  <si>
    <t xml:space="preserve"> 231,0   </t>
  </si>
  <si>
    <t xml:space="preserve"> 184,2   </t>
  </si>
  <si>
    <t xml:space="preserve"> 281,0   </t>
  </si>
  <si>
    <t xml:space="preserve"> 403,4   </t>
  </si>
  <si>
    <t xml:space="preserve"> 79,8   </t>
  </si>
  <si>
    <t xml:space="preserve"> 292,3   </t>
  </si>
  <si>
    <t xml:space="preserve"> 385,0   </t>
  </si>
  <si>
    <t xml:space="preserve"> 132,0   </t>
  </si>
  <si>
    <t xml:space="preserve"> 268,2   </t>
  </si>
  <si>
    <t xml:space="preserve"> 178,8   </t>
  </si>
  <si>
    <t xml:space="preserve"> 316,6   </t>
  </si>
  <si>
    <t xml:space="preserve"> 332,5   </t>
  </si>
  <si>
    <t xml:space="preserve"> 207,5   </t>
  </si>
  <si>
    <t xml:space="preserve"> 244,5   </t>
  </si>
  <si>
    <t xml:space="preserve"> 343,6   </t>
  </si>
  <si>
    <t xml:space="preserve"> 147,7   </t>
  </si>
  <si>
    <t xml:space="preserve"> 156,0   </t>
  </si>
  <si>
    <t xml:space="preserve"> 208,0   </t>
  </si>
  <si>
    <t xml:space="preserve"> 186,7   </t>
  </si>
  <si>
    <t xml:space="preserve"> 330,8   </t>
  </si>
  <si>
    <t xml:space="preserve"> 220,5   </t>
  </si>
  <si>
    <t xml:space="preserve"> 232,3   </t>
  </si>
  <si>
    <t xml:space="preserve"> 154,8   </t>
  </si>
  <si>
    <t xml:space="preserve"> 168,0   </t>
  </si>
  <si>
    <t xml:space="preserve"> 564,0   </t>
  </si>
  <si>
    <t xml:space="preserve"> 387,7   </t>
  </si>
  <si>
    <t xml:space="preserve"> 436,4   </t>
  </si>
  <si>
    <t xml:space="preserve"> 500,0   </t>
  </si>
  <si>
    <t xml:space="preserve"> 302,9   </t>
  </si>
  <si>
    <t xml:space="preserve"> 238,2   </t>
  </si>
  <si>
    <t xml:space="preserve"> 284,2   </t>
  </si>
  <si>
    <t xml:space="preserve"> 189,5   </t>
  </si>
  <si>
    <t xml:space="preserve"> 437,1   </t>
  </si>
  <si>
    <t xml:space="preserve"> 510,0   </t>
  </si>
  <si>
    <t xml:space="preserve"> 630,0   </t>
  </si>
  <si>
    <t xml:space="preserve"> 456,0   </t>
  </si>
  <si>
    <t xml:space="preserve"> 423,0   </t>
  </si>
  <si>
    <t xml:space="preserve"> 283,1   </t>
  </si>
  <si>
    <t xml:space="preserve"> 251,4   </t>
  </si>
  <si>
    <t xml:space="preserve"> 377,1   </t>
  </si>
  <si>
    <t>Weysler</t>
  </si>
  <si>
    <t xml:space="preserve"> 490,0   </t>
  </si>
  <si>
    <t xml:space="preserve"> 296,0   </t>
  </si>
  <si>
    <t xml:space="preserve"> 444,0   </t>
  </si>
  <si>
    <t xml:space="preserve"> 421,9   </t>
  </si>
  <si>
    <t xml:space="preserve"> 142,9   </t>
  </si>
  <si>
    <t xml:space="preserve"> 277,8   </t>
  </si>
  <si>
    <t xml:space="preserve"> 437,5   </t>
  </si>
  <si>
    <t xml:space="preserve"> 328,0   </t>
  </si>
  <si>
    <t xml:space="preserve"> 266,3   </t>
  </si>
  <si>
    <t xml:space="preserve"> 402,6   </t>
  </si>
  <si>
    <t xml:space="preserve"> 260,9   </t>
  </si>
  <si>
    <t xml:space="preserve"> 880,0   </t>
  </si>
  <si>
    <t xml:space="preserve"> 18,8   </t>
  </si>
  <si>
    <t xml:space="preserve"> 381,8   </t>
  </si>
  <si>
    <t xml:space="preserve"> 269,3   </t>
  </si>
  <si>
    <t xml:space="preserve"> 246,3   </t>
  </si>
  <si>
    <t xml:space="preserve"> 465,0   </t>
  </si>
  <si>
    <t xml:space="preserve"> 286,2   </t>
  </si>
  <si>
    <t xml:space="preserve"> 387,1   </t>
  </si>
  <si>
    <t xml:space="preserve"> 238,7   </t>
  </si>
  <si>
    <t xml:space="preserve"> 292,5   </t>
  </si>
  <si>
    <t xml:space="preserve"> 165,0   </t>
  </si>
  <si>
    <t xml:space="preserve"> 352,5   </t>
  </si>
  <si>
    <t xml:space="preserve"> 840,0   </t>
  </si>
  <si>
    <t xml:space="preserve"> 407,1   </t>
  </si>
  <si>
    <t xml:space="preserve"> 194,1   </t>
  </si>
  <si>
    <t xml:space="preserve"> 418,6   </t>
  </si>
  <si>
    <t xml:space="preserve"> 166,2   </t>
  </si>
  <si>
    <t xml:space="preserve"> 309,5   </t>
  </si>
  <si>
    <t xml:space="preserve"> 306,5   </t>
  </si>
  <si>
    <t xml:space="preserve"> 466,7   </t>
  </si>
  <si>
    <t xml:space="preserve"> 334,3   </t>
  </si>
  <si>
    <t xml:space="preserve"> 316,7   </t>
  </si>
  <si>
    <t xml:space="preserve"> 318,9   </t>
  </si>
  <si>
    <t xml:space="preserve"> 683,1   </t>
  </si>
  <si>
    <t xml:space="preserve"> 356,6   </t>
  </si>
  <si>
    <t xml:space="preserve"> 417,1   </t>
  </si>
  <si>
    <t xml:space="preserve"> 401,9   </t>
  </si>
  <si>
    <t xml:space="preserve"> 284,0   </t>
  </si>
  <si>
    <t xml:space="preserve"> 398,9   </t>
  </si>
  <si>
    <t xml:space="preserve"> 273,8   </t>
  </si>
  <si>
    <t xml:space="preserve"> 287,3   </t>
  </si>
  <si>
    <t xml:space="preserve"> 382,6   </t>
  </si>
  <si>
    <t xml:space="preserve"> 304,2   </t>
  </si>
  <si>
    <t xml:space="preserve"> 371,4   </t>
  </si>
  <si>
    <t xml:space="preserve"> 344,8   </t>
  </si>
  <si>
    <t xml:space="preserve"> 378,6   </t>
  </si>
  <si>
    <t xml:space="preserve"> 190,9   </t>
  </si>
  <si>
    <t xml:space="preserve"> 290,5   </t>
  </si>
  <si>
    <t xml:space="preserve"> 421,1   </t>
  </si>
  <si>
    <t xml:space="preserve"> 384,9   </t>
  </si>
  <si>
    <t xml:space="preserve"> 1.200,0   </t>
  </si>
  <si>
    <t xml:space="preserve"> 363,1   </t>
  </si>
  <si>
    <t xml:space="preserve"> 267,9   </t>
  </si>
  <si>
    <t xml:space="preserve"> 275,9   </t>
  </si>
  <si>
    <t xml:space="preserve"> 414,0   </t>
  </si>
  <si>
    <t xml:space="preserve"> 347,1   </t>
  </si>
  <si>
    <t xml:space="preserve"> 470,0   </t>
  </si>
  <si>
    <t xml:space="preserve"> 372,0   </t>
  </si>
  <si>
    <t xml:space="preserve"> 353,3   </t>
  </si>
  <si>
    <t xml:space="preserve"> 343,4   </t>
  </si>
  <si>
    <t xml:space="preserve"> 258,6   </t>
  </si>
  <si>
    <t xml:space="preserve"> 197,1   </t>
  </si>
  <si>
    <t xml:space="preserve"> 217,2   </t>
  </si>
  <si>
    <t xml:space="preserve"> 278,6   </t>
  </si>
  <si>
    <t xml:space="preserve"> 438,7   </t>
  </si>
  <si>
    <t xml:space="preserve"> 190,2   </t>
  </si>
  <si>
    <t xml:space="preserve"> 253,6   </t>
  </si>
  <si>
    <t xml:space="preserve"> 472,5   </t>
  </si>
  <si>
    <t xml:space="preserve"> 325,9   </t>
  </si>
  <si>
    <t xml:space="preserve"> 328,2   </t>
  </si>
  <si>
    <t xml:space="preserve"> 373,8   </t>
  </si>
  <si>
    <t xml:space="preserve"> 246,7   </t>
  </si>
  <si>
    <t xml:space="preserve"> 370,0   </t>
  </si>
  <si>
    <t xml:space="preserve"> 288,8   </t>
  </si>
  <si>
    <t xml:space="preserve"> 307,1   </t>
  </si>
  <si>
    <t xml:space="preserve"> 260,4   </t>
  </si>
  <si>
    <t xml:space="preserve"> 255,3   </t>
  </si>
  <si>
    <t xml:space="preserve"> 438,5   </t>
  </si>
  <si>
    <t xml:space="preserve"> 270,6   </t>
  </si>
  <si>
    <t xml:space="preserve"> 321,4   </t>
  </si>
  <si>
    <t xml:space="preserve"> 195,8   </t>
  </si>
  <si>
    <t xml:space="preserve"> 339,5   </t>
  </si>
  <si>
    <t xml:space="preserve"> 351,8   </t>
  </si>
  <si>
    <t xml:space="preserve"> 354,5   </t>
  </si>
  <si>
    <t xml:space="preserve"> 382,2   </t>
  </si>
  <si>
    <t xml:space="preserve"> 362,5   </t>
  </si>
  <si>
    <t xml:space="preserve"> 293,5   </t>
  </si>
  <si>
    <t xml:space="preserve"> 347,4   </t>
  </si>
  <si>
    <t xml:space="preserve"> 294,0   </t>
  </si>
  <si>
    <t xml:space="preserve"> 334,9   </t>
  </si>
  <si>
    <t>Franco</t>
  </si>
  <si>
    <t xml:space="preserve"> 462,5   </t>
  </si>
  <si>
    <t xml:space="preserve"> 310,9   </t>
  </si>
  <si>
    <t xml:space="preserve"> 352,0   </t>
  </si>
  <si>
    <t xml:space="preserve"> 317,6   </t>
  </si>
  <si>
    <t xml:space="preserve"> 316,8   </t>
  </si>
  <si>
    <t xml:space="preserve"> 378,5   </t>
  </si>
  <si>
    <t xml:space="preserve"> 354,0   </t>
  </si>
  <si>
    <t xml:space="preserve"> 283,8   </t>
  </si>
  <si>
    <t xml:space="preserve"> 213,8   </t>
  </si>
  <si>
    <t xml:space="preserve"> 576,9   </t>
  </si>
  <si>
    <t xml:space="preserve"> 327,5   </t>
  </si>
  <si>
    <t xml:space="preserve"> 614,6   </t>
  </si>
  <si>
    <t xml:space="preserve"> 409,8   </t>
  </si>
  <si>
    <t xml:space="preserve"> 295,9   </t>
  </si>
  <si>
    <t xml:space="preserve"> 331,3   </t>
  </si>
  <si>
    <t xml:space="preserve"> 290,3   </t>
  </si>
  <si>
    <t xml:space="preserve"> 230,6   </t>
  </si>
  <si>
    <t xml:space="preserve"> 409,1   </t>
  </si>
  <si>
    <t xml:space="preserve"> 243,5   </t>
  </si>
  <si>
    <t xml:space="preserve"> 411,4   </t>
  </si>
  <si>
    <t xml:space="preserve"> 402,0   </t>
  </si>
  <si>
    <t xml:space="preserve"> 316,9   </t>
  </si>
  <si>
    <t xml:space="preserve"> 377,9   </t>
  </si>
  <si>
    <t xml:space="preserve"> 322,7   </t>
  </si>
  <si>
    <t xml:space="preserve"> 353,8   </t>
  </si>
  <si>
    <t xml:space="preserve"> 317,5   </t>
  </si>
  <si>
    <t xml:space="preserve"> 304,9   </t>
  </si>
  <si>
    <t xml:space="preserve"> 248,0   </t>
  </si>
  <si>
    <t xml:space="preserve"> 176,8   </t>
  </si>
  <si>
    <t xml:space="preserve"> 318,0   </t>
  </si>
  <si>
    <t xml:space="preserve"> 272,5   </t>
  </si>
  <si>
    <t xml:space="preserve"> 392,7   </t>
  </si>
  <si>
    <t xml:space="preserve"> 412,0   </t>
  </si>
  <si>
    <t xml:space="preserve"> 397,9   </t>
  </si>
  <si>
    <t xml:space="preserve"> 437,6   </t>
  </si>
  <si>
    <t xml:space="preserve"> 321,0   </t>
  </si>
  <si>
    <t xml:space="preserve"> 254,6   </t>
  </si>
  <si>
    <t xml:space="preserve"> 1.440,0   </t>
  </si>
  <si>
    <t xml:space="preserve"> 276,4   </t>
  </si>
  <si>
    <t xml:space="preserve"> 306,8   </t>
  </si>
  <si>
    <t xml:space="preserve"> 283,9   </t>
  </si>
  <si>
    <t xml:space="preserve"> 27,5   </t>
  </si>
  <si>
    <t xml:space="preserve"> 137,5   </t>
  </si>
  <si>
    <t xml:space="preserve"> 306,3   </t>
  </si>
  <si>
    <t xml:space="preserve"> 366,3   </t>
  </si>
  <si>
    <t xml:space="preserve"> 244,2   </t>
  </si>
  <si>
    <t xml:space="preserve"> 184,0   </t>
  </si>
  <si>
    <t xml:space="preserve"> 187,5   </t>
  </si>
  <si>
    <t xml:space="preserve"> 212,7   </t>
  </si>
  <si>
    <t xml:space="preserve"> 218,2   </t>
  </si>
  <si>
    <t xml:space="preserve"> 279,5   </t>
  </si>
  <si>
    <t xml:space="preserve"> 284,4   </t>
  </si>
  <si>
    <t xml:space="preserve"> 318,7   </t>
  </si>
  <si>
    <t xml:space="preserve"> 344,1   </t>
  </si>
  <si>
    <t xml:space="preserve"> 780,0   </t>
  </si>
  <si>
    <t xml:space="preserve"> 210,3   </t>
  </si>
  <si>
    <t xml:space="preserve"> 307,5   </t>
  </si>
  <si>
    <t xml:space="preserve"> 205,0   </t>
  </si>
  <si>
    <t xml:space="preserve"> 301,4   </t>
  </si>
  <si>
    <t xml:space="preserve"> 200,9   </t>
  </si>
  <si>
    <t xml:space="preserve"> 243,0   </t>
  </si>
  <si>
    <t xml:space="preserve"> 291,7   </t>
  </si>
  <si>
    <t xml:space="preserve"> 370,4   </t>
  </si>
  <si>
    <t xml:space="preserve"> 315,6   </t>
  </si>
  <si>
    <t xml:space="preserve"> 383,3   </t>
  </si>
  <si>
    <t xml:space="preserve"> 405,0   </t>
  </si>
  <si>
    <t xml:space="preserve"> 153,8   </t>
  </si>
  <si>
    <t xml:space="preserve"> 208,9   </t>
  </si>
  <si>
    <t xml:space="preserve"> 333,8   </t>
  </si>
  <si>
    <t xml:space="preserve"> 125,0   </t>
  </si>
  <si>
    <t xml:space="preserve"> 320,8   </t>
  </si>
  <si>
    <t xml:space="preserve"> 219,5   </t>
  </si>
  <si>
    <t xml:space="preserve"> 381,3   </t>
  </si>
  <si>
    <t xml:space="preserve"> 364,3   </t>
  </si>
  <si>
    <t xml:space="preserve"> 341,2   </t>
  </si>
  <si>
    <t xml:space="preserve"> 1.100,0   </t>
  </si>
  <si>
    <t xml:space="preserve"> 275,7   </t>
  </si>
  <si>
    <t xml:space="preserve"> 335,5   </t>
  </si>
  <si>
    <t xml:space="preserve"> 322,5   </t>
  </si>
  <si>
    <t xml:space="preserve"> 169,4   </t>
  </si>
  <si>
    <t xml:space="preserve"> 112,9   </t>
  </si>
  <si>
    <t xml:space="preserve"> 229,6   </t>
  </si>
  <si>
    <t xml:space="preserve"> 437,8   </t>
  </si>
  <si>
    <t xml:space="preserve"> 356,3   </t>
  </si>
  <si>
    <t xml:space="preserve"> 246,5   </t>
  </si>
  <si>
    <t xml:space="preserve"> 376,3   </t>
  </si>
  <si>
    <t xml:space="preserve"> 368,8   </t>
  </si>
  <si>
    <t xml:space="preserve"> 435,7   </t>
  </si>
  <si>
    <t xml:space="preserve"> 326,5   </t>
  </si>
  <si>
    <t xml:space="preserve"> 458,3   </t>
  </si>
  <si>
    <t xml:space="preserve"> 332,0   </t>
  </si>
  <si>
    <t>Emiliano</t>
  </si>
  <si>
    <t xml:space="preserve"> 358,4   </t>
  </si>
  <si>
    <t xml:space="preserve"> 321,1   </t>
  </si>
  <si>
    <t xml:space="preserve"> 362,8   </t>
  </si>
  <si>
    <t xml:space="preserve"> 900,0   </t>
  </si>
  <si>
    <t>otras causas</t>
  </si>
  <si>
    <t xml:space="preserve"> 313,0   </t>
  </si>
  <si>
    <t xml:space="preserve"> 462,9   </t>
  </si>
  <si>
    <t xml:space="preserve"> 348,5   </t>
  </si>
  <si>
    <t xml:space="preserve"> 465,1   </t>
  </si>
  <si>
    <t xml:space="preserve"> 337,6   </t>
  </si>
  <si>
    <t xml:space="preserve"> 555,0   </t>
  </si>
  <si>
    <t xml:space="preserve"> 275,2   </t>
  </si>
  <si>
    <t xml:space="preserve"> 309,6   </t>
  </si>
  <si>
    <t xml:space="preserve"> 481,0   </t>
  </si>
  <si>
    <t xml:space="preserve"> 466,2   </t>
  </si>
  <si>
    <t xml:space="preserve"> 280,5   </t>
  </si>
  <si>
    <t xml:space="preserve"> 491,6   </t>
  </si>
  <si>
    <t xml:space="preserve"> 351,4   </t>
  </si>
  <si>
    <t xml:space="preserve"> 234,3   </t>
  </si>
  <si>
    <t xml:space="preserve"> 289,3   </t>
  </si>
  <si>
    <t xml:space="preserve"> 407,5   </t>
  </si>
  <si>
    <t xml:space="preserve"> 460,8   </t>
  </si>
  <si>
    <t xml:space="preserve"> 307,2   </t>
  </si>
  <si>
    <t xml:space="preserve"> 366,1   </t>
  </si>
  <si>
    <t xml:space="preserve"> 481,7   </t>
  </si>
  <si>
    <t xml:space="preserve"> 422,8   </t>
  </si>
  <si>
    <t xml:space="preserve"> 302,8   </t>
  </si>
  <si>
    <t xml:space="preserve"> 552,5   </t>
  </si>
  <si>
    <t xml:space="preserve"> 453,3   </t>
  </si>
  <si>
    <t xml:space="preserve"> 410,8   </t>
  </si>
  <si>
    <t xml:space="preserve"> 451,6   </t>
  </si>
  <si>
    <t xml:space="preserve"> 340,8   </t>
  </si>
  <si>
    <t xml:space="preserve"> 416,0   </t>
  </si>
  <si>
    <t xml:space="preserve"> 557,1   </t>
  </si>
  <si>
    <t xml:space="preserve"> 388,2   </t>
  </si>
  <si>
    <t xml:space="preserve"> 461,5   </t>
  </si>
  <si>
    <t xml:space="preserve"> 410,0   </t>
  </si>
  <si>
    <t xml:space="preserve"> 355,4   </t>
  </si>
  <si>
    <t xml:space="preserve"> 314,1   </t>
  </si>
  <si>
    <t xml:space="preserve"> 367,5   </t>
  </si>
  <si>
    <t xml:space="preserve"> 373,3   </t>
  </si>
  <si>
    <t xml:space="preserve"> 365,3   </t>
  </si>
  <si>
    <t xml:space="preserve"> 337,9   </t>
  </si>
  <si>
    <t xml:space="preserve"> 323,5   </t>
  </si>
  <si>
    <t xml:space="preserve"> 215,7   </t>
  </si>
  <si>
    <t xml:space="preserve"> 499,4   </t>
  </si>
  <si>
    <t xml:space="preserve"> 440,9   </t>
  </si>
  <si>
    <t xml:space="preserve"> 463,6   </t>
  </si>
  <si>
    <t xml:space="preserve"> 509,1   </t>
  </si>
  <si>
    <t xml:space="preserve"> 486,7   </t>
  </si>
  <si>
    <t xml:space="preserve"> 426,1   </t>
  </si>
  <si>
    <t xml:space="preserve"> 416,3   </t>
  </si>
  <si>
    <t xml:space="preserve"> 384,8   </t>
  </si>
  <si>
    <t xml:space="preserve"> 395,4   </t>
  </si>
  <si>
    <t xml:space="preserve"> 414,4   </t>
  </si>
  <si>
    <t xml:space="preserve"> 413,3   </t>
  </si>
  <si>
    <t xml:space="preserve"> 754,3   </t>
  </si>
  <si>
    <t xml:space="preserve"> 427,5   </t>
  </si>
  <si>
    <t xml:space="preserve"> 395,0   </t>
  </si>
  <si>
    <t xml:space="preserve"> 370,6   </t>
  </si>
  <si>
    <t xml:space="preserve"> 294,5   </t>
  </si>
  <si>
    <t xml:space="preserve"> 810,0   </t>
  </si>
  <si>
    <t xml:space="preserve"> 515,0   </t>
  </si>
  <si>
    <t xml:space="preserve"> 476,4   </t>
  </si>
  <si>
    <t xml:space="preserve"> 488,4   </t>
  </si>
  <si>
    <t xml:space="preserve"> 353,9   </t>
  </si>
  <si>
    <t xml:space="preserve"> 616,7   </t>
  </si>
  <si>
    <t xml:space="preserve"> 433,6   </t>
  </si>
  <si>
    <t xml:space="preserve"> 309,1   </t>
  </si>
  <si>
    <t xml:space="preserve"> 341,5   </t>
  </si>
  <si>
    <t xml:space="preserve"> 464,8   </t>
  </si>
  <si>
    <t xml:space="preserve"> 524,2   </t>
  </si>
  <si>
    <t xml:space="preserve"> 423,5   </t>
  </si>
  <si>
    <t xml:space="preserve"> 545,8   </t>
  </si>
  <si>
    <t xml:space="preserve"> 363,9   </t>
  </si>
  <si>
    <t xml:space="preserve"> 532,5   </t>
  </si>
  <si>
    <t xml:space="preserve"> 960,0   </t>
  </si>
  <si>
    <t xml:space="preserve"> 620,0   </t>
  </si>
  <si>
    <t xml:space="preserve"> 426,3   </t>
  </si>
  <si>
    <t xml:space="preserve"> 326,3   </t>
  </si>
  <si>
    <t xml:space="preserve"> 625,0   </t>
  </si>
  <si>
    <t xml:space="preserve"> 533,3   </t>
  </si>
  <si>
    <t xml:space="preserve"> 457,9   </t>
  </si>
  <si>
    <t xml:space="preserve"> 492,6   </t>
  </si>
  <si>
    <t xml:space="preserve"> 536,0   </t>
  </si>
  <si>
    <t xml:space="preserve"> 518,0   </t>
  </si>
  <si>
    <t xml:space="preserve"> 493,3   </t>
  </si>
  <si>
    <t xml:space="preserve"> 415,5   </t>
  </si>
  <si>
    <t xml:space="preserve"> 448,4   </t>
  </si>
  <si>
    <t xml:space="preserve"> 374,6   </t>
  </si>
  <si>
    <t xml:space="preserve"> 378,8   </t>
  </si>
  <si>
    <t xml:space="preserve"> 328,7   </t>
  </si>
  <si>
    <t xml:space="preserve"> 394,3   </t>
  </si>
  <si>
    <t xml:space="preserve"> 434,1   </t>
  </si>
  <si>
    <t>Empleados</t>
  </si>
  <si>
    <t>Lewis</t>
  </si>
  <si>
    <t>Martin</t>
  </si>
  <si>
    <t>Marcos</t>
  </si>
  <si>
    <t>Maxi</t>
  </si>
  <si>
    <t>Chino</t>
  </si>
  <si>
    <t>Jeiser</t>
  </si>
  <si>
    <t>Alexis</t>
  </si>
  <si>
    <t>Simon</t>
  </si>
  <si>
    <t>Otro</t>
  </si>
  <si>
    <t>Producto</t>
  </si>
  <si>
    <t>Valor KG</t>
  </si>
  <si>
    <t>Total $ KG</t>
  </si>
  <si>
    <t>Todo</t>
  </si>
  <si>
    <t>Tabla General de la Base de Datos de Produccion de Snacks.</t>
  </si>
  <si>
    <t>Empleado</t>
  </si>
  <si>
    <t>Promedio Kg/h</t>
  </si>
  <si>
    <t>Total veces</t>
  </si>
  <si>
    <t>Reporte Produccion</t>
  </si>
  <si>
    <t>¿Cuál es el Total de kilos producidos por personal?</t>
  </si>
  <si>
    <t>Total</t>
  </si>
  <si>
    <t>Responsable de cada turno de produccion</t>
  </si>
  <si>
    <t>¿Cuál es el rendimiento Kg/hora de cada producto?</t>
  </si>
  <si>
    <t>Cantidad de Hs</t>
  </si>
  <si>
    <t>Cantidad de Kg total</t>
  </si>
  <si>
    <t>¿Cuáles son la cantidad de Kg que se produjo cada producto?</t>
  </si>
  <si>
    <t>Total Kg</t>
  </si>
  <si>
    <t>¿Qué causa es mas frecuente por la que no se produce?</t>
  </si>
  <si>
    <t>Cantidad de veces</t>
  </si>
  <si>
    <t xml:space="preserve">TOTAL </t>
  </si>
  <si>
    <t>Horas Totales</t>
  </si>
  <si>
    <t>Promedio</t>
  </si>
  <si>
    <t>Promedio de Tiempo de limpieza cada turno</t>
  </si>
  <si>
    <t>Cantidad de Veces</t>
  </si>
  <si>
    <t xml:space="preserve">Total Tiempo </t>
  </si>
  <si>
    <t xml:space="preserve">Promedio </t>
  </si>
  <si>
    <t>Cantidad de veces que produjo cada turno por cada producto</t>
  </si>
  <si>
    <t>Total del Turno</t>
  </si>
  <si>
    <t>causas</t>
  </si>
  <si>
    <t>Total Kg que se produjo en cada turno</t>
  </si>
  <si>
    <t>Ranking de las causas y su tiempo de freno de produccion</t>
  </si>
  <si>
    <t>Total Hs</t>
  </si>
  <si>
    <t>Tarde</t>
  </si>
  <si>
    <t>Mañana</t>
  </si>
  <si>
    <t>Noche</t>
  </si>
  <si>
    <t>Produccion</t>
  </si>
  <si>
    <t xml:space="preserve">Promedio de tiempo </t>
  </si>
  <si>
    <t>Causa</t>
  </si>
  <si>
    <t>Turno</t>
  </si>
  <si>
    <t>Papa Kg</t>
  </si>
  <si>
    <t>Papa c/  Pimienta Kg</t>
  </si>
  <si>
    <t>Batata Merken Kg</t>
  </si>
  <si>
    <t>Mandioca Kg</t>
  </si>
  <si>
    <t>Zanahoria Kg</t>
  </si>
  <si>
    <t>Batata Kg</t>
  </si>
  <si>
    <t>Batata Para Remolacha Kg</t>
  </si>
  <si>
    <t>Remolacha Kg</t>
  </si>
  <si>
    <t>Etiquetas de fila</t>
  </si>
  <si>
    <t>Total general</t>
  </si>
  <si>
    <t>Total Kg Producido Cada Turno</t>
  </si>
  <si>
    <t>Valores</t>
  </si>
  <si>
    <t>Suma de Cantidad de Veces</t>
  </si>
  <si>
    <t>Ranking causas freno produccion</t>
  </si>
  <si>
    <t>Mañana Cantidad</t>
  </si>
  <si>
    <t>Tarde Cantidad</t>
  </si>
  <si>
    <t>Noche Cantidad</t>
  </si>
  <si>
    <t xml:space="preserve">Limpieza </t>
  </si>
  <si>
    <t xml:space="preserve">Promedio de Promedio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</si>
</sst>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 #,##0.00_-;\-&quot;$&quot;\ * #,##0.00_-;_-&quot;$&quot;\ * &quot;-&quot;??_-;_-@_-"/>
    <numFmt numFmtId="164" formatCode="[$-F400]h:mm:ss\ AM/PM"/>
    <numFmt numFmtId="165" formatCode="[h]:mm"/>
    <numFmt numFmtId="166" formatCode="[h]"/>
  </numFmts>
  <fonts count="11" x14ac:knownFonts="1">
    <font>
      <sz val="11"/>
      <color theme="1"/>
      <name val="Calibri"/>
      <family val="2"/>
      <scheme val="minor"/>
    </font>
    <font>
      <sz val="11"/>
      <color theme="1"/>
      <name val="Calibri"/>
      <family val="2"/>
      <scheme val="minor"/>
    </font>
    <font>
      <b/>
      <sz val="11"/>
      <color theme="0"/>
      <name val="Calibri"/>
      <family val="2"/>
      <scheme val="minor"/>
    </font>
    <font>
      <sz val="8"/>
      <name val="Calibri"/>
      <family val="2"/>
      <scheme val="minor"/>
    </font>
    <font>
      <u/>
      <sz val="11"/>
      <color theme="10"/>
      <name val="Calibri"/>
      <family val="2"/>
      <scheme val="minor"/>
    </font>
    <font>
      <sz val="36"/>
      <color theme="1"/>
      <name val="Calibri"/>
      <family val="2"/>
      <scheme val="minor"/>
    </font>
    <font>
      <b/>
      <sz val="11"/>
      <color theme="1"/>
      <name val="Calibri"/>
      <family val="2"/>
      <scheme val="minor"/>
    </font>
    <font>
      <b/>
      <sz val="14"/>
      <color theme="1"/>
      <name val="Calibri"/>
      <family val="2"/>
      <scheme val="minor"/>
    </font>
    <font>
      <sz val="28"/>
      <color theme="1"/>
      <name val="Arial Rounded MT Bold"/>
      <family val="2"/>
    </font>
    <font>
      <sz val="18"/>
      <color theme="1"/>
      <name val="Calibri"/>
      <family val="2"/>
      <scheme val="minor"/>
    </font>
    <font>
      <sz val="14"/>
      <color theme="1"/>
      <name val="Arial Rounded MT Bold"/>
      <family val="2"/>
    </font>
  </fonts>
  <fills count="14">
    <fill>
      <patternFill patternType="none"/>
    </fill>
    <fill>
      <patternFill patternType="gray125"/>
    </fill>
    <fill>
      <patternFill patternType="solid">
        <fgColor theme="9"/>
        <bgColor theme="9"/>
      </patternFill>
    </fill>
    <fill>
      <patternFill patternType="solid">
        <fgColor theme="0"/>
        <bgColor theme="9" tint="0.79998168889431442"/>
      </patternFill>
    </fill>
    <fill>
      <patternFill patternType="solid">
        <fgColor theme="0"/>
        <bgColor indexed="64"/>
      </patternFill>
    </fill>
    <fill>
      <patternFill patternType="solid">
        <fgColor theme="0"/>
        <bgColor theme="4" tint="0.79998168889431442"/>
      </patternFill>
    </fill>
    <fill>
      <patternFill patternType="solid">
        <fgColor theme="4"/>
        <bgColor indexed="64"/>
      </patternFill>
    </fill>
    <fill>
      <patternFill patternType="solid">
        <fgColor theme="9" tint="0.59999389629810485"/>
        <bgColor indexed="64"/>
      </patternFill>
    </fill>
    <fill>
      <patternFill patternType="solid">
        <fgColor theme="4"/>
        <bgColor theme="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39997558519241921"/>
        <bgColor theme="9" tint="0.79998168889431442"/>
      </patternFill>
    </fill>
    <fill>
      <patternFill patternType="solid">
        <fgColor theme="4" tint="0.79998168889431442"/>
        <bgColor theme="4" tint="0.79998168889431442"/>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theme="9" tint="0.39997558519241921"/>
      </bottom>
      <diagonal/>
    </border>
    <border>
      <left/>
      <right/>
      <top style="thin">
        <color theme="4" tint="0.39997558519241921"/>
      </top>
      <bottom style="thin">
        <color indexed="64"/>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96">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14" fontId="0" fillId="0" borderId="1" xfId="0" applyNumberFormat="1" applyBorder="1"/>
    <xf numFmtId="164" fontId="0" fillId="0" borderId="1" xfId="0" applyNumberFormat="1" applyBorder="1"/>
    <xf numFmtId="0" fontId="0" fillId="0" borderId="1" xfId="0" applyBorder="1"/>
    <xf numFmtId="0" fontId="0" fillId="0" borderId="6" xfId="0" applyBorder="1"/>
    <xf numFmtId="0" fontId="0" fillId="0" borderId="7" xfId="0" applyBorder="1"/>
    <xf numFmtId="14" fontId="0" fillId="0" borderId="8" xfId="0" applyNumberFormat="1" applyBorder="1"/>
    <xf numFmtId="164" fontId="0" fillId="0" borderId="8" xfId="0" applyNumberFormat="1" applyBorder="1"/>
    <xf numFmtId="0" fontId="0" fillId="0" borderId="8" xfId="0" applyBorder="1"/>
    <xf numFmtId="0" fontId="0" fillId="0" borderId="9" xfId="0" applyBorder="1"/>
    <xf numFmtId="0" fontId="0" fillId="0" borderId="10" xfId="0" applyBorder="1"/>
    <xf numFmtId="2" fontId="0" fillId="0" borderId="3" xfId="0" applyNumberFormat="1" applyBorder="1"/>
    <xf numFmtId="2" fontId="0" fillId="0" borderId="1" xfId="0" applyNumberFormat="1" applyBorder="1"/>
    <xf numFmtId="2" fontId="0" fillId="0" borderId="8" xfId="0" applyNumberFormat="1" applyBorder="1"/>
    <xf numFmtId="2" fontId="0" fillId="0" borderId="0" xfId="0" applyNumberFormat="1"/>
    <xf numFmtId="0" fontId="2" fillId="2" borderId="10" xfId="0" applyFont="1" applyFill="1" applyBorder="1"/>
    <xf numFmtId="0" fontId="2" fillId="2" borderId="0" xfId="0" applyFont="1" applyFill="1"/>
    <xf numFmtId="0" fontId="0" fillId="3" borderId="11" xfId="0" applyFill="1" applyBorder="1"/>
    <xf numFmtId="0" fontId="0" fillId="4" borderId="11" xfId="0" applyFill="1" applyBorder="1"/>
    <xf numFmtId="0" fontId="0" fillId="5" borderId="11" xfId="0" applyFill="1" applyBorder="1"/>
    <xf numFmtId="0" fontId="0" fillId="3" borderId="12" xfId="0" applyFill="1" applyBorder="1"/>
    <xf numFmtId="0" fontId="0" fillId="4" borderId="12" xfId="0" applyFill="1" applyBorder="1"/>
    <xf numFmtId="44" fontId="0" fillId="0" borderId="6" xfId="1" applyFont="1" applyBorder="1"/>
    <xf numFmtId="44" fontId="0" fillId="0" borderId="9" xfId="1" applyFont="1" applyBorder="1"/>
    <xf numFmtId="44" fontId="0" fillId="0" borderId="3" xfId="1" applyFont="1" applyBorder="1"/>
    <xf numFmtId="44" fontId="0" fillId="0" borderId="1" xfId="1" applyFont="1" applyBorder="1"/>
    <xf numFmtId="44" fontId="0" fillId="0" borderId="8" xfId="1" applyFont="1" applyBorder="1"/>
    <xf numFmtId="164" fontId="0" fillId="0" borderId="3" xfId="0" applyNumberFormat="1" applyBorder="1"/>
    <xf numFmtId="164" fontId="0" fillId="0" borderId="0" xfId="0" applyNumberFormat="1"/>
    <xf numFmtId="14" fontId="0" fillId="0" borderId="0" xfId="0" applyNumberFormat="1"/>
    <xf numFmtId="44" fontId="0" fillId="0" borderId="0" xfId="1" applyFont="1" applyBorder="1"/>
    <xf numFmtId="0" fontId="0" fillId="0" borderId="0" xfId="0" applyAlignment="1">
      <alignment horizontal="center" vertical="center" wrapText="1"/>
    </xf>
    <xf numFmtId="0" fontId="4" fillId="0" borderId="0" xfId="2"/>
    <xf numFmtId="3" fontId="0" fillId="0" borderId="1" xfId="0" applyNumberFormat="1" applyBorder="1"/>
    <xf numFmtId="0" fontId="0" fillId="4" borderId="1" xfId="0" applyFill="1" applyBorder="1"/>
    <xf numFmtId="0" fontId="0" fillId="4" borderId="0" xfId="0" applyFill="1"/>
    <xf numFmtId="165" fontId="0" fillId="0" borderId="5" xfId="0" applyNumberFormat="1" applyBorder="1"/>
    <xf numFmtId="165" fontId="0" fillId="0" borderId="1" xfId="0" applyNumberFormat="1" applyBorder="1"/>
    <xf numFmtId="165" fontId="0" fillId="0" borderId="6" xfId="0" applyNumberFormat="1" applyBorder="1"/>
    <xf numFmtId="3" fontId="0" fillId="0" borderId="6" xfId="0" applyNumberFormat="1" applyBorder="1"/>
    <xf numFmtId="166" fontId="0" fillId="0" borderId="1" xfId="0" applyNumberFormat="1" applyBorder="1"/>
    <xf numFmtId="0" fontId="0" fillId="9" borderId="0" xfId="0" applyFill="1"/>
    <xf numFmtId="0" fontId="0" fillId="10" borderId="0" xfId="0" applyFill="1"/>
    <xf numFmtId="0" fontId="0" fillId="3" borderId="1" xfId="0" applyFill="1" applyBorder="1"/>
    <xf numFmtId="3" fontId="0" fillId="0" borderId="1" xfId="0" applyNumberFormat="1" applyBorder="1" applyAlignment="1">
      <alignment horizontal="center" vertical="center" wrapText="1"/>
    </xf>
    <xf numFmtId="3" fontId="0" fillId="0" borderId="6" xfId="0" applyNumberForma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3" fontId="0" fillId="0" borderId="8" xfId="0" applyNumberFormat="1" applyBorder="1" applyAlignment="1">
      <alignment horizontal="center" vertical="center" wrapText="1"/>
    </xf>
    <xf numFmtId="3" fontId="0" fillId="0" borderId="9" xfId="0" applyNumberFormat="1" applyBorder="1" applyAlignment="1">
      <alignment horizontal="center" vertical="center" wrapText="1"/>
    </xf>
    <xf numFmtId="0" fontId="2" fillId="8" borderId="2"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8" borderId="4" xfId="0" applyFont="1" applyFill="1" applyBorder="1" applyAlignment="1">
      <alignment horizontal="center" vertical="center" wrapText="1"/>
    </xf>
    <xf numFmtId="3" fontId="0" fillId="0" borderId="8" xfId="0" applyNumberFormat="1" applyBorder="1"/>
    <xf numFmtId="3" fontId="0" fillId="0" borderId="9" xfId="0" applyNumberFormat="1" applyBorder="1"/>
    <xf numFmtId="0" fontId="0" fillId="3" borderId="0" xfId="0" applyFill="1"/>
    <xf numFmtId="0" fontId="0" fillId="10" borderId="6" xfId="0" applyFill="1" applyBorder="1"/>
    <xf numFmtId="0" fontId="0" fillId="10" borderId="2" xfId="0" applyFill="1" applyBorder="1"/>
    <xf numFmtId="0" fontId="0" fillId="10" borderId="3" xfId="0" applyFill="1" applyBorder="1"/>
    <xf numFmtId="0" fontId="0" fillId="10" borderId="4" xfId="0" applyFill="1" applyBorder="1"/>
    <xf numFmtId="165" fontId="0" fillId="0" borderId="8" xfId="0" applyNumberFormat="1" applyBorder="1"/>
    <xf numFmtId="0" fontId="0" fillId="3" borderId="13" xfId="0" applyFill="1" applyBorder="1"/>
    <xf numFmtId="0" fontId="0" fillId="4" borderId="13" xfId="0" applyFill="1" applyBorder="1"/>
    <xf numFmtId="0" fontId="0" fillId="5" borderId="13" xfId="0" applyFill="1" applyBorder="1"/>
    <xf numFmtId="0" fontId="6" fillId="11" borderId="1" xfId="0" applyFont="1" applyFill="1" applyBorder="1" applyAlignment="1">
      <alignment horizontal="center" vertical="center" wrapText="1"/>
    </xf>
    <xf numFmtId="0" fontId="0" fillId="3" borderId="9" xfId="0" applyFill="1" applyBorder="1"/>
    <xf numFmtId="0" fontId="6" fillId="11" borderId="8" xfId="0" applyFont="1" applyFill="1" applyBorder="1" applyAlignment="1">
      <alignment horizontal="center" vertical="center" wrapText="1"/>
    </xf>
    <xf numFmtId="0" fontId="0" fillId="12" borderId="1" xfId="0" applyFill="1" applyBorder="1"/>
    <xf numFmtId="166" fontId="0" fillId="0" borderId="8" xfId="0" applyNumberFormat="1" applyBorder="1"/>
    <xf numFmtId="165" fontId="0" fillId="0" borderId="9" xfId="0" applyNumberFormat="1" applyBorder="1"/>
    <xf numFmtId="0" fontId="0" fillId="3" borderId="5" xfId="0" applyFill="1" applyBorder="1"/>
    <xf numFmtId="0" fontId="0" fillId="4" borderId="5" xfId="0" applyFill="1" applyBorder="1"/>
    <xf numFmtId="0" fontId="6" fillId="11" borderId="6" xfId="0" applyFont="1" applyFill="1" applyBorder="1" applyAlignment="1">
      <alignment horizontal="center" vertical="center" wrapText="1"/>
    </xf>
    <xf numFmtId="0" fontId="6" fillId="11" borderId="3" xfId="0" applyFont="1" applyFill="1" applyBorder="1" applyAlignment="1">
      <alignment horizontal="center" vertical="center" wrapText="1"/>
    </xf>
    <xf numFmtId="0" fontId="6" fillId="11" borderId="4" xfId="0" applyFont="1" applyFill="1" applyBorder="1" applyAlignment="1">
      <alignment horizontal="center" vertical="center" wrapText="1"/>
    </xf>
    <xf numFmtId="0" fontId="0" fillId="3" borderId="7" xfId="0" applyFill="1" applyBorder="1"/>
    <xf numFmtId="0" fontId="0" fillId="3" borderId="8" xfId="0" applyFill="1" applyBorder="1"/>
    <xf numFmtId="165" fontId="0" fillId="0" borderId="7" xfId="0" applyNumberFormat="1" applyBorder="1"/>
    <xf numFmtId="0" fontId="0" fillId="0" borderId="1" xfId="0" pivotButton="1" applyBorder="1"/>
    <xf numFmtId="0" fontId="0" fillId="0" borderId="1" xfId="0" applyBorder="1" applyAlignment="1">
      <alignment horizontal="left"/>
    </xf>
    <xf numFmtId="0" fontId="2" fillId="8" borderId="14" xfId="0" applyFont="1" applyFill="1" applyBorder="1"/>
    <xf numFmtId="0" fontId="0" fillId="0" borderId="0" xfId="0" applyAlignment="1">
      <alignment horizontal="center"/>
    </xf>
    <xf numFmtId="0" fontId="5" fillId="7" borderId="0" xfId="0" applyFont="1" applyFill="1" applyAlignment="1">
      <alignment horizontal="center" vertical="center" wrapText="1"/>
    </xf>
    <xf numFmtId="0" fontId="0" fillId="7" borderId="0" xfId="0" applyFill="1" applyAlignment="1">
      <alignment horizontal="center" vertical="center" wrapText="1"/>
    </xf>
    <xf numFmtId="0" fontId="0" fillId="0" borderId="6" xfId="0" applyBorder="1" applyAlignment="1">
      <alignment horizontal="center" vertical="center" wrapText="1"/>
    </xf>
    <xf numFmtId="0" fontId="0" fillId="0" borderId="12" xfId="0" applyBorder="1" applyAlignment="1">
      <alignment horizontal="center" vertical="center" wrapText="1"/>
    </xf>
    <xf numFmtId="0" fontId="0" fillId="0" borderId="5" xfId="0" applyBorder="1" applyAlignment="1">
      <alignment horizontal="center" vertical="center" wrapText="1"/>
    </xf>
    <xf numFmtId="0" fontId="9" fillId="10" borderId="0" xfId="0" applyFont="1" applyFill="1" applyAlignment="1">
      <alignment horizontal="center" vertical="center" wrapText="1"/>
    </xf>
    <xf numFmtId="0" fontId="7" fillId="10" borderId="0" xfId="0" applyFont="1" applyFill="1" applyAlignment="1">
      <alignment horizontal="center" vertical="center" wrapText="1"/>
    </xf>
    <xf numFmtId="0" fontId="10" fillId="13" borderId="0" xfId="0" applyFont="1" applyFill="1" applyAlignment="1">
      <alignment horizontal="center" vertical="center"/>
    </xf>
    <xf numFmtId="0" fontId="8" fillId="6" borderId="0" xfId="0" applyFont="1" applyFill="1" applyAlignment="1">
      <alignment horizontal="center" vertical="center" wrapText="1"/>
    </xf>
    <xf numFmtId="0" fontId="0" fillId="6" borderId="0" xfId="0" applyFill="1" applyAlignment="1">
      <alignment horizontal="center" vertical="center" wrapText="1"/>
    </xf>
  </cellXfs>
  <cellStyles count="3">
    <cellStyle name="Hipervínculo" xfId="2" builtinId="8"/>
    <cellStyle name="Moneda" xfId="1" builtinId="4"/>
    <cellStyle name="Normal" xfId="0" builtinId="0"/>
  </cellStyles>
  <dxfs count="165">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0"/>
        </patternFill>
      </fill>
      <border diagonalUp="0" diagonalDown="0" outline="0">
        <left/>
        <right/>
        <top style="thin">
          <color indexed="64"/>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0"/>
        </patternFill>
      </fill>
    </dxf>
    <dxf>
      <font>
        <b/>
        <i val="0"/>
        <strike val="0"/>
        <condense val="0"/>
        <extend val="0"/>
        <outline val="0"/>
        <shadow val="0"/>
        <u val="none"/>
        <vertAlign val="baseline"/>
        <sz val="11"/>
        <color theme="0"/>
        <name val="Calibri"/>
        <family val="2"/>
        <scheme val="minor"/>
      </font>
      <fill>
        <patternFill patternType="solid">
          <fgColor theme="9"/>
          <bgColor theme="9"/>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0"/>
        </patternFill>
      </fill>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0"/>
        </patternFill>
      </fill>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font>
        <b val="0"/>
        <i val="0"/>
        <strike val="0"/>
        <condense val="0"/>
        <extend val="0"/>
        <outline val="0"/>
        <shadow val="0"/>
        <u val="none"/>
        <vertAlign val="baseline"/>
        <sz val="11"/>
        <color theme="1"/>
        <name val="Calibri"/>
        <family val="2"/>
        <scheme val="minor"/>
      </font>
      <numFmt numFmtId="0" formatCode="General"/>
      <fill>
        <patternFill>
          <bgColor theme="0"/>
        </patternFill>
      </fill>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bgColor theme="0"/>
        </patternFill>
      </fill>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fill>
        <patternFill patternType="solid">
          <fgColor indexed="64"/>
          <bgColor theme="0"/>
        </patternFill>
      </fill>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h]:mm"/>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h]:mm"/>
      <border diagonalUp="0" diagonalDown="0">
        <left style="thin">
          <color indexed="64"/>
        </left>
        <right/>
        <top style="thin">
          <color indexed="64"/>
        </top>
        <bottom style="thin">
          <color indexed="64"/>
        </bottom>
        <vertical/>
        <horizontal/>
      </border>
    </dxf>
    <dxf>
      <numFmt numFmtId="165" formatCode="[h]:mm"/>
      <border diagonalUp="0" diagonalDown="0">
        <left style="thin">
          <color indexed="64"/>
        </left>
        <right style="thin">
          <color indexed="64"/>
        </right>
        <top style="thin">
          <color indexed="64"/>
        </top>
        <bottom style="thin">
          <color indexed="64"/>
        </bottom>
        <vertical/>
        <horizontal/>
      </border>
    </dxf>
    <dxf>
      <numFmt numFmtId="165" formatCode="[h]:mm"/>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numFmt numFmtId="165" formatCode="[h]:mm"/>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numFmt numFmtId="165" formatCode="[h]:mm"/>
      <border diagonalUp="0" diagonalDown="0">
        <left style="thin">
          <color indexed="64"/>
        </left>
        <right/>
        <top style="thin">
          <color indexed="64"/>
        </top>
        <bottom style="thin">
          <color indexed="64"/>
        </bottom>
        <vertical/>
        <horizontal/>
      </border>
    </dxf>
    <dxf>
      <numFmt numFmtId="165" formatCode="[h]:mm"/>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i val="0"/>
        <strike val="0"/>
        <condense val="0"/>
        <extend val="0"/>
        <outline val="0"/>
        <shadow val="0"/>
        <u val="none"/>
        <vertAlign val="baseline"/>
        <sz val="11"/>
        <color theme="1"/>
        <name val="Calibri"/>
        <family val="2"/>
        <scheme val="minor"/>
      </font>
      <fill>
        <patternFill patternType="solid">
          <fgColor theme="9" tint="0.79998168889431442"/>
          <bgColor theme="4"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i val="0"/>
        <strike val="0"/>
        <condense val="0"/>
        <extend val="0"/>
        <outline val="0"/>
        <shadow val="0"/>
        <u val="none"/>
        <vertAlign val="baseline"/>
        <sz val="11"/>
        <color theme="1"/>
        <name val="Calibri"/>
        <family val="2"/>
        <scheme val="minor"/>
      </font>
      <fill>
        <patternFill patternType="solid">
          <fgColor theme="9" tint="0.79998168889431442"/>
          <bgColor theme="4"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3" formatCode="#,##0"/>
      <border diagonalUp="0" diagonalDown="0">
        <left style="thin">
          <color indexed="64"/>
        </left>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theme="9" tint="0.79998168889431442"/>
          <bgColor theme="4"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65" formatCode="[h]:mm"/>
      <border diagonalUp="0" diagonalDown="0">
        <left style="thin">
          <color indexed="64"/>
        </left>
        <right/>
        <top style="thin">
          <color indexed="64"/>
        </top>
        <bottom style="thin">
          <color indexed="64"/>
        </bottom>
        <vertical/>
        <horizontal/>
      </border>
    </dxf>
    <dxf>
      <numFmt numFmtId="165" formatCode="[h]:mm"/>
      <border diagonalUp="0" diagonalDown="0">
        <left style="thin">
          <color indexed="64"/>
        </left>
        <right style="thin">
          <color indexed="64"/>
        </right>
        <top style="thin">
          <color indexed="64"/>
        </top>
        <bottom style="thin">
          <color indexed="64"/>
        </bottom>
        <vertical/>
        <horizontal/>
      </border>
    </dxf>
    <dxf>
      <numFmt numFmtId="165" formatCode="[h]:mm"/>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numFmt numFmtId="165" formatCode="[h]:mm"/>
      <border diagonalUp="0" diagonalDown="0">
        <left style="thin">
          <color indexed="64"/>
        </left>
        <right/>
        <top style="thin">
          <color indexed="64"/>
        </top>
        <bottom style="thin">
          <color indexed="64"/>
        </bottom>
        <vertical/>
        <horizontal/>
      </border>
    </dxf>
    <dxf>
      <numFmt numFmtId="165" formatCode="[h]:mm"/>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theme="9" tint="0.79998168889431442"/>
          <bgColor theme="4"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3" formatCode="#,##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0"/>
        </patternFill>
      </fill>
      <border diagonalUp="0" diagonalDown="0">
        <left style="thin">
          <color indexed="64"/>
        </left>
        <right/>
        <top style="thin">
          <color indexed="64"/>
        </top>
        <bottom style="thin">
          <color theme="9" tint="0.39997558519241921"/>
        </bottom>
        <vertical/>
        <horizontal/>
      </border>
    </dxf>
    <dxf>
      <border outline="0">
        <right style="thin">
          <color indexed="64"/>
        </right>
        <bottom style="thin">
          <color indexed="64"/>
        </bottom>
      </border>
    </dxf>
    <dxf>
      <numFmt numFmtId="3" formatCode="#,##0"/>
      <border diagonalUp="0" diagonalDown="0">
        <left style="thin">
          <color indexed="64"/>
        </left>
        <right/>
        <top style="thin">
          <color indexed="64"/>
        </top>
        <bottom style="thin">
          <color indexed="64"/>
        </bottom>
        <vertical style="thin">
          <color indexed="64"/>
        </vertical>
        <horizontal style="thin">
          <color indexed="64"/>
        </horizontal>
      </border>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h]"/>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ill>
        <patternFill patternType="solid">
          <fgColor indexed="64"/>
          <bgColor theme="4" tint="0.39997558519241921"/>
        </patternFill>
      </fill>
      <border diagonalUp="0" diagonalDown="0">
        <left style="thin">
          <color indexed="64"/>
        </left>
        <right style="thin">
          <color indexed="64"/>
        </right>
        <top/>
        <bottom/>
        <vertical style="thin">
          <color indexed="64"/>
        </vertical>
        <horizontal style="thin">
          <color indexed="64"/>
        </horizontal>
      </border>
    </dxf>
    <dxf>
      <numFmt numFmtId="3" formatCode="#,##0"/>
      <border diagonalUp="0" diagonalDown="0">
        <left style="thin">
          <color indexed="64"/>
        </left>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3" formatCode="#,##0"/>
      <alignment horizontal="center" vertical="center" textRotation="0" wrapText="1" indent="0" justifyLastLine="0" shrinkToFit="0" readingOrder="0"/>
      <border diagonalUp="0" diagonalDown="0" outline="0">
        <left style="thin">
          <color indexed="64"/>
        </left>
        <right/>
        <top style="thin">
          <color indexed="64"/>
        </top>
        <bottom/>
      </border>
    </dxf>
    <dxf>
      <numFmt numFmtId="3" formatCode="#,##0"/>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numFmt numFmtId="3"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numFmt numFmtId="3"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numFmt numFmtId="3"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numFmt numFmtId="3"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numFmt numFmtId="3"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numFmt numFmtId="3"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numFmt numFmtId="3"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numFmt numFmtId="3"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border diagonalUp="0" diagonalDown="0" outline="0">
        <left style="thin">
          <color indexed="64"/>
        </left>
        <right style="thin">
          <color indexed="64"/>
        </right>
        <top style="thin">
          <color indexed="64"/>
        </top>
        <bottom style="thin">
          <color indexed="64"/>
        </bottom>
      </border>
    </dxf>
    <dxf>
      <numFmt numFmtId="164" formatCode="[$-F400]h:mm:ss\ AM/PM"/>
      <border diagonalUp="0" diagonalDown="0" outline="0">
        <left style="thin">
          <color indexed="64"/>
        </left>
        <right style="thin">
          <color indexed="64"/>
        </right>
        <top style="thin">
          <color indexed="64"/>
        </top>
        <bottom style="thin">
          <color indexed="64"/>
        </bottom>
      </border>
    </dxf>
    <dxf>
      <numFmt numFmtId="164" formatCode="[$-F400]h:mm:ss\ AM/PM"/>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F400]h:mm:ss\ AM/PM"/>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18" Type="http://schemas.microsoft.com/office/2017/10/relationships/person" Target="persons/person5.xml"/><Relationship Id="rId3" Type="http://schemas.openxmlformats.org/officeDocument/2006/relationships/worksheet" Target="worksheets/sheet3.xml"/><Relationship Id="rId21" Type="http://schemas.microsoft.com/office/2017/10/relationships/person" Target="persons/person6.xml"/><Relationship Id="rId7" Type="http://schemas.openxmlformats.org/officeDocument/2006/relationships/pivotCacheDefinition" Target="pivotCache/pivotCacheDefinition2.xml"/><Relationship Id="rId12" Type="http://schemas.openxmlformats.org/officeDocument/2006/relationships/connections" Target="connections.xml"/><Relationship Id="rId17" Type="http://schemas.openxmlformats.org/officeDocument/2006/relationships/customXml" Target="../customXml/item1.xml"/><Relationship Id="rId33" Type="http://schemas.microsoft.com/office/2017/10/relationships/person" Target="persons/person7.xml"/><Relationship Id="rId2" Type="http://schemas.openxmlformats.org/officeDocument/2006/relationships/worksheet" Target="worksheets/sheet2.xml"/><Relationship Id="rId16" Type="http://schemas.openxmlformats.org/officeDocument/2006/relationships/calcChain" Target="calcChain.xml"/><Relationship Id="rId20" Type="http://schemas.microsoft.com/office/2017/10/relationships/person" Target="persons/person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32" Type="http://schemas.microsoft.com/office/2017/10/relationships/person" Target="persons/person2.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2.xml"/><Relationship Id="rId31" Type="http://schemas.microsoft.com/office/2017/10/relationships/person" Target="persons/person0.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 Id="rId27" Type="http://schemas.microsoft.com/office/2017/10/relationships/person" Target="persons/person3.xml"/><Relationship Id="rId30" Type="http://schemas.microsoft.com/office/2017/10/relationships/person" Target="persons/pers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[PF-Gonzalez.xlsx]Dashboard!TablaDinámica6</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Dashboard!$B$6:$B$13</c:f>
              <c:strCache>
                <c:ptCount val="8"/>
                <c:pt idx="0">
                  <c:v>Papa Kg</c:v>
                </c:pt>
                <c:pt idx="1">
                  <c:v>Papa c/  Pimienta Kg</c:v>
                </c:pt>
                <c:pt idx="2">
                  <c:v>Batata Merken Kg</c:v>
                </c:pt>
                <c:pt idx="3">
                  <c:v>Mandioca Kg</c:v>
                </c:pt>
                <c:pt idx="4">
                  <c:v>Zanahoria Kg</c:v>
                </c:pt>
                <c:pt idx="5">
                  <c:v>Batata Kg</c:v>
                </c:pt>
                <c:pt idx="6">
                  <c:v>Batata Para Remolacha Kg</c:v>
                </c:pt>
                <c:pt idx="7">
                  <c:v>Remolacha Kg</c:v>
                </c:pt>
              </c:strCache>
            </c:strRef>
          </c:cat>
          <c:val>
            <c:numRef>
              <c:f>Dashboard!$C$6:$C$13</c:f>
              <c:numCache>
                <c:formatCode>#,##0</c:formatCode>
                <c:ptCount val="8"/>
                <c:pt idx="0">
                  <c:v>585052</c:v>
                </c:pt>
                <c:pt idx="1">
                  <c:v>295974</c:v>
                </c:pt>
                <c:pt idx="2">
                  <c:v>149430</c:v>
                </c:pt>
                <c:pt idx="3">
                  <c:v>265715</c:v>
                </c:pt>
                <c:pt idx="4">
                  <c:v>296350</c:v>
                </c:pt>
                <c:pt idx="5">
                  <c:v>487815</c:v>
                </c:pt>
                <c:pt idx="6">
                  <c:v>173560</c:v>
                </c:pt>
                <c:pt idx="7">
                  <c:v>143490</c:v>
                </c:pt>
              </c:numCache>
            </c:numRef>
          </c:val>
          <c:extLst>
            <c:ext xmlns:c16="http://schemas.microsoft.com/office/drawing/2014/chart" uri="{C3380CC4-5D6E-409C-BE32-E72D297353CC}">
              <c16:uniqueId val="{00000000-AC87-4223-A25E-82D97518E3D1}"/>
            </c:ext>
          </c:extLst>
        </c:ser>
        <c:dLbls>
          <c:dLblPos val="outEnd"/>
          <c:showLegendKey val="0"/>
          <c:showVal val="1"/>
          <c:showCatName val="0"/>
          <c:showSerName val="0"/>
          <c:showPercent val="0"/>
          <c:showBubbleSize val="0"/>
        </c:dLbls>
        <c:gapWidth val="219"/>
        <c:overlap val="-27"/>
        <c:axId val="1519774304"/>
        <c:axId val="1518415056"/>
      </c:barChart>
      <c:catAx>
        <c:axId val="151977430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518415056"/>
        <c:crosses val="autoZero"/>
        <c:auto val="1"/>
        <c:lblAlgn val="ctr"/>
        <c:lblOffset val="100"/>
        <c:noMultiLvlLbl val="0"/>
      </c:catAx>
      <c:valAx>
        <c:axId val="1518415056"/>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51977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[PF-Gonzalez.xlsx]Dashboard!TablaDinámica26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Dashboard!$B$35</c:f>
              <c:strCache>
                <c:ptCount val="1"/>
                <c:pt idx="0">
                  <c:v>Mañana Cantidad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Dashboard!$B$36</c:f>
              <c:strCache>
                <c:ptCount val="1"/>
                <c:pt idx="0">
                  <c:v>Total</c:v>
                </c:pt>
              </c:strCache>
            </c:strRef>
          </c:cat>
          <c:val>
            <c:numRef>
              <c:f>Dashboard!$B$36</c:f>
              <c:numCache>
                <c:formatCode>General</c:formatCode>
                <c:ptCount val="1"/>
                <c:pt idx="0">
                  <c:v>1203</c:v>
                </c:pt>
              </c:numCache>
            </c:numRef>
          </c:val>
          <c:extLst>
            <c:ext xmlns:c16="http://schemas.microsoft.com/office/drawing/2014/chart" uri="{C3380CC4-5D6E-409C-BE32-E72D297353CC}">
              <c16:uniqueId val="{00000000-D058-4235-8B1A-B797595B7FBC}"/>
            </c:ext>
          </c:extLst>
        </c:ser>
        <c:ser>
          <c:idx val="1"/>
          <c:order val="1"/>
          <c:tx>
            <c:strRef>
              <c:f>Dashboard!$C$35</c:f>
              <c:strCache>
                <c:ptCount val="1"/>
                <c:pt idx="0">
                  <c:v>Tarde Cantidad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Dashboard!$B$36</c:f>
              <c:strCache>
                <c:ptCount val="1"/>
                <c:pt idx="0">
                  <c:v>Total</c:v>
                </c:pt>
              </c:strCache>
            </c:strRef>
          </c:cat>
          <c:val>
            <c:numRef>
              <c:f>Dashboard!$C$36</c:f>
              <c:numCache>
                <c:formatCode>General</c:formatCode>
                <c:ptCount val="1"/>
                <c:pt idx="0">
                  <c:v>1095</c:v>
                </c:pt>
              </c:numCache>
            </c:numRef>
          </c:val>
          <c:extLst>
            <c:ext xmlns:c16="http://schemas.microsoft.com/office/drawing/2014/chart" uri="{C3380CC4-5D6E-409C-BE32-E72D297353CC}">
              <c16:uniqueId val="{00000004-D058-4235-8B1A-B797595B7FBC}"/>
            </c:ext>
          </c:extLst>
        </c:ser>
        <c:ser>
          <c:idx val="2"/>
          <c:order val="2"/>
          <c:tx>
            <c:strRef>
              <c:f>Dashboard!$D$35</c:f>
              <c:strCache>
                <c:ptCount val="1"/>
                <c:pt idx="0">
                  <c:v>Noche Cantidad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Dashboard!$B$36</c:f>
              <c:strCache>
                <c:ptCount val="1"/>
                <c:pt idx="0">
                  <c:v>Total</c:v>
                </c:pt>
              </c:strCache>
            </c:strRef>
          </c:cat>
          <c:val>
            <c:numRef>
              <c:f>Dashboard!$D$36</c:f>
              <c:numCache>
                <c:formatCode>General</c:formatCode>
                <c:ptCount val="1"/>
                <c:pt idx="0">
                  <c:v>992</c:v>
                </c:pt>
              </c:numCache>
            </c:numRef>
          </c:val>
          <c:extLst>
            <c:ext xmlns:c16="http://schemas.microsoft.com/office/drawing/2014/chart" uri="{C3380CC4-5D6E-409C-BE32-E72D297353CC}">
              <c16:uniqueId val="{00000005-D058-4235-8B1A-B797595B7FBC}"/>
            </c:ext>
          </c:extLst>
        </c:ser>
        <c:dLbls>
          <c:dLblPos val="outEnd"/>
          <c:showLegendKey val="0"/>
          <c:showVal val="1"/>
          <c:showCatName val="0"/>
          <c:showSerName val="0"/>
          <c:showPercent val="0"/>
          <c:showBubbleSize val="0"/>
        </c:dLbls>
        <c:gapWidth val="219"/>
        <c:overlap val="-27"/>
        <c:axId val="1327035056"/>
        <c:axId val="1518411696"/>
      </c:barChart>
      <c:catAx>
        <c:axId val="1327035056"/>
        <c:scaling>
          <c:orientation val="maxMin"/>
        </c:scaling>
        <c:delete val="1"/>
        <c:axPos val="b"/>
        <c:numFmt formatCode="General" sourceLinked="1"/>
        <c:majorTickMark val="out"/>
        <c:minorTickMark val="none"/>
        <c:tickLblPos val="nextTo"/>
        <c:crossAx val="1518411696"/>
        <c:crosses val="autoZero"/>
        <c:auto val="1"/>
        <c:lblAlgn val="ctr"/>
        <c:lblOffset val="100"/>
        <c:noMultiLvlLbl val="0"/>
      </c:catAx>
      <c:valAx>
        <c:axId val="1518411696"/>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327035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hyperlink" Target="#Preguntas!A1"/><Relationship Id="rId1" Type="http://schemas.openxmlformats.org/officeDocument/2006/relationships/hyperlink" Target="#Produccion!A1"/><Relationship Id="rId4" Type="http://schemas.openxmlformats.org/officeDocument/2006/relationships/hyperlink" Target="#Validacion!A1"/></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9525</xdr:colOff>
      <xdr:row>1</xdr:row>
      <xdr:rowOff>161925</xdr:rowOff>
    </xdr:from>
    <xdr:to>
      <xdr:col>20</xdr:col>
      <xdr:colOff>752475</xdr:colOff>
      <xdr:row>32</xdr:row>
      <xdr:rowOff>114301</xdr:rowOff>
    </xdr:to>
    <xdr:sp macro="" textlink="">
      <xdr:nvSpPr>
        <xdr:cNvPr id="2" name="CuadroTexto 1">
          <a:hlinkClick xmlns:r="http://schemas.openxmlformats.org/officeDocument/2006/relationships" r:id="rId1" tooltip="Produccion"/>
          <a:extLst>
            <a:ext uri="{FF2B5EF4-FFF2-40B4-BE49-F238E27FC236}">
              <a16:creationId xmlns:a16="http://schemas.microsoft.com/office/drawing/2014/main" id="{541056AE-3DE6-58C5-4432-C7ACD7670635}"/>
            </a:ext>
          </a:extLst>
        </xdr:cNvPr>
        <xdr:cNvSpPr txBox="1"/>
      </xdr:nvSpPr>
      <xdr:spPr>
        <a:xfrm>
          <a:off x="1533525" y="352425"/>
          <a:ext cx="14458950" cy="585787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2000" b="0" i="0">
              <a:solidFill>
                <a:schemeClr val="dk1"/>
              </a:solidFill>
              <a:effectLst/>
              <a:latin typeface="Arial Black" panose="020B0A04020102020204" pitchFamily="34" charset="0"/>
              <a:ea typeface="+mn-ea"/>
              <a:cs typeface="+mn-cs"/>
            </a:rPr>
            <a:t>Bienvenidos al</a:t>
          </a:r>
          <a:r>
            <a:rPr lang="es-AR" sz="2000" b="0" i="0" baseline="0">
              <a:solidFill>
                <a:schemeClr val="dk1"/>
              </a:solidFill>
              <a:effectLst/>
              <a:latin typeface="Arial Black" panose="020B0A04020102020204" pitchFamily="34" charset="0"/>
              <a:ea typeface="+mn-ea"/>
              <a:cs typeface="+mn-cs"/>
            </a:rPr>
            <a:t> analisis de la Base de datos de una produccion de Snacks.</a:t>
          </a:r>
          <a:endParaRPr lang="es-AR" sz="2000" b="0" i="0">
            <a:solidFill>
              <a:schemeClr val="dk1"/>
            </a:solidFill>
            <a:effectLst/>
            <a:latin typeface="Arial Black" panose="020B0A04020102020204" pitchFamily="34" charset="0"/>
            <a:ea typeface="+mn-ea"/>
            <a:cs typeface="+mn-cs"/>
          </a:endParaRPr>
        </a:p>
        <a:p>
          <a:endParaRPr lang="es-AR" sz="1600" b="0" i="0">
            <a:solidFill>
              <a:schemeClr val="dk1"/>
            </a:solidFill>
            <a:effectLst/>
            <a:latin typeface="Arial" panose="020B0604020202020204" pitchFamily="34" charset="0"/>
            <a:ea typeface="+mn-ea"/>
            <a:cs typeface="Arial" panose="020B0604020202020204" pitchFamily="34" charset="0"/>
          </a:endParaRPr>
        </a:p>
        <a:p>
          <a:r>
            <a:rPr lang="es-AR" sz="1600" b="0" i="0">
              <a:solidFill>
                <a:schemeClr val="dk1"/>
              </a:solidFill>
              <a:effectLst/>
              <a:latin typeface="Arial" panose="020B0604020202020204" pitchFamily="34" charset="0"/>
              <a:ea typeface="+mn-ea"/>
              <a:cs typeface="Arial" panose="020B0604020202020204" pitchFamily="34" charset="0"/>
            </a:rPr>
            <a:t>En este trabajo, se lleva a cabo un análisis detallado de la base de datos de producción de una empresa de snacks. Se examinan los registros de producción de los empleados, incluyendo la cantidad de chips producidos durante su turno y el tiempo empleado para alcanzar ciertas metas de producción. Utilizando Microsoft Excel, se utilizan tablas y gráficos para visualizar patrones y tendencias. El objetivo es identificar oportunidades de mejora en la eficiencia y calidad de la producción. Al comprender mejor el rendimiento de la planta, se podrán tomar decisiones informadas para optimizar el proceso y asegurar la competitividad en el mercado de snacks.</a:t>
          </a:r>
        </a:p>
        <a:p>
          <a:endParaRPr lang="es-AR" sz="1600" b="0" i="0">
            <a:solidFill>
              <a:schemeClr val="dk1"/>
            </a:solidFill>
            <a:effectLst/>
            <a:latin typeface="Arial" panose="020B0604020202020204" pitchFamily="34" charset="0"/>
            <a:ea typeface="+mn-ea"/>
            <a:cs typeface="Arial" panose="020B0604020202020204" pitchFamily="34" charset="0"/>
          </a:endParaRPr>
        </a:p>
        <a:p>
          <a:r>
            <a:rPr lang="es-AR" sz="2000" b="0" i="0">
              <a:solidFill>
                <a:schemeClr val="dk1"/>
              </a:solidFill>
              <a:effectLst/>
              <a:latin typeface="Arial Black" panose="020B0A04020102020204" pitchFamily="34" charset="0"/>
              <a:ea typeface="+mn-ea"/>
              <a:cs typeface="+mn-cs"/>
            </a:rPr>
            <a:t>Que contiene cada Hoja:</a:t>
          </a:r>
        </a:p>
        <a:p>
          <a:endParaRPr lang="es-AR" sz="1600" b="0" i="0">
            <a:solidFill>
              <a:schemeClr val="dk1"/>
            </a:solidFill>
            <a:effectLst/>
            <a:latin typeface="Arial" panose="020B0604020202020204" pitchFamily="34" charset="0"/>
            <a:ea typeface="+mn-ea"/>
            <a:cs typeface="Arial" panose="020B0604020202020204" pitchFamily="34" charset="0"/>
          </a:endParaRPr>
        </a:p>
        <a:p>
          <a:r>
            <a:rPr lang="es-AR" sz="1600" b="0" i="0">
              <a:solidFill>
                <a:schemeClr val="dk1"/>
              </a:solidFill>
              <a:effectLst/>
              <a:latin typeface="Arial" panose="020B0604020202020204" pitchFamily="34" charset="0"/>
              <a:ea typeface="+mn-ea"/>
              <a:cs typeface="Arial" panose="020B0604020202020204" pitchFamily="34" charset="0"/>
            </a:rPr>
            <a:t>- En la hoja "Producción," se encuentra la tabla inicial con todos los datos relevantes de la producción de snacks. Esta tabla ha sido normalizada y sometida a procesos de validación para garantizar la integridad y precisión de los datos.</a:t>
          </a:r>
        </a:p>
        <a:p>
          <a:endParaRPr lang="es-AR" sz="1600" b="0" i="0">
            <a:solidFill>
              <a:schemeClr val="dk1"/>
            </a:solidFill>
            <a:effectLst/>
            <a:latin typeface="Arial" panose="020B0604020202020204" pitchFamily="34" charset="0"/>
            <a:ea typeface="+mn-ea"/>
            <a:cs typeface="Arial" panose="020B0604020202020204" pitchFamily="34" charset="0"/>
          </a:endParaRPr>
        </a:p>
        <a:p>
          <a:r>
            <a:rPr lang="es-AR" sz="1600" b="0" i="0">
              <a:solidFill>
                <a:schemeClr val="dk1"/>
              </a:solidFill>
              <a:effectLst/>
              <a:latin typeface="Arial" panose="020B0604020202020204" pitchFamily="34" charset="0"/>
              <a:ea typeface="+mn-ea"/>
              <a:cs typeface="Arial" panose="020B0604020202020204" pitchFamily="34" charset="0"/>
            </a:rPr>
            <a:t>- En la hoja "Preguntas," se presentan las consultas y análisis realizados sobre la base de datos. Aquí se plantean preguntas específicas y se busca mejorar la eficiencia y la calidad del proceso de producción a través de decisiones fundamentales.</a:t>
          </a:r>
        </a:p>
        <a:p>
          <a:endParaRPr lang="es-AR" sz="1600" b="0" i="0">
            <a:solidFill>
              <a:schemeClr val="dk1"/>
            </a:solidFill>
            <a:effectLst/>
            <a:latin typeface="Arial" panose="020B0604020202020204" pitchFamily="34" charset="0"/>
            <a:ea typeface="+mn-ea"/>
            <a:cs typeface="Arial" panose="020B0604020202020204" pitchFamily="34" charset="0"/>
          </a:endParaRPr>
        </a:p>
        <a:p>
          <a:r>
            <a:rPr lang="es-AR" sz="1600" b="0" i="0">
              <a:solidFill>
                <a:schemeClr val="dk1"/>
              </a:solidFill>
              <a:effectLst/>
              <a:latin typeface="Arial" panose="020B0604020202020204" pitchFamily="34" charset="0"/>
              <a:ea typeface="+mn-ea"/>
              <a:cs typeface="Arial" panose="020B0604020202020204" pitchFamily="34" charset="0"/>
            </a:rPr>
            <a:t>- En la hoja "Dashboard," se encuentran gráficos y tablas dinámicas que ofrecen una visualización clara y concisa de los datos analizados. Esto permite una comprensión más rápida de los resultados y ayuda a identificar patrones y tendencias relevantes.</a:t>
          </a:r>
        </a:p>
        <a:p>
          <a:endParaRPr lang="es-AR" sz="1600" b="0" i="0">
            <a:solidFill>
              <a:schemeClr val="dk1"/>
            </a:solidFill>
            <a:effectLst/>
            <a:latin typeface="Arial" panose="020B0604020202020204" pitchFamily="34" charset="0"/>
            <a:ea typeface="+mn-ea"/>
            <a:cs typeface="Arial" panose="020B0604020202020204" pitchFamily="34" charset="0"/>
          </a:endParaRPr>
        </a:p>
        <a:p>
          <a:r>
            <a:rPr lang="es-AR" sz="1600" b="0" i="0">
              <a:solidFill>
                <a:schemeClr val="dk1"/>
              </a:solidFill>
              <a:effectLst/>
              <a:latin typeface="Arial" panose="020B0604020202020204" pitchFamily="34" charset="0"/>
              <a:ea typeface="+mn-ea"/>
              <a:cs typeface="Arial" panose="020B0604020202020204" pitchFamily="34" charset="0"/>
            </a:rPr>
            <a:t>- En la hoja "Validación," se listan todas las validaciones implementadas para normalizar la tabla principal de producción. Estas validaciones garantizan que los datos ingresados ​​sean consistentes y consistentes, lo que mejora la calidad de la información.</a:t>
          </a:r>
          <a:endParaRPr lang="es-AR" sz="1100"/>
        </a:p>
      </xdr:txBody>
    </xdr:sp>
    <xdr:clientData/>
  </xdr:twoCellAnchor>
  <xdr:twoCellAnchor>
    <xdr:from>
      <xdr:col>21</xdr:col>
      <xdr:colOff>400050</xdr:colOff>
      <xdr:row>19</xdr:row>
      <xdr:rowOff>133350</xdr:rowOff>
    </xdr:from>
    <xdr:to>
      <xdr:col>22</xdr:col>
      <xdr:colOff>333375</xdr:colOff>
      <xdr:row>21</xdr:row>
      <xdr:rowOff>95250</xdr:rowOff>
    </xdr:to>
    <xdr:sp macro="" textlink="">
      <xdr:nvSpPr>
        <xdr:cNvPr id="5" name="Flecha: a la derecha 4">
          <a:hlinkClick xmlns:r="http://schemas.openxmlformats.org/officeDocument/2006/relationships" r:id="rId2"/>
          <a:extLst>
            <a:ext uri="{FF2B5EF4-FFF2-40B4-BE49-F238E27FC236}">
              <a16:creationId xmlns:a16="http://schemas.microsoft.com/office/drawing/2014/main" id="{A882106D-D0F4-BF83-40F4-F15FCDFCDE4B}"/>
            </a:ext>
          </a:extLst>
        </xdr:cNvPr>
        <xdr:cNvSpPr/>
      </xdr:nvSpPr>
      <xdr:spPr>
        <a:xfrm>
          <a:off x="16402050" y="3752850"/>
          <a:ext cx="695325" cy="3429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21</xdr:col>
      <xdr:colOff>371475</xdr:colOff>
      <xdr:row>23</xdr:row>
      <xdr:rowOff>76200</xdr:rowOff>
    </xdr:from>
    <xdr:to>
      <xdr:col>22</xdr:col>
      <xdr:colOff>304800</xdr:colOff>
      <xdr:row>25</xdr:row>
      <xdr:rowOff>38100</xdr:rowOff>
    </xdr:to>
    <xdr:sp macro="" textlink="">
      <xdr:nvSpPr>
        <xdr:cNvPr id="6" name="Flecha: a la derecha 5">
          <a:hlinkClick xmlns:r="http://schemas.openxmlformats.org/officeDocument/2006/relationships" r:id="rId3"/>
          <a:extLst>
            <a:ext uri="{FF2B5EF4-FFF2-40B4-BE49-F238E27FC236}">
              <a16:creationId xmlns:a16="http://schemas.microsoft.com/office/drawing/2014/main" id="{B76B0153-FB7D-4A98-A8FC-296DFF26EC50}"/>
            </a:ext>
          </a:extLst>
        </xdr:cNvPr>
        <xdr:cNvSpPr/>
      </xdr:nvSpPr>
      <xdr:spPr>
        <a:xfrm>
          <a:off x="16373475" y="4457700"/>
          <a:ext cx="695325" cy="3429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21</xdr:col>
      <xdr:colOff>400050</xdr:colOff>
      <xdr:row>26</xdr:row>
      <xdr:rowOff>161925</xdr:rowOff>
    </xdr:from>
    <xdr:to>
      <xdr:col>22</xdr:col>
      <xdr:colOff>333375</xdr:colOff>
      <xdr:row>28</xdr:row>
      <xdr:rowOff>123825</xdr:rowOff>
    </xdr:to>
    <xdr:sp macro="" textlink="">
      <xdr:nvSpPr>
        <xdr:cNvPr id="7" name="Flecha: a la derecha 6">
          <a:hlinkClick xmlns:r="http://schemas.openxmlformats.org/officeDocument/2006/relationships" r:id="rId4"/>
          <a:extLst>
            <a:ext uri="{FF2B5EF4-FFF2-40B4-BE49-F238E27FC236}">
              <a16:creationId xmlns:a16="http://schemas.microsoft.com/office/drawing/2014/main" id="{22D1193E-9AD5-4A8B-B5EA-A73C4527E83C}"/>
            </a:ext>
          </a:extLst>
        </xdr:cNvPr>
        <xdr:cNvSpPr/>
      </xdr:nvSpPr>
      <xdr:spPr>
        <a:xfrm>
          <a:off x="16402050" y="5114925"/>
          <a:ext cx="695325" cy="3429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21</xdr:col>
      <xdr:colOff>381000</xdr:colOff>
      <xdr:row>15</xdr:row>
      <xdr:rowOff>133350</xdr:rowOff>
    </xdr:from>
    <xdr:to>
      <xdr:col>22</xdr:col>
      <xdr:colOff>314325</xdr:colOff>
      <xdr:row>17</xdr:row>
      <xdr:rowOff>95250</xdr:rowOff>
    </xdr:to>
    <xdr:sp macro="" textlink="">
      <xdr:nvSpPr>
        <xdr:cNvPr id="9" name="Flecha: a la derecha 8">
          <a:hlinkClick xmlns:r="http://schemas.openxmlformats.org/officeDocument/2006/relationships" r:id="rId1"/>
          <a:extLst>
            <a:ext uri="{FF2B5EF4-FFF2-40B4-BE49-F238E27FC236}">
              <a16:creationId xmlns:a16="http://schemas.microsoft.com/office/drawing/2014/main" id="{8E4BB994-E9C4-4F0E-A054-016247090778}"/>
            </a:ext>
          </a:extLst>
        </xdr:cNvPr>
        <xdr:cNvSpPr/>
      </xdr:nvSpPr>
      <xdr:spPr>
        <a:xfrm>
          <a:off x="16383000" y="2990850"/>
          <a:ext cx="695325" cy="3429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21</xdr:col>
      <xdr:colOff>419100</xdr:colOff>
      <xdr:row>26</xdr:row>
      <xdr:rowOff>142875</xdr:rowOff>
    </xdr:from>
    <xdr:to>
      <xdr:col>22</xdr:col>
      <xdr:colOff>352425</xdr:colOff>
      <xdr:row>28</xdr:row>
      <xdr:rowOff>104775</xdr:rowOff>
    </xdr:to>
    <xdr:sp macro="" textlink="">
      <xdr:nvSpPr>
        <xdr:cNvPr id="10" name="Flecha: a la derecha 9">
          <a:hlinkClick xmlns:r="http://schemas.openxmlformats.org/officeDocument/2006/relationships" r:id="rId4"/>
          <a:extLst>
            <a:ext uri="{FF2B5EF4-FFF2-40B4-BE49-F238E27FC236}">
              <a16:creationId xmlns:a16="http://schemas.microsoft.com/office/drawing/2014/main" id="{11D7D7C1-4C9A-5B6B-4CF8-43B263F6140B}"/>
            </a:ext>
          </a:extLst>
        </xdr:cNvPr>
        <xdr:cNvSpPr/>
      </xdr:nvSpPr>
      <xdr:spPr>
        <a:xfrm>
          <a:off x="16421100" y="5095875"/>
          <a:ext cx="695325" cy="3429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3</xdr:row>
      <xdr:rowOff>242888</xdr:rowOff>
    </xdr:from>
    <xdr:to>
      <xdr:col>19</xdr:col>
      <xdr:colOff>933450</xdr:colOff>
      <xdr:row>17</xdr:row>
      <xdr:rowOff>0</xdr:rowOff>
    </xdr:to>
    <xdr:graphicFrame macro="">
      <xdr:nvGraphicFramePr>
        <xdr:cNvPr id="13" name="Gráfico 12">
          <a:extLst>
            <a:ext uri="{FF2B5EF4-FFF2-40B4-BE49-F238E27FC236}">
              <a16:creationId xmlns:a16="http://schemas.microsoft.com/office/drawing/2014/main" id="{BD78C112-0614-1471-BE52-70C9F37B7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1009650</xdr:colOff>
      <xdr:row>4</xdr:row>
      <xdr:rowOff>9526</xdr:rowOff>
    </xdr:from>
    <xdr:to>
      <xdr:col>20</xdr:col>
      <xdr:colOff>1419225</xdr:colOff>
      <xdr:row>12</xdr:row>
      <xdr:rowOff>38100</xdr:rowOff>
    </xdr:to>
    <mc:AlternateContent xmlns:mc="http://schemas.openxmlformats.org/markup-compatibility/2006" xmlns:a14="http://schemas.microsoft.com/office/drawing/2010/main">
      <mc:Choice Requires="a14">
        <xdr:graphicFrame macro="">
          <xdr:nvGraphicFramePr>
            <xdr:cNvPr id="14" name="Turno">
              <a:extLst>
                <a:ext uri="{FF2B5EF4-FFF2-40B4-BE49-F238E27FC236}">
                  <a16:creationId xmlns:a16="http://schemas.microsoft.com/office/drawing/2014/main" id="{D35FC5BB-87AB-5F83-721E-F3BCCEEC4168}"/>
                </a:ext>
              </a:extLst>
            </xdr:cNvPr>
            <xdr:cNvGraphicFramePr/>
          </xdr:nvGraphicFramePr>
          <xdr:xfrm>
            <a:off x="0" y="0"/>
            <a:ext cx="0" cy="0"/>
          </xdr:xfrm>
          <a:graphic>
            <a:graphicData uri="http://schemas.microsoft.com/office/drawing/2010/slicer">
              <sle:slicer xmlns:sle="http://schemas.microsoft.com/office/drawing/2010/slicer" name="Turno"/>
            </a:graphicData>
          </a:graphic>
        </xdr:graphicFrame>
      </mc:Choice>
      <mc:Fallback xmlns="">
        <xdr:sp macro="" textlink="">
          <xdr:nvSpPr>
            <xdr:cNvPr id="0" name=""/>
            <xdr:cNvSpPr>
              <a:spLocks noTextEdit="1"/>
            </xdr:cNvSpPr>
          </xdr:nvSpPr>
          <xdr:spPr>
            <a:xfrm>
              <a:off x="14420850" y="771526"/>
              <a:ext cx="2000250" cy="1552574"/>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0</xdr:col>
      <xdr:colOff>47625</xdr:colOff>
      <xdr:row>19</xdr:row>
      <xdr:rowOff>90487</xdr:rowOff>
    </xdr:from>
    <xdr:to>
      <xdr:col>6</xdr:col>
      <xdr:colOff>561975</xdr:colOff>
      <xdr:row>32</xdr:row>
      <xdr:rowOff>123825</xdr:rowOff>
    </xdr:to>
    <xdr:graphicFrame macro="">
      <xdr:nvGraphicFramePr>
        <xdr:cNvPr id="24" name="Gráfico 23">
          <a:extLst>
            <a:ext uri="{FF2B5EF4-FFF2-40B4-BE49-F238E27FC236}">
              <a16:creationId xmlns:a16="http://schemas.microsoft.com/office/drawing/2014/main" id="{EDBD7195-8B34-3EA6-CDEC-48FD4ED7A9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19050</xdr:colOff>
      <xdr:row>19</xdr:row>
      <xdr:rowOff>85725</xdr:rowOff>
    </xdr:from>
    <xdr:to>
      <xdr:col>9</xdr:col>
      <xdr:colOff>657225</xdr:colOff>
      <xdr:row>32</xdr:row>
      <xdr:rowOff>133350</xdr:rowOff>
    </xdr:to>
    <mc:AlternateContent xmlns:mc="http://schemas.openxmlformats.org/markup-compatibility/2006" xmlns:a14="http://schemas.microsoft.com/office/drawing/2010/main">
      <mc:Choice Requires="a14">
        <xdr:graphicFrame macro="">
          <xdr:nvGraphicFramePr>
            <xdr:cNvPr id="25" name="Causa">
              <a:extLst>
                <a:ext uri="{FF2B5EF4-FFF2-40B4-BE49-F238E27FC236}">
                  <a16:creationId xmlns:a16="http://schemas.microsoft.com/office/drawing/2014/main" id="{F63AD82D-C441-4992-02A2-A2D59F42DD26}"/>
                </a:ext>
              </a:extLst>
            </xdr:cNvPr>
            <xdr:cNvGraphicFramePr/>
          </xdr:nvGraphicFramePr>
          <xdr:xfrm>
            <a:off x="0" y="0"/>
            <a:ext cx="0" cy="0"/>
          </xdr:xfrm>
          <a:graphic>
            <a:graphicData uri="http://schemas.microsoft.com/office/drawing/2010/slicer">
              <sle:slicer xmlns:sle="http://schemas.microsoft.com/office/drawing/2010/slicer" name="Causa"/>
            </a:graphicData>
          </a:graphic>
        </xdr:graphicFrame>
      </mc:Choice>
      <mc:Fallback xmlns="">
        <xdr:sp macro="" textlink="">
          <xdr:nvSpPr>
            <xdr:cNvPr id="0" name=""/>
            <xdr:cNvSpPr>
              <a:spLocks noTextEdit="1"/>
            </xdr:cNvSpPr>
          </xdr:nvSpPr>
          <xdr:spPr>
            <a:xfrm>
              <a:off x="5438775" y="3752850"/>
              <a:ext cx="1828800" cy="2524125"/>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lter gonzalez" refreshedDate="45151.8317650463" createdVersion="8" refreshedVersion="8" minRefreshableVersion="3" recordCount="3" xr:uid="{7984795E-1343-465F-AEF8-891D05FC52ED}">
  <cacheSource type="worksheet">
    <worksheetSource name="Tabla_KgX_Turno_Producto"/>
  </cacheSource>
  <cacheFields count="9">
    <cacheField name="Turno" numFmtId="0">
      <sharedItems count="3">
        <s v="Tarde"/>
        <s v="Mañana"/>
        <s v="Noche"/>
      </sharedItems>
    </cacheField>
    <cacheField name="Papa" numFmtId="3">
      <sharedItems containsSemiMixedTypes="0" containsString="0" containsNumber="1" containsInteger="1" minValue="183609" maxValue="207502"/>
    </cacheField>
    <cacheField name="Papa c/  Pimienta" numFmtId="3">
      <sharedItems containsSemiMixedTypes="0" containsString="0" containsNumber="1" containsInteger="1" minValue="90346" maxValue="105218"/>
    </cacheField>
    <cacheField name="Batata Merken" numFmtId="3">
      <sharedItems containsSemiMixedTypes="0" containsString="0" containsNumber="1" containsInteger="1" minValue="39690" maxValue="60150"/>
    </cacheField>
    <cacheField name="Mandioca" numFmtId="3">
      <sharedItems containsSemiMixedTypes="0" containsString="0" containsNumber="1" containsInteger="1" minValue="74415" maxValue="105450"/>
    </cacheField>
    <cacheField name="Zanahoria" numFmtId="3">
      <sharedItems containsSemiMixedTypes="0" containsString="0" containsNumber="1" containsInteger="1" minValue="79300" maxValue="109490"/>
    </cacheField>
    <cacheField name="Batata" numFmtId="3">
      <sharedItems containsSemiMixedTypes="0" containsString="0" containsNumber="1" containsInteger="1" minValue="158970" maxValue="168000"/>
    </cacheField>
    <cacheField name="Batata Para Remolacha" numFmtId="3">
      <sharedItems containsSemiMixedTypes="0" containsString="0" containsNumber="1" containsInteger="1" minValue="55170" maxValue="62790"/>
    </cacheField>
    <cacheField name="Remolacha" numFmtId="3">
      <sharedItems containsSemiMixedTypes="0" containsString="0" containsNumber="1" containsInteger="1" minValue="45960" maxValue="48990"/>
    </cacheField>
  </cacheFields>
  <extLst>
    <ext xmlns:x14="http://schemas.microsoft.com/office/spreadsheetml/2009/9/main" uri="{725AE2AE-9491-48be-B2B4-4EB974FC3084}">
      <x14:pivotCacheDefinition pivotCacheId="10075267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lter gonzalez" refreshedDate="45151.932473726854" createdVersion="8" refreshedVersion="8" minRefreshableVersion="3" recordCount="8" xr:uid="{B36E66EC-3E2E-4E48-914B-99CC19A6994F}">
  <cacheSource type="worksheet">
    <worksheetSource name="Tabla_Cantidad_causas"/>
  </cacheSource>
  <cacheFields count="4">
    <cacheField name="Causa" numFmtId="0">
      <sharedItems count="8">
        <s v="Produccion"/>
        <s v="Sin Fin / Peladora / Fileteadora"/>
        <s v="Cambio de Agua Lavadora"/>
        <s v="Cambio de Aceite"/>
        <s v="Otras Causas"/>
        <s v="Limpieza"/>
        <s v="Quemador / Inducido"/>
        <s v="rrhh"/>
      </sharedItems>
    </cacheField>
    <cacheField name="Mañana" numFmtId="0">
      <sharedItems containsSemiMixedTypes="0" containsString="0" containsNumber="1" containsInteger="1" minValue="1" maxValue="682"/>
    </cacheField>
    <cacheField name="Tarde" numFmtId="0">
      <sharedItems containsSemiMixedTypes="0" containsString="0" containsNumber="1" containsInteger="1" minValue="5" maxValue="711"/>
    </cacheField>
    <cacheField name="Noche" numFmtId="0">
      <sharedItems containsSemiMixedTypes="0" containsString="0" containsNumber="1" containsInteger="1" minValue="8" maxValue="636"/>
    </cacheField>
  </cacheFields>
  <extLst>
    <ext xmlns:x14="http://schemas.microsoft.com/office/spreadsheetml/2009/9/main" uri="{725AE2AE-9491-48be-B2B4-4EB974FC3084}">
      <x14:pivotCacheDefinition pivotCacheId="133054543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lter gonzalez" refreshedDate="45151.981524884257" createdVersion="8" refreshedVersion="8" minRefreshableVersion="3" recordCount="3" xr:uid="{A2868B9D-CD33-414D-819D-B2ECAD68853D}">
  <cacheSource type="worksheet">
    <worksheetSource name="Tabla_Promedio_Limpieza"/>
  </cacheSource>
  <cacheFields count="7">
    <cacheField name="Turno" numFmtId="0">
      <sharedItems count="3">
        <s v="Tarde"/>
        <s v="Mañana"/>
        <s v="Noche"/>
      </sharedItems>
    </cacheField>
    <cacheField name="Cantidad de Veces" numFmtId="0">
      <sharedItems containsSemiMixedTypes="0" containsString="0" containsNumber="1" containsInteger="1" minValue="13" maxValue="46"/>
    </cacheField>
    <cacheField name="Total Tiempo " numFmtId="165">
      <sharedItems containsSemiMixedTypes="0" containsNonDate="0" containsDate="1" containsString="0" minDate="1900-01-02T11:50:00" maxDate="1900-01-07T21:40:00"/>
    </cacheField>
    <cacheField name="Promedio " numFmtId="165">
      <sharedItems containsSemiMixedTypes="0" containsNonDate="0" containsDate="1" containsString="0" minDate="1899-12-30T04:38:42" maxDate="1899-12-30T06:26:55" count="3">
        <d v="1899-12-30T04:38:42"/>
        <d v="1899-12-30T04:50:17"/>
        <d v="1899-12-30T06:26:55"/>
      </sharedItems>
      <fieldGroup par="6"/>
    </cacheField>
    <cacheField name="Segundos (Promedio )" numFmtId="0" databaseField="0">
      <fieldGroup base="3">
        <rangePr groupBy="seconds" startDate="1899-12-30T04:38:42" endDate="1899-12-30T06:26:55"/>
        <groupItems count="62">
          <s v="&lt;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1/1900"/>
        </groupItems>
      </fieldGroup>
    </cacheField>
    <cacheField name="Minutos (Promedio )" numFmtId="0" databaseField="0">
      <fieldGroup base="3">
        <rangePr groupBy="minutes" startDate="1899-12-30T04:38:42" endDate="1899-12-30T06:26:55"/>
        <groupItems count="62">
          <s v="&lt;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1/1900"/>
        </groupItems>
      </fieldGroup>
    </cacheField>
    <cacheField name="Horas (Promedio )" numFmtId="0" databaseField="0">
      <fieldGroup base="3">
        <rangePr groupBy="hours" startDate="1899-12-30T04:38:42" endDate="1899-12-30T06:26:55"/>
        <groupItems count="26">
          <s v="&lt;0/1/1900"/>
          <s v="00"/>
          <s v="01"/>
          <s v="02"/>
          <s v="03"/>
          <s v="04"/>
          <s v="05"/>
          <s v="06"/>
          <s v="07"/>
          <s v="08"/>
          <s v="09"/>
          <s v="10"/>
          <s v="11"/>
          <s v="12"/>
          <s v="13"/>
          <s v="14"/>
          <s v="15"/>
          <s v="16"/>
          <s v="17"/>
          <s v="18"/>
          <s v="19"/>
          <s v="20"/>
          <s v="21"/>
          <s v="22"/>
          <s v="23"/>
          <s v="&gt;0/1/19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207502"/>
    <n v="100410"/>
    <n v="39690"/>
    <n v="85850"/>
    <n v="107560"/>
    <n v="168000"/>
    <n v="62790"/>
    <n v="48990"/>
  </r>
  <r>
    <x v="1"/>
    <n v="183609"/>
    <n v="90346"/>
    <n v="49590"/>
    <n v="105450"/>
    <n v="79300"/>
    <n v="160845"/>
    <n v="55600"/>
    <n v="45960"/>
  </r>
  <r>
    <x v="2"/>
    <n v="193941"/>
    <n v="105218"/>
    <n v="60150"/>
    <n v="74415"/>
    <n v="109490"/>
    <n v="158970"/>
    <n v="55170"/>
    <n v="4854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n v="682"/>
    <n v="711"/>
    <n v="636"/>
  </r>
  <r>
    <x v="1"/>
    <n v="8"/>
    <n v="12"/>
    <n v="23"/>
  </r>
  <r>
    <x v="2"/>
    <n v="112"/>
    <n v="115"/>
    <n v="114"/>
  </r>
  <r>
    <x v="3"/>
    <n v="57"/>
    <n v="27"/>
    <n v="31"/>
  </r>
  <r>
    <x v="4"/>
    <n v="267"/>
    <n v="169"/>
    <n v="107"/>
  </r>
  <r>
    <x v="5"/>
    <n v="58"/>
    <n v="46"/>
    <n v="60"/>
  </r>
  <r>
    <x v="6"/>
    <n v="18"/>
    <n v="10"/>
    <n v="8"/>
  </r>
  <r>
    <x v="7"/>
    <n v="1"/>
    <n v="5"/>
    <n v="1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46"/>
    <d v="1900-01-07T21:40:00"/>
    <x v="0"/>
  </r>
  <r>
    <x v="1"/>
    <n v="18"/>
    <d v="1900-01-02T15:05:00"/>
    <x v="1"/>
  </r>
  <r>
    <x v="2"/>
    <n v="13"/>
    <d v="1900-01-02T11:50:0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C60F29-4A45-441A-9683-B9D13A9DA469}" name="TablaDinámica34"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location ref="K21:M25" firstHeaderRow="0" firstDataRow="1" firstDataCol="1"/>
  <pivotFields count="7">
    <pivotField axis="axisRow" showAll="0">
      <items count="4">
        <item x="1"/>
        <item x="2"/>
        <item x="0"/>
        <item t="default"/>
      </items>
    </pivotField>
    <pivotField dataField="1" showAll="0"/>
    <pivotField numFmtId="165" showAll="0"/>
    <pivotField dataField="1" numFmtId="165" showAll="0">
      <items count="4">
        <item x="0"/>
        <item x="1"/>
        <item x="2"/>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0"/>
  </rowFields>
  <rowItems count="4">
    <i>
      <x/>
    </i>
    <i>
      <x v="1"/>
    </i>
    <i>
      <x v="2"/>
    </i>
    <i t="grand">
      <x/>
    </i>
  </rowItems>
  <colFields count="1">
    <field x="-2"/>
  </colFields>
  <colItems count="2">
    <i>
      <x/>
    </i>
    <i i="1">
      <x v="1"/>
    </i>
  </colItems>
  <dataFields count="2">
    <dataField name="Suma de Cantidad de Veces" fld="1" baseField="0" baseItem="0"/>
    <dataField name="Promedio de Promedio " fld="3" subtotal="average" baseField="0" baseItem="0" numFmtId="165"/>
  </dataFields>
  <formats count="7">
    <format dxfId="34">
      <pivotArea outline="0" collapsedLevelsAreSubtotals="1" fieldPosition="0">
        <references count="1">
          <reference field="4294967294" count="1" selected="0">
            <x v="1"/>
          </reference>
        </references>
      </pivotArea>
    </format>
    <format dxfId="33">
      <pivotArea type="all" dataOnly="0" outline="0" fieldPosition="0"/>
    </format>
    <format dxfId="32">
      <pivotArea outline="0" collapsedLevelsAreSubtotals="1" fieldPosition="0"/>
    </format>
    <format dxfId="31">
      <pivotArea field="0" type="button" dataOnly="0" labelOnly="1" outline="0" axis="axisRow" fieldPosition="0"/>
    </format>
    <format dxfId="30">
      <pivotArea dataOnly="0" labelOnly="1" fieldPosition="0">
        <references count="1">
          <reference field="0" count="0"/>
        </references>
      </pivotArea>
    </format>
    <format dxfId="29">
      <pivotArea dataOnly="0" labelOnly="1" grandRow="1" outline="0" fieldPosition="0"/>
    </format>
    <format dxfId="28">
      <pivotArea dataOnly="0" labelOnly="1" outline="0" fieldPosition="0">
        <references count="1">
          <reference field="4294967294" count="2">
            <x v="0"/>
            <x v="1"/>
          </reference>
        </references>
      </pivotArea>
    </format>
  </formats>
  <chartFormats count="7">
    <chartFormat chart="1" format="0"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0" count="1" selected="0">
            <x v="1"/>
          </reference>
        </references>
      </pivotArea>
    </chartFormat>
    <chartFormat chart="1" format="5" series="1">
      <pivotArea type="data" outline="0" fieldPosition="0">
        <references count="2">
          <reference field="4294967294" count="1" selected="0">
            <x v="0"/>
          </reference>
          <reference field="0" count="1" selected="0">
            <x v="2"/>
          </reference>
        </references>
      </pivotArea>
    </chartFormat>
    <chartFormat chart="1" format="6" series="1">
      <pivotArea type="data" outline="0" fieldPosition="0">
        <references count="2">
          <reference field="4294967294" count="1" selected="0">
            <x v="1"/>
          </reference>
          <reference field="0" count="1" selected="0">
            <x v="1"/>
          </reference>
        </references>
      </pivotArea>
    </chartFormat>
    <chartFormat chart="1" format="7" series="1">
      <pivotArea type="data" outline="0" fieldPosition="0">
        <references count="2">
          <reference field="4294967294" count="1" selected="0">
            <x v="1"/>
          </reference>
          <reference field="0" count="1" selected="0">
            <x v="2"/>
          </reference>
        </references>
      </pivotArea>
    </chartFormat>
    <chartFormat chart="1" format="8" series="1">
      <pivotArea type="data" outline="0" fieldPosition="0">
        <references count="2">
          <reference field="4294967294" count="1" selected="0">
            <x v="1"/>
          </reference>
          <reference field="0" count="1" selected="0">
            <x v="0"/>
          </reference>
        </references>
      </pivotArea>
    </chartFormat>
    <chartFormat chart="1"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FCF88B-170E-445D-836F-93FE3823CFC4}" name="TablaDinámica26"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B35:D36" firstHeaderRow="0" firstDataRow="1" firstDataCol="0"/>
  <pivotFields count="4">
    <pivotField showAll="0">
      <items count="9">
        <item x="3"/>
        <item x="2"/>
        <item x="5"/>
        <item x="4"/>
        <item x="0"/>
        <item x="6"/>
        <item x="7"/>
        <item x="1"/>
        <item t="default"/>
      </items>
    </pivotField>
    <pivotField dataField="1" showAll="0"/>
    <pivotField dataField="1" showAll="0"/>
    <pivotField dataField="1" showAll="0"/>
  </pivotFields>
  <rowItems count="1">
    <i/>
  </rowItems>
  <colFields count="1">
    <field x="-2"/>
  </colFields>
  <colItems count="3">
    <i>
      <x/>
    </i>
    <i i="1">
      <x v="1"/>
    </i>
    <i i="2">
      <x v="2"/>
    </i>
  </colItems>
  <dataFields count="3">
    <dataField name="Mañana Cantidad" fld="1" baseField="0" baseItem="0"/>
    <dataField name="Tarde Cantidad" fld="2" baseField="0" baseItem="0"/>
    <dataField name="Noche Cantidad" fld="3" baseField="0" baseItem="0"/>
  </dataFields>
  <formats count="3">
    <format dxfId="37">
      <pivotArea type="all" dataOnly="0" outline="0" fieldPosition="0"/>
    </format>
    <format dxfId="36">
      <pivotArea outline="0" collapsedLevelsAreSubtotals="1" fieldPosition="0"/>
    </format>
    <format dxfId="35">
      <pivotArea dataOnly="0"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882474-CE59-4B0F-8773-96EF6DF00556}" name="TablaDinámica6" cacheId="0" dataOnRows="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0">
  <location ref="B5:C13" firstHeaderRow="1" firstDataRow="1" firstDataCol="1"/>
  <pivotFields count="9">
    <pivotField showAll="0">
      <items count="4">
        <item x="1"/>
        <item x="2"/>
        <item x="0"/>
        <item t="default"/>
      </items>
    </pivotField>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s>
  <rowFields count="1">
    <field x="-2"/>
  </rowFields>
  <rowItems count="8">
    <i>
      <x/>
    </i>
    <i i="1">
      <x v="1"/>
    </i>
    <i i="2">
      <x v="2"/>
    </i>
    <i i="3">
      <x v="3"/>
    </i>
    <i i="4">
      <x v="4"/>
    </i>
    <i i="5">
      <x v="5"/>
    </i>
    <i i="6">
      <x v="6"/>
    </i>
    <i i="7">
      <x v="7"/>
    </i>
  </rowItems>
  <colItems count="1">
    <i/>
  </colItems>
  <dataFields count="8">
    <dataField name="Papa Kg" fld="1" baseField="0" baseItem="1"/>
    <dataField name="Papa c/  Pimienta Kg" fld="2" baseField="0" baseItem="1"/>
    <dataField name="Batata Merken Kg" fld="3" baseField="0" baseItem="0"/>
    <dataField name="Mandioca Kg" fld="4" baseField="0" baseItem="0"/>
    <dataField name="Zanahoria Kg" fld="5" baseField="0" baseItem="0"/>
    <dataField name="Batata Kg" fld="6" baseField="0" baseItem="0"/>
    <dataField name="Batata Para Remolacha Kg" fld="7" baseField="0" baseItem="0"/>
    <dataField name="Remolacha Kg" fld="8" baseField="0" baseItem="0"/>
  </dataFields>
  <formats count="4">
    <format dxfId="41">
      <pivotArea type="all" dataOnly="0" outline="0" fieldPosition="0"/>
    </format>
    <format dxfId="40">
      <pivotArea outline="0" collapsedLevelsAreSubtotals="1" fieldPosition="0"/>
    </format>
    <format dxfId="39">
      <pivotArea outline="0" collapsedLevelsAreSubtotals="1" fieldPosition="0"/>
    </format>
    <format dxfId="38">
      <pivotArea type="all" dataOnly="0" outline="0" fieldPosition="0"/>
    </format>
  </formats>
  <chartFormats count="8">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9" format="3" series="1">
      <pivotArea type="data" outline="0" fieldPosition="0">
        <references count="1">
          <reference field="4294967294" count="1" selected="0">
            <x v="3"/>
          </reference>
        </references>
      </pivotArea>
    </chartFormat>
    <chartFormat chart="9" format="4" series="1">
      <pivotArea type="data" outline="0" fieldPosition="0">
        <references count="1">
          <reference field="4294967294" count="1" selected="0">
            <x v="4"/>
          </reference>
        </references>
      </pivotArea>
    </chartFormat>
    <chartFormat chart="9" format="5" series="1">
      <pivotArea type="data" outline="0" fieldPosition="0">
        <references count="1">
          <reference field="4294967294" count="1" selected="0">
            <x v="5"/>
          </reference>
        </references>
      </pivotArea>
    </chartFormat>
    <chartFormat chart="9" format="6" series="1">
      <pivotArea type="data" outline="0" fieldPosition="0">
        <references count="1">
          <reference field="4294967294" count="1" selected="0">
            <x v="6"/>
          </reference>
        </references>
      </pivotArea>
    </chartFormat>
    <chartFormat chart="9" format="7"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276E655E-E014-4CB9-B8FB-AEF3E45B44CC}" autoFormatId="16" applyNumberFormats="0" applyBorderFormats="0" applyFontFormats="0" applyPatternFormats="0" applyAlignmentFormats="0" applyWidthHeightFormats="0">
  <queryTableRefresh nextId="15" unboundColumnsRight="1">
    <queryTableFields count="13">
      <queryTableField id="1" name="Que Turno" tableColumnId="1"/>
      <queryTableField id="2" name="DIA" tableColumnId="2"/>
      <queryTableField id="3" name="HORA INICIO" tableColumnId="3"/>
      <queryTableField id="4" name="HORA FIN" tableColumnId="4"/>
      <queryTableField id="5" name="Cantidad horas" tableColumnId="5"/>
      <queryTableField id="6" name="product kilos" tableColumnId="6"/>
      <queryTableField id="7" name="QUIEN" tableColumnId="7"/>
      <queryTableField id="8" name="PRODUCTO" tableColumnId="8"/>
      <queryTableField id="9" name="Cant. Bolsas" tableColumnId="9"/>
      <queryTableField id="10" name="Kilos Bolsa" tableColumnId="10"/>
      <queryTableField id="11" name="Kilos Producidos" tableColumnId="11"/>
      <queryTableField id="12" name="Causas" tableColumnId="12"/>
      <queryTableField id="14"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urno" xr10:uid="{DA648E82-93F9-4088-9233-638399C98CBE}" sourceName="Turno">
  <pivotTables>
    <pivotTable tabId="5" name="TablaDinámica6"/>
  </pivotTables>
  <data>
    <tabular pivotCacheId="1007526779">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usa" xr10:uid="{477F83BC-379F-422D-8FD0-83A70207A705}" sourceName="Causa">
  <pivotTables>
    <pivotTable tabId="5" name="TablaDinámica26"/>
  </pivotTables>
  <data>
    <tabular pivotCacheId="1330545430">
      <items count="8">
        <i x="3" s="1"/>
        <i x="2" s="1"/>
        <i x="5" s="1"/>
        <i x="4" s="1"/>
        <i x="0" s="1"/>
        <i x="6" s="1"/>
        <i x="7"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urno" xr10:uid="{FE0616BF-A9E1-4805-A73D-9A2B9490478A}" cache="SegmentaciónDeDatos_Turno" caption="Turno" rowHeight="241300"/>
  <slicer name="Causa" xr10:uid="{D8873116-5A5B-42A3-8B10-CBAE5DE4B4DA}" cache="SegmentaciónDeDatos_Causa" caption="Causa"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7F1651-9081-4456-89DF-13720D34F109}" name="Produccion" displayName="Produccion" ref="D8:P3298" tableType="queryTable" totalsRowShown="0" headerRowDxfId="164" headerRowBorderDxfId="163" tableBorderDxfId="162" totalsRowBorderDxfId="161">
  <autoFilter ref="D8:P3298" xr:uid="{417F1651-9081-4456-89DF-13720D34F109}"/>
  <tableColumns count="13">
    <tableColumn id="1" xr3:uid="{A41AF41B-471D-420C-A3CC-501E6409B640}" uniqueName="1" name="Que Turno" queryTableFieldId="1" dataDxfId="160"/>
    <tableColumn id="2" xr3:uid="{C1221658-71E1-42D9-9D9D-65ECD6413E29}" uniqueName="2" name="DIA" queryTableFieldId="2" dataDxfId="159"/>
    <tableColumn id="3" xr3:uid="{D0FEAA4C-1F76-49FA-8AD0-349521242391}" uniqueName="3" name="HORA INICIO" queryTableFieldId="3" dataDxfId="158"/>
    <tableColumn id="4" xr3:uid="{62B1F150-716E-47BA-A348-2C8108883BCE}" uniqueName="4" name="HORA FIN" queryTableFieldId="4" dataDxfId="157"/>
    <tableColumn id="5" xr3:uid="{32019B50-C51F-4ED7-84A0-0FE1F81CAC01}" uniqueName="5" name="Cantidad horas" queryTableFieldId="5" dataDxfId="156"/>
    <tableColumn id="6" xr3:uid="{33E1FC73-28C4-4385-B370-E2E911E0ABA3}" uniqueName="6" name="product kilos" queryTableFieldId="6" dataDxfId="155"/>
    <tableColumn id="7" xr3:uid="{ED9EE444-13C0-40CA-8252-FA939F5898B0}" uniqueName="7" name="QUIEN" queryTableFieldId="7" dataDxfId="154"/>
    <tableColumn id="8" xr3:uid="{299DECAE-5758-4B14-8BC5-6A2CF7DE9F0B}" uniqueName="8" name="PRODUCTO" queryTableFieldId="8" dataDxfId="153"/>
    <tableColumn id="9" xr3:uid="{AE79D3DD-53D2-42E4-AB6A-E0D7B5DE4676}" uniqueName="9" name="Cant. Bolsas" queryTableFieldId="9" dataDxfId="152"/>
    <tableColumn id="10" xr3:uid="{0FBBBCEA-0B7B-4658-B392-3E2A13C23372}" uniqueName="10" name="Kilos Bolsa" queryTableFieldId="10" dataDxfId="151"/>
    <tableColumn id="11" xr3:uid="{8951A66A-684C-4F21-B432-5496C61834FE}" uniqueName="11" name="Kilos Producidos" queryTableFieldId="11" dataDxfId="150"/>
    <tableColumn id="12" xr3:uid="{424D7F5A-9BFE-4810-91E1-7A5950DE0DD0}" uniqueName="12" name="Causas" queryTableFieldId="12" dataDxfId="149"/>
    <tableColumn id="13" xr3:uid="{41A7DA7B-8C77-4328-95DC-23779A4CA742}" uniqueName="13" name="Total $ KG" queryTableFieldId="14" dataDxfId="148" dataCellStyle="Moneda">
      <calculatedColumnFormula>Produccion[[#This Row],[Kilos Producidos]]*VLOOKUP(Produccion[[#This Row],[PRODUCTO]],ValorXKG[#All],2,FALSE)</calculatedColumnFormula>
    </tableColumn>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273B55E-0014-46AA-A1FE-7602DF43C177}" name="Tabla_Promedio_Limpieza" displayName="Tabla_Promedio_Limpieza" ref="B67:E70" totalsRowShown="0" headerRowDxfId="64" tableBorderDxfId="63">
  <autoFilter ref="B67:E70" xr:uid="{E273B55E-0014-46AA-A1FE-7602DF43C177}"/>
  <tableColumns count="4">
    <tableColumn id="1" xr3:uid="{4CE9C019-1FAD-4D9F-8AF5-BA547E5FCFF2}" name="Turno"/>
    <tableColumn id="2" xr3:uid="{FCA7BB2D-FF2A-4C47-910C-B8EC6AFC0A6B}" name="Cantidad de Veces" dataDxfId="62">
      <calculatedColumnFormula>COUNTIFS(Produccion[Causas],Preguntas!B59,Produccion[Que Turno],Preguntas!B68)</calculatedColumnFormula>
    </tableColumn>
    <tableColumn id="3" xr3:uid="{37B89445-5679-462F-A0D1-BFA6B4FEB6BF}" name="Total Tiempo " dataDxfId="61">
      <calculatedColumnFormula>SUMIFS(Produccion[Cantidad horas],Produccion[Que Turno],Preguntas!B68,Produccion[Causas],Preguntas!B59)</calculatedColumnFormula>
    </tableColumn>
    <tableColumn id="4" xr3:uid="{C50151A5-89CF-4191-9AD5-A1B5F2D046E3}" name="Promedio " dataDxfId="60">
      <calculatedColumnFormula>D68/C68</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1BB0979-1970-44D8-9D0C-D91E9C765EAA}" name="Tabla_Causa_Cantidad_Hora" displayName="Tabla_Causa_Cantidad_Hora" ref="B96:D104" totalsRowShown="0" tableBorderDxfId="59">
  <autoFilter ref="B96:D104" xr:uid="{01BB0979-1970-44D8-9D0C-D91E9C765EAA}"/>
  <tableColumns count="3">
    <tableColumn id="1" xr3:uid="{3256CA16-C209-4D39-8278-6E3B43D8E7E8}" name="Causa" dataDxfId="58"/>
    <tableColumn id="2" xr3:uid="{35B177E4-0941-4E58-A002-B9A32DBD4135}" name="Total veces" dataDxfId="57">
      <calculatedColumnFormula>COUNTIFS(Produccion[Causas],B97)</calculatedColumnFormula>
    </tableColumn>
    <tableColumn id="3" xr3:uid="{0DA307F1-47ED-4EE7-8300-3FB5A9199693}" name="Total Hs" dataDxfId="56">
      <calculatedColumnFormula>SUMIFS(Produccion[Cantidad horas],Produccion[Causas],Preguntas!B97)</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29A0257A-BC52-4C78-B641-E163A618CBEF}" name="Tabla_Cantidad_causas" displayName="Tabla_Cantidad_causas" ref="G96:J104" totalsRowShown="0" headerRowBorderDxfId="55" tableBorderDxfId="54" totalsRowBorderDxfId="53">
  <autoFilter ref="G96:J104" xr:uid="{29A0257A-BC52-4C78-B641-E163A618CBEF}"/>
  <tableColumns count="4">
    <tableColumn id="4" xr3:uid="{D531BE81-317E-40E4-920C-38FE95A4BE13}" name="Causa" dataDxfId="52"/>
    <tableColumn id="1" xr3:uid="{DC9D811B-794A-4A7A-B85A-5F9A59AB1F39}" name="Mañana" dataDxfId="51">
      <calculatedColumnFormula>COUNTIFS(Produccion[Causas],B97,Produccion[Que Turno],Preguntas!$H$96)</calculatedColumnFormula>
    </tableColumn>
    <tableColumn id="2" xr3:uid="{F0C97484-4F17-41E9-ABA6-28AA8B681395}" name="Tarde" dataDxfId="50">
      <calculatedColumnFormula>COUNTIFS(Produccion[Causas],B97,Produccion[Que Turno],$I$96)</calculatedColumnFormula>
    </tableColumn>
    <tableColumn id="3" xr3:uid="{B42B3027-967D-4EAA-A47A-522C47D789DA}" name="Noche" dataDxfId="49">
      <calculatedColumnFormula>COUNTIFS(Produccion[Causas],B97,Produccion[Que Turno],$J$96)</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5A655C13-95C8-472C-B812-1F6969F0FF4F}" name="Tabla_Cantidad_Hs_Causas" displayName="Tabla_Cantidad_Hs_Causas" ref="N96:Q104" totalsRowShown="0" headerRowBorderDxfId="48" tableBorderDxfId="47" totalsRowBorderDxfId="46">
  <autoFilter ref="N96:Q104" xr:uid="{5A655C13-95C8-472C-B812-1F6969F0FF4F}"/>
  <tableColumns count="4">
    <tableColumn id="4" xr3:uid="{E75558D4-3986-4CB2-87DA-C61BDB687059}" name="Causa" dataDxfId="45"/>
    <tableColumn id="1" xr3:uid="{B2F82E19-6BC5-423B-A31F-B03AC3F64048}" name="Mañana" dataDxfId="44">
      <calculatedColumnFormula>SUMIFS(Produccion[Cantidad horas],Produccion[Causas],Preguntas!B97,Produccion[Que Turno],Preguntas!$O$96)</calculatedColumnFormula>
    </tableColumn>
    <tableColumn id="2" xr3:uid="{F2DEDD28-A90F-46DD-99C6-309A9C750973}" name="Tarde" dataDxfId="43">
      <calculatedColumnFormula>SUMIFS(Produccion[Cantidad horas],Produccion[Causas],Preguntas!B97,Produccion[Que Turno],$P$96)</calculatedColumnFormula>
    </tableColumn>
    <tableColumn id="3" xr3:uid="{836D78C6-1769-42FC-B93A-2EBAD1D24DB9}" name="Noche" dataDxfId="42">
      <calculatedColumnFormula>SUMIFS(Produccion[Cantidad horas],Produccion[Causas],Preguntas!B97,Produccion[Que Turno],$Q$96)</calculatedColumn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DA1C42-F429-4102-9E5F-ECE8ADF9DF38}" name="Empleados" displayName="Empleados" ref="I4:I18" totalsRowShown="0" headerRowDxfId="27" dataDxfId="25" headerRowBorderDxfId="26" tableBorderDxfId="24" totalsRowBorderDxfId="23">
  <autoFilter ref="I4:I18" xr:uid="{34DA1C42-F429-4102-9E5F-ECE8ADF9DF38}"/>
  <tableColumns count="1">
    <tableColumn id="1" xr3:uid="{55A59DB8-E3AD-4940-A498-7FFC7CC5C1F8}" name="Empleados" dataDxfId="22"/>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2E06CAF-CB8D-4244-BF59-08E135FDD992}" name="Turnos" displayName="Turnos" ref="G4:G8" totalsRowShown="0" headerRowDxfId="21" dataDxfId="19" headerRowBorderDxfId="20" tableBorderDxfId="18" totalsRowBorderDxfId="17">
  <autoFilter ref="G4:G8" xr:uid="{32E06CAF-CB8D-4244-BF59-08E135FDD992}"/>
  <tableColumns count="1">
    <tableColumn id="1" xr3:uid="{6F6F4CEA-DDF8-474B-844F-39F20652C66D}" name="Que Turno" dataDxfId="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D3BBBB9-8F98-429E-8EDC-1B9BF3FB7E94}" name="TablaCausas" displayName="TablaCausas" ref="N4:N12" totalsRowShown="0" headerRowDxfId="15" dataDxfId="13" headerRowBorderDxfId="14" tableBorderDxfId="12" totalsRowBorderDxfId="11">
  <autoFilter ref="N4:N12" xr:uid="{FD3BBBB9-8F98-429E-8EDC-1B9BF3FB7E94}"/>
  <tableColumns count="1">
    <tableColumn id="1" xr3:uid="{F70494DA-C0AB-4206-9913-EB1EBF112EB9}" name="Causas" dataDxfId="10"/>
  </tableColumns>
  <tableStyleInfo name="TableStyleMedium3"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49CAA41-212A-421A-AF99-7D9AF20BCC2E}" name="Tabla8" displayName="Tabla8" ref="K4:K13" totalsRowShown="0" headerRowDxfId="9" dataDxfId="8" tableBorderDxfId="7">
  <autoFilter ref="K4:K13" xr:uid="{749CAA41-212A-421A-AF99-7D9AF20BCC2E}"/>
  <tableColumns count="1">
    <tableColumn id="1" xr3:uid="{41F31895-23C9-4631-A22B-0A5F1C57625A}" name="PRODUCTO" dataDxfId="6"/>
  </tableColumns>
  <tableStyleInfo name="TableStyleMedium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D2C8A7B-18C9-419F-BF18-2F4328CA957A}" name="ValorXKG" displayName="ValorXKG" ref="C4:D13" totalsRowShown="0" headerRowDxfId="5" headerRowBorderDxfId="4" tableBorderDxfId="3" totalsRowBorderDxfId="2">
  <autoFilter ref="C4:D13" xr:uid="{DD2C8A7B-18C9-419F-BF18-2F4328CA957A}"/>
  <tableColumns count="2">
    <tableColumn id="1" xr3:uid="{332E494C-F82B-492C-8FDB-1DF00A37248D}" name="Producto" dataDxfId="1"/>
    <tableColumn id="2" xr3:uid="{B0504D97-FD96-4530-AA26-0669812CFFFF}" name="Valor KG" dataDxfId="0" dataCellStyle="Moned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3F6FC94-8E74-49DB-A749-5A79815E9A2E}" name="TablaKgProducidos" displayName="TablaKgProducidos" ref="B5:J19" totalsRowCount="1" dataDxfId="146" headerRowBorderDxfId="147" tableBorderDxfId="145" totalsRowBorderDxfId="144">
  <autoFilter ref="B5:J18" xr:uid="{23F6FC94-8E74-49DB-A749-5A79815E9A2E}"/>
  <tableColumns count="9">
    <tableColumn id="1" xr3:uid="{0CDB1048-F101-4C19-8F81-D16A66E02AD4}" name="Empleado" totalsRowLabel="Total" dataDxfId="143" totalsRowDxfId="142"/>
    <tableColumn id="2" xr3:uid="{28024BDA-4985-4F3C-B231-879E780FD5DE}" name="Papa" totalsRowFunction="sum" dataDxfId="141" totalsRowDxfId="140">
      <calculatedColumnFormula>SUMIFS(Produccion[Kilos Producidos],Produccion[PRODUCTO],Preguntas!$C$5,Produccion[QUIEN],B6)</calculatedColumnFormula>
    </tableColumn>
    <tableColumn id="3" xr3:uid="{7CA61DAF-B539-4CA6-A095-F88EA7A39C41}" name="Papa c/  Pimienta" totalsRowFunction="sum" dataDxfId="139" totalsRowDxfId="138">
      <calculatedColumnFormula>SUMIFS(Produccion[Kilos Producidos],Produccion[PRODUCTO],Preguntas!$D$5,Produccion[QUIEN],Preguntas!B6)</calculatedColumnFormula>
    </tableColumn>
    <tableColumn id="4" xr3:uid="{BE047F97-73B6-4523-9738-48045D644ABF}" name="Batata Merken" totalsRowFunction="sum" dataDxfId="137" totalsRowDxfId="136">
      <calculatedColumnFormula>SUMIFS(Produccion[Kilos Producidos],Produccion[PRODUCTO],$E$5,Produccion[QUIEN],Preguntas!B6)</calculatedColumnFormula>
    </tableColumn>
    <tableColumn id="5" xr3:uid="{1DACD51A-4DDD-467B-A349-22CE7EEC9E2B}" name="Mandioca" totalsRowFunction="sum" dataDxfId="135" totalsRowDxfId="134">
      <calculatedColumnFormula>SUMIFS(Produccion[Kilos Producidos],Produccion[PRODUCTO],$F$5,Produccion[QUIEN],Preguntas!B6)</calculatedColumnFormula>
    </tableColumn>
    <tableColumn id="6" xr3:uid="{C48CF011-CF7D-460E-B26A-BC4F9CC80BA5}" name="Zanahoria" totalsRowFunction="sum" dataDxfId="133" totalsRowDxfId="132">
      <calculatedColumnFormula>SUMIFS(Produccion[Kilos Producidos],Produccion[PRODUCTO],$G$5,Produccion[QUIEN],Preguntas!B6)</calculatedColumnFormula>
    </tableColumn>
    <tableColumn id="7" xr3:uid="{55C778A2-A0B6-413F-BA21-0E7AF3D23491}" name="Batata" totalsRowFunction="sum" dataDxfId="131" totalsRowDxfId="130">
      <calculatedColumnFormula>SUMIFS(Produccion[Kilos Producidos],Produccion[PRODUCTO],$H$5,Produccion[QUIEN],Preguntas!B6)</calculatedColumnFormula>
    </tableColumn>
    <tableColumn id="8" xr3:uid="{B4F0F8EC-868B-4373-8B1C-E97F7AE745D4}" name="Batata Para Remolacha" totalsRowFunction="sum" dataDxfId="129" totalsRowDxfId="128">
      <calculatedColumnFormula>SUMIFS(Produccion[Kilos Producidos],Produccion[PRODUCTO],$I$5,Produccion[QUIEN],Preguntas!B6)</calculatedColumnFormula>
    </tableColumn>
    <tableColumn id="9" xr3:uid="{BE2879BE-8548-4060-9618-FC555C3C1359}" name="Remolacha" totalsRowFunction="sum" dataDxfId="127" totalsRowDxfId="126">
      <calculatedColumnFormula>SUMIFS(Produccion[Kilos Producidos],Produccion[PRODUCTO],$J$5,Produccion[QUIEN],Preguntas!B6)</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57CE55F-A269-4478-81EF-A668ED9AF646}" name="Tabla_Responsable_Turno" displayName="Tabla_Responsable_Turno" ref="L7:T10" totalsRowShown="0" headerRowDxfId="125" headerRowBorderDxfId="124" tableBorderDxfId="123" totalsRowBorderDxfId="122">
  <autoFilter ref="L7:T10" xr:uid="{C57CE55F-A269-4478-81EF-A668ED9AF646}"/>
  <tableColumns count="9">
    <tableColumn id="1" xr3:uid="{684DE24E-2FAC-418D-B776-5281288BB353}" name="Empleado" dataDxfId="121"/>
    <tableColumn id="2" xr3:uid="{DECBC4FA-39F6-4DB4-8A43-F7DB8BCE0729}" name="Papa" dataDxfId="120">
      <calculatedColumnFormula>VLOOKUP(Tabla_Responsable_Turno[[#This Row],[Empleado]],TablaKgProducidos[],2,0)</calculatedColumnFormula>
    </tableColumn>
    <tableColumn id="3" xr3:uid="{E7842809-BB46-496E-9FB7-1609A354FE3E}" name="Papa c/  Pimienta" dataDxfId="119">
      <calculatedColumnFormula>VLOOKUP(Tabla_Responsable_Turno[[#This Row],[Empleado]],TablaKgProducidos[],3,0)</calculatedColumnFormula>
    </tableColumn>
    <tableColumn id="4" xr3:uid="{5C759936-5F06-4A74-9BD3-A377F579C6E8}" name="Batata Merken" dataDxfId="118">
      <calculatedColumnFormula>VLOOKUP(Tabla_Responsable_Turno[[#This Row],[Empleado]],TablaKgProducidos[],4,0)</calculatedColumnFormula>
    </tableColumn>
    <tableColumn id="5" xr3:uid="{D106CD94-6421-4044-AABE-644462967D38}" name="Mandioca" dataDxfId="117">
      <calculatedColumnFormula>VLOOKUP(Tabla_Responsable_Turno[[#This Row],[Empleado]],TablaKgProducidos[],5,0)</calculatedColumnFormula>
    </tableColumn>
    <tableColumn id="6" xr3:uid="{E57D5C5B-C86A-4BD0-B25B-A972FF2E54F2}" name="Zanahoria" dataDxfId="116">
      <calculatedColumnFormula>VLOOKUP(Tabla_Responsable_Turno[[#This Row],[Empleado]],TablaKgProducidos[],6,0)</calculatedColumnFormula>
    </tableColumn>
    <tableColumn id="7" xr3:uid="{C1223A39-DD45-45EA-ADB4-A021844405C6}" name="Batata" dataDxfId="115">
      <calculatedColumnFormula>VLOOKUP(Tabla_Responsable_Turno[[#This Row],[Empleado]],TablaKgProducidos[],7,0)</calculatedColumnFormula>
    </tableColumn>
    <tableColumn id="8" xr3:uid="{CCB02E06-9DE7-4427-A916-DD9964D5E361}" name="Batata Para Remolacha" dataDxfId="114">
      <calculatedColumnFormula>VLOOKUP(Tabla_Responsable_Turno[[#This Row],[Empleado]],TablaKgProducidos[],8,0)</calculatedColumnFormula>
    </tableColumn>
    <tableColumn id="9" xr3:uid="{23BE1306-5866-4817-984C-811D1E51EC13}" name="Remolacha" dataDxfId="113">
      <calculatedColumnFormula>VLOOKUP(Tabla_Responsable_Turno[[#This Row],[Empleado]],TablaKgProducidos[],9,0)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982F6BA-6740-435D-AB14-76DA9D8071CB}" name="Tabla1_Promedio_KgHs" displayName="Tabla1_Promedio_KgHs" ref="B39:E47" totalsRowShown="0" headerRowDxfId="112" headerRowBorderDxfId="111" tableBorderDxfId="110" totalsRowBorderDxfId="109">
  <autoFilter ref="B39:E47" xr:uid="{9982F6BA-6740-435D-AB14-76DA9D8071CB}"/>
  <tableColumns count="4">
    <tableColumn id="1" xr3:uid="{C091A729-FEC2-47D6-8187-45D11285608C}" name="Producto" dataDxfId="108"/>
    <tableColumn id="2" xr3:uid="{F1D2FF35-C982-4CC3-995E-A207D388533F}" name="Cantidad de Hs" dataDxfId="107">
      <calculatedColumnFormula>SUMIFS(Produccion[Cantidad horas],Produccion[PRODUCTO],Tabla1_Promedio_KgHs[[#This Row],[Producto]])</calculatedColumnFormula>
    </tableColumn>
    <tableColumn id="3" xr3:uid="{AEB4E871-32C1-4A75-B8C7-9284B2802811}" name="Cantidad de Kg total" dataDxfId="106">
      <calculatedColumnFormula>SUMIFS(Produccion[Kilos Producidos],Produccion[PRODUCTO],Tabla1_Promedio_KgHs[[#This Row],[Producto]])</calculatedColumnFormula>
    </tableColumn>
    <tableColumn id="4" xr3:uid="{D3DCB313-CDCB-4FF0-9300-B6DA1A2E7285}" name="Promedio Kg/h" dataDxfId="105">
      <calculatedColumnFormula>Tabla1_Promedio_KgHs[[#This Row],[Cantidad de Kg total]]/Tabla1_Promedio_KgHs[[#This Row],[Cantidad de Hs]]</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EA19865-D2FF-449D-B479-0FCCB31E5DAC}" name="Tabla_Kg_Producto_produjo" displayName="Tabla_Kg_Producto_produjo" ref="B24:C33" totalsRowShown="0" tableBorderDxfId="104">
  <autoFilter ref="B24:C33" xr:uid="{2EA19865-D2FF-449D-B479-0FCCB31E5DAC}"/>
  <tableColumns count="2">
    <tableColumn id="1" xr3:uid="{AD172259-DA54-4E5F-B6B6-AA2CCFF39259}" name="Producto" dataDxfId="103"/>
    <tableColumn id="2" xr3:uid="{472E1CF5-37FE-4327-AED9-B8AD08E99A12}" name="Total Kg" dataDxfId="102">
      <calculatedColumnFormula>SUMIFS(Produccion[Kilos Producidos],Produccion[PRODUCTO],Preguntas!B25)</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38CD49C-DD4C-4735-BC25-3D4249F22D86}" name="Tabla_conteo_frecuencia_causas" displayName="Tabla_conteo_frecuencia_causas" ref="B54:E62" totalsRowShown="0" headerRowDxfId="101" headerRowBorderDxfId="100" tableBorderDxfId="99">
  <autoFilter ref="B54:E62" xr:uid="{638CD49C-DD4C-4735-BC25-3D4249F22D86}"/>
  <tableColumns count="4">
    <tableColumn id="1" xr3:uid="{34B11BE1-3E25-4197-B9D5-B957A82D4E88}" name="causas"/>
    <tableColumn id="2" xr3:uid="{02AB01E5-6228-4C19-B0D7-4F19CBA82E5F}" name="Cantidad de veces" dataDxfId="98"/>
    <tableColumn id="3" xr3:uid="{1D2248D1-FA94-4825-8E02-62C248610AFF}" name="Horas Totales" dataDxfId="97"/>
    <tableColumn id="4" xr3:uid="{A2945467-3A70-4CAA-A8AA-1F0E03B84B4C}" name="Promedio" dataDxfId="9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D9D4D20-18BD-493D-B940-B75F9E2BA99D}" name="Tabla_Promedio_Causas" displayName="Tabla_Promedio_Causas" ref="B110:E118" totalsRowShown="0" headerRowDxfId="95" headerRowBorderDxfId="94" tableBorderDxfId="93" totalsRowBorderDxfId="92">
  <autoFilter ref="B110:E118" xr:uid="{CD9D4D20-18BD-493D-B940-B75F9E2BA99D}"/>
  <tableColumns count="4">
    <tableColumn id="1" xr3:uid="{2E6513C0-E09A-4BB8-B0F7-7861F104EEB5}" name="Causa" dataDxfId="91"/>
    <tableColumn id="2" xr3:uid="{7F8BB4A1-57C8-4F86-8CE9-F8C215BF59A0}" name="Mañana" dataDxfId="90">
      <calculatedColumnFormula>O97/H97</calculatedColumnFormula>
    </tableColumn>
    <tableColumn id="3" xr3:uid="{7E7B55CE-2844-435B-938A-A25EFC5E8BD3}" name="Tarde" dataDxfId="89">
      <calculatedColumnFormula>P97/I97</calculatedColumnFormula>
    </tableColumn>
    <tableColumn id="4" xr3:uid="{A35070A0-853C-4BD1-82F4-20497133B11D}" name="Noche" dataDxfId="88">
      <calculatedColumnFormula>Q97/J97</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4AFE64F-B8B7-4591-A59F-4CBF943A381D}" name="Tabla_KgX_Turno_Producto" displayName="Tabla_KgX_Turno_Producto" ref="B86:J89" totalsRowShown="0" headerRowDxfId="87" headerRowBorderDxfId="86" tableBorderDxfId="85" totalsRowBorderDxfId="84">
  <autoFilter ref="B86:J89" xr:uid="{F4AFE64F-B8B7-4591-A59F-4CBF943A381D}"/>
  <tableColumns count="9">
    <tableColumn id="1" xr3:uid="{C879F2E8-4F07-4F1D-B33A-0727DB1AE91C}" name="Turno"/>
    <tableColumn id="2" xr3:uid="{0280A32F-0B66-4B82-91B6-4C4CF9E8B45F}" name="Papa" dataDxfId="83">
      <calculatedColumnFormula>SUMIFS(Produccion[Kilos Producidos],Produccion[PRODUCTO],Preguntas!$C$86,Produccion[Que Turno],Preguntas!B87)</calculatedColumnFormula>
    </tableColumn>
    <tableColumn id="3" xr3:uid="{5AF45F61-9978-4305-B4AF-69D3E9449DC1}" name="Papa c/  Pimienta" dataDxfId="82">
      <calculatedColumnFormula>SUMIFS(Produccion[Kilos Producidos],Produccion[PRODUCTO],$D$86,Produccion[Que Turno],Preguntas!B87)</calculatedColumnFormula>
    </tableColumn>
    <tableColumn id="4" xr3:uid="{47A7099A-EF2E-4B6A-94E9-5F43FB0EB29D}" name="Batata Merken" dataDxfId="81">
      <calculatedColumnFormula>SUMIFS(Produccion[Kilos Producidos],Produccion[PRODUCTO],$E$86,Produccion[Que Turno],Preguntas!B87)</calculatedColumnFormula>
    </tableColumn>
    <tableColumn id="5" xr3:uid="{3118FE17-28AB-4633-9CDC-74D35314960C}" name="Mandioca" dataDxfId="80">
      <calculatedColumnFormula>SUMIFS(Produccion[Kilos Producidos],Produccion[PRODUCTO],$F$86,Produccion[Que Turno],Preguntas!B87)</calculatedColumnFormula>
    </tableColumn>
    <tableColumn id="6" xr3:uid="{3CF6BE2D-EECC-4226-92F4-A228B59E567A}" name="Zanahoria" dataDxfId="79">
      <calculatedColumnFormula>SUMIFS(Produccion[Kilos Producidos],Produccion[PRODUCTO],$G$86,Produccion[Que Turno],Preguntas!B87)</calculatedColumnFormula>
    </tableColumn>
    <tableColumn id="7" xr3:uid="{0FBEC825-B868-4334-B32F-5AC276DFF48D}" name="Batata" dataDxfId="78">
      <calculatedColumnFormula>SUMIFS(Produccion[Kilos Producidos],Produccion[PRODUCTO],$H$86,Produccion[Que Turno],Preguntas!B87)</calculatedColumnFormula>
    </tableColumn>
    <tableColumn id="8" xr3:uid="{4EDB0060-FFDA-4F31-B097-3AF9DBA10C17}" name="Batata Para Remolacha" dataDxfId="77">
      <calculatedColumnFormula>SUMIFS(Produccion[Kilos Producidos],Produccion[PRODUCTO],$I$86,Produccion[Que Turno],Preguntas!B87)</calculatedColumnFormula>
    </tableColumn>
    <tableColumn id="9" xr3:uid="{9D9F45C2-E11E-4FF4-BD32-D00BC402894D}" name="Remolacha" dataDxfId="76">
      <calculatedColumnFormula>SUMIFS(Produccion[Kilos Producidos],Produccion[PRODUCTO],$J$86,Produccion[Que Turno],Preguntas!B87)</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4BBB39B-53A7-47C4-8B01-B9F5FEE7222F}" name="Tabla_Cantidad_Producto_Turno" displayName="Tabla_Cantidad_Producto_Turno" ref="B77:K80" totalsRowShown="0" headerRowDxfId="75" tableBorderDxfId="74">
  <autoFilter ref="B77:K80" xr:uid="{94BBB39B-53A7-47C4-8B01-B9F5FEE7222F}"/>
  <tableColumns count="10">
    <tableColumn id="1" xr3:uid="{E80F79AF-ACDF-4C72-AEA0-925C60DFB982}" name="Turno"/>
    <tableColumn id="2" xr3:uid="{FF1F2D45-40E9-4875-BB93-27DF8ABFAD9A}" name="Papa" dataDxfId="73">
      <calculatedColumnFormula>COUNTIFS(Produccion[PRODUCTO],Preguntas!$C$77,Produccion[Que Turno],Preguntas!B78)</calculatedColumnFormula>
    </tableColumn>
    <tableColumn id="3" xr3:uid="{1081856D-2975-4E22-8328-68B63DCD848D}" name="Papa c/  Pimienta" dataDxfId="72">
      <calculatedColumnFormula>COUNTIFS(Produccion[PRODUCTO],$D$77,Produccion[Que Turno],Preguntas!B78)</calculatedColumnFormula>
    </tableColumn>
    <tableColumn id="4" xr3:uid="{7ECF68AF-C258-4840-9E8C-51BB117ACEAA}" name="Batata Merken" dataDxfId="71">
      <calculatedColumnFormula>COUNTIFS(Produccion[PRODUCTO],$E$77,Produccion[Que Turno],Preguntas!B78)</calculatedColumnFormula>
    </tableColumn>
    <tableColumn id="5" xr3:uid="{9FF20997-5DD1-4C59-82B2-E39BD2E2BDF5}" name="Mandioca" dataDxfId="70">
      <calculatedColumnFormula>COUNTIFS(Produccion[PRODUCTO],$F$77,Produccion[Que Turno],Preguntas!B78)</calculatedColumnFormula>
    </tableColumn>
    <tableColumn id="6" xr3:uid="{9BFDB48B-DE13-4582-8705-BB6FF66A96F9}" name="Zanahoria" dataDxfId="69">
      <calculatedColumnFormula>COUNTIFS(Produccion[PRODUCTO],$G$77,Produccion[Que Turno],Preguntas!B78)</calculatedColumnFormula>
    </tableColumn>
    <tableColumn id="7" xr3:uid="{9E17FBAC-7A60-48E9-BA86-B795566100FA}" name="Batata" dataDxfId="68">
      <calculatedColumnFormula>COUNTIFS(Produccion[PRODUCTO],$H$77,Produccion[Que Turno],Preguntas!B78)</calculatedColumnFormula>
    </tableColumn>
    <tableColumn id="8" xr3:uid="{B5AD5FBA-4183-4E35-BC45-66839283D0BB}" name="Batata Para Remolacha" dataDxfId="67">
      <calculatedColumnFormula>COUNTIFS(Produccion[PRODUCTO],$I$77,Produccion[Que Turno],Preguntas!B78)</calculatedColumnFormula>
    </tableColumn>
    <tableColumn id="9" xr3:uid="{3198D889-203B-410C-A6FC-EB6EF61B8DD3}" name="Remolacha" dataDxfId="66">
      <calculatedColumnFormula>COUNTIFS(Produccion[PRODUCTO],$J$77,Produccion[Que Turno],Preguntas!B78)</calculatedColumnFormula>
    </tableColumn>
    <tableColumn id="10" xr3:uid="{80D39ACC-82B0-4FA4-AD24-5E783CFD0AD4}" name="Total del Turno" dataDxfId="65">
      <calculatedColumnFormula>SUM(C78:J78)</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printerSettings" Target="../printerSettings/printerSettings2.bin"/><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table" Target="../tables/table14.xml"/><Relationship Id="rId5" Type="http://schemas.openxmlformats.org/officeDocument/2006/relationships/table" Target="../tables/table18.xml"/><Relationship Id="rId4"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49610-ADC2-4103-9C24-F60065A4C787}">
  <dimension ref="C3:W36"/>
  <sheetViews>
    <sheetView showGridLines="0" tabSelected="1" workbookViewId="0">
      <selection activeCell="R40" sqref="R40"/>
    </sheetView>
  </sheetViews>
  <sheetFormatPr baseColWidth="10" defaultRowHeight="15" x14ac:dyDescent="0.25"/>
  <sheetData>
    <row r="3" spans="3:23" x14ac:dyDescent="0.25">
      <c r="C3" s="85"/>
      <c r="D3" s="85"/>
      <c r="E3" s="85"/>
      <c r="F3" s="85"/>
      <c r="G3" s="85"/>
      <c r="H3" s="85"/>
      <c r="I3" s="85"/>
      <c r="J3" s="85"/>
      <c r="K3" s="85"/>
      <c r="L3" s="85"/>
      <c r="M3" s="85"/>
      <c r="N3" s="85"/>
      <c r="O3" s="85"/>
      <c r="P3" s="85"/>
      <c r="Q3" s="85"/>
      <c r="R3" s="85"/>
      <c r="S3" s="85"/>
      <c r="T3" s="85"/>
      <c r="U3" s="85"/>
    </row>
    <row r="4" spans="3:23" x14ac:dyDescent="0.25">
      <c r="C4" s="85"/>
      <c r="D4" s="85"/>
      <c r="E4" s="85"/>
      <c r="F4" s="85"/>
      <c r="G4" s="85"/>
      <c r="H4" s="85"/>
      <c r="I4" s="85"/>
      <c r="J4" s="85"/>
      <c r="K4" s="85"/>
      <c r="L4" s="85"/>
      <c r="M4" s="85"/>
      <c r="N4" s="85"/>
      <c r="O4" s="85"/>
      <c r="P4" s="85"/>
      <c r="Q4" s="85"/>
      <c r="R4" s="85"/>
      <c r="S4" s="85"/>
      <c r="T4" s="85"/>
      <c r="U4" s="85"/>
    </row>
    <row r="5" spans="3:23" x14ac:dyDescent="0.25">
      <c r="C5" s="85"/>
      <c r="D5" s="85"/>
      <c r="E5" s="85"/>
      <c r="F5" s="85"/>
      <c r="G5" s="85"/>
      <c r="H5" s="85"/>
      <c r="I5" s="85"/>
      <c r="J5" s="85"/>
      <c r="K5" s="85"/>
      <c r="L5" s="85"/>
      <c r="M5" s="85"/>
      <c r="N5" s="85"/>
      <c r="O5" s="85"/>
      <c r="P5" s="85"/>
      <c r="Q5" s="85"/>
      <c r="R5" s="85"/>
      <c r="S5" s="85"/>
      <c r="T5" s="85"/>
      <c r="U5" s="85"/>
    </row>
    <row r="6" spans="3:23" x14ac:dyDescent="0.25">
      <c r="C6" s="85"/>
      <c r="D6" s="85"/>
      <c r="E6" s="85"/>
      <c r="F6" s="85"/>
      <c r="G6" s="85"/>
      <c r="H6" s="85"/>
      <c r="I6" s="85"/>
      <c r="J6" s="85"/>
      <c r="K6" s="85"/>
      <c r="L6" s="85"/>
      <c r="M6" s="85"/>
      <c r="N6" s="85"/>
      <c r="O6" s="85"/>
      <c r="P6" s="85"/>
      <c r="Q6" s="85"/>
      <c r="R6" s="85"/>
      <c r="S6" s="85"/>
      <c r="T6" s="85"/>
      <c r="U6" s="85"/>
    </row>
    <row r="7" spans="3:23" x14ac:dyDescent="0.25">
      <c r="C7" s="85"/>
      <c r="D7" s="85"/>
      <c r="E7" s="85"/>
      <c r="F7" s="85"/>
      <c r="G7" s="85"/>
      <c r="H7" s="85"/>
      <c r="I7" s="85"/>
      <c r="J7" s="85"/>
      <c r="K7" s="85"/>
      <c r="L7" s="85"/>
      <c r="M7" s="85"/>
      <c r="N7" s="85"/>
      <c r="O7" s="85"/>
      <c r="P7" s="85"/>
      <c r="Q7" s="85"/>
      <c r="R7" s="85"/>
      <c r="S7" s="85"/>
      <c r="T7" s="85"/>
      <c r="U7" s="85"/>
    </row>
    <row r="8" spans="3:23" x14ac:dyDescent="0.25">
      <c r="C8" s="85"/>
      <c r="D8" s="85"/>
      <c r="E8" s="85"/>
      <c r="F8" s="85"/>
      <c r="G8" s="85"/>
      <c r="H8" s="85"/>
      <c r="I8" s="85"/>
      <c r="J8" s="85"/>
      <c r="K8" s="85"/>
      <c r="L8" s="85"/>
      <c r="M8" s="85"/>
      <c r="N8" s="85"/>
      <c r="O8" s="85"/>
      <c r="P8" s="85"/>
      <c r="Q8" s="85"/>
      <c r="R8" s="85"/>
      <c r="S8" s="85"/>
      <c r="T8" s="85"/>
      <c r="U8" s="85"/>
    </row>
    <row r="9" spans="3:23" x14ac:dyDescent="0.25">
      <c r="C9" s="85"/>
      <c r="D9" s="85"/>
      <c r="E9" s="85"/>
      <c r="F9" s="85"/>
      <c r="G9" s="85"/>
      <c r="H9" s="85"/>
      <c r="I9" s="85"/>
      <c r="J9" s="85"/>
      <c r="K9" s="85"/>
      <c r="L9" s="85"/>
      <c r="M9" s="85"/>
      <c r="N9" s="85"/>
      <c r="O9" s="85"/>
      <c r="P9" s="85"/>
      <c r="Q9" s="85"/>
      <c r="R9" s="85"/>
      <c r="S9" s="85"/>
      <c r="T9" s="85"/>
      <c r="U9" s="85"/>
      <c r="W9" s="36"/>
    </row>
    <row r="10" spans="3:23" x14ac:dyDescent="0.25">
      <c r="C10" s="85"/>
      <c r="D10" s="85"/>
      <c r="E10" s="85"/>
      <c r="F10" s="85"/>
      <c r="G10" s="85"/>
      <c r="H10" s="85"/>
      <c r="I10" s="85"/>
      <c r="J10" s="85"/>
      <c r="K10" s="85"/>
      <c r="L10" s="85"/>
      <c r="M10" s="85"/>
      <c r="N10" s="85"/>
      <c r="O10" s="85"/>
      <c r="P10" s="85"/>
      <c r="Q10" s="85"/>
      <c r="R10" s="85"/>
      <c r="S10" s="85"/>
      <c r="T10" s="85"/>
      <c r="U10" s="85"/>
    </row>
    <row r="11" spans="3:23" x14ac:dyDescent="0.25">
      <c r="C11" s="85"/>
      <c r="D11" s="85"/>
      <c r="E11" s="85"/>
      <c r="F11" s="85"/>
      <c r="G11" s="85"/>
      <c r="H11" s="85"/>
      <c r="I11" s="85"/>
      <c r="J11" s="85"/>
      <c r="K11" s="85"/>
      <c r="L11" s="85"/>
      <c r="M11" s="85"/>
      <c r="N11" s="85"/>
      <c r="O11" s="85"/>
      <c r="P11" s="85"/>
      <c r="Q11" s="85"/>
      <c r="R11" s="85"/>
      <c r="S11" s="85"/>
      <c r="T11" s="85"/>
      <c r="U11" s="85"/>
    </row>
    <row r="12" spans="3:23" x14ac:dyDescent="0.25">
      <c r="C12" s="85"/>
      <c r="D12" s="85"/>
      <c r="E12" s="85"/>
      <c r="F12" s="85"/>
      <c r="G12" s="85"/>
      <c r="H12" s="85"/>
      <c r="I12" s="85"/>
      <c r="J12" s="85"/>
      <c r="K12" s="85"/>
      <c r="L12" s="85"/>
      <c r="M12" s="85"/>
      <c r="N12" s="85"/>
      <c r="O12" s="85"/>
      <c r="P12" s="85"/>
      <c r="Q12" s="85"/>
      <c r="R12" s="85"/>
      <c r="S12" s="85"/>
      <c r="T12" s="85"/>
      <c r="U12" s="85"/>
    </row>
    <row r="13" spans="3:23" x14ac:dyDescent="0.25">
      <c r="C13" s="85"/>
      <c r="D13" s="85"/>
      <c r="E13" s="85"/>
      <c r="F13" s="85"/>
      <c r="G13" s="85"/>
      <c r="H13" s="85"/>
      <c r="I13" s="85"/>
      <c r="J13" s="85"/>
      <c r="K13" s="85"/>
      <c r="L13" s="85"/>
      <c r="M13" s="85"/>
      <c r="N13" s="85"/>
      <c r="O13" s="85"/>
      <c r="P13" s="85"/>
      <c r="Q13" s="85"/>
      <c r="R13" s="85"/>
      <c r="S13" s="85"/>
      <c r="T13" s="85"/>
      <c r="U13" s="85"/>
    </row>
    <row r="14" spans="3:23" x14ac:dyDescent="0.25">
      <c r="C14" s="85"/>
      <c r="D14" s="85"/>
      <c r="E14" s="85"/>
      <c r="F14" s="85"/>
      <c r="G14" s="85"/>
      <c r="H14" s="85"/>
      <c r="I14" s="85"/>
      <c r="J14" s="85"/>
      <c r="K14" s="85"/>
      <c r="L14" s="85"/>
      <c r="M14" s="85"/>
      <c r="N14" s="85"/>
      <c r="O14" s="85"/>
      <c r="P14" s="85"/>
      <c r="Q14" s="85"/>
      <c r="R14" s="85"/>
      <c r="S14" s="85"/>
      <c r="T14" s="85"/>
      <c r="U14" s="85"/>
    </row>
    <row r="15" spans="3:23" x14ac:dyDescent="0.25">
      <c r="C15" s="85"/>
      <c r="D15" s="85"/>
      <c r="E15" s="85"/>
      <c r="F15" s="85"/>
      <c r="G15" s="85"/>
      <c r="H15" s="85"/>
      <c r="I15" s="85"/>
      <c r="J15" s="85"/>
      <c r="K15" s="85"/>
      <c r="L15" s="85"/>
      <c r="M15" s="85"/>
      <c r="N15" s="85"/>
      <c r="O15" s="85"/>
      <c r="P15" s="85"/>
      <c r="Q15" s="85"/>
      <c r="R15" s="85"/>
      <c r="S15" s="85"/>
      <c r="T15" s="85"/>
      <c r="U15" s="85"/>
    </row>
    <row r="16" spans="3:23" x14ac:dyDescent="0.25">
      <c r="C16" s="85"/>
      <c r="D16" s="85"/>
      <c r="E16" s="85"/>
      <c r="F16" s="85"/>
      <c r="G16" s="85"/>
      <c r="H16" s="85"/>
      <c r="I16" s="85"/>
      <c r="J16" s="85"/>
      <c r="K16" s="85"/>
      <c r="L16" s="85"/>
      <c r="M16" s="85"/>
      <c r="N16" s="85"/>
      <c r="O16" s="85"/>
      <c r="P16" s="85"/>
      <c r="Q16" s="85"/>
      <c r="R16" s="85"/>
      <c r="S16" s="85"/>
      <c r="T16" s="85"/>
      <c r="U16" s="85"/>
    </row>
    <row r="17" spans="3:21" x14ac:dyDescent="0.25">
      <c r="C17" s="85"/>
      <c r="D17" s="85"/>
      <c r="E17" s="85"/>
      <c r="F17" s="85"/>
      <c r="G17" s="85"/>
      <c r="H17" s="85"/>
      <c r="I17" s="85"/>
      <c r="J17" s="85"/>
      <c r="K17" s="85"/>
      <c r="L17" s="85"/>
      <c r="M17" s="85"/>
      <c r="N17" s="85"/>
      <c r="O17" s="85"/>
      <c r="P17" s="85"/>
      <c r="Q17" s="85"/>
      <c r="R17" s="85"/>
      <c r="S17" s="85"/>
      <c r="T17" s="85"/>
      <c r="U17" s="85"/>
    </row>
    <row r="18" spans="3:21" x14ac:dyDescent="0.25">
      <c r="C18" s="85"/>
      <c r="D18" s="85"/>
      <c r="E18" s="85"/>
      <c r="F18" s="85"/>
      <c r="G18" s="85"/>
      <c r="H18" s="85"/>
      <c r="I18" s="85"/>
      <c r="J18" s="85"/>
      <c r="K18" s="85"/>
      <c r="L18" s="85"/>
      <c r="M18" s="85"/>
      <c r="N18" s="85"/>
      <c r="O18" s="85"/>
      <c r="P18" s="85"/>
      <c r="Q18" s="85"/>
      <c r="R18" s="85"/>
      <c r="S18" s="85"/>
      <c r="T18" s="85"/>
      <c r="U18" s="85"/>
    </row>
    <row r="19" spans="3:21" x14ac:dyDescent="0.25">
      <c r="C19" s="85"/>
      <c r="D19" s="85"/>
      <c r="E19" s="85"/>
      <c r="F19" s="85"/>
      <c r="G19" s="85"/>
      <c r="H19" s="85"/>
      <c r="I19" s="85"/>
      <c r="J19" s="85"/>
      <c r="K19" s="85"/>
      <c r="L19" s="85"/>
      <c r="M19" s="85"/>
      <c r="N19" s="85"/>
      <c r="O19" s="85"/>
      <c r="P19" s="85"/>
      <c r="Q19" s="85"/>
      <c r="R19" s="85"/>
      <c r="S19" s="85"/>
      <c r="T19" s="85"/>
      <c r="U19" s="85"/>
    </row>
    <row r="20" spans="3:21" x14ac:dyDescent="0.25">
      <c r="C20" s="85"/>
      <c r="D20" s="85"/>
      <c r="E20" s="85"/>
      <c r="F20" s="85"/>
      <c r="G20" s="85"/>
      <c r="H20" s="85"/>
      <c r="I20" s="85"/>
      <c r="J20" s="85"/>
      <c r="K20" s="85"/>
      <c r="L20" s="85"/>
      <c r="M20" s="85"/>
      <c r="N20" s="85"/>
      <c r="O20" s="85"/>
      <c r="P20" s="85"/>
      <c r="Q20" s="85"/>
      <c r="R20" s="85"/>
      <c r="S20" s="85"/>
      <c r="T20" s="85"/>
      <c r="U20" s="85"/>
    </row>
    <row r="21" spans="3:21" x14ac:dyDescent="0.25">
      <c r="C21" s="85"/>
      <c r="D21" s="85"/>
      <c r="E21" s="85"/>
      <c r="F21" s="85"/>
      <c r="G21" s="85"/>
      <c r="H21" s="85"/>
      <c r="I21" s="85"/>
      <c r="J21" s="85"/>
      <c r="K21" s="85"/>
      <c r="L21" s="85"/>
      <c r="M21" s="85"/>
      <c r="N21" s="85"/>
      <c r="O21" s="85"/>
      <c r="P21" s="85"/>
      <c r="Q21" s="85"/>
      <c r="R21" s="85"/>
      <c r="S21" s="85"/>
      <c r="T21" s="85"/>
      <c r="U21" s="85"/>
    </row>
    <row r="22" spans="3:21" x14ac:dyDescent="0.25">
      <c r="C22" s="85"/>
      <c r="D22" s="85"/>
      <c r="E22" s="85"/>
      <c r="F22" s="85"/>
      <c r="G22" s="85"/>
      <c r="H22" s="85"/>
      <c r="I22" s="85"/>
      <c r="J22" s="85"/>
      <c r="K22" s="85"/>
      <c r="L22" s="85"/>
      <c r="M22" s="85"/>
      <c r="N22" s="85"/>
      <c r="O22" s="85"/>
      <c r="P22" s="85"/>
      <c r="Q22" s="85"/>
      <c r="R22" s="85"/>
      <c r="S22" s="85"/>
      <c r="T22" s="85"/>
      <c r="U22" s="85"/>
    </row>
    <row r="23" spans="3:21" x14ac:dyDescent="0.25">
      <c r="C23" s="85"/>
      <c r="D23" s="85"/>
      <c r="E23" s="85"/>
      <c r="F23" s="85"/>
      <c r="G23" s="85"/>
      <c r="H23" s="85"/>
      <c r="I23" s="85"/>
      <c r="J23" s="85"/>
      <c r="K23" s="85"/>
      <c r="L23" s="85"/>
      <c r="M23" s="85"/>
      <c r="N23" s="85"/>
      <c r="O23" s="85"/>
      <c r="P23" s="85"/>
      <c r="Q23" s="85"/>
      <c r="R23" s="85"/>
      <c r="S23" s="85"/>
      <c r="T23" s="85"/>
      <c r="U23" s="85"/>
    </row>
    <row r="24" spans="3:21" x14ac:dyDescent="0.25">
      <c r="C24" s="85"/>
      <c r="D24" s="85"/>
      <c r="E24" s="85"/>
      <c r="F24" s="85"/>
      <c r="G24" s="85"/>
      <c r="H24" s="85"/>
      <c r="I24" s="85"/>
      <c r="J24" s="85"/>
      <c r="K24" s="85"/>
      <c r="L24" s="85"/>
      <c r="M24" s="85"/>
      <c r="N24" s="85"/>
      <c r="O24" s="85"/>
      <c r="P24" s="85"/>
      <c r="Q24" s="85"/>
      <c r="R24" s="85"/>
      <c r="S24" s="85"/>
      <c r="T24" s="85"/>
      <c r="U24" s="85"/>
    </row>
    <row r="25" spans="3:21" x14ac:dyDescent="0.25">
      <c r="C25" s="85"/>
      <c r="D25" s="85"/>
      <c r="E25" s="85"/>
      <c r="F25" s="85"/>
      <c r="G25" s="85"/>
      <c r="H25" s="85"/>
      <c r="I25" s="85"/>
      <c r="J25" s="85"/>
      <c r="K25" s="85"/>
      <c r="L25" s="85"/>
      <c r="M25" s="85"/>
      <c r="N25" s="85"/>
      <c r="O25" s="85"/>
      <c r="P25" s="85"/>
      <c r="Q25" s="85"/>
      <c r="R25" s="85"/>
      <c r="S25" s="85"/>
      <c r="T25" s="85"/>
      <c r="U25" s="85"/>
    </row>
    <row r="26" spans="3:21" x14ac:dyDescent="0.25">
      <c r="C26" s="85"/>
      <c r="D26" s="85"/>
      <c r="E26" s="85"/>
      <c r="F26" s="85"/>
      <c r="G26" s="85"/>
      <c r="H26" s="85"/>
      <c r="I26" s="85"/>
      <c r="J26" s="85"/>
      <c r="K26" s="85"/>
      <c r="L26" s="85"/>
      <c r="M26" s="85"/>
      <c r="N26" s="85"/>
      <c r="O26" s="85"/>
      <c r="P26" s="85"/>
      <c r="Q26" s="85"/>
      <c r="R26" s="85"/>
      <c r="S26" s="85"/>
      <c r="T26" s="85"/>
      <c r="U26" s="85"/>
    </row>
    <row r="27" spans="3:21" x14ac:dyDescent="0.25">
      <c r="C27" s="85"/>
      <c r="D27" s="85"/>
      <c r="E27" s="85"/>
      <c r="F27" s="85"/>
      <c r="G27" s="85"/>
      <c r="H27" s="85"/>
      <c r="I27" s="85"/>
      <c r="J27" s="85"/>
      <c r="K27" s="85"/>
      <c r="L27" s="85"/>
      <c r="M27" s="85"/>
      <c r="N27" s="85"/>
      <c r="O27" s="85"/>
      <c r="P27" s="85"/>
      <c r="Q27" s="85"/>
      <c r="R27" s="85"/>
      <c r="S27" s="85"/>
      <c r="T27" s="85"/>
      <c r="U27" s="85"/>
    </row>
    <row r="28" spans="3:21" x14ac:dyDescent="0.25">
      <c r="C28" s="85"/>
      <c r="D28" s="85"/>
      <c r="E28" s="85"/>
      <c r="F28" s="85"/>
      <c r="G28" s="85"/>
      <c r="H28" s="85"/>
      <c r="I28" s="85"/>
      <c r="J28" s="85"/>
      <c r="K28" s="85"/>
      <c r="L28" s="85"/>
      <c r="M28" s="85"/>
      <c r="N28" s="85"/>
      <c r="O28" s="85"/>
      <c r="P28" s="85"/>
      <c r="Q28" s="85"/>
      <c r="R28" s="85"/>
      <c r="S28" s="85"/>
      <c r="T28" s="85"/>
      <c r="U28" s="85"/>
    </row>
    <row r="29" spans="3:21" x14ac:dyDescent="0.25">
      <c r="C29" s="85"/>
      <c r="D29" s="85"/>
      <c r="E29" s="85"/>
      <c r="F29" s="85"/>
      <c r="G29" s="85"/>
      <c r="H29" s="85"/>
      <c r="I29" s="85"/>
      <c r="J29" s="85"/>
      <c r="K29" s="85"/>
      <c r="L29" s="85"/>
      <c r="M29" s="85"/>
      <c r="N29" s="85"/>
      <c r="O29" s="85"/>
      <c r="P29" s="85"/>
      <c r="Q29" s="85"/>
      <c r="R29" s="85"/>
      <c r="S29" s="85"/>
      <c r="T29" s="85"/>
      <c r="U29" s="85"/>
    </row>
    <row r="30" spans="3:21" x14ac:dyDescent="0.25">
      <c r="C30" s="85"/>
      <c r="D30" s="85"/>
      <c r="E30" s="85"/>
      <c r="F30" s="85"/>
      <c r="G30" s="85"/>
      <c r="H30" s="85"/>
      <c r="I30" s="85"/>
      <c r="J30" s="85"/>
      <c r="K30" s="85"/>
      <c r="L30" s="85"/>
      <c r="M30" s="85"/>
      <c r="N30" s="85"/>
      <c r="O30" s="85"/>
      <c r="P30" s="85"/>
      <c r="Q30" s="85"/>
      <c r="R30" s="85"/>
      <c r="S30" s="85"/>
      <c r="T30" s="85"/>
      <c r="U30" s="85"/>
    </row>
    <row r="31" spans="3:21" x14ac:dyDescent="0.25">
      <c r="C31" s="85"/>
      <c r="D31" s="85"/>
      <c r="E31" s="85"/>
      <c r="F31" s="85"/>
      <c r="G31" s="85"/>
      <c r="H31" s="85"/>
      <c r="I31" s="85"/>
      <c r="J31" s="85"/>
      <c r="K31" s="85"/>
      <c r="L31" s="85"/>
      <c r="M31" s="85"/>
      <c r="N31" s="85"/>
      <c r="O31" s="85"/>
      <c r="P31" s="85"/>
      <c r="Q31" s="85"/>
      <c r="R31" s="85"/>
      <c r="S31" s="85"/>
      <c r="T31" s="85"/>
      <c r="U31" s="85"/>
    </row>
    <row r="32" spans="3:21" x14ac:dyDescent="0.25">
      <c r="C32" s="85"/>
      <c r="D32" s="85"/>
      <c r="E32" s="85"/>
      <c r="F32" s="85"/>
      <c r="G32" s="85"/>
      <c r="H32" s="85"/>
      <c r="I32" s="85"/>
      <c r="J32" s="85"/>
      <c r="K32" s="85"/>
      <c r="L32" s="85"/>
      <c r="M32" s="85"/>
      <c r="N32" s="85"/>
      <c r="O32" s="85"/>
      <c r="P32" s="85"/>
      <c r="Q32" s="85"/>
      <c r="R32" s="85"/>
      <c r="S32" s="85"/>
      <c r="T32" s="85"/>
      <c r="U32" s="85"/>
    </row>
    <row r="33" spans="3:21" x14ac:dyDescent="0.25">
      <c r="C33" s="85"/>
      <c r="D33" s="85"/>
      <c r="E33" s="85"/>
      <c r="F33" s="85"/>
      <c r="G33" s="85"/>
      <c r="H33" s="85"/>
      <c r="I33" s="85"/>
      <c r="J33" s="85"/>
      <c r="K33" s="85"/>
      <c r="L33" s="85"/>
      <c r="M33" s="85"/>
      <c r="N33" s="85"/>
      <c r="O33" s="85"/>
      <c r="P33" s="85"/>
      <c r="Q33" s="85"/>
      <c r="R33" s="85"/>
      <c r="S33" s="85"/>
      <c r="T33" s="85"/>
      <c r="U33" s="85"/>
    </row>
    <row r="34" spans="3:21" x14ac:dyDescent="0.25">
      <c r="C34" s="85"/>
      <c r="D34" s="85"/>
      <c r="E34" s="85"/>
      <c r="F34" s="85"/>
      <c r="G34" s="85"/>
      <c r="H34" s="85"/>
      <c r="I34" s="85"/>
      <c r="J34" s="85"/>
      <c r="K34" s="85"/>
      <c r="L34" s="85"/>
      <c r="M34" s="85"/>
      <c r="N34" s="85"/>
      <c r="O34" s="85"/>
      <c r="P34" s="85"/>
      <c r="Q34" s="85"/>
      <c r="R34" s="85"/>
      <c r="S34" s="85"/>
      <c r="T34" s="85"/>
      <c r="U34" s="85"/>
    </row>
    <row r="35" spans="3:21" x14ac:dyDescent="0.25">
      <c r="C35" s="85"/>
      <c r="D35" s="85"/>
      <c r="E35" s="85"/>
      <c r="F35" s="85"/>
      <c r="G35" s="85"/>
      <c r="H35" s="85"/>
      <c r="I35" s="85"/>
      <c r="J35" s="85"/>
      <c r="K35" s="85"/>
      <c r="L35" s="85"/>
      <c r="M35" s="85"/>
      <c r="N35" s="85"/>
      <c r="O35" s="85"/>
      <c r="P35" s="85"/>
      <c r="Q35" s="85"/>
      <c r="R35" s="85"/>
      <c r="S35" s="85"/>
      <c r="T35" s="85"/>
      <c r="U35" s="85"/>
    </row>
    <row r="36" spans="3:21" x14ac:dyDescent="0.25">
      <c r="C36" s="85"/>
      <c r="D36" s="85"/>
      <c r="E36" s="85"/>
      <c r="F36" s="85"/>
      <c r="G36" s="85"/>
      <c r="H36" s="85"/>
      <c r="I36" s="85"/>
      <c r="J36" s="85"/>
      <c r="K36" s="85"/>
      <c r="L36" s="85"/>
      <c r="M36" s="85"/>
      <c r="N36" s="85"/>
      <c r="O36" s="85"/>
      <c r="P36" s="85"/>
      <c r="Q36" s="85"/>
      <c r="R36" s="85"/>
      <c r="S36" s="85"/>
      <c r="T36" s="85"/>
      <c r="U36" s="85"/>
    </row>
  </sheetData>
  <mergeCells count="1">
    <mergeCell ref="C3:U3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E6B86-269E-42E1-8D23-FA914858C10D}">
  <dimension ref="D3:S3314"/>
  <sheetViews>
    <sheetView showGridLines="0" workbookViewId="0"/>
  </sheetViews>
  <sheetFormatPr baseColWidth="10" defaultRowHeight="15" x14ac:dyDescent="0.25"/>
  <cols>
    <col min="4" max="4" width="12.5703125" bestFit="1" customWidth="1"/>
    <col min="5" max="5" width="10.7109375" bestFit="1" customWidth="1"/>
    <col min="6" max="6" width="14.5703125" bestFit="1" customWidth="1"/>
    <col min="7" max="7" width="11.85546875" bestFit="1" customWidth="1"/>
    <col min="8" max="8" width="16.42578125" style="32" bestFit="1" customWidth="1"/>
    <col min="9" max="9" width="14.7109375" style="18" bestFit="1" customWidth="1"/>
    <col min="10" max="10" width="9.140625" bestFit="1" customWidth="1"/>
    <col min="11" max="11" width="21.28515625" bestFit="1" customWidth="1"/>
    <col min="12" max="12" width="13.85546875" bestFit="1" customWidth="1"/>
    <col min="13" max="13" width="12.7109375" bestFit="1" customWidth="1"/>
    <col min="14" max="14" width="17.85546875" bestFit="1" customWidth="1"/>
    <col min="15" max="15" width="28.7109375" bestFit="1" customWidth="1"/>
    <col min="16" max="16" width="13" bestFit="1" customWidth="1"/>
  </cols>
  <sheetData>
    <row r="3" spans="4:16" x14ac:dyDescent="0.25">
      <c r="D3" s="86" t="s">
        <v>796</v>
      </c>
      <c r="E3" s="87"/>
      <c r="F3" s="87"/>
      <c r="G3" s="87"/>
      <c r="H3" s="87"/>
      <c r="I3" s="87"/>
      <c r="J3" s="87"/>
      <c r="K3" s="87"/>
      <c r="L3" s="87"/>
      <c r="M3" s="87"/>
      <c r="N3" s="87"/>
      <c r="O3" s="87"/>
      <c r="P3" s="87"/>
    </row>
    <row r="4" spans="4:16" x14ac:dyDescent="0.25">
      <c r="D4" s="87"/>
      <c r="E4" s="87"/>
      <c r="F4" s="87"/>
      <c r="G4" s="87"/>
      <c r="H4" s="87"/>
      <c r="I4" s="87"/>
      <c r="J4" s="87"/>
      <c r="K4" s="87"/>
      <c r="L4" s="87"/>
      <c r="M4" s="87"/>
      <c r="N4" s="87"/>
      <c r="O4" s="87"/>
      <c r="P4" s="87"/>
    </row>
    <row r="5" spans="4:16" x14ac:dyDescent="0.25">
      <c r="D5" s="87"/>
      <c r="E5" s="87"/>
      <c r="F5" s="87"/>
      <c r="G5" s="87"/>
      <c r="H5" s="87"/>
      <c r="I5" s="87"/>
      <c r="J5" s="87"/>
      <c r="K5" s="87"/>
      <c r="L5" s="87"/>
      <c r="M5" s="87"/>
      <c r="N5" s="87"/>
      <c r="O5" s="87"/>
      <c r="P5" s="87"/>
    </row>
    <row r="6" spans="4:16" x14ac:dyDescent="0.25">
      <c r="D6" s="87"/>
      <c r="E6" s="87"/>
      <c r="F6" s="87"/>
      <c r="G6" s="87"/>
      <c r="H6" s="87"/>
      <c r="I6" s="87"/>
      <c r="J6" s="87"/>
      <c r="K6" s="87"/>
      <c r="L6" s="87"/>
      <c r="M6" s="87"/>
      <c r="N6" s="87"/>
      <c r="O6" s="87"/>
      <c r="P6" s="87"/>
    </row>
    <row r="8" spans="4:16" x14ac:dyDescent="0.25">
      <c r="D8" s="1" t="s">
        <v>0</v>
      </c>
      <c r="E8" s="2" t="s">
        <v>1</v>
      </c>
      <c r="F8" s="2" t="s">
        <v>2</v>
      </c>
      <c r="G8" s="2" t="s">
        <v>3</v>
      </c>
      <c r="H8" s="31" t="s">
        <v>4</v>
      </c>
      <c r="I8" s="15" t="s">
        <v>5</v>
      </c>
      <c r="J8" s="2" t="s">
        <v>6</v>
      </c>
      <c r="K8" s="2" t="s">
        <v>7</v>
      </c>
      <c r="L8" s="2" t="s">
        <v>8</v>
      </c>
      <c r="M8" s="2" t="s">
        <v>9</v>
      </c>
      <c r="N8" s="2" t="s">
        <v>10</v>
      </c>
      <c r="O8" s="3" t="s">
        <v>11</v>
      </c>
      <c r="P8" s="2" t="s">
        <v>794</v>
      </c>
    </row>
    <row r="9" spans="4:16" x14ac:dyDescent="0.25">
      <c r="D9" s="4" t="s">
        <v>824</v>
      </c>
      <c r="E9" s="5">
        <v>44409</v>
      </c>
      <c r="F9" s="6">
        <v>0.54166666666666663</v>
      </c>
      <c r="G9" s="6">
        <v>0.89583333333333337</v>
      </c>
      <c r="H9" s="6">
        <f>MOD(Produccion[HORA FIN]-Produccion[HORA INICIO],1)</f>
        <v>0.35416666666666674</v>
      </c>
      <c r="I9" s="16" t="s">
        <v>12</v>
      </c>
      <c r="J9" s="7" t="s">
        <v>413</v>
      </c>
      <c r="K9" s="7" t="s">
        <v>13</v>
      </c>
      <c r="L9" s="7">
        <v>85</v>
      </c>
      <c r="M9" s="7">
        <v>20</v>
      </c>
      <c r="N9" s="7">
        <f>Produccion[[#This Row],[Cant. Bolsas]]*Produccion[[#This Row],[Kilos Bolsa]]</f>
        <v>1700</v>
      </c>
      <c r="O9" s="8" t="s">
        <v>827</v>
      </c>
      <c r="P9" s="28">
        <f>Produccion[[#This Row],[Kilos Producidos]]*VLOOKUP(Produccion[[#This Row],[PRODUCTO]],ValorXKG[#All],2,FALSE)</f>
        <v>170000</v>
      </c>
    </row>
    <row r="10" spans="4:16" x14ac:dyDescent="0.25">
      <c r="D10" s="4" t="s">
        <v>825</v>
      </c>
      <c r="E10" s="5">
        <v>44410</v>
      </c>
      <c r="F10" s="6">
        <v>0.25</v>
      </c>
      <c r="G10" s="6">
        <v>0.58333333333333337</v>
      </c>
      <c r="H10" s="6">
        <f>MOD(Produccion[HORA FIN]-Produccion[HORA INICIO],1)</f>
        <v>0.33333333333333337</v>
      </c>
      <c r="I10" s="16" t="s">
        <v>15</v>
      </c>
      <c r="J10" s="7" t="s">
        <v>66</v>
      </c>
      <c r="K10" s="7" t="s">
        <v>13</v>
      </c>
      <c r="L10" s="7">
        <v>100</v>
      </c>
      <c r="M10" s="7">
        <v>20</v>
      </c>
      <c r="N10" s="7">
        <f>Produccion[[#This Row],[Cant. Bolsas]]*Produccion[[#This Row],[Kilos Bolsa]]</f>
        <v>2000</v>
      </c>
      <c r="O10" s="8" t="s">
        <v>827</v>
      </c>
      <c r="P10" s="29">
        <f>Produccion[[#This Row],[Kilos Producidos]]*VLOOKUP(Produccion[[#This Row],[PRODUCTO]],ValorXKG[#All],2,FALSE)</f>
        <v>200000</v>
      </c>
    </row>
    <row r="11" spans="4:16" x14ac:dyDescent="0.25">
      <c r="D11" s="4" t="s">
        <v>824</v>
      </c>
      <c r="E11" s="5">
        <v>44410</v>
      </c>
      <c r="F11" s="6">
        <v>0.58333333333333337</v>
      </c>
      <c r="G11" s="6">
        <v>0.66666666666666663</v>
      </c>
      <c r="H11" s="6">
        <f>MOD(Produccion[HORA FIN]-Produccion[HORA INICIO],1)</f>
        <v>8.3333333333333259E-2</v>
      </c>
      <c r="I11" s="16" t="s">
        <v>16</v>
      </c>
      <c r="J11" s="7" t="s">
        <v>783</v>
      </c>
      <c r="K11" s="7" t="s">
        <v>17</v>
      </c>
      <c r="L11" s="7">
        <v>21</v>
      </c>
      <c r="M11" s="7">
        <v>20</v>
      </c>
      <c r="N11" s="7">
        <f>Produccion[[#This Row],[Cant. Bolsas]]*Produccion[[#This Row],[Kilos Bolsa]]</f>
        <v>420</v>
      </c>
      <c r="O11" s="8" t="s">
        <v>827</v>
      </c>
      <c r="P11" s="29">
        <f>Produccion[[#This Row],[Kilos Producidos]]*VLOOKUP(Produccion[[#This Row],[PRODUCTO]],ValorXKG[#All],2,FALSE)</f>
        <v>42000</v>
      </c>
    </row>
    <row r="12" spans="4:16" x14ac:dyDescent="0.25">
      <c r="D12" s="4" t="s">
        <v>824</v>
      </c>
      <c r="E12" s="5">
        <v>44410</v>
      </c>
      <c r="F12" s="6">
        <v>0.66666666666666663</v>
      </c>
      <c r="G12" s="6">
        <v>0.91666666666666663</v>
      </c>
      <c r="H12" s="6">
        <f>MOD(Produccion[HORA FIN]-Produccion[HORA INICIO],1)</f>
        <v>0.25</v>
      </c>
      <c r="I12" s="16" t="s">
        <v>18</v>
      </c>
      <c r="J12" s="7" t="s">
        <v>783</v>
      </c>
      <c r="K12" s="7" t="s">
        <v>19</v>
      </c>
      <c r="L12" s="7">
        <v>82</v>
      </c>
      <c r="M12" s="7">
        <v>20</v>
      </c>
      <c r="N12" s="7">
        <f>Produccion[[#This Row],[Cant. Bolsas]]*Produccion[[#This Row],[Kilos Bolsa]]</f>
        <v>1640</v>
      </c>
      <c r="O12" s="8" t="s">
        <v>827</v>
      </c>
      <c r="P12" s="29">
        <f>Produccion[[#This Row],[Kilos Producidos]]*VLOOKUP(Produccion[[#This Row],[PRODUCTO]],ValorXKG[#All],2,FALSE)</f>
        <v>164000</v>
      </c>
    </row>
    <row r="13" spans="4:16" x14ac:dyDescent="0.25">
      <c r="D13" s="4" t="s">
        <v>826</v>
      </c>
      <c r="E13" s="5">
        <v>44410</v>
      </c>
      <c r="F13" s="6">
        <v>0.91666666666666663</v>
      </c>
      <c r="G13" s="6">
        <v>0.25</v>
      </c>
      <c r="H13" s="6">
        <f>MOD(Produccion[HORA FIN]-Produccion[HORA INICIO],1)</f>
        <v>0.33333333333333337</v>
      </c>
      <c r="I13" s="16" t="s">
        <v>20</v>
      </c>
      <c r="J13" s="7" t="s">
        <v>784</v>
      </c>
      <c r="K13" s="7" t="s">
        <v>13</v>
      </c>
      <c r="L13" s="7">
        <v>113</v>
      </c>
      <c r="M13" s="7">
        <v>20</v>
      </c>
      <c r="N13" s="7">
        <f>Produccion[[#This Row],[Cant. Bolsas]]*Produccion[[#This Row],[Kilos Bolsa]]</f>
        <v>2260</v>
      </c>
      <c r="O13" s="8" t="s">
        <v>827</v>
      </c>
      <c r="P13" s="29">
        <f>Produccion[[#This Row],[Kilos Producidos]]*VLOOKUP(Produccion[[#This Row],[PRODUCTO]],ValorXKG[#All],2,FALSE)</f>
        <v>226000</v>
      </c>
    </row>
    <row r="14" spans="4:16" x14ac:dyDescent="0.25">
      <c r="D14" s="4" t="s">
        <v>825</v>
      </c>
      <c r="E14" s="5">
        <v>44411</v>
      </c>
      <c r="F14" s="6">
        <v>0.25</v>
      </c>
      <c r="G14" s="6">
        <v>0.41666666666666669</v>
      </c>
      <c r="H14" s="6">
        <f>MOD(Produccion[HORA FIN]-Produccion[HORA INICIO],1)</f>
        <v>0.16666666666666669</v>
      </c>
      <c r="I14" s="16" t="s">
        <v>21</v>
      </c>
      <c r="J14" s="7" t="s">
        <v>66</v>
      </c>
      <c r="K14" s="7" t="s">
        <v>19</v>
      </c>
      <c r="L14" s="7">
        <v>45</v>
      </c>
      <c r="M14" s="7">
        <v>20</v>
      </c>
      <c r="N14" s="7">
        <f>Produccion[[#This Row],[Cant. Bolsas]]*Produccion[[#This Row],[Kilos Bolsa]]</f>
        <v>900</v>
      </c>
      <c r="O14" s="8" t="s">
        <v>827</v>
      </c>
      <c r="P14" s="29">
        <f>Produccion[[#This Row],[Kilos Producidos]]*VLOOKUP(Produccion[[#This Row],[PRODUCTO]],ValorXKG[#All],2,FALSE)</f>
        <v>90000</v>
      </c>
    </row>
    <row r="15" spans="4:16" x14ac:dyDescent="0.25">
      <c r="D15" s="4" t="s">
        <v>825</v>
      </c>
      <c r="E15" s="5">
        <v>44411</v>
      </c>
      <c r="F15" s="6">
        <v>0.41666666666666669</v>
      </c>
      <c r="G15" s="6">
        <v>0.52777777777777779</v>
      </c>
      <c r="H15" s="6">
        <f>MOD(Produccion[HORA FIN]-Produccion[HORA INICIO],1)</f>
        <v>0.1111111111111111</v>
      </c>
      <c r="I15" s="16" t="s">
        <v>22</v>
      </c>
      <c r="J15" s="7" t="s">
        <v>66</v>
      </c>
      <c r="K15" s="7" t="s">
        <v>23</v>
      </c>
      <c r="L15" s="7"/>
      <c r="M15" s="7"/>
      <c r="N15" s="7">
        <f>Produccion[[#This Row],[Cant. Bolsas]]*Produccion[[#This Row],[Kilos Bolsa]]</f>
        <v>0</v>
      </c>
      <c r="O15" s="8" t="s">
        <v>24</v>
      </c>
      <c r="P15" s="29">
        <f>Produccion[[#This Row],[Kilos Producidos]]*VLOOKUP(Produccion[[#This Row],[PRODUCTO]],ValorXKG[#All],2,FALSE)</f>
        <v>0</v>
      </c>
    </row>
    <row r="16" spans="4:16" x14ac:dyDescent="0.25">
      <c r="D16" s="4" t="s">
        <v>825</v>
      </c>
      <c r="E16" s="5">
        <v>44411</v>
      </c>
      <c r="F16" s="6">
        <v>0.52777777777777779</v>
      </c>
      <c r="G16" s="6">
        <v>0.58333333333333337</v>
      </c>
      <c r="H16" s="6">
        <f>MOD(Produccion[HORA FIN]-Produccion[HORA INICIO],1)</f>
        <v>5.555555555555558E-2</v>
      </c>
      <c r="I16" s="16" t="s">
        <v>25</v>
      </c>
      <c r="J16" s="7" t="s">
        <v>66</v>
      </c>
      <c r="K16" s="7" t="s">
        <v>26</v>
      </c>
      <c r="L16" s="7">
        <v>22</v>
      </c>
      <c r="M16" s="7">
        <v>40</v>
      </c>
      <c r="N16" s="7">
        <f>Produccion[[#This Row],[Cant. Bolsas]]*Produccion[[#This Row],[Kilos Bolsa]]</f>
        <v>880</v>
      </c>
      <c r="O16" s="8" t="s">
        <v>827</v>
      </c>
      <c r="P16" s="29">
        <f>Produccion[[#This Row],[Kilos Producidos]]*VLOOKUP(Produccion[[#This Row],[PRODUCTO]],ValorXKG[#All],2,FALSE)</f>
        <v>132000</v>
      </c>
    </row>
    <row r="17" spans="4:19" x14ac:dyDescent="0.25">
      <c r="D17" s="4" t="s">
        <v>824</v>
      </c>
      <c r="E17" s="5">
        <v>44411</v>
      </c>
      <c r="F17" s="6">
        <v>0.58333333333333337</v>
      </c>
      <c r="G17" s="6">
        <v>0.75694444444444442</v>
      </c>
      <c r="H17" s="6">
        <f>MOD(Produccion[HORA FIN]-Produccion[HORA INICIO],1)</f>
        <v>0.17361111111111105</v>
      </c>
      <c r="I17" s="16" t="s">
        <v>27</v>
      </c>
      <c r="J17" s="7" t="s">
        <v>783</v>
      </c>
      <c r="K17" s="7" t="s">
        <v>26</v>
      </c>
      <c r="L17" s="7">
        <v>30</v>
      </c>
      <c r="M17" s="7">
        <v>40</v>
      </c>
      <c r="N17" s="7">
        <f>Produccion[[#This Row],[Cant. Bolsas]]*Produccion[[#This Row],[Kilos Bolsa]]</f>
        <v>1200</v>
      </c>
      <c r="O17" s="8" t="s">
        <v>827</v>
      </c>
      <c r="P17" s="29">
        <f>Produccion[[#This Row],[Kilos Producidos]]*VLOOKUP(Produccion[[#This Row],[PRODUCTO]],ValorXKG[#All],2,FALSE)</f>
        <v>180000</v>
      </c>
    </row>
    <row r="18" spans="4:19" x14ac:dyDescent="0.25">
      <c r="D18" s="4" t="s">
        <v>824</v>
      </c>
      <c r="E18" s="5">
        <v>44411</v>
      </c>
      <c r="F18" s="6">
        <v>0.75694444444444442</v>
      </c>
      <c r="G18" s="6">
        <v>0.83333333333333337</v>
      </c>
      <c r="H18" s="6">
        <f>MOD(Produccion[HORA FIN]-Produccion[HORA INICIO],1)</f>
        <v>7.6388888888888951E-2</v>
      </c>
      <c r="I18" s="16" t="s">
        <v>22</v>
      </c>
      <c r="J18" s="7" t="s">
        <v>783</v>
      </c>
      <c r="K18" s="7" t="s">
        <v>23</v>
      </c>
      <c r="L18" s="7"/>
      <c r="M18" s="7"/>
      <c r="N18" s="7">
        <f>Produccion[[#This Row],[Cant. Bolsas]]*Produccion[[#This Row],[Kilos Bolsa]]</f>
        <v>0</v>
      </c>
      <c r="O18" s="8" t="s">
        <v>28</v>
      </c>
      <c r="P18" s="29">
        <f>Produccion[[#This Row],[Kilos Producidos]]*VLOOKUP(Produccion[[#This Row],[PRODUCTO]],ValorXKG[#All],2,FALSE)</f>
        <v>0</v>
      </c>
    </row>
    <row r="19" spans="4:19" x14ac:dyDescent="0.25">
      <c r="D19" s="4" t="s">
        <v>824</v>
      </c>
      <c r="E19" s="5">
        <v>44411</v>
      </c>
      <c r="F19" s="6">
        <v>0.83333333333333337</v>
      </c>
      <c r="G19" s="6">
        <v>0.89583333333333337</v>
      </c>
      <c r="H19" s="6">
        <f>MOD(Produccion[HORA FIN]-Produccion[HORA INICIO],1)</f>
        <v>6.25E-2</v>
      </c>
      <c r="I19" s="16" t="s">
        <v>29</v>
      </c>
      <c r="J19" s="7" t="s">
        <v>783</v>
      </c>
      <c r="K19" s="7" t="s">
        <v>30</v>
      </c>
      <c r="L19" s="7">
        <v>12</v>
      </c>
      <c r="M19" s="7">
        <v>20</v>
      </c>
      <c r="N19" s="7">
        <f>Produccion[[#This Row],[Cant. Bolsas]]*Produccion[[#This Row],[Kilos Bolsa]]</f>
        <v>240</v>
      </c>
      <c r="O19" s="8" t="s">
        <v>827</v>
      </c>
      <c r="P19" s="29">
        <f>Produccion[[#This Row],[Kilos Producidos]]*VLOOKUP(Produccion[[#This Row],[PRODUCTO]],ValorXKG[#All],2,FALSE)</f>
        <v>21600</v>
      </c>
      <c r="S19" s="32"/>
    </row>
    <row r="20" spans="4:19" x14ac:dyDescent="0.25">
      <c r="D20" s="4" t="s">
        <v>824</v>
      </c>
      <c r="E20" s="5">
        <v>44411</v>
      </c>
      <c r="F20" s="6">
        <v>0.89583333333333337</v>
      </c>
      <c r="G20" s="6">
        <v>0.91666666666666663</v>
      </c>
      <c r="H20" s="6">
        <f>MOD(Produccion[HORA FIN]-Produccion[HORA INICIO],1)</f>
        <v>2.0833333333333259E-2</v>
      </c>
      <c r="I20" s="16" t="s">
        <v>31</v>
      </c>
      <c r="J20" s="7" t="s">
        <v>783</v>
      </c>
      <c r="K20" s="7" t="s">
        <v>32</v>
      </c>
      <c r="L20" s="7">
        <v>2</v>
      </c>
      <c r="M20" s="7">
        <v>30</v>
      </c>
      <c r="N20" s="7">
        <f>Produccion[[#This Row],[Cant. Bolsas]]*Produccion[[#This Row],[Kilos Bolsa]]</f>
        <v>60</v>
      </c>
      <c r="O20" s="8" t="s">
        <v>827</v>
      </c>
      <c r="P20" s="29">
        <f>Produccion[[#This Row],[Kilos Producidos]]*VLOOKUP(Produccion[[#This Row],[PRODUCTO]],ValorXKG[#All],2,FALSE)</f>
        <v>6900</v>
      </c>
    </row>
    <row r="21" spans="4:19" x14ac:dyDescent="0.25">
      <c r="D21" s="4" t="s">
        <v>826</v>
      </c>
      <c r="E21" s="5">
        <v>44411</v>
      </c>
      <c r="F21" s="6">
        <v>0.91666666666666663</v>
      </c>
      <c r="G21" s="6">
        <v>0.25</v>
      </c>
      <c r="H21" s="6">
        <f>MOD(Produccion[HORA FIN]-Produccion[HORA INICIO],1)</f>
        <v>0.33333333333333337</v>
      </c>
      <c r="I21" s="16" t="s">
        <v>33</v>
      </c>
      <c r="J21" s="7" t="s">
        <v>784</v>
      </c>
      <c r="K21" s="7" t="s">
        <v>32</v>
      </c>
      <c r="L21" s="7">
        <v>64</v>
      </c>
      <c r="M21" s="7">
        <v>30</v>
      </c>
      <c r="N21" s="7">
        <f>Produccion[[#This Row],[Cant. Bolsas]]*Produccion[[#This Row],[Kilos Bolsa]]</f>
        <v>1920</v>
      </c>
      <c r="O21" s="8" t="s">
        <v>827</v>
      </c>
      <c r="P21" s="29">
        <f>Produccion[[#This Row],[Kilos Producidos]]*VLOOKUP(Produccion[[#This Row],[PRODUCTO]],ValorXKG[#All],2,FALSE)</f>
        <v>220800</v>
      </c>
    </row>
    <row r="22" spans="4:19" x14ac:dyDescent="0.25">
      <c r="D22" s="4" t="s">
        <v>825</v>
      </c>
      <c r="E22" s="5">
        <v>44412</v>
      </c>
      <c r="F22" s="6">
        <v>0.25</v>
      </c>
      <c r="G22" s="6">
        <v>0.4861111111111111</v>
      </c>
      <c r="H22" s="6">
        <f>MOD(Produccion[HORA FIN]-Produccion[HORA INICIO],1)</f>
        <v>0.2361111111111111</v>
      </c>
      <c r="I22" s="16" t="s">
        <v>34</v>
      </c>
      <c r="J22" s="7" t="s">
        <v>66</v>
      </c>
      <c r="K22" s="7" t="s">
        <v>32</v>
      </c>
      <c r="L22" s="7">
        <v>37</v>
      </c>
      <c r="M22" s="7">
        <v>30</v>
      </c>
      <c r="N22" s="7">
        <f>Produccion[[#This Row],[Cant. Bolsas]]*Produccion[[#This Row],[Kilos Bolsa]]</f>
        <v>1110</v>
      </c>
      <c r="O22" s="8" t="s">
        <v>827</v>
      </c>
      <c r="P22" s="29">
        <f>Produccion[[#This Row],[Kilos Producidos]]*VLOOKUP(Produccion[[#This Row],[PRODUCTO]],ValorXKG[#All],2,FALSE)</f>
        <v>127650</v>
      </c>
    </row>
    <row r="23" spans="4:19" x14ac:dyDescent="0.25">
      <c r="D23" s="4" t="s">
        <v>825</v>
      </c>
      <c r="E23" s="5">
        <v>44412</v>
      </c>
      <c r="F23" s="6">
        <v>0.4861111111111111</v>
      </c>
      <c r="G23" s="6">
        <v>0.54861111111111116</v>
      </c>
      <c r="H23" s="6">
        <f>MOD(Produccion[HORA FIN]-Produccion[HORA INICIO],1)</f>
        <v>6.2500000000000056E-2</v>
      </c>
      <c r="I23" s="16" t="s">
        <v>22</v>
      </c>
      <c r="J23" s="7" t="s">
        <v>66</v>
      </c>
      <c r="K23" s="7" t="s">
        <v>23</v>
      </c>
      <c r="L23" s="7"/>
      <c r="M23" s="7"/>
      <c r="N23" s="7">
        <f>Produccion[[#This Row],[Cant. Bolsas]]*Produccion[[#This Row],[Kilos Bolsa]]</f>
        <v>0</v>
      </c>
      <c r="O23" s="8" t="s">
        <v>28</v>
      </c>
      <c r="P23" s="29">
        <f>Produccion[[#This Row],[Kilos Producidos]]*VLOOKUP(Produccion[[#This Row],[PRODUCTO]],ValorXKG[#All],2,FALSE)</f>
        <v>0</v>
      </c>
    </row>
    <row r="24" spans="4:19" x14ac:dyDescent="0.25">
      <c r="D24" s="4" t="s">
        <v>825</v>
      </c>
      <c r="E24" s="5">
        <v>44412</v>
      </c>
      <c r="F24" s="6">
        <v>0.54861111111111116</v>
      </c>
      <c r="G24" s="6">
        <v>0.58333333333333337</v>
      </c>
      <c r="H24" s="6">
        <f>MOD(Produccion[HORA FIN]-Produccion[HORA INICIO],1)</f>
        <v>3.472222222222221E-2</v>
      </c>
      <c r="I24" s="16" t="s">
        <v>35</v>
      </c>
      <c r="J24" s="7" t="s">
        <v>66</v>
      </c>
      <c r="K24" s="7" t="s">
        <v>36</v>
      </c>
      <c r="L24" s="7">
        <v>5</v>
      </c>
      <c r="M24" s="7">
        <v>30</v>
      </c>
      <c r="N24" s="7">
        <f>Produccion[[#This Row],[Cant. Bolsas]]*Produccion[[#This Row],[Kilos Bolsa]]</f>
        <v>150</v>
      </c>
      <c r="O24" s="8" t="s">
        <v>827</v>
      </c>
      <c r="P24" s="29">
        <f>Produccion[[#This Row],[Kilos Producidos]]*VLOOKUP(Produccion[[#This Row],[PRODUCTO]],ValorXKG[#All],2,FALSE)</f>
        <v>17250</v>
      </c>
    </row>
    <row r="25" spans="4:19" x14ac:dyDescent="0.25">
      <c r="D25" s="4" t="s">
        <v>825</v>
      </c>
      <c r="E25" s="5">
        <v>44412</v>
      </c>
      <c r="F25" s="6">
        <v>0.54861111111111116</v>
      </c>
      <c r="G25" s="6">
        <v>0.58333333333333337</v>
      </c>
      <c r="H25" s="6">
        <f>MOD(Produccion[HORA FIN]-Produccion[HORA INICIO],1)</f>
        <v>3.472222222222221E-2</v>
      </c>
      <c r="I25" s="16" t="s">
        <v>37</v>
      </c>
      <c r="J25" s="7" t="s">
        <v>66</v>
      </c>
      <c r="K25" s="7" t="s">
        <v>38</v>
      </c>
      <c r="L25" s="7">
        <v>8</v>
      </c>
      <c r="M25" s="7">
        <v>20</v>
      </c>
      <c r="N25" s="7">
        <f>Produccion[[#This Row],[Cant. Bolsas]]*Produccion[[#This Row],[Kilos Bolsa]]</f>
        <v>160</v>
      </c>
      <c r="O25" s="8" t="s">
        <v>827</v>
      </c>
      <c r="P25" s="29">
        <f>Produccion[[#This Row],[Kilos Producidos]]*VLOOKUP(Produccion[[#This Row],[PRODUCTO]],ValorXKG[#All],2,FALSE)</f>
        <v>26400</v>
      </c>
    </row>
    <row r="26" spans="4:19" x14ac:dyDescent="0.25">
      <c r="D26" s="4" t="s">
        <v>824</v>
      </c>
      <c r="E26" s="5">
        <v>44412</v>
      </c>
      <c r="F26" s="6">
        <v>0.58333333333333337</v>
      </c>
      <c r="G26" s="6">
        <v>0.875</v>
      </c>
      <c r="H26" s="6">
        <f>MOD(Produccion[HORA FIN]-Produccion[HORA INICIO],1)</f>
        <v>0.29166666666666663</v>
      </c>
      <c r="I26" s="16" t="s">
        <v>33</v>
      </c>
      <c r="J26" s="7" t="s">
        <v>783</v>
      </c>
      <c r="K26" s="7" t="s">
        <v>36</v>
      </c>
      <c r="L26" s="7">
        <v>28</v>
      </c>
      <c r="M26" s="7">
        <v>30</v>
      </c>
      <c r="N26" s="7">
        <f>Produccion[[#This Row],[Cant. Bolsas]]*Produccion[[#This Row],[Kilos Bolsa]]</f>
        <v>840</v>
      </c>
      <c r="O26" s="8" t="s">
        <v>827</v>
      </c>
      <c r="P26" s="29">
        <f>Produccion[[#This Row],[Kilos Producidos]]*VLOOKUP(Produccion[[#This Row],[PRODUCTO]],ValorXKG[#All],2,FALSE)</f>
        <v>96600</v>
      </c>
    </row>
    <row r="27" spans="4:19" x14ac:dyDescent="0.25">
      <c r="D27" s="4" t="s">
        <v>824</v>
      </c>
      <c r="E27" s="5">
        <v>44412</v>
      </c>
      <c r="F27" s="6">
        <v>0.58333333333333337</v>
      </c>
      <c r="G27" s="6">
        <v>0.875</v>
      </c>
      <c r="H27" s="6">
        <f>MOD(Produccion[HORA FIN]-Produccion[HORA INICIO],1)</f>
        <v>0.29166666666666663</v>
      </c>
      <c r="I27" s="16" t="s">
        <v>33</v>
      </c>
      <c r="J27" s="7" t="s">
        <v>783</v>
      </c>
      <c r="K27" s="7" t="s">
        <v>38</v>
      </c>
      <c r="L27" s="7">
        <v>42</v>
      </c>
      <c r="M27" s="7">
        <v>20</v>
      </c>
      <c r="N27" s="7">
        <f>Produccion[[#This Row],[Cant. Bolsas]]*Produccion[[#This Row],[Kilos Bolsa]]</f>
        <v>840</v>
      </c>
      <c r="O27" s="8" t="s">
        <v>827</v>
      </c>
      <c r="P27" s="29">
        <f>Produccion[[#This Row],[Kilos Producidos]]*VLOOKUP(Produccion[[#This Row],[PRODUCTO]],ValorXKG[#All],2,FALSE)</f>
        <v>138600</v>
      </c>
    </row>
    <row r="28" spans="4:19" x14ac:dyDescent="0.25">
      <c r="D28" s="4" t="s">
        <v>824</v>
      </c>
      <c r="E28" s="5">
        <v>44412</v>
      </c>
      <c r="F28" s="6">
        <v>0.875</v>
      </c>
      <c r="G28" s="6">
        <v>0.91666666666666663</v>
      </c>
      <c r="H28" s="6">
        <f>MOD(Produccion[HORA FIN]-Produccion[HORA INICIO],1)</f>
        <v>4.166666666666663E-2</v>
      </c>
      <c r="I28" s="16" t="s">
        <v>22</v>
      </c>
      <c r="J28" s="7" t="s">
        <v>783</v>
      </c>
      <c r="K28" s="7" t="s">
        <v>23</v>
      </c>
      <c r="L28" s="7"/>
      <c r="M28" s="7"/>
      <c r="N28" s="7">
        <f>Produccion[[#This Row],[Cant. Bolsas]]*Produccion[[#This Row],[Kilos Bolsa]]</f>
        <v>0</v>
      </c>
      <c r="O28" s="8" t="s">
        <v>28</v>
      </c>
      <c r="P28" s="29">
        <f>Produccion[[#This Row],[Kilos Producidos]]*VLOOKUP(Produccion[[#This Row],[PRODUCTO]],ValorXKG[#All],2,FALSE)</f>
        <v>0</v>
      </c>
    </row>
    <row r="29" spans="4:19" x14ac:dyDescent="0.25">
      <c r="D29" s="4" t="s">
        <v>826</v>
      </c>
      <c r="E29" s="5">
        <v>44412</v>
      </c>
      <c r="F29" s="6">
        <v>0.91666666666666663</v>
      </c>
      <c r="G29" s="6">
        <v>0.25</v>
      </c>
      <c r="H29" s="6">
        <f>MOD(Produccion[HORA FIN]-Produccion[HORA INICIO],1)</f>
        <v>0.33333333333333337</v>
      </c>
      <c r="I29" s="16" t="s">
        <v>39</v>
      </c>
      <c r="J29" s="7" t="s">
        <v>784</v>
      </c>
      <c r="K29" s="7" t="s">
        <v>32</v>
      </c>
      <c r="L29" s="7">
        <v>53</v>
      </c>
      <c r="M29" s="7">
        <v>30</v>
      </c>
      <c r="N29" s="7">
        <f>Produccion[[#This Row],[Cant. Bolsas]]*Produccion[[#This Row],[Kilos Bolsa]]</f>
        <v>1590</v>
      </c>
      <c r="O29" s="8" t="s">
        <v>827</v>
      </c>
      <c r="P29" s="29">
        <f>Produccion[[#This Row],[Kilos Producidos]]*VLOOKUP(Produccion[[#This Row],[PRODUCTO]],ValorXKG[#All],2,FALSE)</f>
        <v>182850</v>
      </c>
    </row>
    <row r="30" spans="4:19" x14ac:dyDescent="0.25">
      <c r="D30" s="4" t="s">
        <v>825</v>
      </c>
      <c r="E30" s="5">
        <v>44413</v>
      </c>
      <c r="F30" s="6">
        <v>0.25</v>
      </c>
      <c r="G30" s="6">
        <v>0.34722222222222221</v>
      </c>
      <c r="H30" s="6">
        <f>MOD(Produccion[HORA FIN]-Produccion[HORA INICIO],1)</f>
        <v>9.722222222222221E-2</v>
      </c>
      <c r="I30" s="16" t="s">
        <v>40</v>
      </c>
      <c r="J30" s="7" t="s">
        <v>66</v>
      </c>
      <c r="K30" s="7" t="s">
        <v>32</v>
      </c>
      <c r="L30" s="7">
        <v>14</v>
      </c>
      <c r="M30" s="7">
        <v>30</v>
      </c>
      <c r="N30" s="7">
        <f>Produccion[[#This Row],[Cant. Bolsas]]*Produccion[[#This Row],[Kilos Bolsa]]</f>
        <v>420</v>
      </c>
      <c r="O30" s="8" t="s">
        <v>827</v>
      </c>
      <c r="P30" s="29">
        <f>Produccion[[#This Row],[Kilos Producidos]]*VLOOKUP(Produccion[[#This Row],[PRODUCTO]],ValorXKG[#All],2,FALSE)</f>
        <v>48300</v>
      </c>
    </row>
    <row r="31" spans="4:19" x14ac:dyDescent="0.25">
      <c r="D31" s="4" t="s">
        <v>825</v>
      </c>
      <c r="E31" s="5">
        <v>44413</v>
      </c>
      <c r="F31" s="6">
        <v>0.34722222222222221</v>
      </c>
      <c r="G31" s="6">
        <v>0.58333333333333337</v>
      </c>
      <c r="H31" s="6">
        <f>MOD(Produccion[HORA FIN]-Produccion[HORA INICIO],1)</f>
        <v>0.23611111111111116</v>
      </c>
      <c r="I31" s="16" t="s">
        <v>22</v>
      </c>
      <c r="J31" s="7" t="s">
        <v>66</v>
      </c>
      <c r="K31" s="7" t="s">
        <v>23</v>
      </c>
      <c r="L31" s="7"/>
      <c r="M31" s="7"/>
      <c r="N31" s="7">
        <f>Produccion[[#This Row],[Cant. Bolsas]]*Produccion[[#This Row],[Kilos Bolsa]]</f>
        <v>0</v>
      </c>
      <c r="O31" s="8" t="s">
        <v>41</v>
      </c>
      <c r="P31" s="29">
        <f>Produccion[[#This Row],[Kilos Producidos]]*VLOOKUP(Produccion[[#This Row],[PRODUCTO]],ValorXKG[#All],2,FALSE)</f>
        <v>0</v>
      </c>
    </row>
    <row r="32" spans="4:19" x14ac:dyDescent="0.25">
      <c r="D32" s="4" t="s">
        <v>824</v>
      </c>
      <c r="E32" s="5">
        <v>44413</v>
      </c>
      <c r="F32" s="6">
        <v>0.58333333333333337</v>
      </c>
      <c r="G32" s="6">
        <v>0.91666666666666663</v>
      </c>
      <c r="H32" s="6">
        <f>MOD(Produccion[HORA FIN]-Produccion[HORA INICIO],1)</f>
        <v>0.33333333333333326</v>
      </c>
      <c r="I32" s="16" t="s">
        <v>42</v>
      </c>
      <c r="J32" s="7" t="s">
        <v>783</v>
      </c>
      <c r="K32" s="7" t="s">
        <v>30</v>
      </c>
      <c r="L32" s="7">
        <v>108</v>
      </c>
      <c r="M32" s="7">
        <v>20</v>
      </c>
      <c r="N32" s="7">
        <f>Produccion[[#This Row],[Cant. Bolsas]]*Produccion[[#This Row],[Kilos Bolsa]]</f>
        <v>2160</v>
      </c>
      <c r="O32" s="8" t="s">
        <v>827</v>
      </c>
      <c r="P32" s="29">
        <f>Produccion[[#This Row],[Kilos Producidos]]*VLOOKUP(Produccion[[#This Row],[PRODUCTO]],ValorXKG[#All],2,FALSE)</f>
        <v>194400</v>
      </c>
    </row>
    <row r="33" spans="4:16" x14ac:dyDescent="0.25">
      <c r="D33" s="4" t="s">
        <v>826</v>
      </c>
      <c r="E33" s="5">
        <v>44413</v>
      </c>
      <c r="F33" s="6">
        <v>0.91666666666666663</v>
      </c>
      <c r="G33" s="6">
        <v>0.97916666666666663</v>
      </c>
      <c r="H33" s="6">
        <f>MOD(Produccion[HORA FIN]-Produccion[HORA INICIO],1)</f>
        <v>6.25E-2</v>
      </c>
      <c r="I33" s="16" t="s">
        <v>43</v>
      </c>
      <c r="J33" s="7" t="s">
        <v>784</v>
      </c>
      <c r="K33" s="7" t="s">
        <v>30</v>
      </c>
      <c r="L33" s="7">
        <v>8</v>
      </c>
      <c r="M33" s="7">
        <v>20</v>
      </c>
      <c r="N33" s="7">
        <f>Produccion[[#This Row],[Cant. Bolsas]]*Produccion[[#This Row],[Kilos Bolsa]]</f>
        <v>160</v>
      </c>
      <c r="O33" s="8" t="s">
        <v>827</v>
      </c>
      <c r="P33" s="29">
        <f>Produccion[[#This Row],[Kilos Producidos]]*VLOOKUP(Produccion[[#This Row],[PRODUCTO]],ValorXKG[#All],2,FALSE)</f>
        <v>14400</v>
      </c>
    </row>
    <row r="34" spans="4:16" x14ac:dyDescent="0.25">
      <c r="D34" s="4" t="s">
        <v>826</v>
      </c>
      <c r="E34" s="5">
        <v>44413</v>
      </c>
      <c r="F34" s="6">
        <v>0.97916666666666663</v>
      </c>
      <c r="G34" s="6">
        <v>2.4305555555555556E-2</v>
      </c>
      <c r="H34" s="6">
        <f>MOD(Produccion[HORA FIN]-Produccion[HORA INICIO],1)</f>
        <v>4.5138888888888951E-2</v>
      </c>
      <c r="I34" s="16" t="s">
        <v>22</v>
      </c>
      <c r="J34" s="7" t="s">
        <v>784</v>
      </c>
      <c r="K34" s="7" t="s">
        <v>23</v>
      </c>
      <c r="L34" s="7"/>
      <c r="M34" s="7"/>
      <c r="N34" s="7">
        <f>Produccion[[#This Row],[Cant. Bolsas]]*Produccion[[#This Row],[Kilos Bolsa]]</f>
        <v>0</v>
      </c>
      <c r="O34" s="8" t="s">
        <v>28</v>
      </c>
      <c r="P34" s="29">
        <f>Produccion[[#This Row],[Kilos Producidos]]*VLOOKUP(Produccion[[#This Row],[PRODUCTO]],ValorXKG[#All],2,FALSE)</f>
        <v>0</v>
      </c>
    </row>
    <row r="35" spans="4:16" x14ac:dyDescent="0.25">
      <c r="D35" s="4" t="s">
        <v>826</v>
      </c>
      <c r="E35" s="5">
        <v>44413</v>
      </c>
      <c r="F35" s="6">
        <v>2.4305555555555556E-2</v>
      </c>
      <c r="G35" s="6">
        <v>0.21180555555555555</v>
      </c>
      <c r="H35" s="6">
        <f>MOD(Produccion[HORA FIN]-Produccion[HORA INICIO],1)</f>
        <v>0.1875</v>
      </c>
      <c r="I35" s="16" t="s">
        <v>44</v>
      </c>
      <c r="J35" s="7" t="s">
        <v>784</v>
      </c>
      <c r="K35" s="7" t="s">
        <v>38</v>
      </c>
      <c r="L35" s="7">
        <v>24</v>
      </c>
      <c r="M35" s="7">
        <v>20</v>
      </c>
      <c r="N35" s="7">
        <f>Produccion[[#This Row],[Cant. Bolsas]]*Produccion[[#This Row],[Kilos Bolsa]]</f>
        <v>480</v>
      </c>
      <c r="O35" s="8" t="s">
        <v>827</v>
      </c>
      <c r="P35" s="29">
        <f>Produccion[[#This Row],[Kilos Producidos]]*VLOOKUP(Produccion[[#This Row],[PRODUCTO]],ValorXKG[#All],2,FALSE)</f>
        <v>79200</v>
      </c>
    </row>
    <row r="36" spans="4:16" x14ac:dyDescent="0.25">
      <c r="D36" s="4" t="s">
        <v>826</v>
      </c>
      <c r="E36" s="5">
        <v>44413</v>
      </c>
      <c r="F36" s="6">
        <v>2.4305555555555556E-2</v>
      </c>
      <c r="G36" s="6">
        <v>0.21180555555555555</v>
      </c>
      <c r="H36" s="6">
        <f>MOD(Produccion[HORA FIN]-Produccion[HORA INICIO],1)</f>
        <v>0.1875</v>
      </c>
      <c r="I36" s="16" t="s">
        <v>44</v>
      </c>
      <c r="J36" s="7" t="s">
        <v>784</v>
      </c>
      <c r="K36" s="7" t="s">
        <v>36</v>
      </c>
      <c r="L36" s="7">
        <v>16</v>
      </c>
      <c r="M36" s="7">
        <v>30</v>
      </c>
      <c r="N36" s="7">
        <f>Produccion[[#This Row],[Cant. Bolsas]]*Produccion[[#This Row],[Kilos Bolsa]]</f>
        <v>480</v>
      </c>
      <c r="O36" s="8" t="s">
        <v>827</v>
      </c>
      <c r="P36" s="29">
        <f>Produccion[[#This Row],[Kilos Producidos]]*VLOOKUP(Produccion[[#This Row],[PRODUCTO]],ValorXKG[#All],2,FALSE)</f>
        <v>55200</v>
      </c>
    </row>
    <row r="37" spans="4:16" x14ac:dyDescent="0.25">
      <c r="D37" s="4" t="s">
        <v>826</v>
      </c>
      <c r="E37" s="5">
        <v>44413</v>
      </c>
      <c r="F37" s="6">
        <v>0.21180555555555555</v>
      </c>
      <c r="G37" s="6">
        <v>0.25</v>
      </c>
      <c r="H37" s="6">
        <f>MOD(Produccion[HORA FIN]-Produccion[HORA INICIO],1)</f>
        <v>3.8194444444444448E-2</v>
      </c>
      <c r="I37" s="16" t="s">
        <v>22</v>
      </c>
      <c r="J37" s="7" t="s">
        <v>784</v>
      </c>
      <c r="K37" s="7" t="s">
        <v>23</v>
      </c>
      <c r="L37" s="7"/>
      <c r="M37" s="7"/>
      <c r="N37" s="7">
        <f>Produccion[[#This Row],[Cant. Bolsas]]*Produccion[[#This Row],[Kilos Bolsa]]</f>
        <v>0</v>
      </c>
      <c r="O37" s="8" t="s">
        <v>28</v>
      </c>
      <c r="P37" s="29">
        <f>Produccion[[#This Row],[Kilos Producidos]]*VLOOKUP(Produccion[[#This Row],[PRODUCTO]],ValorXKG[#All],2,FALSE)</f>
        <v>0</v>
      </c>
    </row>
    <row r="38" spans="4:16" x14ac:dyDescent="0.25">
      <c r="D38" s="4" t="s">
        <v>825</v>
      </c>
      <c r="E38" s="5">
        <v>44414</v>
      </c>
      <c r="F38" s="6">
        <v>0.25</v>
      </c>
      <c r="G38" s="6">
        <v>0.28819444444444442</v>
      </c>
      <c r="H38" s="6">
        <f>MOD(Produccion[HORA FIN]-Produccion[HORA INICIO],1)</f>
        <v>3.819444444444442E-2</v>
      </c>
      <c r="I38" s="16" t="s">
        <v>22</v>
      </c>
      <c r="J38" s="7" t="s">
        <v>785</v>
      </c>
      <c r="K38" s="7" t="s">
        <v>23</v>
      </c>
      <c r="L38" s="7"/>
      <c r="M38" s="7"/>
      <c r="N38" s="7">
        <f>Produccion[[#This Row],[Cant. Bolsas]]*Produccion[[#This Row],[Kilos Bolsa]]</f>
        <v>0</v>
      </c>
      <c r="O38" s="8" t="s">
        <v>45</v>
      </c>
      <c r="P38" s="29">
        <f>Produccion[[#This Row],[Kilos Producidos]]*VLOOKUP(Produccion[[#This Row],[PRODUCTO]],ValorXKG[#All],2,FALSE)</f>
        <v>0</v>
      </c>
    </row>
    <row r="39" spans="4:16" x14ac:dyDescent="0.25">
      <c r="D39" s="4" t="s">
        <v>825</v>
      </c>
      <c r="E39" s="5">
        <v>44414</v>
      </c>
      <c r="F39" s="6">
        <v>0.28819444444444442</v>
      </c>
      <c r="G39" s="6">
        <v>0.58333333333333337</v>
      </c>
      <c r="H39" s="6">
        <f>MOD(Produccion[HORA FIN]-Produccion[HORA INICIO],1)</f>
        <v>0.29513888888888895</v>
      </c>
      <c r="I39" s="16" t="s">
        <v>46</v>
      </c>
      <c r="J39" s="7" t="s">
        <v>785</v>
      </c>
      <c r="K39" s="7" t="s">
        <v>26</v>
      </c>
      <c r="L39" s="7">
        <v>65</v>
      </c>
      <c r="M39" s="7">
        <v>40</v>
      </c>
      <c r="N39" s="7">
        <f>Produccion[[#This Row],[Cant. Bolsas]]*Produccion[[#This Row],[Kilos Bolsa]]</f>
        <v>2600</v>
      </c>
      <c r="O39" s="8" t="s">
        <v>827</v>
      </c>
      <c r="P39" s="29">
        <f>Produccion[[#This Row],[Kilos Producidos]]*VLOOKUP(Produccion[[#This Row],[PRODUCTO]],ValorXKG[#All],2,FALSE)</f>
        <v>390000</v>
      </c>
    </row>
    <row r="40" spans="4:16" x14ac:dyDescent="0.25">
      <c r="D40" s="4" t="s">
        <v>824</v>
      </c>
      <c r="E40" s="5">
        <v>44414</v>
      </c>
      <c r="F40" s="6">
        <v>0.58333333333333337</v>
      </c>
      <c r="G40" s="6">
        <v>0.75694444444444442</v>
      </c>
      <c r="H40" s="6">
        <f>MOD(Produccion[HORA FIN]-Produccion[HORA INICIO],1)</f>
        <v>0.17361111111111105</v>
      </c>
      <c r="I40" s="16" t="s">
        <v>27</v>
      </c>
      <c r="J40" s="7" t="s">
        <v>783</v>
      </c>
      <c r="K40" s="7" t="s">
        <v>26</v>
      </c>
      <c r="L40" s="7">
        <v>30</v>
      </c>
      <c r="M40" s="7">
        <v>40</v>
      </c>
      <c r="N40" s="7">
        <f>Produccion[[#This Row],[Cant. Bolsas]]*Produccion[[#This Row],[Kilos Bolsa]]</f>
        <v>1200</v>
      </c>
      <c r="O40" s="8" t="s">
        <v>827</v>
      </c>
      <c r="P40" s="29">
        <f>Produccion[[#This Row],[Kilos Producidos]]*VLOOKUP(Produccion[[#This Row],[PRODUCTO]],ValorXKG[#All],2,FALSE)</f>
        <v>180000</v>
      </c>
    </row>
    <row r="41" spans="4:16" x14ac:dyDescent="0.25">
      <c r="D41" s="4" t="s">
        <v>824</v>
      </c>
      <c r="E41" s="5">
        <v>44414</v>
      </c>
      <c r="F41" s="6">
        <v>0.75694444444444442</v>
      </c>
      <c r="G41" s="6">
        <v>0.84722222222222221</v>
      </c>
      <c r="H41" s="6">
        <f>MOD(Produccion[HORA FIN]-Produccion[HORA INICIO],1)</f>
        <v>9.027777777777779E-2</v>
      </c>
      <c r="I41" s="16" t="s">
        <v>22</v>
      </c>
      <c r="J41" s="7" t="s">
        <v>783</v>
      </c>
      <c r="K41" s="7" t="s">
        <v>23</v>
      </c>
      <c r="L41" s="7"/>
      <c r="M41" s="7"/>
      <c r="N41" s="7">
        <f>Produccion[[#This Row],[Cant. Bolsas]]*Produccion[[#This Row],[Kilos Bolsa]]</f>
        <v>0</v>
      </c>
      <c r="O41" s="8" t="s">
        <v>28</v>
      </c>
      <c r="P41" s="29">
        <f>Produccion[[#This Row],[Kilos Producidos]]*VLOOKUP(Produccion[[#This Row],[PRODUCTO]],ValorXKG[#All],2,FALSE)</f>
        <v>0</v>
      </c>
    </row>
    <row r="42" spans="4:16" x14ac:dyDescent="0.25">
      <c r="D42" s="4" t="s">
        <v>824</v>
      </c>
      <c r="E42" s="5">
        <v>44414</v>
      </c>
      <c r="F42" s="6">
        <v>0.84722222222222221</v>
      </c>
      <c r="G42" s="6">
        <v>0.91666666666666663</v>
      </c>
      <c r="H42" s="6">
        <f>MOD(Produccion[HORA FIN]-Produccion[HORA INICIO],1)</f>
        <v>6.944444444444442E-2</v>
      </c>
      <c r="I42" s="16" t="s">
        <v>47</v>
      </c>
      <c r="J42" s="7" t="s">
        <v>783</v>
      </c>
      <c r="K42" s="7" t="s">
        <v>30</v>
      </c>
      <c r="L42" s="7">
        <v>28</v>
      </c>
      <c r="M42" s="7">
        <v>20</v>
      </c>
      <c r="N42" s="7">
        <f>Produccion[[#This Row],[Cant. Bolsas]]*Produccion[[#This Row],[Kilos Bolsa]]</f>
        <v>560</v>
      </c>
      <c r="O42" s="8" t="s">
        <v>827</v>
      </c>
      <c r="P42" s="29">
        <f>Produccion[[#This Row],[Kilos Producidos]]*VLOOKUP(Produccion[[#This Row],[PRODUCTO]],ValorXKG[#All],2,FALSE)</f>
        <v>50400</v>
      </c>
    </row>
    <row r="43" spans="4:16" x14ac:dyDescent="0.25">
      <c r="D43" s="4" t="s">
        <v>826</v>
      </c>
      <c r="E43" s="5">
        <v>44414</v>
      </c>
      <c r="F43" s="6">
        <v>0.91666666666666663</v>
      </c>
      <c r="G43" s="6">
        <v>0.25</v>
      </c>
      <c r="H43" s="6">
        <f>MOD(Produccion[HORA FIN]-Produccion[HORA INICIO],1)</f>
        <v>0.33333333333333337</v>
      </c>
      <c r="I43" s="16" t="s">
        <v>48</v>
      </c>
      <c r="J43" s="7" t="s">
        <v>784</v>
      </c>
      <c r="K43" s="7" t="s">
        <v>30</v>
      </c>
      <c r="L43" s="7">
        <v>86</v>
      </c>
      <c r="M43" s="7">
        <v>20</v>
      </c>
      <c r="N43" s="7">
        <f>Produccion[[#This Row],[Cant. Bolsas]]*Produccion[[#This Row],[Kilos Bolsa]]</f>
        <v>1720</v>
      </c>
      <c r="O43" s="8" t="s">
        <v>827</v>
      </c>
      <c r="P43" s="29">
        <f>Produccion[[#This Row],[Kilos Producidos]]*VLOOKUP(Produccion[[#This Row],[PRODUCTO]],ValorXKG[#All],2,FALSE)</f>
        <v>154800</v>
      </c>
    </row>
    <row r="44" spans="4:16" x14ac:dyDescent="0.25">
      <c r="D44" s="4" t="s">
        <v>825</v>
      </c>
      <c r="E44" s="5">
        <v>44415</v>
      </c>
      <c r="F44" s="6">
        <v>0.25</v>
      </c>
      <c r="G44" s="6">
        <v>0.27430555555555558</v>
      </c>
      <c r="H44" s="6">
        <f>MOD(Produccion[HORA FIN]-Produccion[HORA INICIO],1)</f>
        <v>2.430555555555558E-2</v>
      </c>
      <c r="I44" s="16" t="s">
        <v>22</v>
      </c>
      <c r="J44" s="7" t="s">
        <v>66</v>
      </c>
      <c r="K44" s="7" t="s">
        <v>23</v>
      </c>
      <c r="L44" s="7"/>
      <c r="M44" s="7"/>
      <c r="N44" s="7">
        <f>Produccion[[#This Row],[Cant. Bolsas]]*Produccion[[#This Row],[Kilos Bolsa]]</f>
        <v>0</v>
      </c>
      <c r="O44" s="8" t="s">
        <v>49</v>
      </c>
      <c r="P44" s="29">
        <f>Produccion[[#This Row],[Kilos Producidos]]*VLOOKUP(Produccion[[#This Row],[PRODUCTO]],ValorXKG[#All],2,FALSE)</f>
        <v>0</v>
      </c>
    </row>
    <row r="45" spans="4:16" x14ac:dyDescent="0.25">
      <c r="D45" s="4" t="s">
        <v>825</v>
      </c>
      <c r="E45" s="5">
        <v>44415</v>
      </c>
      <c r="F45" s="6">
        <v>0.27430555555555558</v>
      </c>
      <c r="G45" s="6">
        <v>0.3263888888888889</v>
      </c>
      <c r="H45" s="6">
        <f>MOD(Produccion[HORA FIN]-Produccion[HORA INICIO],1)</f>
        <v>5.2083333333333315E-2</v>
      </c>
      <c r="I45" s="16" t="s">
        <v>22</v>
      </c>
      <c r="J45" s="7" t="s">
        <v>66</v>
      </c>
      <c r="K45" s="7" t="s">
        <v>23</v>
      </c>
      <c r="L45" s="7"/>
      <c r="M45" s="7"/>
      <c r="N45" s="7">
        <f>Produccion[[#This Row],[Cant. Bolsas]]*Produccion[[#This Row],[Kilos Bolsa]]</f>
        <v>0</v>
      </c>
      <c r="O45" s="8" t="s">
        <v>28</v>
      </c>
      <c r="P45" s="29">
        <f>Produccion[[#This Row],[Kilos Producidos]]*VLOOKUP(Produccion[[#This Row],[PRODUCTO]],ValorXKG[#All],2,FALSE)</f>
        <v>0</v>
      </c>
    </row>
    <row r="46" spans="4:16" x14ac:dyDescent="0.25">
      <c r="D46" s="4" t="s">
        <v>825</v>
      </c>
      <c r="E46" s="5">
        <v>44415</v>
      </c>
      <c r="F46" s="6">
        <v>0.3263888888888889</v>
      </c>
      <c r="G46" s="6">
        <v>0.51736111111111116</v>
      </c>
      <c r="H46" s="6">
        <f>MOD(Produccion[HORA FIN]-Produccion[HORA INICIO],1)</f>
        <v>0.19097222222222227</v>
      </c>
      <c r="I46" s="16" t="s">
        <v>50</v>
      </c>
      <c r="J46" s="7" t="s">
        <v>66</v>
      </c>
      <c r="K46" s="7" t="s">
        <v>30</v>
      </c>
      <c r="L46" s="7">
        <v>65</v>
      </c>
      <c r="M46" s="7">
        <v>20</v>
      </c>
      <c r="N46" s="7">
        <f>Produccion[[#This Row],[Cant. Bolsas]]*Produccion[[#This Row],[Kilos Bolsa]]</f>
        <v>1300</v>
      </c>
      <c r="O46" s="8" t="s">
        <v>827</v>
      </c>
      <c r="P46" s="29">
        <f>Produccion[[#This Row],[Kilos Producidos]]*VLOOKUP(Produccion[[#This Row],[PRODUCTO]],ValorXKG[#All],2,FALSE)</f>
        <v>117000</v>
      </c>
    </row>
    <row r="47" spans="4:16" x14ac:dyDescent="0.25">
      <c r="D47" s="4" t="s">
        <v>825</v>
      </c>
      <c r="E47" s="5">
        <v>44415</v>
      </c>
      <c r="F47" s="6">
        <v>0.51736111111111116</v>
      </c>
      <c r="G47" s="6">
        <v>0.52430555555555558</v>
      </c>
      <c r="H47" s="6">
        <f>MOD(Produccion[HORA FIN]-Produccion[HORA INICIO],1)</f>
        <v>6.9444444444444198E-3</v>
      </c>
      <c r="I47" s="16" t="s">
        <v>22</v>
      </c>
      <c r="J47" s="7" t="s">
        <v>66</v>
      </c>
      <c r="K47" s="7" t="s">
        <v>23</v>
      </c>
      <c r="L47" s="7"/>
      <c r="M47" s="7"/>
      <c r="N47" s="7">
        <f>Produccion[[#This Row],[Cant. Bolsas]]*Produccion[[#This Row],[Kilos Bolsa]]</f>
        <v>0</v>
      </c>
      <c r="O47" s="8" t="s">
        <v>45</v>
      </c>
      <c r="P47" s="29">
        <f>Produccion[[#This Row],[Kilos Producidos]]*VLOOKUP(Produccion[[#This Row],[PRODUCTO]],ValorXKG[#All],2,FALSE)</f>
        <v>0</v>
      </c>
    </row>
    <row r="48" spans="4:16" x14ac:dyDescent="0.25">
      <c r="D48" s="4" t="s">
        <v>825</v>
      </c>
      <c r="E48" s="5">
        <v>44415</v>
      </c>
      <c r="F48" s="6">
        <v>0.52430555555555558</v>
      </c>
      <c r="G48" s="6">
        <v>0.58333333333333337</v>
      </c>
      <c r="H48" s="6">
        <f>MOD(Produccion[HORA FIN]-Produccion[HORA INICIO],1)</f>
        <v>5.902777777777779E-2</v>
      </c>
      <c r="I48" s="16" t="s">
        <v>51</v>
      </c>
      <c r="J48" s="7" t="s">
        <v>66</v>
      </c>
      <c r="K48" s="7" t="s">
        <v>36</v>
      </c>
      <c r="L48" s="7">
        <v>14</v>
      </c>
      <c r="M48" s="7">
        <v>30</v>
      </c>
      <c r="N48" s="7">
        <f>Produccion[[#This Row],[Cant. Bolsas]]*Produccion[[#This Row],[Kilos Bolsa]]</f>
        <v>420</v>
      </c>
      <c r="O48" s="8" t="s">
        <v>827</v>
      </c>
      <c r="P48" s="29">
        <f>Produccion[[#This Row],[Kilos Producidos]]*VLOOKUP(Produccion[[#This Row],[PRODUCTO]],ValorXKG[#All],2,FALSE)</f>
        <v>48300</v>
      </c>
    </row>
    <row r="49" spans="4:16" x14ac:dyDescent="0.25">
      <c r="D49" s="4" t="s">
        <v>825</v>
      </c>
      <c r="E49" s="5">
        <v>44415</v>
      </c>
      <c r="F49" s="6">
        <v>0.52430555555555558</v>
      </c>
      <c r="G49" s="6">
        <v>0.58333333333333337</v>
      </c>
      <c r="H49" s="6">
        <f>MOD(Produccion[HORA FIN]-Produccion[HORA INICIO],1)</f>
        <v>5.902777777777779E-2</v>
      </c>
      <c r="I49" s="16" t="s">
        <v>51</v>
      </c>
      <c r="J49" s="7" t="s">
        <v>66</v>
      </c>
      <c r="K49" s="7" t="s">
        <v>38</v>
      </c>
      <c r="L49" s="7">
        <v>21</v>
      </c>
      <c r="M49" s="7">
        <v>20</v>
      </c>
      <c r="N49" s="7">
        <f>Produccion[[#This Row],[Cant. Bolsas]]*Produccion[[#This Row],[Kilos Bolsa]]</f>
        <v>420</v>
      </c>
      <c r="O49" s="8" t="s">
        <v>827</v>
      </c>
      <c r="P49" s="29">
        <f>Produccion[[#This Row],[Kilos Producidos]]*VLOOKUP(Produccion[[#This Row],[PRODUCTO]],ValorXKG[#All],2,FALSE)</f>
        <v>69300</v>
      </c>
    </row>
    <row r="50" spans="4:16" x14ac:dyDescent="0.25">
      <c r="D50" s="4" t="s">
        <v>824</v>
      </c>
      <c r="E50" s="5">
        <v>44415</v>
      </c>
      <c r="F50" s="6">
        <v>0.58333333333333337</v>
      </c>
      <c r="G50" s="6">
        <v>0.91666666666666663</v>
      </c>
      <c r="H50" s="6">
        <f>MOD(Produccion[HORA FIN]-Produccion[HORA INICIO],1)</f>
        <v>0.33333333333333326</v>
      </c>
      <c r="I50" s="16" t="s">
        <v>52</v>
      </c>
      <c r="J50" s="7" t="s">
        <v>783</v>
      </c>
      <c r="K50" s="7" t="s">
        <v>36</v>
      </c>
      <c r="L50" s="7">
        <v>31</v>
      </c>
      <c r="M50" s="7">
        <v>30</v>
      </c>
      <c r="N50" s="7">
        <f>Produccion[[#This Row],[Cant. Bolsas]]*Produccion[[#This Row],[Kilos Bolsa]]</f>
        <v>930</v>
      </c>
      <c r="O50" s="8" t="s">
        <v>827</v>
      </c>
      <c r="P50" s="29">
        <f>Produccion[[#This Row],[Kilos Producidos]]*VLOOKUP(Produccion[[#This Row],[PRODUCTO]],ValorXKG[#All],2,FALSE)</f>
        <v>106950</v>
      </c>
    </row>
    <row r="51" spans="4:16" x14ac:dyDescent="0.25">
      <c r="D51" s="4" t="s">
        <v>824</v>
      </c>
      <c r="E51" s="5">
        <v>44415</v>
      </c>
      <c r="F51" s="6">
        <v>0.58333333333333337</v>
      </c>
      <c r="G51" s="6">
        <v>0.91666666666666663</v>
      </c>
      <c r="H51" s="6">
        <f>MOD(Produccion[HORA FIN]-Produccion[HORA INICIO],1)</f>
        <v>0.33333333333333326</v>
      </c>
      <c r="I51" s="16" t="s">
        <v>53</v>
      </c>
      <c r="J51" s="7" t="s">
        <v>783</v>
      </c>
      <c r="K51" s="7" t="s">
        <v>38</v>
      </c>
      <c r="L51" s="7">
        <v>46</v>
      </c>
      <c r="M51" s="7">
        <v>20</v>
      </c>
      <c r="N51" s="7">
        <f>Produccion[[#This Row],[Cant. Bolsas]]*Produccion[[#This Row],[Kilos Bolsa]]</f>
        <v>920</v>
      </c>
      <c r="O51" s="8" t="s">
        <v>827</v>
      </c>
      <c r="P51" s="29">
        <f>Produccion[[#This Row],[Kilos Producidos]]*VLOOKUP(Produccion[[#This Row],[PRODUCTO]],ValorXKG[#All],2,FALSE)</f>
        <v>151800</v>
      </c>
    </row>
    <row r="52" spans="4:16" x14ac:dyDescent="0.25">
      <c r="D52" s="4" t="s">
        <v>824</v>
      </c>
      <c r="E52" s="5">
        <v>44416</v>
      </c>
      <c r="F52" s="6">
        <v>0.58333333333333337</v>
      </c>
      <c r="G52" s="6">
        <v>0.91666666666666663</v>
      </c>
      <c r="H52" s="6">
        <f>MOD(Produccion[HORA FIN]-Produccion[HORA INICIO],1)</f>
        <v>0.33333333333333326</v>
      </c>
      <c r="I52" s="16" t="s">
        <v>21</v>
      </c>
      <c r="J52" s="7" t="s">
        <v>413</v>
      </c>
      <c r="K52" s="7" t="s">
        <v>32</v>
      </c>
      <c r="L52" s="7">
        <v>60</v>
      </c>
      <c r="M52" s="7">
        <v>30</v>
      </c>
      <c r="N52" s="7">
        <f>Produccion[[#This Row],[Cant. Bolsas]]*Produccion[[#This Row],[Kilos Bolsa]]</f>
        <v>1800</v>
      </c>
      <c r="O52" s="8" t="s">
        <v>827</v>
      </c>
      <c r="P52" s="29">
        <f>Produccion[[#This Row],[Kilos Producidos]]*VLOOKUP(Produccion[[#This Row],[PRODUCTO]],ValorXKG[#All],2,FALSE)</f>
        <v>207000</v>
      </c>
    </row>
    <row r="53" spans="4:16" x14ac:dyDescent="0.25">
      <c r="D53" s="4" t="s">
        <v>824</v>
      </c>
      <c r="E53" s="5">
        <v>44416</v>
      </c>
      <c r="F53" s="6">
        <v>0.58333333333333337</v>
      </c>
      <c r="G53" s="6">
        <v>0.91666666666666663</v>
      </c>
      <c r="H53" s="6">
        <f>MOD(Produccion[HORA FIN]-Produccion[HORA INICIO],1)</f>
        <v>0.33333333333333326</v>
      </c>
      <c r="I53" s="16" t="s">
        <v>54</v>
      </c>
      <c r="J53" s="7" t="s">
        <v>413</v>
      </c>
      <c r="K53" s="7" t="s">
        <v>36</v>
      </c>
      <c r="L53" s="7">
        <v>6</v>
      </c>
      <c r="M53" s="7">
        <v>30</v>
      </c>
      <c r="N53" s="7">
        <f>Produccion[[#This Row],[Cant. Bolsas]]*Produccion[[#This Row],[Kilos Bolsa]]</f>
        <v>180</v>
      </c>
      <c r="O53" s="8" t="s">
        <v>827</v>
      </c>
      <c r="P53" s="29">
        <f>Produccion[[#This Row],[Kilos Producidos]]*VLOOKUP(Produccion[[#This Row],[PRODUCTO]],ValorXKG[#All],2,FALSE)</f>
        <v>20700</v>
      </c>
    </row>
    <row r="54" spans="4:16" x14ac:dyDescent="0.25">
      <c r="D54" s="4" t="s">
        <v>824</v>
      </c>
      <c r="E54" s="5">
        <v>44416</v>
      </c>
      <c r="F54" s="6">
        <v>0.58333333333333337</v>
      </c>
      <c r="G54" s="6">
        <v>0.91666666666666663</v>
      </c>
      <c r="H54" s="6">
        <f>MOD(Produccion[HORA FIN]-Produccion[HORA INICIO],1)</f>
        <v>0.33333333333333326</v>
      </c>
      <c r="I54" s="16" t="s">
        <v>54</v>
      </c>
      <c r="J54" s="7" t="s">
        <v>413</v>
      </c>
      <c r="K54" s="7" t="s">
        <v>38</v>
      </c>
      <c r="L54" s="7">
        <v>9</v>
      </c>
      <c r="M54" s="7">
        <v>20</v>
      </c>
      <c r="N54" s="7">
        <f>Produccion[[#This Row],[Cant. Bolsas]]*Produccion[[#This Row],[Kilos Bolsa]]</f>
        <v>180</v>
      </c>
      <c r="O54" s="8" t="s">
        <v>827</v>
      </c>
      <c r="P54" s="29">
        <f>Produccion[[#This Row],[Kilos Producidos]]*VLOOKUP(Produccion[[#This Row],[PRODUCTO]],ValorXKG[#All],2,FALSE)</f>
        <v>29700</v>
      </c>
    </row>
    <row r="55" spans="4:16" x14ac:dyDescent="0.25">
      <c r="D55" s="4" t="s">
        <v>826</v>
      </c>
      <c r="E55" s="5">
        <v>44416</v>
      </c>
      <c r="F55" s="6">
        <v>0.91666666666666663</v>
      </c>
      <c r="G55" s="6">
        <v>8.8888888888888892E-2</v>
      </c>
      <c r="H55" s="6">
        <f>MOD(Produccion[HORA FIN]-Produccion[HORA INICIO],1)</f>
        <v>0.17222222222222228</v>
      </c>
      <c r="I55" s="16" t="s">
        <v>55</v>
      </c>
      <c r="J55" s="7" t="s">
        <v>784</v>
      </c>
      <c r="K55" s="7" t="s">
        <v>38</v>
      </c>
      <c r="L55" s="7">
        <v>21</v>
      </c>
      <c r="M55" s="7">
        <v>20</v>
      </c>
      <c r="N55" s="7">
        <f>Produccion[[#This Row],[Cant. Bolsas]]*Produccion[[#This Row],[Kilos Bolsa]]</f>
        <v>420</v>
      </c>
      <c r="O55" s="8" t="s">
        <v>827</v>
      </c>
      <c r="P55" s="29">
        <f>Produccion[[#This Row],[Kilos Producidos]]*VLOOKUP(Produccion[[#This Row],[PRODUCTO]],ValorXKG[#All],2,FALSE)</f>
        <v>69300</v>
      </c>
    </row>
    <row r="56" spans="4:16" x14ac:dyDescent="0.25">
      <c r="D56" s="4" t="s">
        <v>826</v>
      </c>
      <c r="E56" s="5">
        <v>44416</v>
      </c>
      <c r="F56" s="6">
        <v>0.91666666666666663</v>
      </c>
      <c r="G56" s="6">
        <v>8.8888888888888892E-2</v>
      </c>
      <c r="H56" s="6">
        <f>MOD(Produccion[HORA FIN]-Produccion[HORA INICIO],1)</f>
        <v>0.17222222222222228</v>
      </c>
      <c r="I56" s="16" t="s">
        <v>55</v>
      </c>
      <c r="J56" s="7" t="s">
        <v>784</v>
      </c>
      <c r="K56" s="7" t="s">
        <v>36</v>
      </c>
      <c r="L56" s="7">
        <v>14</v>
      </c>
      <c r="M56" s="7">
        <v>30</v>
      </c>
      <c r="N56" s="7">
        <f>Produccion[[#This Row],[Cant. Bolsas]]*Produccion[[#This Row],[Kilos Bolsa]]</f>
        <v>420</v>
      </c>
      <c r="O56" s="8" t="s">
        <v>827</v>
      </c>
      <c r="P56" s="29">
        <f>Produccion[[#This Row],[Kilos Producidos]]*VLOOKUP(Produccion[[#This Row],[PRODUCTO]],ValorXKG[#All],2,FALSE)</f>
        <v>48300</v>
      </c>
    </row>
    <row r="57" spans="4:16" x14ac:dyDescent="0.25">
      <c r="D57" s="4" t="s">
        <v>826</v>
      </c>
      <c r="E57" s="5">
        <v>44416</v>
      </c>
      <c r="F57" s="6">
        <v>8.8888888888888892E-2</v>
      </c>
      <c r="G57" s="6">
        <v>0.25</v>
      </c>
      <c r="H57" s="6">
        <f>MOD(Produccion[HORA FIN]-Produccion[HORA INICIO],1)</f>
        <v>0.16111111111111109</v>
      </c>
      <c r="I57" s="16" t="s">
        <v>22</v>
      </c>
      <c r="J57" s="7" t="s">
        <v>784</v>
      </c>
      <c r="K57" s="7" t="s">
        <v>23</v>
      </c>
      <c r="L57" s="7"/>
      <c r="M57" s="7"/>
      <c r="N57" s="7">
        <f>Produccion[[#This Row],[Cant. Bolsas]]*Produccion[[#This Row],[Kilos Bolsa]]</f>
        <v>0</v>
      </c>
      <c r="O57" s="8" t="s">
        <v>45</v>
      </c>
      <c r="P57" s="29">
        <f>Produccion[[#This Row],[Kilos Producidos]]*VLOOKUP(Produccion[[#This Row],[PRODUCTO]],ValorXKG[#All],2,FALSE)</f>
        <v>0</v>
      </c>
    </row>
    <row r="58" spans="4:16" x14ac:dyDescent="0.25">
      <c r="D58" s="4" t="s">
        <v>825</v>
      </c>
      <c r="E58" s="5">
        <v>44417</v>
      </c>
      <c r="F58" s="6">
        <v>0.25</v>
      </c>
      <c r="G58" s="6">
        <v>0.58333333333333337</v>
      </c>
      <c r="H58" s="6">
        <f>MOD(Produccion[HORA FIN]-Produccion[HORA INICIO],1)</f>
        <v>0.33333333333333337</v>
      </c>
      <c r="I58" s="16" t="s">
        <v>22</v>
      </c>
      <c r="J58" s="7" t="s">
        <v>14</v>
      </c>
      <c r="K58" s="7" t="s">
        <v>23</v>
      </c>
      <c r="L58" s="7"/>
      <c r="M58" s="7"/>
      <c r="N58" s="7">
        <f>Produccion[[#This Row],[Cant. Bolsas]]*Produccion[[#This Row],[Kilos Bolsa]]</f>
        <v>0</v>
      </c>
      <c r="O58" s="8" t="s">
        <v>45</v>
      </c>
      <c r="P58" s="29">
        <f>Produccion[[#This Row],[Kilos Producidos]]*VLOOKUP(Produccion[[#This Row],[PRODUCTO]],ValorXKG[#All],2,FALSE)</f>
        <v>0</v>
      </c>
    </row>
    <row r="59" spans="4:16" x14ac:dyDescent="0.25">
      <c r="D59" s="4" t="s">
        <v>824</v>
      </c>
      <c r="E59" s="5">
        <v>44417</v>
      </c>
      <c r="F59" s="6">
        <v>0.58333333333333337</v>
      </c>
      <c r="G59" s="6">
        <v>0.91666666666666663</v>
      </c>
      <c r="H59" s="6">
        <f>MOD(Produccion[HORA FIN]-Produccion[HORA INICIO],1)</f>
        <v>0.33333333333333326</v>
      </c>
      <c r="I59" s="16" t="s">
        <v>22</v>
      </c>
      <c r="J59" s="7" t="s">
        <v>14</v>
      </c>
      <c r="K59" s="7" t="s">
        <v>23</v>
      </c>
      <c r="L59" s="7"/>
      <c r="M59" s="7"/>
      <c r="N59" s="7">
        <f>Produccion[[#This Row],[Cant. Bolsas]]*Produccion[[#This Row],[Kilos Bolsa]]</f>
        <v>0</v>
      </c>
      <c r="O59" s="8" t="s">
        <v>45</v>
      </c>
      <c r="P59" s="29">
        <f>Produccion[[#This Row],[Kilos Producidos]]*VLOOKUP(Produccion[[#This Row],[PRODUCTO]],ValorXKG[#All],2,FALSE)</f>
        <v>0</v>
      </c>
    </row>
    <row r="60" spans="4:16" x14ac:dyDescent="0.25">
      <c r="D60" s="4" t="s">
        <v>826</v>
      </c>
      <c r="E60" s="5">
        <v>44417</v>
      </c>
      <c r="F60" s="6">
        <v>0.91666666666666663</v>
      </c>
      <c r="G60" s="6">
        <v>0.25</v>
      </c>
      <c r="H60" s="6">
        <f>MOD(Produccion[HORA FIN]-Produccion[HORA INICIO],1)</f>
        <v>0.33333333333333337</v>
      </c>
      <c r="I60" s="16" t="s">
        <v>22</v>
      </c>
      <c r="J60" s="7" t="s">
        <v>14</v>
      </c>
      <c r="K60" s="7" t="s">
        <v>23</v>
      </c>
      <c r="L60" s="7"/>
      <c r="M60" s="7"/>
      <c r="N60" s="7">
        <f>Produccion[[#This Row],[Cant. Bolsas]]*Produccion[[#This Row],[Kilos Bolsa]]</f>
        <v>0</v>
      </c>
      <c r="O60" s="8" t="s">
        <v>45</v>
      </c>
      <c r="P60" s="29">
        <f>Produccion[[#This Row],[Kilos Producidos]]*VLOOKUP(Produccion[[#This Row],[PRODUCTO]],ValorXKG[#All],2,FALSE)</f>
        <v>0</v>
      </c>
    </row>
    <row r="61" spans="4:16" x14ac:dyDescent="0.25">
      <c r="D61" s="4" t="s">
        <v>825</v>
      </c>
      <c r="E61" s="5">
        <v>44418</v>
      </c>
      <c r="F61" s="6">
        <v>0.25</v>
      </c>
      <c r="G61" s="6">
        <v>0.58333333333333337</v>
      </c>
      <c r="H61" s="6">
        <f>MOD(Produccion[HORA FIN]-Produccion[HORA INICIO],1)</f>
        <v>0.33333333333333337</v>
      </c>
      <c r="I61" s="16" t="s">
        <v>22</v>
      </c>
      <c r="J61" s="7" t="s">
        <v>14</v>
      </c>
      <c r="K61" s="7" t="s">
        <v>23</v>
      </c>
      <c r="L61" s="7"/>
      <c r="M61" s="7"/>
      <c r="N61" s="7">
        <f>Produccion[[#This Row],[Cant. Bolsas]]*Produccion[[#This Row],[Kilos Bolsa]]</f>
        <v>0</v>
      </c>
      <c r="O61" s="8" t="s">
        <v>45</v>
      </c>
      <c r="P61" s="29">
        <f>Produccion[[#This Row],[Kilos Producidos]]*VLOOKUP(Produccion[[#This Row],[PRODUCTO]],ValorXKG[#All],2,FALSE)</f>
        <v>0</v>
      </c>
    </row>
    <row r="62" spans="4:16" x14ac:dyDescent="0.25">
      <c r="D62" s="4" t="s">
        <v>824</v>
      </c>
      <c r="E62" s="5">
        <v>44418</v>
      </c>
      <c r="F62" s="6">
        <v>0.58333333333333337</v>
      </c>
      <c r="G62" s="6">
        <v>0.91666666666666663</v>
      </c>
      <c r="H62" s="6">
        <f>MOD(Produccion[HORA FIN]-Produccion[HORA INICIO],1)</f>
        <v>0.33333333333333326</v>
      </c>
      <c r="I62" s="16" t="s">
        <v>22</v>
      </c>
      <c r="J62" s="7" t="s">
        <v>14</v>
      </c>
      <c r="K62" s="7" t="s">
        <v>23</v>
      </c>
      <c r="L62" s="7"/>
      <c r="M62" s="7"/>
      <c r="N62" s="7">
        <f>Produccion[[#This Row],[Cant. Bolsas]]*Produccion[[#This Row],[Kilos Bolsa]]</f>
        <v>0</v>
      </c>
      <c r="O62" s="8" t="s">
        <v>45</v>
      </c>
      <c r="P62" s="29">
        <f>Produccion[[#This Row],[Kilos Producidos]]*VLOOKUP(Produccion[[#This Row],[PRODUCTO]],ValorXKG[#All],2,FALSE)</f>
        <v>0</v>
      </c>
    </row>
    <row r="63" spans="4:16" x14ac:dyDescent="0.25">
      <c r="D63" s="4" t="s">
        <v>826</v>
      </c>
      <c r="E63" s="5">
        <v>44418</v>
      </c>
      <c r="F63" s="6">
        <v>0.91666666666666663</v>
      </c>
      <c r="G63" s="6">
        <v>0.25</v>
      </c>
      <c r="H63" s="6">
        <f>MOD(Produccion[HORA FIN]-Produccion[HORA INICIO],1)</f>
        <v>0.33333333333333337</v>
      </c>
      <c r="I63" s="16" t="s">
        <v>22</v>
      </c>
      <c r="J63" s="7" t="s">
        <v>14</v>
      </c>
      <c r="K63" s="7" t="s">
        <v>23</v>
      </c>
      <c r="L63" s="7"/>
      <c r="M63" s="7"/>
      <c r="N63" s="7">
        <f>Produccion[[#This Row],[Cant. Bolsas]]*Produccion[[#This Row],[Kilos Bolsa]]</f>
        <v>0</v>
      </c>
      <c r="O63" s="8" t="s">
        <v>45</v>
      </c>
      <c r="P63" s="29">
        <f>Produccion[[#This Row],[Kilos Producidos]]*VLOOKUP(Produccion[[#This Row],[PRODUCTO]],ValorXKG[#All],2,FALSE)</f>
        <v>0</v>
      </c>
    </row>
    <row r="64" spans="4:16" x14ac:dyDescent="0.25">
      <c r="D64" s="4" t="s">
        <v>825</v>
      </c>
      <c r="E64" s="5">
        <v>44419</v>
      </c>
      <c r="F64" s="6">
        <v>0.25</v>
      </c>
      <c r="G64" s="6">
        <v>0.58333333333333337</v>
      </c>
      <c r="H64" s="6">
        <f>MOD(Produccion[HORA FIN]-Produccion[HORA INICIO],1)</f>
        <v>0.33333333333333337</v>
      </c>
      <c r="I64" s="16" t="s">
        <v>22</v>
      </c>
      <c r="J64" s="7" t="s">
        <v>14</v>
      </c>
      <c r="K64" s="7" t="s">
        <v>23</v>
      </c>
      <c r="L64" s="7"/>
      <c r="M64" s="7"/>
      <c r="N64" s="7">
        <f>Produccion[[#This Row],[Cant. Bolsas]]*Produccion[[#This Row],[Kilos Bolsa]]</f>
        <v>0</v>
      </c>
      <c r="O64" s="8" t="s">
        <v>45</v>
      </c>
      <c r="P64" s="29">
        <f>Produccion[[#This Row],[Kilos Producidos]]*VLOOKUP(Produccion[[#This Row],[PRODUCTO]],ValorXKG[#All],2,FALSE)</f>
        <v>0</v>
      </c>
    </row>
    <row r="65" spans="4:16" x14ac:dyDescent="0.25">
      <c r="D65" s="4" t="s">
        <v>824</v>
      </c>
      <c r="E65" s="5">
        <v>44419</v>
      </c>
      <c r="F65" s="6">
        <v>0.58333333333333337</v>
      </c>
      <c r="G65" s="6">
        <v>0.91666666666666663</v>
      </c>
      <c r="H65" s="6">
        <f>MOD(Produccion[HORA FIN]-Produccion[HORA INICIO],1)</f>
        <v>0.33333333333333326</v>
      </c>
      <c r="I65" s="16" t="s">
        <v>22</v>
      </c>
      <c r="J65" s="7" t="s">
        <v>14</v>
      </c>
      <c r="K65" s="7" t="s">
        <v>23</v>
      </c>
      <c r="L65" s="7"/>
      <c r="M65" s="7"/>
      <c r="N65" s="7">
        <f>Produccion[[#This Row],[Cant. Bolsas]]*Produccion[[#This Row],[Kilos Bolsa]]</f>
        <v>0</v>
      </c>
      <c r="O65" s="8" t="s">
        <v>45</v>
      </c>
      <c r="P65" s="29">
        <f>Produccion[[#This Row],[Kilos Producidos]]*VLOOKUP(Produccion[[#This Row],[PRODUCTO]],ValorXKG[#All],2,FALSE)</f>
        <v>0</v>
      </c>
    </row>
    <row r="66" spans="4:16" x14ac:dyDescent="0.25">
      <c r="D66" s="4" t="s">
        <v>826</v>
      </c>
      <c r="E66" s="5">
        <v>44419</v>
      </c>
      <c r="F66" s="6">
        <v>0.91666666666666663</v>
      </c>
      <c r="G66" s="6">
        <v>0.25</v>
      </c>
      <c r="H66" s="6">
        <f>MOD(Produccion[HORA FIN]-Produccion[HORA INICIO],1)</f>
        <v>0.33333333333333337</v>
      </c>
      <c r="I66" s="16" t="s">
        <v>22</v>
      </c>
      <c r="J66" s="7" t="s">
        <v>14</v>
      </c>
      <c r="K66" s="7" t="s">
        <v>23</v>
      </c>
      <c r="L66" s="7"/>
      <c r="M66" s="7"/>
      <c r="N66" s="7">
        <f>Produccion[[#This Row],[Cant. Bolsas]]*Produccion[[#This Row],[Kilos Bolsa]]</f>
        <v>0</v>
      </c>
      <c r="O66" s="8" t="s">
        <v>45</v>
      </c>
      <c r="P66" s="29">
        <f>Produccion[[#This Row],[Kilos Producidos]]*VLOOKUP(Produccion[[#This Row],[PRODUCTO]],ValorXKG[#All],2,FALSE)</f>
        <v>0</v>
      </c>
    </row>
    <row r="67" spans="4:16" x14ac:dyDescent="0.25">
      <c r="D67" s="4" t="s">
        <v>825</v>
      </c>
      <c r="E67" s="5">
        <v>44420</v>
      </c>
      <c r="F67" s="6">
        <v>0.25</v>
      </c>
      <c r="G67" s="6">
        <v>0.58333333333333337</v>
      </c>
      <c r="H67" s="6">
        <f>MOD(Produccion[HORA FIN]-Produccion[HORA INICIO],1)</f>
        <v>0.33333333333333337</v>
      </c>
      <c r="I67" s="16" t="s">
        <v>22</v>
      </c>
      <c r="J67" s="7" t="s">
        <v>14</v>
      </c>
      <c r="K67" s="7" t="s">
        <v>23</v>
      </c>
      <c r="L67" s="7"/>
      <c r="M67" s="7"/>
      <c r="N67" s="7">
        <f>Produccion[[#This Row],[Cant. Bolsas]]*Produccion[[#This Row],[Kilos Bolsa]]</f>
        <v>0</v>
      </c>
      <c r="O67" s="8" t="s">
        <v>45</v>
      </c>
      <c r="P67" s="29">
        <f>Produccion[[#This Row],[Kilos Producidos]]*VLOOKUP(Produccion[[#This Row],[PRODUCTO]],ValorXKG[#All],2,FALSE)</f>
        <v>0</v>
      </c>
    </row>
    <row r="68" spans="4:16" x14ac:dyDescent="0.25">
      <c r="D68" s="4" t="s">
        <v>824</v>
      </c>
      <c r="E68" s="5">
        <v>44420</v>
      </c>
      <c r="F68" s="6">
        <v>0.58333333333333337</v>
      </c>
      <c r="G68" s="6">
        <v>0.91666666666666663</v>
      </c>
      <c r="H68" s="6">
        <f>MOD(Produccion[HORA FIN]-Produccion[HORA INICIO],1)</f>
        <v>0.33333333333333326</v>
      </c>
      <c r="I68" s="16" t="s">
        <v>22</v>
      </c>
      <c r="J68" s="7" t="s">
        <v>14</v>
      </c>
      <c r="K68" s="7" t="s">
        <v>23</v>
      </c>
      <c r="L68" s="7"/>
      <c r="M68" s="7"/>
      <c r="N68" s="7">
        <f>Produccion[[#This Row],[Cant. Bolsas]]*Produccion[[#This Row],[Kilos Bolsa]]</f>
        <v>0</v>
      </c>
      <c r="O68" s="8" t="s">
        <v>45</v>
      </c>
      <c r="P68" s="29">
        <f>Produccion[[#This Row],[Kilos Producidos]]*VLOOKUP(Produccion[[#This Row],[PRODUCTO]],ValorXKG[#All],2,FALSE)</f>
        <v>0</v>
      </c>
    </row>
    <row r="69" spans="4:16" x14ac:dyDescent="0.25">
      <c r="D69" s="4" t="s">
        <v>826</v>
      </c>
      <c r="E69" s="5">
        <v>44420</v>
      </c>
      <c r="F69" s="6">
        <v>0.91666666666666663</v>
      </c>
      <c r="G69" s="6">
        <v>0.25</v>
      </c>
      <c r="H69" s="6">
        <f>MOD(Produccion[HORA FIN]-Produccion[HORA INICIO],1)</f>
        <v>0.33333333333333337</v>
      </c>
      <c r="I69" s="16" t="s">
        <v>22</v>
      </c>
      <c r="J69" s="7" t="s">
        <v>14</v>
      </c>
      <c r="K69" s="7" t="s">
        <v>23</v>
      </c>
      <c r="L69" s="7"/>
      <c r="M69" s="7"/>
      <c r="N69" s="7">
        <f>Produccion[[#This Row],[Cant. Bolsas]]*Produccion[[#This Row],[Kilos Bolsa]]</f>
        <v>0</v>
      </c>
      <c r="O69" s="8" t="s">
        <v>45</v>
      </c>
      <c r="P69" s="29">
        <f>Produccion[[#This Row],[Kilos Producidos]]*VLOOKUP(Produccion[[#This Row],[PRODUCTO]],ValorXKG[#All],2,FALSE)</f>
        <v>0</v>
      </c>
    </row>
    <row r="70" spans="4:16" x14ac:dyDescent="0.25">
      <c r="D70" s="4" t="s">
        <v>825</v>
      </c>
      <c r="E70" s="5">
        <v>44421</v>
      </c>
      <c r="F70" s="6">
        <v>0.25</v>
      </c>
      <c r="G70" s="6">
        <v>0.58333333333333337</v>
      </c>
      <c r="H70" s="6">
        <f>MOD(Produccion[HORA FIN]-Produccion[HORA INICIO],1)</f>
        <v>0.33333333333333337</v>
      </c>
      <c r="I70" s="16" t="s">
        <v>22</v>
      </c>
      <c r="J70" s="7" t="s">
        <v>14</v>
      </c>
      <c r="K70" s="7" t="s">
        <v>23</v>
      </c>
      <c r="L70" s="7"/>
      <c r="M70" s="7"/>
      <c r="N70" s="7">
        <f>Produccion[[#This Row],[Cant. Bolsas]]*Produccion[[#This Row],[Kilos Bolsa]]</f>
        <v>0</v>
      </c>
      <c r="O70" s="8" t="s">
        <v>45</v>
      </c>
      <c r="P70" s="29">
        <f>Produccion[[#This Row],[Kilos Producidos]]*VLOOKUP(Produccion[[#This Row],[PRODUCTO]],ValorXKG[#All],2,FALSE)</f>
        <v>0</v>
      </c>
    </row>
    <row r="71" spans="4:16" x14ac:dyDescent="0.25">
      <c r="D71" s="4" t="s">
        <v>824</v>
      </c>
      <c r="E71" s="5">
        <v>44421</v>
      </c>
      <c r="F71" s="6">
        <v>0.58333333333333337</v>
      </c>
      <c r="G71" s="6">
        <v>0.91666666666666663</v>
      </c>
      <c r="H71" s="6">
        <f>MOD(Produccion[HORA FIN]-Produccion[HORA INICIO],1)</f>
        <v>0.33333333333333326</v>
      </c>
      <c r="I71" s="16" t="s">
        <v>22</v>
      </c>
      <c r="J71" s="7" t="s">
        <v>14</v>
      </c>
      <c r="K71" s="7" t="s">
        <v>23</v>
      </c>
      <c r="L71" s="7"/>
      <c r="M71" s="7"/>
      <c r="N71" s="7">
        <f>Produccion[[#This Row],[Cant. Bolsas]]*Produccion[[#This Row],[Kilos Bolsa]]</f>
        <v>0</v>
      </c>
      <c r="O71" s="8" t="s">
        <v>45</v>
      </c>
      <c r="P71" s="29">
        <f>Produccion[[#This Row],[Kilos Producidos]]*VLOOKUP(Produccion[[#This Row],[PRODUCTO]],ValorXKG[#All],2,FALSE)</f>
        <v>0</v>
      </c>
    </row>
    <row r="72" spans="4:16" x14ac:dyDescent="0.25">
      <c r="D72" s="4" t="s">
        <v>826</v>
      </c>
      <c r="E72" s="5">
        <v>44421</v>
      </c>
      <c r="F72" s="6">
        <v>0.91666666666666663</v>
      </c>
      <c r="G72" s="6">
        <v>0.25</v>
      </c>
      <c r="H72" s="6">
        <f>MOD(Produccion[HORA FIN]-Produccion[HORA INICIO],1)</f>
        <v>0.33333333333333337</v>
      </c>
      <c r="I72" s="16" t="s">
        <v>22</v>
      </c>
      <c r="J72" s="7" t="s">
        <v>14</v>
      </c>
      <c r="K72" s="7" t="s">
        <v>23</v>
      </c>
      <c r="L72" s="7"/>
      <c r="M72" s="7"/>
      <c r="N72" s="7">
        <f>Produccion[[#This Row],[Cant. Bolsas]]*Produccion[[#This Row],[Kilos Bolsa]]</f>
        <v>0</v>
      </c>
      <c r="O72" s="8" t="s">
        <v>45</v>
      </c>
      <c r="P72" s="29">
        <f>Produccion[[#This Row],[Kilos Producidos]]*VLOOKUP(Produccion[[#This Row],[PRODUCTO]],ValorXKG[#All],2,FALSE)</f>
        <v>0</v>
      </c>
    </row>
    <row r="73" spans="4:16" x14ac:dyDescent="0.25">
      <c r="D73" s="4" t="s">
        <v>824</v>
      </c>
      <c r="E73" s="5">
        <v>44425</v>
      </c>
      <c r="F73" s="6">
        <v>0.58333333333333337</v>
      </c>
      <c r="G73" s="6">
        <v>0.91666666666666663</v>
      </c>
      <c r="H73" s="6">
        <f>MOD(Produccion[HORA FIN]-Produccion[HORA INICIO],1)</f>
        <v>0.33333333333333326</v>
      </c>
      <c r="I73" s="16" t="s">
        <v>16</v>
      </c>
      <c r="J73" s="7" t="s">
        <v>783</v>
      </c>
      <c r="K73" s="7" t="s">
        <v>13</v>
      </c>
      <c r="L73" s="7">
        <v>84</v>
      </c>
      <c r="M73" s="7">
        <v>20</v>
      </c>
      <c r="N73" s="7">
        <f>Produccion[[#This Row],[Cant. Bolsas]]*Produccion[[#This Row],[Kilos Bolsa]]</f>
        <v>1680</v>
      </c>
      <c r="O73" s="8" t="s">
        <v>827</v>
      </c>
      <c r="P73" s="29">
        <f>Produccion[[#This Row],[Kilos Producidos]]*VLOOKUP(Produccion[[#This Row],[PRODUCTO]],ValorXKG[#All],2,FALSE)</f>
        <v>168000</v>
      </c>
    </row>
    <row r="74" spans="4:16" x14ac:dyDescent="0.25">
      <c r="D74" s="4" t="s">
        <v>826</v>
      </c>
      <c r="E74" s="5">
        <v>44425</v>
      </c>
      <c r="F74" s="6">
        <v>0.91666666666666663</v>
      </c>
      <c r="G74" s="6">
        <v>0.2048611111111111</v>
      </c>
      <c r="H74" s="6">
        <f>MOD(Produccion[HORA FIN]-Produccion[HORA INICIO],1)</f>
        <v>0.28819444444444442</v>
      </c>
      <c r="I74" s="16" t="s">
        <v>56</v>
      </c>
      <c r="J74" s="7" t="s">
        <v>784</v>
      </c>
      <c r="K74" s="7" t="s">
        <v>13</v>
      </c>
      <c r="L74" s="7">
        <v>80</v>
      </c>
      <c r="M74" s="7">
        <v>20</v>
      </c>
      <c r="N74" s="7">
        <f>Produccion[[#This Row],[Cant. Bolsas]]*Produccion[[#This Row],[Kilos Bolsa]]</f>
        <v>1600</v>
      </c>
      <c r="O74" s="8" t="s">
        <v>827</v>
      </c>
      <c r="P74" s="29">
        <f>Produccion[[#This Row],[Kilos Producidos]]*VLOOKUP(Produccion[[#This Row],[PRODUCTO]],ValorXKG[#All],2,FALSE)</f>
        <v>160000</v>
      </c>
    </row>
    <row r="75" spans="4:16" x14ac:dyDescent="0.25">
      <c r="D75" s="4" t="s">
        <v>826</v>
      </c>
      <c r="E75" s="5">
        <v>44425</v>
      </c>
      <c r="F75" s="6">
        <v>0.2048611111111111</v>
      </c>
      <c r="G75" s="6">
        <v>0.25</v>
      </c>
      <c r="H75" s="6">
        <f>MOD(Produccion[HORA FIN]-Produccion[HORA INICIO],1)</f>
        <v>4.5138888888888895E-2</v>
      </c>
      <c r="I75" s="16" t="s">
        <v>22</v>
      </c>
      <c r="J75" s="7" t="s">
        <v>784</v>
      </c>
      <c r="K75" s="7" t="s">
        <v>23</v>
      </c>
      <c r="L75" s="7"/>
      <c r="M75" s="7"/>
      <c r="N75" s="7">
        <f>Produccion[[#This Row],[Cant. Bolsas]]*Produccion[[#This Row],[Kilos Bolsa]]</f>
        <v>0</v>
      </c>
      <c r="O75" s="8" t="s">
        <v>28</v>
      </c>
      <c r="P75" s="29">
        <f>Produccion[[#This Row],[Kilos Producidos]]*VLOOKUP(Produccion[[#This Row],[PRODUCTO]],ValorXKG[#All],2,FALSE)</f>
        <v>0</v>
      </c>
    </row>
    <row r="76" spans="4:16" x14ac:dyDescent="0.25">
      <c r="D76" s="4" t="s">
        <v>825</v>
      </c>
      <c r="E76" s="5">
        <v>44425</v>
      </c>
      <c r="F76" s="6">
        <v>0.25</v>
      </c>
      <c r="G76" s="6">
        <v>0.40972222222222221</v>
      </c>
      <c r="H76" s="6">
        <f>MOD(Produccion[HORA FIN]-Produccion[HORA INICIO],1)</f>
        <v>0.15972222222222221</v>
      </c>
      <c r="I76" s="16" t="s">
        <v>57</v>
      </c>
      <c r="J76" s="7" t="s">
        <v>66</v>
      </c>
      <c r="K76" s="7" t="s">
        <v>13</v>
      </c>
      <c r="L76" s="7">
        <v>33</v>
      </c>
      <c r="M76" s="7">
        <v>20</v>
      </c>
      <c r="N76" s="7">
        <f>Produccion[[#This Row],[Cant. Bolsas]]*Produccion[[#This Row],[Kilos Bolsa]]</f>
        <v>660</v>
      </c>
      <c r="O76" s="8" t="s">
        <v>827</v>
      </c>
      <c r="P76" s="29">
        <f>Produccion[[#This Row],[Kilos Producidos]]*VLOOKUP(Produccion[[#This Row],[PRODUCTO]],ValorXKG[#All],2,FALSE)</f>
        <v>66000</v>
      </c>
    </row>
    <row r="77" spans="4:16" x14ac:dyDescent="0.25">
      <c r="D77" s="4" t="s">
        <v>825</v>
      </c>
      <c r="E77" s="5">
        <v>44425</v>
      </c>
      <c r="F77" s="6">
        <v>0.40972222222222221</v>
      </c>
      <c r="G77" s="6">
        <v>0.58333333333333337</v>
      </c>
      <c r="H77" s="6">
        <f>MOD(Produccion[HORA FIN]-Produccion[HORA INICIO],1)</f>
        <v>0.17361111111111116</v>
      </c>
      <c r="I77" s="16" t="s">
        <v>22</v>
      </c>
      <c r="J77" s="7" t="s">
        <v>66</v>
      </c>
      <c r="K77" s="7" t="s">
        <v>23</v>
      </c>
      <c r="L77" s="7"/>
      <c r="M77" s="7"/>
      <c r="N77" s="7">
        <f>Produccion[[#This Row],[Cant. Bolsas]]*Produccion[[#This Row],[Kilos Bolsa]]</f>
        <v>0</v>
      </c>
      <c r="O77" s="8" t="s">
        <v>45</v>
      </c>
      <c r="P77" s="29">
        <f>Produccion[[#This Row],[Kilos Producidos]]*VLOOKUP(Produccion[[#This Row],[PRODUCTO]],ValorXKG[#All],2,FALSE)</f>
        <v>0</v>
      </c>
    </row>
    <row r="78" spans="4:16" x14ac:dyDescent="0.25">
      <c r="D78" s="4" t="s">
        <v>825</v>
      </c>
      <c r="E78" s="5">
        <v>44426</v>
      </c>
      <c r="F78" s="6">
        <v>0.25</v>
      </c>
      <c r="G78" s="6">
        <v>0.27777777777777779</v>
      </c>
      <c r="H78" s="6">
        <f>MOD(Produccion[HORA FIN]-Produccion[HORA INICIO],1)</f>
        <v>2.777777777777779E-2</v>
      </c>
      <c r="I78" s="16" t="s">
        <v>22</v>
      </c>
      <c r="J78" s="7" t="s">
        <v>66</v>
      </c>
      <c r="K78" s="7" t="s">
        <v>23</v>
      </c>
      <c r="L78" s="7"/>
      <c r="M78" s="7"/>
      <c r="N78" s="7">
        <f>Produccion[[#This Row],[Cant. Bolsas]]*Produccion[[#This Row],[Kilos Bolsa]]</f>
        <v>0</v>
      </c>
      <c r="O78" s="8" t="s">
        <v>28</v>
      </c>
      <c r="P78" s="29">
        <f>Produccion[[#This Row],[Kilos Producidos]]*VLOOKUP(Produccion[[#This Row],[PRODUCTO]],ValorXKG[#All],2,FALSE)</f>
        <v>0</v>
      </c>
    </row>
    <row r="79" spans="4:16" x14ac:dyDescent="0.25">
      <c r="D79" s="4" t="s">
        <v>825</v>
      </c>
      <c r="E79" s="5">
        <v>44426</v>
      </c>
      <c r="F79" s="6">
        <v>0.27777777777777779</v>
      </c>
      <c r="G79" s="6">
        <v>0.58333333333333337</v>
      </c>
      <c r="H79" s="6">
        <f>MOD(Produccion[HORA FIN]-Produccion[HORA INICIO],1)</f>
        <v>0.30555555555555558</v>
      </c>
      <c r="I79" s="16" t="s">
        <v>58</v>
      </c>
      <c r="J79" s="7" t="s">
        <v>66</v>
      </c>
      <c r="K79" s="7" t="s">
        <v>19</v>
      </c>
      <c r="L79" s="7">
        <v>91</v>
      </c>
      <c r="M79" s="7">
        <v>20</v>
      </c>
      <c r="N79" s="7">
        <f>Produccion[[#This Row],[Cant. Bolsas]]*Produccion[[#This Row],[Kilos Bolsa]]</f>
        <v>1820</v>
      </c>
      <c r="O79" s="8" t="s">
        <v>827</v>
      </c>
      <c r="P79" s="29">
        <f>Produccion[[#This Row],[Kilos Producidos]]*VLOOKUP(Produccion[[#This Row],[PRODUCTO]],ValorXKG[#All],2,FALSE)</f>
        <v>182000</v>
      </c>
    </row>
    <row r="80" spans="4:16" x14ac:dyDescent="0.25">
      <c r="D80" s="4" t="s">
        <v>824</v>
      </c>
      <c r="E80" s="5">
        <v>44426</v>
      </c>
      <c r="F80" s="6">
        <v>0.58333333333333337</v>
      </c>
      <c r="G80" s="6">
        <v>0.64583333333333337</v>
      </c>
      <c r="H80" s="6">
        <f>MOD(Produccion[HORA FIN]-Produccion[HORA INICIO],1)</f>
        <v>6.25E-2</v>
      </c>
      <c r="I80" s="16" t="s">
        <v>22</v>
      </c>
      <c r="J80" s="7" t="s">
        <v>783</v>
      </c>
      <c r="K80" s="7" t="s">
        <v>23</v>
      </c>
      <c r="L80" s="7"/>
      <c r="M80" s="7"/>
      <c r="N80" s="7">
        <f>Produccion[[#This Row],[Cant. Bolsas]]*Produccion[[#This Row],[Kilos Bolsa]]</f>
        <v>0</v>
      </c>
      <c r="O80" s="8" t="s">
        <v>28</v>
      </c>
      <c r="P80" s="29">
        <f>Produccion[[#This Row],[Kilos Producidos]]*VLOOKUP(Produccion[[#This Row],[PRODUCTO]],ValorXKG[#All],2,FALSE)</f>
        <v>0</v>
      </c>
    </row>
    <row r="81" spans="4:16" x14ac:dyDescent="0.25">
      <c r="D81" s="4" t="s">
        <v>824</v>
      </c>
      <c r="E81" s="5">
        <v>44426</v>
      </c>
      <c r="F81" s="6">
        <v>0.64583333333333337</v>
      </c>
      <c r="G81" s="6">
        <v>0.66666666666666663</v>
      </c>
      <c r="H81" s="6">
        <f>MOD(Produccion[HORA FIN]-Produccion[HORA INICIO],1)</f>
        <v>2.0833333333333259E-2</v>
      </c>
      <c r="I81" s="16" t="s">
        <v>59</v>
      </c>
      <c r="J81" s="7" t="s">
        <v>783</v>
      </c>
      <c r="K81" s="7" t="s">
        <v>30</v>
      </c>
      <c r="L81" s="7">
        <v>10</v>
      </c>
      <c r="M81" s="7">
        <v>20</v>
      </c>
      <c r="N81" s="7">
        <f>Produccion[[#This Row],[Cant. Bolsas]]*Produccion[[#This Row],[Kilos Bolsa]]</f>
        <v>200</v>
      </c>
      <c r="O81" s="8" t="s">
        <v>827</v>
      </c>
      <c r="P81" s="29">
        <f>Produccion[[#This Row],[Kilos Producidos]]*VLOOKUP(Produccion[[#This Row],[PRODUCTO]],ValorXKG[#All],2,FALSE)</f>
        <v>18000</v>
      </c>
    </row>
    <row r="82" spans="4:16" x14ac:dyDescent="0.25">
      <c r="D82" s="4" t="s">
        <v>824</v>
      </c>
      <c r="E82" s="5">
        <v>44426</v>
      </c>
      <c r="F82" s="6">
        <v>0.66666666666666663</v>
      </c>
      <c r="G82" s="6">
        <v>0.75</v>
      </c>
      <c r="H82" s="6">
        <f>MOD(Produccion[HORA FIN]-Produccion[HORA INICIO],1)</f>
        <v>8.333333333333337E-2</v>
      </c>
      <c r="I82" s="16" t="s">
        <v>22</v>
      </c>
      <c r="J82" s="7" t="s">
        <v>783</v>
      </c>
      <c r="K82" s="7" t="s">
        <v>23</v>
      </c>
      <c r="L82" s="7"/>
      <c r="M82" s="7"/>
      <c r="N82" s="7">
        <f>Produccion[[#This Row],[Cant. Bolsas]]*Produccion[[#This Row],[Kilos Bolsa]]</f>
        <v>0</v>
      </c>
      <c r="O82" s="8" t="s">
        <v>45</v>
      </c>
      <c r="P82" s="29">
        <f>Produccion[[#This Row],[Kilos Producidos]]*VLOOKUP(Produccion[[#This Row],[PRODUCTO]],ValorXKG[#All],2,FALSE)</f>
        <v>0</v>
      </c>
    </row>
    <row r="83" spans="4:16" x14ac:dyDescent="0.25">
      <c r="D83" s="4" t="s">
        <v>824</v>
      </c>
      <c r="E83" s="5">
        <v>44426</v>
      </c>
      <c r="F83" s="6">
        <v>0.75</v>
      </c>
      <c r="G83" s="6">
        <v>0.91666666666666663</v>
      </c>
      <c r="H83" s="6">
        <f>MOD(Produccion[HORA FIN]-Produccion[HORA INICIO],1)</f>
        <v>0.16666666666666663</v>
      </c>
      <c r="I83" s="16" t="s">
        <v>42</v>
      </c>
      <c r="J83" s="7" t="s">
        <v>783</v>
      </c>
      <c r="K83" s="7" t="s">
        <v>30</v>
      </c>
      <c r="L83" s="7">
        <v>54</v>
      </c>
      <c r="M83" s="7">
        <v>20</v>
      </c>
      <c r="N83" s="7">
        <f>Produccion[[#This Row],[Cant. Bolsas]]*Produccion[[#This Row],[Kilos Bolsa]]</f>
        <v>1080</v>
      </c>
      <c r="O83" s="8" t="s">
        <v>827</v>
      </c>
      <c r="P83" s="29">
        <f>Produccion[[#This Row],[Kilos Producidos]]*VLOOKUP(Produccion[[#This Row],[PRODUCTO]],ValorXKG[#All],2,FALSE)</f>
        <v>97200</v>
      </c>
    </row>
    <row r="84" spans="4:16" x14ac:dyDescent="0.25">
      <c r="D84" s="4" t="s">
        <v>826</v>
      </c>
      <c r="E84" s="5">
        <v>44426</v>
      </c>
      <c r="F84" s="6">
        <v>0.91666666666666663</v>
      </c>
      <c r="G84" s="6">
        <v>0.1076388888888889</v>
      </c>
      <c r="H84" s="6">
        <f>MOD(Produccion[HORA FIN]-Produccion[HORA INICIO],1)</f>
        <v>0.19097222222222232</v>
      </c>
      <c r="I84" s="16" t="s">
        <v>60</v>
      </c>
      <c r="J84" s="7" t="s">
        <v>784</v>
      </c>
      <c r="K84" s="7" t="s">
        <v>30</v>
      </c>
      <c r="L84" s="7">
        <v>45</v>
      </c>
      <c r="M84" s="7">
        <v>18</v>
      </c>
      <c r="N84" s="7">
        <f>Produccion[[#This Row],[Cant. Bolsas]]*Produccion[[#This Row],[Kilos Bolsa]]</f>
        <v>810</v>
      </c>
      <c r="O84" s="8" t="s">
        <v>827</v>
      </c>
      <c r="P84" s="29">
        <f>Produccion[[#This Row],[Kilos Producidos]]*VLOOKUP(Produccion[[#This Row],[PRODUCTO]],ValorXKG[#All],2,FALSE)</f>
        <v>72900</v>
      </c>
    </row>
    <row r="85" spans="4:16" x14ac:dyDescent="0.25">
      <c r="D85" s="4" t="s">
        <v>826</v>
      </c>
      <c r="E85" s="5">
        <v>44426</v>
      </c>
      <c r="F85" s="6">
        <v>0.1076388888888889</v>
      </c>
      <c r="G85" s="6">
        <v>0.13194444444444445</v>
      </c>
      <c r="H85" s="6">
        <f>MOD(Produccion[HORA FIN]-Produccion[HORA INICIO],1)</f>
        <v>2.4305555555555552E-2</v>
      </c>
      <c r="I85" s="16" t="s">
        <v>22</v>
      </c>
      <c r="J85" s="7" t="s">
        <v>784</v>
      </c>
      <c r="K85" s="7" t="s">
        <v>23</v>
      </c>
      <c r="L85" s="7"/>
      <c r="M85" s="7"/>
      <c r="N85" s="7">
        <f>Produccion[[#This Row],[Cant. Bolsas]]*Produccion[[#This Row],[Kilos Bolsa]]</f>
        <v>0</v>
      </c>
      <c r="O85" s="8" t="s">
        <v>45</v>
      </c>
      <c r="P85" s="29">
        <f>Produccion[[#This Row],[Kilos Producidos]]*VLOOKUP(Produccion[[#This Row],[PRODUCTO]],ValorXKG[#All],2,FALSE)</f>
        <v>0</v>
      </c>
    </row>
    <row r="86" spans="4:16" x14ac:dyDescent="0.25">
      <c r="D86" s="4" t="s">
        <v>826</v>
      </c>
      <c r="E86" s="5">
        <v>44426</v>
      </c>
      <c r="F86" s="6">
        <v>0.13194444444444445</v>
      </c>
      <c r="G86" s="6">
        <v>0.25</v>
      </c>
      <c r="H86" s="6">
        <f>MOD(Produccion[HORA FIN]-Produccion[HORA INICIO],1)</f>
        <v>0.11805555555555555</v>
      </c>
      <c r="I86" s="16" t="s">
        <v>61</v>
      </c>
      <c r="J86" s="7" t="s">
        <v>784</v>
      </c>
      <c r="K86" s="7" t="s">
        <v>30</v>
      </c>
      <c r="L86" s="7">
        <v>40</v>
      </c>
      <c r="M86" s="7">
        <v>18</v>
      </c>
      <c r="N86" s="7">
        <f>Produccion[[#This Row],[Cant. Bolsas]]*Produccion[[#This Row],[Kilos Bolsa]]</f>
        <v>720</v>
      </c>
      <c r="O86" s="8" t="s">
        <v>827</v>
      </c>
      <c r="P86" s="29">
        <f>Produccion[[#This Row],[Kilos Producidos]]*VLOOKUP(Produccion[[#This Row],[PRODUCTO]],ValorXKG[#All],2,FALSE)</f>
        <v>64800</v>
      </c>
    </row>
    <row r="87" spans="4:16" x14ac:dyDescent="0.25">
      <c r="D87" s="4" t="s">
        <v>825</v>
      </c>
      <c r="E87" s="5">
        <v>44427</v>
      </c>
      <c r="F87" s="6">
        <v>0.25</v>
      </c>
      <c r="G87" s="6">
        <v>0.35416666666666669</v>
      </c>
      <c r="H87" s="6">
        <f>MOD(Produccion[HORA FIN]-Produccion[HORA INICIO],1)</f>
        <v>0.10416666666666669</v>
      </c>
      <c r="I87" s="16" t="s">
        <v>29</v>
      </c>
      <c r="J87" s="7" t="s">
        <v>66</v>
      </c>
      <c r="K87" s="7" t="s">
        <v>30</v>
      </c>
      <c r="L87" s="7">
        <v>20</v>
      </c>
      <c r="M87" s="7">
        <v>20</v>
      </c>
      <c r="N87" s="7">
        <f>Produccion[[#This Row],[Cant. Bolsas]]*Produccion[[#This Row],[Kilos Bolsa]]</f>
        <v>400</v>
      </c>
      <c r="O87" s="8" t="s">
        <v>827</v>
      </c>
      <c r="P87" s="29">
        <f>Produccion[[#This Row],[Kilos Producidos]]*VLOOKUP(Produccion[[#This Row],[PRODUCTO]],ValorXKG[#All],2,FALSE)</f>
        <v>36000</v>
      </c>
    </row>
    <row r="88" spans="4:16" x14ac:dyDescent="0.25">
      <c r="D88" s="4" t="s">
        <v>825</v>
      </c>
      <c r="E88" s="5">
        <v>44427</v>
      </c>
      <c r="F88" s="6">
        <v>0.35416666666666669</v>
      </c>
      <c r="G88" s="6">
        <v>0.47916666666666669</v>
      </c>
      <c r="H88" s="6">
        <f>MOD(Produccion[HORA FIN]-Produccion[HORA INICIO],1)</f>
        <v>0.125</v>
      </c>
      <c r="I88" s="16" t="s">
        <v>22</v>
      </c>
      <c r="J88" s="7" t="s">
        <v>66</v>
      </c>
      <c r="K88" s="7" t="s">
        <v>30</v>
      </c>
      <c r="L88" s="7"/>
      <c r="M88" s="7"/>
      <c r="N88" s="7">
        <f>Produccion[[#This Row],[Cant. Bolsas]]*Produccion[[#This Row],[Kilos Bolsa]]</f>
        <v>0</v>
      </c>
      <c r="O88" s="8" t="s">
        <v>41</v>
      </c>
      <c r="P88" s="29">
        <f>Produccion[[#This Row],[Kilos Producidos]]*VLOOKUP(Produccion[[#This Row],[PRODUCTO]],ValorXKG[#All],2,FALSE)</f>
        <v>0</v>
      </c>
    </row>
    <row r="89" spans="4:16" x14ac:dyDescent="0.25">
      <c r="D89" s="4" t="s">
        <v>825</v>
      </c>
      <c r="E89" s="5">
        <v>44427</v>
      </c>
      <c r="F89" s="6">
        <v>0.47916666666666669</v>
      </c>
      <c r="G89" s="6">
        <v>0.58333333333333337</v>
      </c>
      <c r="H89" s="6">
        <f>MOD(Produccion[HORA FIN]-Produccion[HORA INICIO],1)</f>
        <v>0.10416666666666669</v>
      </c>
      <c r="I89" s="16" t="s">
        <v>62</v>
      </c>
      <c r="J89" s="7" t="s">
        <v>66</v>
      </c>
      <c r="K89" s="7" t="s">
        <v>32</v>
      </c>
      <c r="L89" s="7">
        <v>25</v>
      </c>
      <c r="M89" s="7">
        <v>30</v>
      </c>
      <c r="N89" s="7">
        <f>Produccion[[#This Row],[Cant. Bolsas]]*Produccion[[#This Row],[Kilos Bolsa]]</f>
        <v>750</v>
      </c>
      <c r="O89" s="8" t="s">
        <v>827</v>
      </c>
      <c r="P89" s="29">
        <f>Produccion[[#This Row],[Kilos Producidos]]*VLOOKUP(Produccion[[#This Row],[PRODUCTO]],ValorXKG[#All],2,FALSE)</f>
        <v>86250</v>
      </c>
    </row>
    <row r="90" spans="4:16" x14ac:dyDescent="0.25">
      <c r="D90" s="4" t="s">
        <v>824</v>
      </c>
      <c r="E90" s="5">
        <v>44427</v>
      </c>
      <c r="F90" s="6">
        <v>0.58333333333333337</v>
      </c>
      <c r="G90" s="6">
        <v>0.8125</v>
      </c>
      <c r="H90" s="6">
        <f>MOD(Produccion[HORA FIN]-Produccion[HORA INICIO],1)</f>
        <v>0.22916666666666663</v>
      </c>
      <c r="I90" s="16" t="s">
        <v>63</v>
      </c>
      <c r="J90" s="7" t="s">
        <v>783</v>
      </c>
      <c r="K90" s="7" t="s">
        <v>64</v>
      </c>
      <c r="L90" s="7">
        <v>50</v>
      </c>
      <c r="M90" s="7">
        <v>30</v>
      </c>
      <c r="N90" s="7">
        <f>Produccion[[#This Row],[Cant. Bolsas]]*Produccion[[#This Row],[Kilos Bolsa]]</f>
        <v>1500</v>
      </c>
      <c r="O90" s="8" t="s">
        <v>827</v>
      </c>
      <c r="P90" s="29">
        <f>Produccion[[#This Row],[Kilos Producidos]]*VLOOKUP(Produccion[[#This Row],[PRODUCTO]],ValorXKG[#All],2,FALSE)</f>
        <v>172500</v>
      </c>
    </row>
    <row r="91" spans="4:16" x14ac:dyDescent="0.25">
      <c r="D91" s="4" t="s">
        <v>824</v>
      </c>
      <c r="E91" s="5">
        <v>44427</v>
      </c>
      <c r="F91" s="6">
        <v>0.8125</v>
      </c>
      <c r="G91" s="6">
        <v>0.875</v>
      </c>
      <c r="H91" s="6">
        <f>MOD(Produccion[HORA FIN]-Produccion[HORA INICIO],1)</f>
        <v>6.25E-2</v>
      </c>
      <c r="I91" s="16" t="s">
        <v>22</v>
      </c>
      <c r="J91" s="7" t="s">
        <v>783</v>
      </c>
      <c r="K91" s="7" t="s">
        <v>23</v>
      </c>
      <c r="L91" s="7"/>
      <c r="M91" s="7"/>
      <c r="N91" s="7">
        <f>Produccion[[#This Row],[Cant. Bolsas]]*Produccion[[#This Row],[Kilos Bolsa]]</f>
        <v>0</v>
      </c>
      <c r="O91" s="8" t="s">
        <v>28</v>
      </c>
      <c r="P91" s="29">
        <f>Produccion[[#This Row],[Kilos Producidos]]*VLOOKUP(Produccion[[#This Row],[PRODUCTO]],ValorXKG[#All],2,FALSE)</f>
        <v>0</v>
      </c>
    </row>
    <row r="92" spans="4:16" x14ac:dyDescent="0.25">
      <c r="D92" s="4" t="s">
        <v>824</v>
      </c>
      <c r="E92" s="5">
        <v>44427</v>
      </c>
      <c r="F92" s="6">
        <v>0.875</v>
      </c>
      <c r="G92" s="6">
        <v>0.91666666666666663</v>
      </c>
      <c r="H92" s="6">
        <f>MOD(Produccion[HORA FIN]-Produccion[HORA INICIO],1)</f>
        <v>4.166666666666663E-2</v>
      </c>
      <c r="I92" s="16" t="s">
        <v>59</v>
      </c>
      <c r="J92" s="7" t="s">
        <v>783</v>
      </c>
      <c r="K92" s="7" t="s">
        <v>26</v>
      </c>
      <c r="L92" s="7">
        <v>10</v>
      </c>
      <c r="M92" s="7">
        <v>40</v>
      </c>
      <c r="N92" s="7">
        <f>Produccion[[#This Row],[Cant. Bolsas]]*Produccion[[#This Row],[Kilos Bolsa]]</f>
        <v>400</v>
      </c>
      <c r="O92" s="8" t="s">
        <v>827</v>
      </c>
      <c r="P92" s="29">
        <f>Produccion[[#This Row],[Kilos Producidos]]*VLOOKUP(Produccion[[#This Row],[PRODUCTO]],ValorXKG[#All],2,FALSE)</f>
        <v>60000</v>
      </c>
    </row>
    <row r="93" spans="4:16" x14ac:dyDescent="0.25">
      <c r="D93" s="4" t="s">
        <v>826</v>
      </c>
      <c r="E93" s="5">
        <v>44427</v>
      </c>
      <c r="F93" s="6">
        <v>0.91666666666666663</v>
      </c>
      <c r="G93" s="6">
        <v>0.13541666666666666</v>
      </c>
      <c r="H93" s="6">
        <f>MOD(Produccion[HORA FIN]-Produccion[HORA INICIO],1)</f>
        <v>0.21875</v>
      </c>
      <c r="I93" s="16" t="s">
        <v>65</v>
      </c>
      <c r="J93" s="7" t="s">
        <v>784</v>
      </c>
      <c r="K93" s="7" t="s">
        <v>26</v>
      </c>
      <c r="L93" s="7">
        <v>41</v>
      </c>
      <c r="M93" s="7">
        <v>40</v>
      </c>
      <c r="N93" s="7">
        <f>Produccion[[#This Row],[Cant. Bolsas]]*Produccion[[#This Row],[Kilos Bolsa]]</f>
        <v>1640</v>
      </c>
      <c r="O93" s="8" t="s">
        <v>827</v>
      </c>
      <c r="P93" s="29">
        <f>Produccion[[#This Row],[Kilos Producidos]]*VLOOKUP(Produccion[[#This Row],[PRODUCTO]],ValorXKG[#All],2,FALSE)</f>
        <v>246000</v>
      </c>
    </row>
    <row r="94" spans="4:16" x14ac:dyDescent="0.25">
      <c r="D94" s="4" t="s">
        <v>826</v>
      </c>
      <c r="E94" s="5">
        <v>44427</v>
      </c>
      <c r="F94" s="6">
        <v>0.13541666666666666</v>
      </c>
      <c r="G94" s="6">
        <v>0.19791666666666666</v>
      </c>
      <c r="H94" s="6">
        <f>MOD(Produccion[HORA FIN]-Produccion[HORA INICIO],1)</f>
        <v>6.25E-2</v>
      </c>
      <c r="I94" s="16" t="s">
        <v>22</v>
      </c>
      <c r="J94" s="7" t="s">
        <v>784</v>
      </c>
      <c r="K94" s="7" t="s">
        <v>23</v>
      </c>
      <c r="L94" s="7"/>
      <c r="M94" s="7"/>
      <c r="N94" s="7">
        <f>Produccion[[#This Row],[Cant. Bolsas]]*Produccion[[#This Row],[Kilos Bolsa]]</f>
        <v>0</v>
      </c>
      <c r="O94" s="8" t="s">
        <v>28</v>
      </c>
      <c r="P94" s="29">
        <f>Produccion[[#This Row],[Kilos Producidos]]*VLOOKUP(Produccion[[#This Row],[PRODUCTO]],ValorXKG[#All],2,FALSE)</f>
        <v>0</v>
      </c>
    </row>
    <row r="95" spans="4:16" x14ac:dyDescent="0.25">
      <c r="D95" s="4" t="s">
        <v>826</v>
      </c>
      <c r="E95" s="5">
        <v>44427</v>
      </c>
      <c r="F95" s="6">
        <v>0.19791666666666666</v>
      </c>
      <c r="G95" s="6">
        <v>0.25</v>
      </c>
      <c r="H95" s="6">
        <f>MOD(Produccion[HORA FIN]-Produccion[HORA INICIO],1)</f>
        <v>5.2083333333333343E-2</v>
      </c>
      <c r="I95" s="16" t="s">
        <v>37</v>
      </c>
      <c r="J95" s="7" t="s">
        <v>784</v>
      </c>
      <c r="K95" s="7" t="s">
        <v>36</v>
      </c>
      <c r="L95" s="7">
        <v>8</v>
      </c>
      <c r="M95" s="7">
        <v>30</v>
      </c>
      <c r="N95" s="7">
        <f>Produccion[[#This Row],[Cant. Bolsas]]*Produccion[[#This Row],[Kilos Bolsa]]</f>
        <v>240</v>
      </c>
      <c r="O95" s="8" t="s">
        <v>827</v>
      </c>
      <c r="P95" s="29">
        <f>Produccion[[#This Row],[Kilos Producidos]]*VLOOKUP(Produccion[[#This Row],[PRODUCTO]],ValorXKG[#All],2,FALSE)</f>
        <v>27600</v>
      </c>
    </row>
    <row r="96" spans="4:16" x14ac:dyDescent="0.25">
      <c r="D96" s="4" t="s">
        <v>826</v>
      </c>
      <c r="E96" s="5">
        <v>44427</v>
      </c>
      <c r="F96" s="6">
        <v>0.19791666666666666</v>
      </c>
      <c r="G96" s="6">
        <v>0.25</v>
      </c>
      <c r="H96" s="6">
        <f>MOD(Produccion[HORA FIN]-Produccion[HORA INICIO],1)</f>
        <v>5.2083333333333343E-2</v>
      </c>
      <c r="I96" s="16" t="s">
        <v>37</v>
      </c>
      <c r="J96" s="7" t="s">
        <v>784</v>
      </c>
      <c r="K96" s="7" t="s">
        <v>38</v>
      </c>
      <c r="L96" s="7">
        <v>12</v>
      </c>
      <c r="M96" s="7">
        <v>20</v>
      </c>
      <c r="N96" s="7">
        <f>Produccion[[#This Row],[Cant. Bolsas]]*Produccion[[#This Row],[Kilos Bolsa]]</f>
        <v>240</v>
      </c>
      <c r="O96" s="8" t="s">
        <v>827</v>
      </c>
      <c r="P96" s="29">
        <f>Produccion[[#This Row],[Kilos Producidos]]*VLOOKUP(Produccion[[#This Row],[PRODUCTO]],ValorXKG[#All],2,FALSE)</f>
        <v>39600</v>
      </c>
    </row>
    <row r="97" spans="4:16" x14ac:dyDescent="0.25">
      <c r="D97" s="4" t="s">
        <v>825</v>
      </c>
      <c r="E97" s="5">
        <v>44428</v>
      </c>
      <c r="F97" s="6">
        <v>0.25</v>
      </c>
      <c r="G97" s="6">
        <v>0.4375</v>
      </c>
      <c r="H97" s="6">
        <f>MOD(Produccion[HORA FIN]-Produccion[HORA INICIO],1)</f>
        <v>0.1875</v>
      </c>
      <c r="I97" s="16" t="s">
        <v>22</v>
      </c>
      <c r="J97" s="7" t="s">
        <v>66</v>
      </c>
      <c r="K97" s="7" t="s">
        <v>23</v>
      </c>
      <c r="L97" s="7"/>
      <c r="M97" s="7"/>
      <c r="N97" s="7">
        <f>Produccion[[#This Row],[Cant. Bolsas]]*Produccion[[#This Row],[Kilos Bolsa]]</f>
        <v>0</v>
      </c>
      <c r="O97" s="8" t="s">
        <v>45</v>
      </c>
      <c r="P97" s="29">
        <f>Produccion[[#This Row],[Kilos Producidos]]*VLOOKUP(Produccion[[#This Row],[PRODUCTO]],ValorXKG[#All],2,FALSE)</f>
        <v>0</v>
      </c>
    </row>
    <row r="98" spans="4:16" x14ac:dyDescent="0.25">
      <c r="D98" s="4" t="s">
        <v>825</v>
      </c>
      <c r="E98" s="5">
        <v>44428</v>
      </c>
      <c r="F98" s="6">
        <v>0.4375</v>
      </c>
      <c r="G98" s="6">
        <v>0.58333333333333337</v>
      </c>
      <c r="H98" s="6">
        <f>MOD(Produccion[HORA FIN]-Produccion[HORA INICIO],1)</f>
        <v>0.14583333333333337</v>
      </c>
      <c r="I98" s="16" t="s">
        <v>33</v>
      </c>
      <c r="J98" s="7" t="s">
        <v>66</v>
      </c>
      <c r="K98" s="7" t="s">
        <v>36</v>
      </c>
      <c r="L98" s="7">
        <v>14</v>
      </c>
      <c r="M98" s="7">
        <v>30</v>
      </c>
      <c r="N98" s="7">
        <f>Produccion[[#This Row],[Cant. Bolsas]]*Produccion[[#This Row],[Kilos Bolsa]]</f>
        <v>420</v>
      </c>
      <c r="O98" s="8" t="s">
        <v>827</v>
      </c>
      <c r="P98" s="29">
        <f>Produccion[[#This Row],[Kilos Producidos]]*VLOOKUP(Produccion[[#This Row],[PRODUCTO]],ValorXKG[#All],2,FALSE)</f>
        <v>48300</v>
      </c>
    </row>
    <row r="99" spans="4:16" x14ac:dyDescent="0.25">
      <c r="D99" s="4" t="s">
        <v>825</v>
      </c>
      <c r="E99" s="5">
        <v>44428</v>
      </c>
      <c r="F99" s="6">
        <v>0.4375</v>
      </c>
      <c r="G99" s="6">
        <v>0.58333333333333337</v>
      </c>
      <c r="H99" s="6">
        <f>MOD(Produccion[HORA FIN]-Produccion[HORA INICIO],1)</f>
        <v>0.14583333333333337</v>
      </c>
      <c r="I99" s="16" t="s">
        <v>33</v>
      </c>
      <c r="J99" s="7" t="s">
        <v>66</v>
      </c>
      <c r="K99" s="7" t="s">
        <v>38</v>
      </c>
      <c r="L99" s="7">
        <v>21</v>
      </c>
      <c r="M99" s="7">
        <v>20</v>
      </c>
      <c r="N99" s="7">
        <f>Produccion[[#This Row],[Cant. Bolsas]]*Produccion[[#This Row],[Kilos Bolsa]]</f>
        <v>420</v>
      </c>
      <c r="O99" s="8" t="s">
        <v>827</v>
      </c>
      <c r="P99" s="29">
        <f>Produccion[[#This Row],[Kilos Producidos]]*VLOOKUP(Produccion[[#This Row],[PRODUCTO]],ValorXKG[#All],2,FALSE)</f>
        <v>69300</v>
      </c>
    </row>
    <row r="100" spans="4:16" x14ac:dyDescent="0.25">
      <c r="D100" s="4" t="s">
        <v>824</v>
      </c>
      <c r="E100" s="5">
        <v>44428</v>
      </c>
      <c r="F100" s="6">
        <v>0.58333333333333337</v>
      </c>
      <c r="G100" s="6">
        <v>0.91666666666666663</v>
      </c>
      <c r="H100" s="6">
        <f>MOD(Produccion[HORA FIN]-Produccion[HORA INICIO],1)</f>
        <v>0.33333333333333326</v>
      </c>
      <c r="I100" s="16" t="s">
        <v>42</v>
      </c>
      <c r="J100" s="7" t="s">
        <v>783</v>
      </c>
      <c r="K100" s="7" t="s">
        <v>36</v>
      </c>
      <c r="L100" s="7">
        <v>36</v>
      </c>
      <c r="M100" s="7">
        <v>30</v>
      </c>
      <c r="N100" s="7">
        <f>Produccion[[#This Row],[Cant. Bolsas]]*Produccion[[#This Row],[Kilos Bolsa]]</f>
        <v>1080</v>
      </c>
      <c r="O100" s="8" t="s">
        <v>827</v>
      </c>
      <c r="P100" s="29">
        <f>Produccion[[#This Row],[Kilos Producidos]]*VLOOKUP(Produccion[[#This Row],[PRODUCTO]],ValorXKG[#All],2,FALSE)</f>
        <v>124200</v>
      </c>
    </row>
    <row r="101" spans="4:16" x14ac:dyDescent="0.25">
      <c r="D101" s="4" t="s">
        <v>824</v>
      </c>
      <c r="E101" s="5">
        <v>44428</v>
      </c>
      <c r="F101" s="6">
        <v>0.58333333333333337</v>
      </c>
      <c r="G101" s="6">
        <v>0.91666666666666663</v>
      </c>
      <c r="H101" s="6">
        <f>MOD(Produccion[HORA FIN]-Produccion[HORA INICIO],1)</f>
        <v>0.33333333333333326</v>
      </c>
      <c r="I101" s="16" t="s">
        <v>42</v>
      </c>
      <c r="J101" s="7" t="s">
        <v>783</v>
      </c>
      <c r="K101" s="7" t="s">
        <v>38</v>
      </c>
      <c r="L101" s="7">
        <v>54</v>
      </c>
      <c r="M101" s="7">
        <v>20</v>
      </c>
      <c r="N101" s="7">
        <f>Produccion[[#This Row],[Cant. Bolsas]]*Produccion[[#This Row],[Kilos Bolsa]]</f>
        <v>1080</v>
      </c>
      <c r="O101" s="8" t="s">
        <v>827</v>
      </c>
      <c r="P101" s="29">
        <f>Produccion[[#This Row],[Kilos Producidos]]*VLOOKUP(Produccion[[#This Row],[PRODUCTO]],ValorXKG[#All],2,FALSE)</f>
        <v>178200</v>
      </c>
    </row>
    <row r="102" spans="4:16" x14ac:dyDescent="0.25">
      <c r="D102" s="4" t="s">
        <v>826</v>
      </c>
      <c r="E102" s="5">
        <v>44428</v>
      </c>
      <c r="F102" s="6">
        <v>0.91666666666666663</v>
      </c>
      <c r="G102" s="6">
        <v>0.96875</v>
      </c>
      <c r="H102" s="6">
        <f>MOD(Produccion[HORA FIN]-Produccion[HORA INICIO],1)</f>
        <v>5.208333333333337E-2</v>
      </c>
      <c r="I102" s="16" t="s">
        <v>22</v>
      </c>
      <c r="J102" s="7" t="s">
        <v>784</v>
      </c>
      <c r="K102" s="7" t="s">
        <v>23</v>
      </c>
      <c r="L102" s="7"/>
      <c r="M102" s="7"/>
      <c r="N102" s="7">
        <f>Produccion[[#This Row],[Cant. Bolsas]]*Produccion[[#This Row],[Kilos Bolsa]]</f>
        <v>0</v>
      </c>
      <c r="O102" s="8" t="s">
        <v>28</v>
      </c>
      <c r="P102" s="29">
        <f>Produccion[[#This Row],[Kilos Producidos]]*VLOOKUP(Produccion[[#This Row],[PRODUCTO]],ValorXKG[#All],2,FALSE)</f>
        <v>0</v>
      </c>
    </row>
    <row r="103" spans="4:16" x14ac:dyDescent="0.25">
      <c r="D103" s="4" t="s">
        <v>826</v>
      </c>
      <c r="E103" s="5">
        <v>44428</v>
      </c>
      <c r="F103" s="6">
        <v>0.96875</v>
      </c>
      <c r="G103" s="6">
        <v>0.25</v>
      </c>
      <c r="H103" s="6">
        <f>MOD(Produccion[HORA FIN]-Produccion[HORA INICIO],1)</f>
        <v>0.28125</v>
      </c>
      <c r="I103" s="16" t="s">
        <v>67</v>
      </c>
      <c r="J103" s="7" t="s">
        <v>784</v>
      </c>
      <c r="K103" s="7" t="s">
        <v>32</v>
      </c>
      <c r="L103" s="7">
        <v>11</v>
      </c>
      <c r="M103" s="7">
        <v>30</v>
      </c>
      <c r="N103" s="7">
        <f>Produccion[[#This Row],[Cant. Bolsas]]*Produccion[[#This Row],[Kilos Bolsa]]</f>
        <v>330</v>
      </c>
      <c r="O103" s="8" t="s">
        <v>45</v>
      </c>
      <c r="P103" s="29">
        <f>Produccion[[#This Row],[Kilos Producidos]]*VLOOKUP(Produccion[[#This Row],[PRODUCTO]],ValorXKG[#All],2,FALSE)</f>
        <v>37950</v>
      </c>
    </row>
    <row r="104" spans="4:16" x14ac:dyDescent="0.25">
      <c r="D104" s="4" t="s">
        <v>825</v>
      </c>
      <c r="E104" s="5">
        <v>44429</v>
      </c>
      <c r="F104" s="6">
        <v>0.25</v>
      </c>
      <c r="G104" s="6">
        <v>0.37638888888888888</v>
      </c>
      <c r="H104" s="6">
        <f>MOD(Produccion[HORA FIN]-Produccion[HORA INICIO],1)</f>
        <v>0.12638888888888888</v>
      </c>
      <c r="I104" s="16" t="s">
        <v>22</v>
      </c>
      <c r="J104" s="7" t="s">
        <v>66</v>
      </c>
      <c r="K104" s="7" t="s">
        <v>23</v>
      </c>
      <c r="L104" s="7"/>
      <c r="M104" s="7"/>
      <c r="N104" s="7">
        <f>Produccion[[#This Row],[Cant. Bolsas]]*Produccion[[#This Row],[Kilos Bolsa]]</f>
        <v>0</v>
      </c>
      <c r="O104" s="8" t="s">
        <v>41</v>
      </c>
      <c r="P104" s="29">
        <f>Produccion[[#This Row],[Kilos Producidos]]*VLOOKUP(Produccion[[#This Row],[PRODUCTO]],ValorXKG[#All],2,FALSE)</f>
        <v>0</v>
      </c>
    </row>
    <row r="105" spans="4:16" x14ac:dyDescent="0.25">
      <c r="D105" s="4" t="s">
        <v>825</v>
      </c>
      <c r="E105" s="5">
        <v>44429</v>
      </c>
      <c r="F105" s="6">
        <v>0.37638888888888888</v>
      </c>
      <c r="G105" s="6">
        <v>0.58333333333333337</v>
      </c>
      <c r="H105" s="6">
        <f>MOD(Produccion[HORA FIN]-Produccion[HORA INICIO],1)</f>
        <v>0.20694444444444449</v>
      </c>
      <c r="I105" s="16" t="s">
        <v>68</v>
      </c>
      <c r="J105" s="7" t="s">
        <v>413</v>
      </c>
      <c r="K105" s="7" t="s">
        <v>13</v>
      </c>
      <c r="L105" s="7">
        <v>81</v>
      </c>
      <c r="M105" s="7">
        <v>20</v>
      </c>
      <c r="N105" s="7">
        <f>Produccion[[#This Row],[Cant. Bolsas]]*Produccion[[#This Row],[Kilos Bolsa]]</f>
        <v>1620</v>
      </c>
      <c r="O105" s="8" t="s">
        <v>827</v>
      </c>
      <c r="P105" s="29">
        <f>Produccion[[#This Row],[Kilos Producidos]]*VLOOKUP(Produccion[[#This Row],[PRODUCTO]],ValorXKG[#All],2,FALSE)</f>
        <v>162000</v>
      </c>
    </row>
    <row r="106" spans="4:16" x14ac:dyDescent="0.25">
      <c r="D106" s="4" t="s">
        <v>824</v>
      </c>
      <c r="E106" s="5">
        <v>44429</v>
      </c>
      <c r="F106" s="6">
        <v>0.58333333333333337</v>
      </c>
      <c r="G106" s="6">
        <v>0.71527777777777779</v>
      </c>
      <c r="H106" s="6">
        <f>MOD(Produccion[HORA FIN]-Produccion[HORA INICIO],1)</f>
        <v>0.13194444444444442</v>
      </c>
      <c r="I106" s="16" t="s">
        <v>69</v>
      </c>
      <c r="J106" s="7" t="s">
        <v>783</v>
      </c>
      <c r="K106" s="7" t="s">
        <v>13</v>
      </c>
      <c r="L106" s="7">
        <v>36</v>
      </c>
      <c r="M106" s="7">
        <v>20</v>
      </c>
      <c r="N106" s="7">
        <f>Produccion[[#This Row],[Cant. Bolsas]]*Produccion[[#This Row],[Kilos Bolsa]]</f>
        <v>720</v>
      </c>
      <c r="O106" s="8" t="s">
        <v>827</v>
      </c>
      <c r="P106" s="29">
        <f>Produccion[[#This Row],[Kilos Producidos]]*VLOOKUP(Produccion[[#This Row],[PRODUCTO]],ValorXKG[#All],2,FALSE)</f>
        <v>72000</v>
      </c>
    </row>
    <row r="107" spans="4:16" x14ac:dyDescent="0.25">
      <c r="D107" s="4" t="s">
        <v>824</v>
      </c>
      <c r="E107" s="5">
        <v>44429</v>
      </c>
      <c r="F107" s="6">
        <v>0.71527777777777779</v>
      </c>
      <c r="G107" s="6">
        <v>0.77083333333333337</v>
      </c>
      <c r="H107" s="6">
        <f>MOD(Produccion[HORA FIN]-Produccion[HORA INICIO],1)</f>
        <v>5.555555555555558E-2</v>
      </c>
      <c r="I107" s="16" t="s">
        <v>22</v>
      </c>
      <c r="J107" s="7" t="s">
        <v>783</v>
      </c>
      <c r="K107" s="7" t="s">
        <v>23</v>
      </c>
      <c r="L107" s="7"/>
      <c r="M107" s="7"/>
      <c r="N107" s="7">
        <f>Produccion[[#This Row],[Cant. Bolsas]]*Produccion[[#This Row],[Kilos Bolsa]]</f>
        <v>0</v>
      </c>
      <c r="O107" s="8" t="s">
        <v>28</v>
      </c>
      <c r="P107" s="29">
        <f>Produccion[[#This Row],[Kilos Producidos]]*VLOOKUP(Produccion[[#This Row],[PRODUCTO]],ValorXKG[#All],2,FALSE)</f>
        <v>0</v>
      </c>
    </row>
    <row r="108" spans="4:16" x14ac:dyDescent="0.25">
      <c r="D108" s="4" t="s">
        <v>824</v>
      </c>
      <c r="E108" s="5">
        <v>44429</v>
      </c>
      <c r="F108" s="6">
        <v>0.77083333333333337</v>
      </c>
      <c r="G108" s="6">
        <v>0.91666666666666663</v>
      </c>
      <c r="H108" s="6">
        <f>MOD(Produccion[HORA FIN]-Produccion[HORA INICIO],1)</f>
        <v>0.14583333333333326</v>
      </c>
      <c r="I108" s="16" t="s">
        <v>70</v>
      </c>
      <c r="J108" s="7" t="s">
        <v>783</v>
      </c>
      <c r="K108" s="7" t="s">
        <v>30</v>
      </c>
      <c r="L108" s="7">
        <v>50</v>
      </c>
      <c r="M108" s="7">
        <v>20</v>
      </c>
      <c r="N108" s="7">
        <f>Produccion[[#This Row],[Cant. Bolsas]]*Produccion[[#This Row],[Kilos Bolsa]]</f>
        <v>1000</v>
      </c>
      <c r="O108" s="8" t="s">
        <v>827</v>
      </c>
      <c r="P108" s="29">
        <f>Produccion[[#This Row],[Kilos Producidos]]*VLOOKUP(Produccion[[#This Row],[PRODUCTO]],ValorXKG[#All],2,FALSE)</f>
        <v>90000</v>
      </c>
    </row>
    <row r="109" spans="4:16" x14ac:dyDescent="0.25">
      <c r="D109" s="4" t="s">
        <v>826</v>
      </c>
      <c r="E109" s="5">
        <v>44429</v>
      </c>
      <c r="F109" s="6">
        <v>0.91666666666666663</v>
      </c>
      <c r="G109" s="6">
        <v>0.21527777777777779</v>
      </c>
      <c r="H109" s="6">
        <f>MOD(Produccion[HORA FIN]-Produccion[HORA INICIO],1)</f>
        <v>0.29861111111111116</v>
      </c>
      <c r="I109" s="16" t="s">
        <v>71</v>
      </c>
      <c r="J109" s="7" t="s">
        <v>786</v>
      </c>
      <c r="K109" s="7" t="s">
        <v>30</v>
      </c>
      <c r="L109" s="7">
        <v>75</v>
      </c>
      <c r="M109" s="7">
        <v>20</v>
      </c>
      <c r="N109" s="7">
        <f>Produccion[[#This Row],[Cant. Bolsas]]*Produccion[[#This Row],[Kilos Bolsa]]</f>
        <v>1500</v>
      </c>
      <c r="O109" s="8" t="s">
        <v>827</v>
      </c>
      <c r="P109" s="29">
        <f>Produccion[[#This Row],[Kilos Producidos]]*VLOOKUP(Produccion[[#This Row],[PRODUCTO]],ValorXKG[#All],2,FALSE)</f>
        <v>135000</v>
      </c>
    </row>
    <row r="110" spans="4:16" x14ac:dyDescent="0.25">
      <c r="D110" s="4" t="s">
        <v>826</v>
      </c>
      <c r="E110" s="5">
        <v>44429</v>
      </c>
      <c r="F110" s="6">
        <v>0.21527777777777779</v>
      </c>
      <c r="G110" s="6">
        <v>0.25</v>
      </c>
      <c r="H110" s="6">
        <f>MOD(Produccion[HORA FIN]-Produccion[HORA INICIO],1)</f>
        <v>3.472222222222221E-2</v>
      </c>
      <c r="I110" s="16" t="s">
        <v>22</v>
      </c>
      <c r="J110" s="7" t="s">
        <v>786</v>
      </c>
      <c r="K110" s="7" t="s">
        <v>23</v>
      </c>
      <c r="L110" s="7"/>
      <c r="M110" s="7"/>
      <c r="N110" s="7">
        <f>Produccion[[#This Row],[Cant. Bolsas]]*Produccion[[#This Row],[Kilos Bolsa]]</f>
        <v>0</v>
      </c>
      <c r="O110" s="8" t="s">
        <v>49</v>
      </c>
      <c r="P110" s="29">
        <f>Produccion[[#This Row],[Kilos Producidos]]*VLOOKUP(Produccion[[#This Row],[PRODUCTO]],ValorXKG[#All],2,FALSE)</f>
        <v>0</v>
      </c>
    </row>
    <row r="111" spans="4:16" x14ac:dyDescent="0.25">
      <c r="D111" s="4" t="s">
        <v>824</v>
      </c>
      <c r="E111" s="5">
        <v>44430</v>
      </c>
      <c r="F111" s="6">
        <v>0.58333333333333337</v>
      </c>
      <c r="G111" s="6">
        <v>0.625</v>
      </c>
      <c r="H111" s="6">
        <f>MOD(Produccion[HORA FIN]-Produccion[HORA INICIO],1)</f>
        <v>4.166666666666663E-2</v>
      </c>
      <c r="I111" s="16" t="s">
        <v>22</v>
      </c>
      <c r="J111" s="7" t="s">
        <v>413</v>
      </c>
      <c r="K111" s="7" t="s">
        <v>23</v>
      </c>
      <c r="L111" s="7"/>
      <c r="M111" s="7"/>
      <c r="N111" s="7">
        <f>Produccion[[#This Row],[Cant. Bolsas]]*Produccion[[#This Row],[Kilos Bolsa]]</f>
        <v>0</v>
      </c>
      <c r="O111" s="8" t="s">
        <v>45</v>
      </c>
      <c r="P111" s="29">
        <f>Produccion[[#This Row],[Kilos Producidos]]*VLOOKUP(Produccion[[#This Row],[PRODUCTO]],ValorXKG[#All],2,FALSE)</f>
        <v>0</v>
      </c>
    </row>
    <row r="112" spans="4:16" x14ac:dyDescent="0.25">
      <c r="D112" s="4" t="s">
        <v>824</v>
      </c>
      <c r="E112" s="5">
        <v>44430</v>
      </c>
      <c r="F112" s="6">
        <v>0.625</v>
      </c>
      <c r="G112" s="6">
        <v>0.91666666666666663</v>
      </c>
      <c r="H112" s="6">
        <f>MOD(Produccion[HORA FIN]-Produccion[HORA INICIO],1)</f>
        <v>0.29166666666666663</v>
      </c>
      <c r="I112" s="16" t="s">
        <v>70</v>
      </c>
      <c r="J112" s="7" t="s">
        <v>413</v>
      </c>
      <c r="K112" s="7" t="s">
        <v>19</v>
      </c>
      <c r="L112" s="7">
        <v>100</v>
      </c>
      <c r="M112" s="7">
        <v>20</v>
      </c>
      <c r="N112" s="7">
        <f>Produccion[[#This Row],[Cant. Bolsas]]*Produccion[[#This Row],[Kilos Bolsa]]</f>
        <v>2000</v>
      </c>
      <c r="O112" s="8" t="s">
        <v>827</v>
      </c>
      <c r="P112" s="29">
        <f>Produccion[[#This Row],[Kilos Producidos]]*VLOOKUP(Produccion[[#This Row],[PRODUCTO]],ValorXKG[#All],2,FALSE)</f>
        <v>200000</v>
      </c>
    </row>
    <row r="113" spans="4:16" x14ac:dyDescent="0.25">
      <c r="D113" s="4" t="s">
        <v>826</v>
      </c>
      <c r="E113" s="5">
        <v>44430</v>
      </c>
      <c r="F113" s="6">
        <v>0.91666666666666663</v>
      </c>
      <c r="G113" s="6">
        <v>0.95833333333333337</v>
      </c>
      <c r="H113" s="6">
        <f>MOD(Produccion[HORA FIN]-Produccion[HORA INICIO],1)</f>
        <v>4.1666666666666741E-2</v>
      </c>
      <c r="I113" s="16" t="s">
        <v>22</v>
      </c>
      <c r="J113" s="7" t="s">
        <v>784</v>
      </c>
      <c r="K113" s="7" t="s">
        <v>23</v>
      </c>
      <c r="L113" s="7"/>
      <c r="M113" s="7"/>
      <c r="N113" s="7">
        <f>Produccion[[#This Row],[Cant. Bolsas]]*Produccion[[#This Row],[Kilos Bolsa]]</f>
        <v>0</v>
      </c>
      <c r="O113" s="8" t="s">
        <v>28</v>
      </c>
      <c r="P113" s="29">
        <f>Produccion[[#This Row],[Kilos Producidos]]*VLOOKUP(Produccion[[#This Row],[PRODUCTO]],ValorXKG[#All],2,FALSE)</f>
        <v>0</v>
      </c>
    </row>
    <row r="114" spans="4:16" x14ac:dyDescent="0.25">
      <c r="D114" s="4" t="s">
        <v>826</v>
      </c>
      <c r="E114" s="5">
        <v>44430</v>
      </c>
      <c r="F114" s="6">
        <v>0.95833333333333337</v>
      </c>
      <c r="G114" s="6">
        <v>0.25</v>
      </c>
      <c r="H114" s="6">
        <f>MOD(Produccion[HORA FIN]-Produccion[HORA INICIO],1)</f>
        <v>0.29166666666666663</v>
      </c>
      <c r="I114" s="16" t="s">
        <v>72</v>
      </c>
      <c r="J114" s="7" t="s">
        <v>784</v>
      </c>
      <c r="K114" s="7" t="s">
        <v>30</v>
      </c>
      <c r="L114" s="7">
        <v>80</v>
      </c>
      <c r="M114" s="7">
        <v>20</v>
      </c>
      <c r="N114" s="7">
        <f>Produccion[[#This Row],[Cant. Bolsas]]*Produccion[[#This Row],[Kilos Bolsa]]</f>
        <v>1600</v>
      </c>
      <c r="O114" s="8" t="s">
        <v>827</v>
      </c>
      <c r="P114" s="29">
        <f>Produccion[[#This Row],[Kilos Producidos]]*VLOOKUP(Produccion[[#This Row],[PRODUCTO]],ValorXKG[#All],2,FALSE)</f>
        <v>144000</v>
      </c>
    </row>
    <row r="115" spans="4:16" x14ac:dyDescent="0.25">
      <c r="D115" s="4" t="s">
        <v>825</v>
      </c>
      <c r="E115" s="5">
        <v>44431</v>
      </c>
      <c r="F115" s="6">
        <v>0.25</v>
      </c>
      <c r="G115" s="6">
        <v>0.34722222222222221</v>
      </c>
      <c r="H115" s="6">
        <f>MOD(Produccion[HORA FIN]-Produccion[HORA INICIO],1)</f>
        <v>9.722222222222221E-2</v>
      </c>
      <c r="I115" s="16" t="s">
        <v>40</v>
      </c>
      <c r="J115" s="7" t="s">
        <v>66</v>
      </c>
      <c r="K115" s="7" t="s">
        <v>30</v>
      </c>
      <c r="L115" s="7">
        <v>21</v>
      </c>
      <c r="M115" s="7">
        <v>20</v>
      </c>
      <c r="N115" s="7">
        <f>Produccion[[#This Row],[Cant. Bolsas]]*Produccion[[#This Row],[Kilos Bolsa]]</f>
        <v>420</v>
      </c>
      <c r="O115" s="8" t="s">
        <v>827</v>
      </c>
      <c r="P115" s="29">
        <f>Produccion[[#This Row],[Kilos Producidos]]*VLOOKUP(Produccion[[#This Row],[PRODUCTO]],ValorXKG[#All],2,FALSE)</f>
        <v>37800</v>
      </c>
    </row>
    <row r="116" spans="4:16" x14ac:dyDescent="0.25">
      <c r="D116" s="4" t="s">
        <v>825</v>
      </c>
      <c r="E116" s="5">
        <v>44431</v>
      </c>
      <c r="F116" s="6">
        <v>0.34722222222222221</v>
      </c>
      <c r="G116" s="6">
        <v>0.37152777777777779</v>
      </c>
      <c r="H116" s="6">
        <f>MOD(Produccion[HORA FIN]-Produccion[HORA INICIO],1)</f>
        <v>2.430555555555558E-2</v>
      </c>
      <c r="I116" s="16" t="s">
        <v>22</v>
      </c>
      <c r="J116" s="7" t="s">
        <v>66</v>
      </c>
      <c r="K116" s="7" t="s">
        <v>23</v>
      </c>
      <c r="L116" s="7"/>
      <c r="M116" s="7"/>
      <c r="N116" s="7">
        <f>Produccion[[#This Row],[Cant. Bolsas]]*Produccion[[#This Row],[Kilos Bolsa]]</f>
        <v>0</v>
      </c>
      <c r="O116" s="8" t="s">
        <v>45</v>
      </c>
      <c r="P116" s="29">
        <f>Produccion[[#This Row],[Kilos Producidos]]*VLOOKUP(Produccion[[#This Row],[PRODUCTO]],ValorXKG[#All],2,FALSE)</f>
        <v>0</v>
      </c>
    </row>
    <row r="117" spans="4:16" x14ac:dyDescent="0.25">
      <c r="D117" s="4" t="s">
        <v>825</v>
      </c>
      <c r="E117" s="5">
        <v>44431</v>
      </c>
      <c r="F117" s="6">
        <v>0.37152777777777779</v>
      </c>
      <c r="G117" s="6">
        <v>0.58333333333333337</v>
      </c>
      <c r="H117" s="6">
        <f>MOD(Produccion[HORA FIN]-Produccion[HORA INICIO],1)</f>
        <v>0.21180555555555558</v>
      </c>
      <c r="I117" s="16" t="s">
        <v>73</v>
      </c>
      <c r="J117" s="7" t="s">
        <v>66</v>
      </c>
      <c r="K117" s="7" t="s">
        <v>30</v>
      </c>
      <c r="L117" s="7">
        <v>51</v>
      </c>
      <c r="M117" s="7">
        <v>20</v>
      </c>
      <c r="N117" s="7">
        <f>Produccion[[#This Row],[Cant. Bolsas]]*Produccion[[#This Row],[Kilos Bolsa]]</f>
        <v>1020</v>
      </c>
      <c r="O117" s="8" t="s">
        <v>827</v>
      </c>
      <c r="P117" s="29">
        <f>Produccion[[#This Row],[Kilos Producidos]]*VLOOKUP(Produccion[[#This Row],[PRODUCTO]],ValorXKG[#All],2,FALSE)</f>
        <v>91800</v>
      </c>
    </row>
    <row r="118" spans="4:16" x14ac:dyDescent="0.25">
      <c r="D118" s="4" t="s">
        <v>824</v>
      </c>
      <c r="E118" s="5">
        <v>44431</v>
      </c>
      <c r="F118" s="6">
        <v>0.58333333333333337</v>
      </c>
      <c r="G118" s="6">
        <v>0.64583333333333337</v>
      </c>
      <c r="H118" s="6">
        <f>MOD(Produccion[HORA FIN]-Produccion[HORA INICIO],1)</f>
        <v>6.25E-2</v>
      </c>
      <c r="I118" s="16" t="s">
        <v>22</v>
      </c>
      <c r="J118" s="7" t="s">
        <v>74</v>
      </c>
      <c r="K118" s="7" t="s">
        <v>36</v>
      </c>
      <c r="L118" s="7"/>
      <c r="M118" s="7"/>
      <c r="N118" s="7">
        <f>Produccion[[#This Row],[Cant. Bolsas]]*Produccion[[#This Row],[Kilos Bolsa]]</f>
        <v>0</v>
      </c>
      <c r="O118" s="8" t="s">
        <v>28</v>
      </c>
      <c r="P118" s="29">
        <f>Produccion[[#This Row],[Kilos Producidos]]*VLOOKUP(Produccion[[#This Row],[PRODUCTO]],ValorXKG[#All],2,FALSE)</f>
        <v>0</v>
      </c>
    </row>
    <row r="119" spans="4:16" x14ac:dyDescent="0.25">
      <c r="D119" s="4" t="s">
        <v>824</v>
      </c>
      <c r="E119" s="5">
        <v>44431</v>
      </c>
      <c r="F119" s="6">
        <v>0.64583333333333337</v>
      </c>
      <c r="G119" s="6">
        <v>0.80208333333333337</v>
      </c>
      <c r="H119" s="6">
        <f>MOD(Produccion[HORA FIN]-Produccion[HORA INICIO],1)</f>
        <v>0.15625</v>
      </c>
      <c r="I119" s="16" t="s">
        <v>75</v>
      </c>
      <c r="J119" s="7" t="s">
        <v>74</v>
      </c>
      <c r="K119" s="7" t="s">
        <v>32</v>
      </c>
      <c r="L119" s="7">
        <v>35</v>
      </c>
      <c r="M119" s="7">
        <v>30</v>
      </c>
      <c r="N119" s="7">
        <f>Produccion[[#This Row],[Cant. Bolsas]]*Produccion[[#This Row],[Kilos Bolsa]]</f>
        <v>1050</v>
      </c>
      <c r="O119" s="8" t="s">
        <v>827</v>
      </c>
      <c r="P119" s="29">
        <f>Produccion[[#This Row],[Kilos Producidos]]*VLOOKUP(Produccion[[#This Row],[PRODUCTO]],ValorXKG[#All],2,FALSE)</f>
        <v>120750</v>
      </c>
    </row>
    <row r="120" spans="4:16" x14ac:dyDescent="0.25">
      <c r="D120" s="4" t="s">
        <v>824</v>
      </c>
      <c r="E120" s="5">
        <v>44431</v>
      </c>
      <c r="F120" s="6">
        <v>0.80208333333333337</v>
      </c>
      <c r="G120" s="6">
        <v>0.82638888888888884</v>
      </c>
      <c r="H120" s="6">
        <f>MOD(Produccion[HORA FIN]-Produccion[HORA INICIO],1)</f>
        <v>2.4305555555555469E-2</v>
      </c>
      <c r="I120" s="16" t="s">
        <v>22</v>
      </c>
      <c r="J120" s="7" t="s">
        <v>74</v>
      </c>
      <c r="K120" s="7" t="s">
        <v>23</v>
      </c>
      <c r="L120" s="7"/>
      <c r="M120" s="7"/>
      <c r="N120" s="7">
        <f>Produccion[[#This Row],[Cant. Bolsas]]*Produccion[[#This Row],[Kilos Bolsa]]</f>
        <v>0</v>
      </c>
      <c r="O120" s="8" t="s">
        <v>24</v>
      </c>
      <c r="P120" s="29">
        <f>Produccion[[#This Row],[Kilos Producidos]]*VLOOKUP(Produccion[[#This Row],[PRODUCTO]],ValorXKG[#All],2,FALSE)</f>
        <v>0</v>
      </c>
    </row>
    <row r="121" spans="4:16" x14ac:dyDescent="0.25">
      <c r="D121" s="4" t="s">
        <v>824</v>
      </c>
      <c r="E121" s="5">
        <v>44431</v>
      </c>
      <c r="F121" s="6">
        <v>0.82638888888888884</v>
      </c>
      <c r="G121" s="6">
        <v>0.91666666666666663</v>
      </c>
      <c r="H121" s="6">
        <f>MOD(Produccion[HORA FIN]-Produccion[HORA INICIO],1)</f>
        <v>9.027777777777779E-2</v>
      </c>
      <c r="I121" s="16" t="s">
        <v>76</v>
      </c>
      <c r="J121" s="7" t="s">
        <v>74</v>
      </c>
      <c r="K121" s="7" t="s">
        <v>32</v>
      </c>
      <c r="L121" s="7">
        <v>21</v>
      </c>
      <c r="M121" s="7">
        <v>30</v>
      </c>
      <c r="N121" s="7">
        <f>Produccion[[#This Row],[Cant. Bolsas]]*Produccion[[#This Row],[Kilos Bolsa]]</f>
        <v>630</v>
      </c>
      <c r="O121" s="8" t="s">
        <v>827</v>
      </c>
      <c r="P121" s="29">
        <f>Produccion[[#This Row],[Kilos Producidos]]*VLOOKUP(Produccion[[#This Row],[PRODUCTO]],ValorXKG[#All],2,FALSE)</f>
        <v>72450</v>
      </c>
    </row>
    <row r="122" spans="4:16" x14ac:dyDescent="0.25">
      <c r="D122" s="4" t="s">
        <v>826</v>
      </c>
      <c r="E122" s="5">
        <v>44431</v>
      </c>
      <c r="F122" s="6">
        <v>0.91666666666666663</v>
      </c>
      <c r="G122" s="6">
        <v>0.20972222222222223</v>
      </c>
      <c r="H122" s="6">
        <f>MOD(Produccion[HORA FIN]-Produccion[HORA INICIO],1)</f>
        <v>0.29305555555555562</v>
      </c>
      <c r="I122" s="16" t="s">
        <v>77</v>
      </c>
      <c r="J122" s="7" t="s">
        <v>784</v>
      </c>
      <c r="K122" s="7" t="s">
        <v>32</v>
      </c>
      <c r="L122" s="7">
        <v>67</v>
      </c>
      <c r="M122" s="7">
        <v>30</v>
      </c>
      <c r="N122" s="7">
        <f>Produccion[[#This Row],[Cant. Bolsas]]*Produccion[[#This Row],[Kilos Bolsa]]</f>
        <v>2010</v>
      </c>
      <c r="O122" s="8" t="s">
        <v>827</v>
      </c>
      <c r="P122" s="29">
        <f>Produccion[[#This Row],[Kilos Producidos]]*VLOOKUP(Produccion[[#This Row],[PRODUCTO]],ValorXKG[#All],2,FALSE)</f>
        <v>231150</v>
      </c>
    </row>
    <row r="123" spans="4:16" x14ac:dyDescent="0.25">
      <c r="D123" s="4" t="s">
        <v>826</v>
      </c>
      <c r="E123" s="5">
        <v>44431</v>
      </c>
      <c r="F123" s="6">
        <v>0.20972222222222223</v>
      </c>
      <c r="G123" s="6">
        <v>0.25</v>
      </c>
      <c r="H123" s="6">
        <f>MOD(Produccion[HORA FIN]-Produccion[HORA INICIO],1)</f>
        <v>4.0277777777777773E-2</v>
      </c>
      <c r="I123" s="16" t="s">
        <v>22</v>
      </c>
      <c r="J123" s="7" t="s">
        <v>784</v>
      </c>
      <c r="K123" s="7" t="s">
        <v>23</v>
      </c>
      <c r="L123" s="7"/>
      <c r="M123" s="7"/>
      <c r="N123" s="7">
        <f>Produccion[[#This Row],[Cant. Bolsas]]*Produccion[[#This Row],[Kilos Bolsa]]</f>
        <v>0</v>
      </c>
      <c r="O123" s="8" t="s">
        <v>45</v>
      </c>
      <c r="P123" s="29">
        <f>Produccion[[#This Row],[Kilos Producidos]]*VLOOKUP(Produccion[[#This Row],[PRODUCTO]],ValorXKG[#All],2,FALSE)</f>
        <v>0</v>
      </c>
    </row>
    <row r="124" spans="4:16" x14ac:dyDescent="0.25">
      <c r="D124" s="4" t="s">
        <v>825</v>
      </c>
      <c r="E124" s="5">
        <v>44432</v>
      </c>
      <c r="F124" s="6">
        <v>0.25</v>
      </c>
      <c r="G124" s="6">
        <v>0.28125</v>
      </c>
      <c r="H124" s="6">
        <f>MOD(Produccion[HORA FIN]-Produccion[HORA INICIO],1)</f>
        <v>3.125E-2</v>
      </c>
      <c r="I124" s="16" t="s">
        <v>22</v>
      </c>
      <c r="J124" s="7" t="s">
        <v>66</v>
      </c>
      <c r="K124" s="7" t="s">
        <v>23</v>
      </c>
      <c r="L124" s="7"/>
      <c r="M124" s="7"/>
      <c r="N124" s="7">
        <f>Produccion[[#This Row],[Cant. Bolsas]]*Produccion[[#This Row],[Kilos Bolsa]]</f>
        <v>0</v>
      </c>
      <c r="O124" s="8" t="s">
        <v>45</v>
      </c>
      <c r="P124" s="29">
        <f>Produccion[[#This Row],[Kilos Producidos]]*VLOOKUP(Produccion[[#This Row],[PRODUCTO]],ValorXKG[#All],2,FALSE)</f>
        <v>0</v>
      </c>
    </row>
    <row r="125" spans="4:16" x14ac:dyDescent="0.25">
      <c r="D125" s="4" t="s">
        <v>825</v>
      </c>
      <c r="E125" s="5">
        <v>44432</v>
      </c>
      <c r="F125" s="6">
        <v>0.28125</v>
      </c>
      <c r="G125" s="6">
        <v>0.58333333333333337</v>
      </c>
      <c r="H125" s="6">
        <f>MOD(Produccion[HORA FIN]-Produccion[HORA INICIO],1)</f>
        <v>0.30208333333333337</v>
      </c>
      <c r="I125" s="16" t="s">
        <v>78</v>
      </c>
      <c r="J125" s="7" t="s">
        <v>66</v>
      </c>
      <c r="K125" s="7" t="s">
        <v>26</v>
      </c>
      <c r="L125" s="7">
        <v>65</v>
      </c>
      <c r="M125" s="7">
        <v>40</v>
      </c>
      <c r="N125" s="7">
        <f>Produccion[[#This Row],[Cant. Bolsas]]*Produccion[[#This Row],[Kilos Bolsa]]</f>
        <v>2600</v>
      </c>
      <c r="O125" s="8" t="s">
        <v>827</v>
      </c>
      <c r="P125" s="29">
        <f>Produccion[[#This Row],[Kilos Producidos]]*VLOOKUP(Produccion[[#This Row],[PRODUCTO]],ValorXKG[#All],2,FALSE)</f>
        <v>390000</v>
      </c>
    </row>
    <row r="126" spans="4:16" x14ac:dyDescent="0.25">
      <c r="D126" s="4" t="s">
        <v>824</v>
      </c>
      <c r="E126" s="5">
        <v>44432</v>
      </c>
      <c r="F126" s="6">
        <v>0.58333333333333337</v>
      </c>
      <c r="G126" s="6">
        <v>0.80208333333333337</v>
      </c>
      <c r="H126" s="6">
        <f>MOD(Produccion[HORA FIN]-Produccion[HORA INICIO],1)</f>
        <v>0.21875</v>
      </c>
      <c r="I126" s="16" t="s">
        <v>79</v>
      </c>
      <c r="J126" s="7" t="s">
        <v>74</v>
      </c>
      <c r="K126" s="7" t="s">
        <v>26</v>
      </c>
      <c r="L126" s="7">
        <v>51</v>
      </c>
      <c r="M126" s="7">
        <v>40</v>
      </c>
      <c r="N126" s="7">
        <f>Produccion[[#This Row],[Cant. Bolsas]]*Produccion[[#This Row],[Kilos Bolsa]]</f>
        <v>2040</v>
      </c>
      <c r="O126" s="8" t="s">
        <v>827</v>
      </c>
      <c r="P126" s="29">
        <f>Produccion[[#This Row],[Kilos Producidos]]*VLOOKUP(Produccion[[#This Row],[PRODUCTO]],ValorXKG[#All],2,FALSE)</f>
        <v>306000</v>
      </c>
    </row>
    <row r="127" spans="4:16" x14ac:dyDescent="0.25">
      <c r="D127" s="4" t="s">
        <v>824</v>
      </c>
      <c r="E127" s="5">
        <v>44432</v>
      </c>
      <c r="F127" s="6">
        <v>0.80208333333333337</v>
      </c>
      <c r="G127" s="6">
        <v>0.89583333333333337</v>
      </c>
      <c r="H127" s="6">
        <f>MOD(Produccion[HORA FIN]-Produccion[HORA INICIO],1)</f>
        <v>9.375E-2</v>
      </c>
      <c r="I127" s="16" t="s">
        <v>22</v>
      </c>
      <c r="J127" s="7" t="s">
        <v>74</v>
      </c>
      <c r="K127" s="7" t="s">
        <v>23</v>
      </c>
      <c r="L127" s="7"/>
      <c r="M127" s="7"/>
      <c r="N127" s="7">
        <f>Produccion[[#This Row],[Cant. Bolsas]]*Produccion[[#This Row],[Kilos Bolsa]]</f>
        <v>0</v>
      </c>
      <c r="O127" s="8" t="s">
        <v>28</v>
      </c>
      <c r="P127" s="29">
        <f>Produccion[[#This Row],[Kilos Producidos]]*VLOOKUP(Produccion[[#This Row],[PRODUCTO]],ValorXKG[#All],2,FALSE)</f>
        <v>0</v>
      </c>
    </row>
    <row r="128" spans="4:16" x14ac:dyDescent="0.25">
      <c r="D128" s="4" t="s">
        <v>824</v>
      </c>
      <c r="E128" s="5">
        <v>44432</v>
      </c>
      <c r="F128" s="6">
        <v>0.89583333333333337</v>
      </c>
      <c r="G128" s="6">
        <v>0.91666666666666663</v>
      </c>
      <c r="H128" s="6">
        <f>MOD(Produccion[HORA FIN]-Produccion[HORA INICIO],1)</f>
        <v>2.0833333333333259E-2</v>
      </c>
      <c r="I128" s="16" t="s">
        <v>80</v>
      </c>
      <c r="J128" s="7" t="s">
        <v>74</v>
      </c>
      <c r="K128" s="7" t="s">
        <v>36</v>
      </c>
      <c r="L128" s="7">
        <v>4</v>
      </c>
      <c r="M128" s="7">
        <v>30</v>
      </c>
      <c r="N128" s="7">
        <f>Produccion[[#This Row],[Cant. Bolsas]]*Produccion[[#This Row],[Kilos Bolsa]]</f>
        <v>120</v>
      </c>
      <c r="O128" s="8" t="s">
        <v>827</v>
      </c>
      <c r="P128" s="29">
        <f>Produccion[[#This Row],[Kilos Producidos]]*VLOOKUP(Produccion[[#This Row],[PRODUCTO]],ValorXKG[#All],2,FALSE)</f>
        <v>13800</v>
      </c>
    </row>
    <row r="129" spans="4:16" x14ac:dyDescent="0.25">
      <c r="D129" s="4" t="s">
        <v>824</v>
      </c>
      <c r="E129" s="5">
        <v>44432</v>
      </c>
      <c r="F129" s="6">
        <v>0.89583333333333337</v>
      </c>
      <c r="G129" s="6">
        <v>0.91666666666666663</v>
      </c>
      <c r="H129" s="6">
        <f>MOD(Produccion[HORA FIN]-Produccion[HORA INICIO],1)</f>
        <v>2.0833333333333259E-2</v>
      </c>
      <c r="I129" s="16" t="s">
        <v>80</v>
      </c>
      <c r="J129" s="7" t="s">
        <v>74</v>
      </c>
      <c r="K129" s="7" t="s">
        <v>38</v>
      </c>
      <c r="L129" s="7">
        <v>6</v>
      </c>
      <c r="M129" s="7">
        <v>20</v>
      </c>
      <c r="N129" s="7">
        <f>Produccion[[#This Row],[Cant. Bolsas]]*Produccion[[#This Row],[Kilos Bolsa]]</f>
        <v>120</v>
      </c>
      <c r="O129" s="8" t="s">
        <v>827</v>
      </c>
      <c r="P129" s="29">
        <f>Produccion[[#This Row],[Kilos Producidos]]*VLOOKUP(Produccion[[#This Row],[PRODUCTO]],ValorXKG[#All],2,FALSE)</f>
        <v>19800</v>
      </c>
    </row>
    <row r="130" spans="4:16" x14ac:dyDescent="0.25">
      <c r="D130" s="4" t="s">
        <v>826</v>
      </c>
      <c r="E130" s="5">
        <v>44432</v>
      </c>
      <c r="F130" s="6">
        <v>0.91666666666666663</v>
      </c>
      <c r="G130" s="6">
        <v>0.25</v>
      </c>
      <c r="H130" s="6">
        <f>MOD(Produccion[HORA FIN]-Produccion[HORA INICIO],1)</f>
        <v>0.33333333333333337</v>
      </c>
      <c r="I130" s="16" t="s">
        <v>42</v>
      </c>
      <c r="J130" s="7" t="s">
        <v>784</v>
      </c>
      <c r="K130" s="7" t="s">
        <v>36</v>
      </c>
      <c r="L130" s="7">
        <v>36</v>
      </c>
      <c r="M130" s="7">
        <v>30</v>
      </c>
      <c r="N130" s="7">
        <f>Produccion[[#This Row],[Cant. Bolsas]]*Produccion[[#This Row],[Kilos Bolsa]]</f>
        <v>1080</v>
      </c>
      <c r="O130" s="8" t="s">
        <v>827</v>
      </c>
      <c r="P130" s="29">
        <f>Produccion[[#This Row],[Kilos Producidos]]*VLOOKUP(Produccion[[#This Row],[PRODUCTO]],ValorXKG[#All],2,FALSE)</f>
        <v>124200</v>
      </c>
    </row>
    <row r="131" spans="4:16" x14ac:dyDescent="0.25">
      <c r="D131" s="4" t="s">
        <v>826</v>
      </c>
      <c r="E131" s="5">
        <v>44432</v>
      </c>
      <c r="F131" s="6">
        <v>0.91666666666666663</v>
      </c>
      <c r="G131" s="6">
        <v>0.25</v>
      </c>
      <c r="H131" s="6">
        <f>MOD(Produccion[HORA FIN]-Produccion[HORA INICIO],1)</f>
        <v>0.33333333333333337</v>
      </c>
      <c r="I131" s="16" t="s">
        <v>42</v>
      </c>
      <c r="J131" s="7" t="s">
        <v>784</v>
      </c>
      <c r="K131" s="7" t="s">
        <v>38</v>
      </c>
      <c r="L131" s="7">
        <v>54</v>
      </c>
      <c r="M131" s="7">
        <v>20</v>
      </c>
      <c r="N131" s="7">
        <f>Produccion[[#This Row],[Cant. Bolsas]]*Produccion[[#This Row],[Kilos Bolsa]]</f>
        <v>1080</v>
      </c>
      <c r="O131" s="8" t="s">
        <v>827</v>
      </c>
      <c r="P131" s="29">
        <f>Produccion[[#This Row],[Kilos Producidos]]*VLOOKUP(Produccion[[#This Row],[PRODUCTO]],ValorXKG[#All],2,FALSE)</f>
        <v>178200</v>
      </c>
    </row>
    <row r="132" spans="4:16" x14ac:dyDescent="0.25">
      <c r="D132" s="4" t="s">
        <v>825</v>
      </c>
      <c r="E132" s="5">
        <v>44433</v>
      </c>
      <c r="F132" s="6">
        <v>0.25</v>
      </c>
      <c r="G132" s="6">
        <v>0.31944444444444442</v>
      </c>
      <c r="H132" s="6">
        <f>MOD(Produccion[HORA FIN]-Produccion[HORA INICIO],1)</f>
        <v>6.944444444444442E-2</v>
      </c>
      <c r="I132" s="16" t="s">
        <v>81</v>
      </c>
      <c r="J132" s="7" t="s">
        <v>66</v>
      </c>
      <c r="K132" s="7" t="s">
        <v>36</v>
      </c>
      <c r="L132" s="7">
        <v>6</v>
      </c>
      <c r="M132" s="7">
        <v>30</v>
      </c>
      <c r="N132" s="7">
        <f>Produccion[[#This Row],[Cant. Bolsas]]*Produccion[[#This Row],[Kilos Bolsa]]</f>
        <v>180</v>
      </c>
      <c r="O132" s="8" t="s">
        <v>827</v>
      </c>
      <c r="P132" s="29">
        <f>Produccion[[#This Row],[Kilos Producidos]]*VLOOKUP(Produccion[[#This Row],[PRODUCTO]],ValorXKG[#All],2,FALSE)</f>
        <v>20700</v>
      </c>
    </row>
    <row r="133" spans="4:16" x14ac:dyDescent="0.25">
      <c r="D133" s="4" t="s">
        <v>825</v>
      </c>
      <c r="E133" s="5">
        <v>44433</v>
      </c>
      <c r="F133" s="6">
        <v>0.25</v>
      </c>
      <c r="G133" s="6">
        <v>0.31944444444444442</v>
      </c>
      <c r="H133" s="6">
        <f>MOD(Produccion[HORA FIN]-Produccion[HORA INICIO],1)</f>
        <v>6.944444444444442E-2</v>
      </c>
      <c r="I133" s="16" t="s">
        <v>81</v>
      </c>
      <c r="J133" s="7" t="s">
        <v>66</v>
      </c>
      <c r="K133" s="7" t="s">
        <v>38</v>
      </c>
      <c r="L133" s="7">
        <v>9</v>
      </c>
      <c r="M133" s="7">
        <v>20</v>
      </c>
      <c r="N133" s="7">
        <f>Produccion[[#This Row],[Cant. Bolsas]]*Produccion[[#This Row],[Kilos Bolsa]]</f>
        <v>180</v>
      </c>
      <c r="O133" s="8" t="s">
        <v>827</v>
      </c>
      <c r="P133" s="29">
        <f>Produccion[[#This Row],[Kilos Producidos]]*VLOOKUP(Produccion[[#This Row],[PRODUCTO]],ValorXKG[#All],2,FALSE)</f>
        <v>29700</v>
      </c>
    </row>
    <row r="134" spans="4:16" x14ac:dyDescent="0.25">
      <c r="D134" s="4" t="s">
        <v>825</v>
      </c>
      <c r="E134" s="5">
        <v>44433</v>
      </c>
      <c r="F134" s="6">
        <v>0.31944444444444442</v>
      </c>
      <c r="G134" s="6">
        <v>0.57291666666666663</v>
      </c>
      <c r="H134" s="6">
        <f>MOD(Produccion[HORA FIN]-Produccion[HORA INICIO],1)</f>
        <v>0.25347222222222221</v>
      </c>
      <c r="I134" s="16" t="s">
        <v>22</v>
      </c>
      <c r="J134" s="7" t="s">
        <v>66</v>
      </c>
      <c r="K134" s="7" t="s">
        <v>23</v>
      </c>
      <c r="L134" s="7"/>
      <c r="M134" s="7"/>
      <c r="N134" s="7">
        <f>Produccion[[#This Row],[Cant. Bolsas]]*Produccion[[#This Row],[Kilos Bolsa]]</f>
        <v>0</v>
      </c>
      <c r="O134" s="8" t="s">
        <v>41</v>
      </c>
      <c r="P134" s="29">
        <f>Produccion[[#This Row],[Kilos Producidos]]*VLOOKUP(Produccion[[#This Row],[PRODUCTO]],ValorXKG[#All],2,FALSE)</f>
        <v>0</v>
      </c>
    </row>
    <row r="135" spans="4:16" x14ac:dyDescent="0.25">
      <c r="D135" s="4" t="s">
        <v>825</v>
      </c>
      <c r="E135" s="5">
        <v>44433</v>
      </c>
      <c r="F135" s="6">
        <v>0.57291666666666663</v>
      </c>
      <c r="G135" s="6">
        <v>0.58333333333333337</v>
      </c>
      <c r="H135" s="6">
        <f>MOD(Produccion[HORA FIN]-Produccion[HORA INICIO],1)</f>
        <v>1.0416666666666741E-2</v>
      </c>
      <c r="I135" s="16" t="s">
        <v>82</v>
      </c>
      <c r="J135" s="7" t="s">
        <v>66</v>
      </c>
      <c r="K135" s="7" t="s">
        <v>19</v>
      </c>
      <c r="L135" s="7">
        <v>10</v>
      </c>
      <c r="M135" s="7">
        <v>20</v>
      </c>
      <c r="N135" s="7">
        <f>Produccion[[#This Row],[Cant. Bolsas]]*Produccion[[#This Row],[Kilos Bolsa]]</f>
        <v>200</v>
      </c>
      <c r="O135" s="8" t="s">
        <v>827</v>
      </c>
      <c r="P135" s="29">
        <f>Produccion[[#This Row],[Kilos Producidos]]*VLOOKUP(Produccion[[#This Row],[PRODUCTO]],ValorXKG[#All],2,FALSE)</f>
        <v>20000</v>
      </c>
    </row>
    <row r="136" spans="4:16" x14ac:dyDescent="0.25">
      <c r="D136" s="4" t="s">
        <v>824</v>
      </c>
      <c r="E136" s="5">
        <v>44433</v>
      </c>
      <c r="F136" s="6">
        <v>0.58333333333333337</v>
      </c>
      <c r="G136" s="6">
        <v>0.66666666666666663</v>
      </c>
      <c r="H136" s="6">
        <f>MOD(Produccion[HORA FIN]-Produccion[HORA INICIO],1)</f>
        <v>8.3333333333333259E-2</v>
      </c>
      <c r="I136" s="16" t="s">
        <v>62</v>
      </c>
      <c r="J136" s="7" t="s">
        <v>783</v>
      </c>
      <c r="K136" s="7" t="s">
        <v>19</v>
      </c>
      <c r="L136" s="7">
        <v>30</v>
      </c>
      <c r="M136" s="7">
        <v>20</v>
      </c>
      <c r="N136" s="7">
        <f>Produccion[[#This Row],[Cant. Bolsas]]*Produccion[[#This Row],[Kilos Bolsa]]</f>
        <v>600</v>
      </c>
      <c r="O136" s="8" t="s">
        <v>827</v>
      </c>
      <c r="P136" s="29">
        <f>Produccion[[#This Row],[Kilos Producidos]]*VLOOKUP(Produccion[[#This Row],[PRODUCTO]],ValorXKG[#All],2,FALSE)</f>
        <v>60000</v>
      </c>
    </row>
    <row r="137" spans="4:16" x14ac:dyDescent="0.25">
      <c r="D137" s="4" t="s">
        <v>824</v>
      </c>
      <c r="E137" s="5">
        <v>44433</v>
      </c>
      <c r="F137" s="6">
        <v>0.66666666666666663</v>
      </c>
      <c r="G137" s="6">
        <v>0.75</v>
      </c>
      <c r="H137" s="6">
        <f>MOD(Produccion[HORA FIN]-Produccion[HORA INICIO],1)</f>
        <v>8.333333333333337E-2</v>
      </c>
      <c r="I137" s="16" t="s">
        <v>22</v>
      </c>
      <c r="J137" s="7" t="s">
        <v>783</v>
      </c>
      <c r="K137" s="7" t="s">
        <v>23</v>
      </c>
      <c r="L137" s="7"/>
      <c r="M137" s="7"/>
      <c r="N137" s="7">
        <f>Produccion[[#This Row],[Cant. Bolsas]]*Produccion[[#This Row],[Kilos Bolsa]]</f>
        <v>0</v>
      </c>
      <c r="O137" s="8" t="s">
        <v>24</v>
      </c>
      <c r="P137" s="29">
        <f>Produccion[[#This Row],[Kilos Producidos]]*VLOOKUP(Produccion[[#This Row],[PRODUCTO]],ValorXKG[#All],2,FALSE)</f>
        <v>0</v>
      </c>
    </row>
    <row r="138" spans="4:16" x14ac:dyDescent="0.25">
      <c r="D138" s="4" t="s">
        <v>824</v>
      </c>
      <c r="E138" s="5">
        <v>44433</v>
      </c>
      <c r="F138" s="6">
        <v>0.75</v>
      </c>
      <c r="G138" s="6">
        <v>0.91666666666666663</v>
      </c>
      <c r="H138" s="6">
        <f>MOD(Produccion[HORA FIN]-Produccion[HORA INICIO],1)</f>
        <v>0.16666666666666663</v>
      </c>
      <c r="I138" s="16" t="s">
        <v>48</v>
      </c>
      <c r="J138" s="7" t="s">
        <v>783</v>
      </c>
      <c r="K138" s="7" t="s">
        <v>19</v>
      </c>
      <c r="L138" s="7">
        <v>43</v>
      </c>
      <c r="M138" s="7">
        <v>20</v>
      </c>
      <c r="N138" s="7">
        <f>Produccion[[#This Row],[Cant. Bolsas]]*Produccion[[#This Row],[Kilos Bolsa]]</f>
        <v>860</v>
      </c>
      <c r="O138" s="8" t="s">
        <v>827</v>
      </c>
      <c r="P138" s="29">
        <f>Produccion[[#This Row],[Kilos Producidos]]*VLOOKUP(Produccion[[#This Row],[PRODUCTO]],ValorXKG[#All],2,FALSE)</f>
        <v>86000</v>
      </c>
    </row>
    <row r="139" spans="4:16" x14ac:dyDescent="0.25">
      <c r="D139" s="4" t="s">
        <v>826</v>
      </c>
      <c r="E139" s="5">
        <v>44433</v>
      </c>
      <c r="F139" s="6">
        <v>0.91666666666666663</v>
      </c>
      <c r="G139" s="6">
        <v>0.125</v>
      </c>
      <c r="H139" s="6">
        <f>MOD(Produccion[HORA FIN]-Produccion[HORA INICIO],1)</f>
        <v>0.20833333333333337</v>
      </c>
      <c r="I139" s="16" t="s">
        <v>83</v>
      </c>
      <c r="J139" s="7" t="s">
        <v>784</v>
      </c>
      <c r="K139" s="7" t="s">
        <v>19</v>
      </c>
      <c r="L139" s="7">
        <v>58</v>
      </c>
      <c r="M139" s="7">
        <v>20</v>
      </c>
      <c r="N139" s="7">
        <f>Produccion[[#This Row],[Cant. Bolsas]]*Produccion[[#This Row],[Kilos Bolsa]]</f>
        <v>1160</v>
      </c>
      <c r="O139" s="8" t="s">
        <v>827</v>
      </c>
      <c r="P139" s="29">
        <f>Produccion[[#This Row],[Kilos Producidos]]*VLOOKUP(Produccion[[#This Row],[PRODUCTO]],ValorXKG[#All],2,FALSE)</f>
        <v>116000</v>
      </c>
    </row>
    <row r="140" spans="4:16" x14ac:dyDescent="0.25">
      <c r="D140" s="4" t="s">
        <v>826</v>
      </c>
      <c r="E140" s="5">
        <v>44433</v>
      </c>
      <c r="F140" s="6">
        <v>0.125</v>
      </c>
      <c r="G140" s="6">
        <v>0.25</v>
      </c>
      <c r="H140" s="6">
        <f>MOD(Produccion[HORA FIN]-Produccion[HORA INICIO],1)</f>
        <v>0.125</v>
      </c>
      <c r="I140" s="16" t="s">
        <v>22</v>
      </c>
      <c r="J140" s="7" t="s">
        <v>784</v>
      </c>
      <c r="K140" s="7" t="s">
        <v>23</v>
      </c>
      <c r="L140" s="7"/>
      <c r="M140" s="7"/>
      <c r="N140" s="7">
        <f>Produccion[[#This Row],[Cant. Bolsas]]*Produccion[[#This Row],[Kilos Bolsa]]</f>
        <v>0</v>
      </c>
      <c r="O140" s="8" t="s">
        <v>28</v>
      </c>
      <c r="P140" s="29">
        <f>Produccion[[#This Row],[Kilos Producidos]]*VLOOKUP(Produccion[[#This Row],[PRODUCTO]],ValorXKG[#All],2,FALSE)</f>
        <v>0</v>
      </c>
    </row>
    <row r="141" spans="4:16" x14ac:dyDescent="0.25">
      <c r="D141" s="4" t="s">
        <v>825</v>
      </c>
      <c r="E141" s="5">
        <v>44434</v>
      </c>
      <c r="F141" s="6">
        <v>0.25</v>
      </c>
      <c r="G141" s="6">
        <v>0.60416666666666663</v>
      </c>
      <c r="H141" s="6">
        <f>MOD(Produccion[HORA FIN]-Produccion[HORA INICIO],1)</f>
        <v>0.35416666666666663</v>
      </c>
      <c r="I141" s="16" t="s">
        <v>84</v>
      </c>
      <c r="J141" s="7" t="s">
        <v>66</v>
      </c>
      <c r="K141" s="7" t="s">
        <v>13</v>
      </c>
      <c r="L141" s="7">
        <v>138</v>
      </c>
      <c r="M141" s="7">
        <v>20</v>
      </c>
      <c r="N141" s="7">
        <f>Produccion[[#This Row],[Cant. Bolsas]]*Produccion[[#This Row],[Kilos Bolsa]]</f>
        <v>2760</v>
      </c>
      <c r="O141" s="8" t="s">
        <v>827</v>
      </c>
      <c r="P141" s="29">
        <f>Produccion[[#This Row],[Kilos Producidos]]*VLOOKUP(Produccion[[#This Row],[PRODUCTO]],ValorXKG[#All],2,FALSE)</f>
        <v>276000</v>
      </c>
    </row>
    <row r="142" spans="4:16" x14ac:dyDescent="0.25">
      <c r="D142" s="4" t="s">
        <v>824</v>
      </c>
      <c r="E142" s="5">
        <v>44434</v>
      </c>
      <c r="F142" s="6">
        <v>0.60416666666666663</v>
      </c>
      <c r="G142" s="6">
        <v>0.65277777777777779</v>
      </c>
      <c r="H142" s="6">
        <f>MOD(Produccion[HORA FIN]-Produccion[HORA INICIO],1)</f>
        <v>4.861111111111116E-2</v>
      </c>
      <c r="I142" s="16" t="s">
        <v>22</v>
      </c>
      <c r="J142" s="7" t="s">
        <v>783</v>
      </c>
      <c r="K142" s="7" t="s">
        <v>23</v>
      </c>
      <c r="L142" s="7"/>
      <c r="M142" s="7"/>
      <c r="N142" s="7">
        <f>Produccion[[#This Row],[Cant. Bolsas]]*Produccion[[#This Row],[Kilos Bolsa]]</f>
        <v>0</v>
      </c>
      <c r="O142" s="8" t="s">
        <v>28</v>
      </c>
      <c r="P142" s="29">
        <f>Produccion[[#This Row],[Kilos Producidos]]*VLOOKUP(Produccion[[#This Row],[PRODUCTO]],ValorXKG[#All],2,FALSE)</f>
        <v>0</v>
      </c>
    </row>
    <row r="143" spans="4:16" x14ac:dyDescent="0.25">
      <c r="D143" s="4" t="s">
        <v>824</v>
      </c>
      <c r="E143" s="5">
        <v>44434</v>
      </c>
      <c r="F143" s="6">
        <v>0.65277777777777779</v>
      </c>
      <c r="G143" s="6">
        <v>0.92361111111111116</v>
      </c>
      <c r="H143" s="6">
        <f>MOD(Produccion[HORA FIN]-Produccion[HORA INICIO],1)</f>
        <v>0.27083333333333337</v>
      </c>
      <c r="I143" s="16" t="s">
        <v>33</v>
      </c>
      <c r="J143" s="7" t="s">
        <v>783</v>
      </c>
      <c r="K143" s="7" t="s">
        <v>30</v>
      </c>
      <c r="L143" s="7">
        <v>78</v>
      </c>
      <c r="M143" s="7">
        <v>20</v>
      </c>
      <c r="N143" s="7">
        <f>Produccion[[#This Row],[Cant. Bolsas]]*Produccion[[#This Row],[Kilos Bolsa]]</f>
        <v>1560</v>
      </c>
      <c r="O143" s="8" t="s">
        <v>827</v>
      </c>
      <c r="P143" s="29">
        <f>Produccion[[#This Row],[Kilos Producidos]]*VLOOKUP(Produccion[[#This Row],[PRODUCTO]],ValorXKG[#All],2,FALSE)</f>
        <v>140400</v>
      </c>
    </row>
    <row r="144" spans="4:16" x14ac:dyDescent="0.25">
      <c r="D144" s="4" t="s">
        <v>826</v>
      </c>
      <c r="E144" s="5">
        <v>44434</v>
      </c>
      <c r="F144" s="6">
        <v>0.91666666666666663</v>
      </c>
      <c r="G144" s="6">
        <v>0.96875</v>
      </c>
      <c r="H144" s="6">
        <f>MOD(Produccion[HORA FIN]-Produccion[HORA INICIO],1)</f>
        <v>5.208333333333337E-2</v>
      </c>
      <c r="I144" s="16" t="s">
        <v>22</v>
      </c>
      <c r="J144" s="7" t="s">
        <v>784</v>
      </c>
      <c r="K144" s="7" t="s">
        <v>23</v>
      </c>
      <c r="L144" s="7"/>
      <c r="M144" s="7"/>
      <c r="N144" s="7">
        <f>Produccion[[#This Row],[Cant. Bolsas]]*Produccion[[#This Row],[Kilos Bolsa]]</f>
        <v>0</v>
      </c>
      <c r="O144" s="8" t="s">
        <v>28</v>
      </c>
      <c r="P144" s="29">
        <f>Produccion[[#This Row],[Kilos Producidos]]*VLOOKUP(Produccion[[#This Row],[PRODUCTO]],ValorXKG[#All],2,FALSE)</f>
        <v>0</v>
      </c>
    </row>
    <row r="145" spans="4:16" x14ac:dyDescent="0.25">
      <c r="D145" s="4" t="s">
        <v>826</v>
      </c>
      <c r="E145" s="5">
        <v>44434</v>
      </c>
      <c r="F145" s="6">
        <v>0.96875</v>
      </c>
      <c r="G145" s="6">
        <v>0.15625</v>
      </c>
      <c r="H145" s="6">
        <f>MOD(Produccion[HORA FIN]-Produccion[HORA INICIO],1)</f>
        <v>0.1875</v>
      </c>
      <c r="I145" s="16" t="s">
        <v>85</v>
      </c>
      <c r="J145" s="7" t="s">
        <v>784</v>
      </c>
      <c r="K145" s="7" t="s">
        <v>32</v>
      </c>
      <c r="L145" s="7">
        <v>47</v>
      </c>
      <c r="M145" s="7">
        <v>30</v>
      </c>
      <c r="N145" s="7">
        <f>Produccion[[#This Row],[Cant. Bolsas]]*Produccion[[#This Row],[Kilos Bolsa]]</f>
        <v>1410</v>
      </c>
      <c r="O145" s="8" t="s">
        <v>827</v>
      </c>
      <c r="P145" s="29">
        <f>Produccion[[#This Row],[Kilos Producidos]]*VLOOKUP(Produccion[[#This Row],[PRODUCTO]],ValorXKG[#All],2,FALSE)</f>
        <v>162150</v>
      </c>
    </row>
    <row r="146" spans="4:16" x14ac:dyDescent="0.25">
      <c r="D146" s="4" t="s">
        <v>826</v>
      </c>
      <c r="E146" s="5">
        <v>44434</v>
      </c>
      <c r="F146" s="6">
        <v>0.15625</v>
      </c>
      <c r="G146" s="6">
        <v>0.1701388888888889</v>
      </c>
      <c r="H146" s="6">
        <f>MOD(Produccion[HORA FIN]-Produccion[HORA INICIO],1)</f>
        <v>1.3888888888888895E-2</v>
      </c>
      <c r="I146" s="16" t="s">
        <v>22</v>
      </c>
      <c r="J146" s="7" t="s">
        <v>784</v>
      </c>
      <c r="K146" s="7" t="s">
        <v>23</v>
      </c>
      <c r="L146" s="7"/>
      <c r="M146" s="7"/>
      <c r="N146" s="7">
        <f>Produccion[[#This Row],[Cant. Bolsas]]*Produccion[[#This Row],[Kilos Bolsa]]</f>
        <v>0</v>
      </c>
      <c r="O146" s="8" t="s">
        <v>24</v>
      </c>
      <c r="P146" s="29">
        <f>Produccion[[#This Row],[Kilos Producidos]]*VLOOKUP(Produccion[[#This Row],[PRODUCTO]],ValorXKG[#All],2,FALSE)</f>
        <v>0</v>
      </c>
    </row>
    <row r="147" spans="4:16" x14ac:dyDescent="0.25">
      <c r="D147" s="4" t="s">
        <v>826</v>
      </c>
      <c r="E147" s="5">
        <v>44434</v>
      </c>
      <c r="F147" s="6">
        <v>0.1701388888888889</v>
      </c>
      <c r="G147" s="6">
        <v>0.25</v>
      </c>
      <c r="H147" s="6">
        <f>MOD(Produccion[HORA FIN]-Produccion[HORA INICIO],1)</f>
        <v>7.9861111111111105E-2</v>
      </c>
      <c r="I147" s="16" t="s">
        <v>86</v>
      </c>
      <c r="J147" s="7" t="s">
        <v>784</v>
      </c>
      <c r="K147" s="7" t="s">
        <v>36</v>
      </c>
      <c r="L147" s="7">
        <v>11</v>
      </c>
      <c r="M147" s="7">
        <v>30</v>
      </c>
      <c r="N147" s="7">
        <f>Produccion[[#This Row],[Cant. Bolsas]]*Produccion[[#This Row],[Kilos Bolsa]]</f>
        <v>330</v>
      </c>
      <c r="O147" s="8" t="s">
        <v>827</v>
      </c>
      <c r="P147" s="29">
        <f>Produccion[[#This Row],[Kilos Producidos]]*VLOOKUP(Produccion[[#This Row],[PRODUCTO]],ValorXKG[#All],2,FALSE)</f>
        <v>37950</v>
      </c>
    </row>
    <row r="148" spans="4:16" x14ac:dyDescent="0.25">
      <c r="D148" s="4" t="s">
        <v>826</v>
      </c>
      <c r="E148" s="5">
        <v>44434</v>
      </c>
      <c r="F148" s="6">
        <v>0.1701388888888889</v>
      </c>
      <c r="G148" s="6">
        <v>0.25</v>
      </c>
      <c r="H148" s="6">
        <f>MOD(Produccion[HORA FIN]-Produccion[HORA INICIO],1)</f>
        <v>7.9861111111111105E-2</v>
      </c>
      <c r="I148" s="16" t="s">
        <v>87</v>
      </c>
      <c r="J148" s="7" t="s">
        <v>784</v>
      </c>
      <c r="K148" s="7" t="s">
        <v>38</v>
      </c>
      <c r="L148" s="7">
        <v>16</v>
      </c>
      <c r="M148" s="7">
        <v>20</v>
      </c>
      <c r="N148" s="7">
        <f>Produccion[[#This Row],[Cant. Bolsas]]*Produccion[[#This Row],[Kilos Bolsa]]</f>
        <v>320</v>
      </c>
      <c r="O148" s="8" t="s">
        <v>827</v>
      </c>
      <c r="P148" s="29">
        <f>Produccion[[#This Row],[Kilos Producidos]]*VLOOKUP(Produccion[[#This Row],[PRODUCTO]],ValorXKG[#All],2,FALSE)</f>
        <v>52800</v>
      </c>
    </row>
    <row r="149" spans="4:16" x14ac:dyDescent="0.25">
      <c r="D149" s="4" t="s">
        <v>825</v>
      </c>
      <c r="E149" s="5">
        <v>44435</v>
      </c>
      <c r="F149" s="6">
        <v>0.25</v>
      </c>
      <c r="G149" s="6">
        <v>0.49652777777777779</v>
      </c>
      <c r="H149" s="6">
        <f>MOD(Produccion[HORA FIN]-Produccion[HORA INICIO],1)</f>
        <v>0.24652777777777779</v>
      </c>
      <c r="I149" s="16" t="s">
        <v>88</v>
      </c>
      <c r="J149" s="7" t="s">
        <v>66</v>
      </c>
      <c r="K149" s="7" t="s">
        <v>36</v>
      </c>
      <c r="L149" s="7">
        <v>24</v>
      </c>
      <c r="M149" s="7">
        <v>30</v>
      </c>
      <c r="N149" s="7">
        <f>Produccion[[#This Row],[Cant. Bolsas]]*Produccion[[#This Row],[Kilos Bolsa]]</f>
        <v>720</v>
      </c>
      <c r="O149" s="8" t="s">
        <v>827</v>
      </c>
      <c r="P149" s="29">
        <f>Produccion[[#This Row],[Kilos Producidos]]*VLOOKUP(Produccion[[#This Row],[PRODUCTO]],ValorXKG[#All],2,FALSE)</f>
        <v>82800</v>
      </c>
    </row>
    <row r="150" spans="4:16" x14ac:dyDescent="0.25">
      <c r="D150" s="4" t="s">
        <v>825</v>
      </c>
      <c r="E150" s="5">
        <v>44435</v>
      </c>
      <c r="F150" s="6">
        <v>0.25</v>
      </c>
      <c r="G150" s="6">
        <v>0.49652777777777779</v>
      </c>
      <c r="H150" s="6">
        <f>MOD(Produccion[HORA FIN]-Produccion[HORA INICIO],1)</f>
        <v>0.24652777777777779</v>
      </c>
      <c r="I150" s="16" t="s">
        <v>88</v>
      </c>
      <c r="J150" s="7" t="s">
        <v>66</v>
      </c>
      <c r="K150" s="7" t="s">
        <v>38</v>
      </c>
      <c r="L150" s="7">
        <v>36</v>
      </c>
      <c r="M150" s="7">
        <v>20</v>
      </c>
      <c r="N150" s="7">
        <f>Produccion[[#This Row],[Cant. Bolsas]]*Produccion[[#This Row],[Kilos Bolsa]]</f>
        <v>720</v>
      </c>
      <c r="O150" s="8" t="s">
        <v>827</v>
      </c>
      <c r="P150" s="29">
        <f>Produccion[[#This Row],[Kilos Producidos]]*VLOOKUP(Produccion[[#This Row],[PRODUCTO]],ValorXKG[#All],2,FALSE)</f>
        <v>118800</v>
      </c>
    </row>
    <row r="151" spans="4:16" x14ac:dyDescent="0.25">
      <c r="D151" s="4" t="s">
        <v>825</v>
      </c>
      <c r="E151" s="5">
        <v>44435</v>
      </c>
      <c r="F151" s="6">
        <v>0.49652777777777779</v>
      </c>
      <c r="G151" s="6">
        <v>0.52083333333333337</v>
      </c>
      <c r="H151" s="6">
        <f>MOD(Produccion[HORA FIN]-Produccion[HORA INICIO],1)</f>
        <v>2.430555555555558E-2</v>
      </c>
      <c r="I151" s="16" t="s">
        <v>22</v>
      </c>
      <c r="J151" s="7" t="s">
        <v>66</v>
      </c>
      <c r="K151" s="7" t="s">
        <v>23</v>
      </c>
      <c r="L151" s="7"/>
      <c r="M151" s="7"/>
      <c r="N151" s="7">
        <f>Produccion[[#This Row],[Cant. Bolsas]]*Produccion[[#This Row],[Kilos Bolsa]]</f>
        <v>0</v>
      </c>
      <c r="O151" s="8" t="s">
        <v>28</v>
      </c>
      <c r="P151" s="29">
        <f>Produccion[[#This Row],[Kilos Producidos]]*VLOOKUP(Produccion[[#This Row],[PRODUCTO]],ValorXKG[#All],2,FALSE)</f>
        <v>0</v>
      </c>
    </row>
    <row r="152" spans="4:16" x14ac:dyDescent="0.25">
      <c r="D152" s="4" t="s">
        <v>825</v>
      </c>
      <c r="E152" s="5">
        <v>44435</v>
      </c>
      <c r="F152" s="6">
        <v>0.52083333333333337</v>
      </c>
      <c r="G152" s="6">
        <v>0.58333333333333337</v>
      </c>
      <c r="H152" s="6">
        <f>MOD(Produccion[HORA FIN]-Produccion[HORA INICIO],1)</f>
        <v>6.25E-2</v>
      </c>
      <c r="I152" s="16" t="s">
        <v>62</v>
      </c>
      <c r="J152" s="7" t="s">
        <v>66</v>
      </c>
      <c r="K152" s="7" t="s">
        <v>32</v>
      </c>
      <c r="L152" s="7">
        <v>15</v>
      </c>
      <c r="M152" s="7">
        <v>30</v>
      </c>
      <c r="N152" s="7">
        <f>Produccion[[#This Row],[Cant. Bolsas]]*Produccion[[#This Row],[Kilos Bolsa]]</f>
        <v>450</v>
      </c>
      <c r="O152" s="8" t="s">
        <v>827</v>
      </c>
      <c r="P152" s="29">
        <f>Produccion[[#This Row],[Kilos Producidos]]*VLOOKUP(Produccion[[#This Row],[PRODUCTO]],ValorXKG[#All],2,FALSE)</f>
        <v>51750</v>
      </c>
    </row>
    <row r="153" spans="4:16" x14ac:dyDescent="0.25">
      <c r="D153" s="4" t="s">
        <v>824</v>
      </c>
      <c r="E153" s="5">
        <v>44435</v>
      </c>
      <c r="F153" s="6">
        <v>0.58333333333333337</v>
      </c>
      <c r="G153" s="6">
        <v>0.91666666666666663</v>
      </c>
      <c r="H153" s="6">
        <f>MOD(Produccion[HORA FIN]-Produccion[HORA INICIO],1)</f>
        <v>0.33333333333333326</v>
      </c>
      <c r="I153" s="16" t="s">
        <v>89</v>
      </c>
      <c r="J153" s="7" t="s">
        <v>783</v>
      </c>
      <c r="K153" s="7" t="s">
        <v>64</v>
      </c>
      <c r="L153" s="7">
        <v>63</v>
      </c>
      <c r="M153" s="7">
        <v>30</v>
      </c>
      <c r="N153" s="7">
        <f>Produccion[[#This Row],[Cant. Bolsas]]*Produccion[[#This Row],[Kilos Bolsa]]</f>
        <v>1890</v>
      </c>
      <c r="O153" s="8" t="s">
        <v>827</v>
      </c>
      <c r="P153" s="29">
        <f>Produccion[[#This Row],[Kilos Producidos]]*VLOOKUP(Produccion[[#This Row],[PRODUCTO]],ValorXKG[#All],2,FALSE)</f>
        <v>217350</v>
      </c>
    </row>
    <row r="154" spans="4:16" x14ac:dyDescent="0.25">
      <c r="D154" s="4" t="s">
        <v>826</v>
      </c>
      <c r="E154" s="5">
        <v>44435</v>
      </c>
      <c r="F154" s="6">
        <v>0.91666666666666663</v>
      </c>
      <c r="G154" s="6">
        <v>0.1736111111111111</v>
      </c>
      <c r="H154" s="6">
        <f>MOD(Produccion[HORA FIN]-Produccion[HORA INICIO],1)</f>
        <v>0.25694444444444442</v>
      </c>
      <c r="I154" s="16" t="s">
        <v>90</v>
      </c>
      <c r="J154" s="7" t="s">
        <v>784</v>
      </c>
      <c r="K154" s="7" t="s">
        <v>32</v>
      </c>
      <c r="L154" s="7">
        <v>50</v>
      </c>
      <c r="M154" s="7">
        <v>30</v>
      </c>
      <c r="N154" s="7">
        <f>Produccion[[#This Row],[Cant. Bolsas]]*Produccion[[#This Row],[Kilos Bolsa]]</f>
        <v>1500</v>
      </c>
      <c r="O154" s="8" t="s">
        <v>827</v>
      </c>
      <c r="P154" s="29">
        <f>Produccion[[#This Row],[Kilos Producidos]]*VLOOKUP(Produccion[[#This Row],[PRODUCTO]],ValorXKG[#All],2,FALSE)</f>
        <v>172500</v>
      </c>
    </row>
    <row r="155" spans="4:16" x14ac:dyDescent="0.25">
      <c r="D155" s="4" t="s">
        <v>826</v>
      </c>
      <c r="E155" s="5">
        <v>44435</v>
      </c>
      <c r="F155" s="6">
        <v>0.1736111111111111</v>
      </c>
      <c r="G155" s="6">
        <v>0.23958333333333334</v>
      </c>
      <c r="H155" s="6">
        <f>MOD(Produccion[HORA FIN]-Produccion[HORA INICIO],1)</f>
        <v>6.5972222222222238E-2</v>
      </c>
      <c r="I155" s="16" t="s">
        <v>69</v>
      </c>
      <c r="J155" s="7" t="s">
        <v>784</v>
      </c>
      <c r="K155" s="7" t="s">
        <v>36</v>
      </c>
      <c r="L155" s="7">
        <v>6</v>
      </c>
      <c r="M155" s="7">
        <v>30</v>
      </c>
      <c r="N155" s="7">
        <f>Produccion[[#This Row],[Cant. Bolsas]]*Produccion[[#This Row],[Kilos Bolsa]]</f>
        <v>180</v>
      </c>
      <c r="O155" s="8" t="s">
        <v>827</v>
      </c>
      <c r="P155" s="29">
        <f>Produccion[[#This Row],[Kilos Producidos]]*VLOOKUP(Produccion[[#This Row],[PRODUCTO]],ValorXKG[#All],2,FALSE)</f>
        <v>20700</v>
      </c>
    </row>
    <row r="156" spans="4:16" x14ac:dyDescent="0.25">
      <c r="D156" s="4" t="s">
        <v>826</v>
      </c>
      <c r="E156" s="5">
        <v>44435</v>
      </c>
      <c r="F156" s="6">
        <v>0.1736111111111111</v>
      </c>
      <c r="G156" s="6">
        <v>0.23958333333333334</v>
      </c>
      <c r="H156" s="6">
        <f>MOD(Produccion[HORA FIN]-Produccion[HORA INICIO],1)</f>
        <v>6.5972222222222238E-2</v>
      </c>
      <c r="I156" s="16" t="s">
        <v>69</v>
      </c>
      <c r="J156" s="7" t="s">
        <v>784</v>
      </c>
      <c r="K156" s="7" t="s">
        <v>38</v>
      </c>
      <c r="L156" s="7">
        <v>9</v>
      </c>
      <c r="M156" s="7">
        <v>20</v>
      </c>
      <c r="N156" s="7">
        <f>Produccion[[#This Row],[Cant. Bolsas]]*Produccion[[#This Row],[Kilos Bolsa]]</f>
        <v>180</v>
      </c>
      <c r="O156" s="8" t="s">
        <v>827</v>
      </c>
      <c r="P156" s="29">
        <f>Produccion[[#This Row],[Kilos Producidos]]*VLOOKUP(Produccion[[#This Row],[PRODUCTO]],ValorXKG[#All],2,FALSE)</f>
        <v>29700</v>
      </c>
    </row>
    <row r="157" spans="4:16" x14ac:dyDescent="0.25">
      <c r="D157" s="4" t="s">
        <v>826</v>
      </c>
      <c r="E157" s="5">
        <v>44435</v>
      </c>
      <c r="F157" s="6">
        <v>0.23958333333333334</v>
      </c>
      <c r="G157" s="6">
        <v>0.25</v>
      </c>
      <c r="H157" s="6">
        <f>MOD(Produccion[HORA FIN]-Produccion[HORA INICIO],1)</f>
        <v>1.0416666666666657E-2</v>
      </c>
      <c r="I157" s="16" t="s">
        <v>22</v>
      </c>
      <c r="J157" s="7" t="s">
        <v>784</v>
      </c>
      <c r="K157" s="7" t="s">
        <v>23</v>
      </c>
      <c r="L157" s="7"/>
      <c r="M157" s="7"/>
      <c r="N157" s="7">
        <f>Produccion[[#This Row],[Cant. Bolsas]]*Produccion[[#This Row],[Kilos Bolsa]]</f>
        <v>0</v>
      </c>
      <c r="O157" s="8" t="s">
        <v>28</v>
      </c>
      <c r="P157" s="29">
        <f>Produccion[[#This Row],[Kilos Producidos]]*VLOOKUP(Produccion[[#This Row],[PRODUCTO]],ValorXKG[#All],2,FALSE)</f>
        <v>0</v>
      </c>
    </row>
    <row r="158" spans="4:16" x14ac:dyDescent="0.25">
      <c r="D158" s="4" t="s">
        <v>825</v>
      </c>
      <c r="E158" s="5">
        <v>44436</v>
      </c>
      <c r="F158" s="6">
        <v>0.25</v>
      </c>
      <c r="G158" s="6">
        <v>0.28472222222222221</v>
      </c>
      <c r="H158" s="6">
        <f>MOD(Produccion[HORA FIN]-Produccion[HORA INICIO],1)</f>
        <v>3.472222222222221E-2</v>
      </c>
      <c r="I158" s="16" t="s">
        <v>22</v>
      </c>
      <c r="J158" s="7" t="s">
        <v>66</v>
      </c>
      <c r="K158" s="7" t="s">
        <v>23</v>
      </c>
      <c r="L158" s="7"/>
      <c r="M158" s="7"/>
      <c r="N158" s="7">
        <f>Produccion[[#This Row],[Cant. Bolsas]]*Produccion[[#This Row],[Kilos Bolsa]]</f>
        <v>0</v>
      </c>
      <c r="O158" s="8" t="s">
        <v>28</v>
      </c>
      <c r="P158" s="29">
        <f>Produccion[[#This Row],[Kilos Producidos]]*VLOOKUP(Produccion[[#This Row],[PRODUCTO]],ValorXKG[#All],2,FALSE)</f>
        <v>0</v>
      </c>
    </row>
    <row r="159" spans="4:16" x14ac:dyDescent="0.25">
      <c r="D159" s="4" t="s">
        <v>825</v>
      </c>
      <c r="E159" s="5">
        <v>44436</v>
      </c>
      <c r="F159" s="6">
        <v>0.28472222222222221</v>
      </c>
      <c r="G159" s="6">
        <v>0.51736111111111116</v>
      </c>
      <c r="H159" s="6">
        <f>MOD(Produccion[HORA FIN]-Produccion[HORA INICIO],1)</f>
        <v>0.23263888888888895</v>
      </c>
      <c r="I159" s="16" t="s">
        <v>91</v>
      </c>
      <c r="J159" s="7" t="s">
        <v>66</v>
      </c>
      <c r="K159" s="7" t="s">
        <v>36</v>
      </c>
      <c r="L159" s="7">
        <v>19</v>
      </c>
      <c r="M159" s="7">
        <v>30</v>
      </c>
      <c r="N159" s="7">
        <f>Produccion[[#This Row],[Cant. Bolsas]]*Produccion[[#This Row],[Kilos Bolsa]]</f>
        <v>570</v>
      </c>
      <c r="O159" s="8" t="s">
        <v>827</v>
      </c>
      <c r="P159" s="29">
        <f>Produccion[[#This Row],[Kilos Producidos]]*VLOOKUP(Produccion[[#This Row],[PRODUCTO]],ValorXKG[#All],2,FALSE)</f>
        <v>65550</v>
      </c>
    </row>
    <row r="160" spans="4:16" x14ac:dyDescent="0.25">
      <c r="D160" s="4" t="s">
        <v>825</v>
      </c>
      <c r="E160" s="5">
        <v>44436</v>
      </c>
      <c r="F160" s="6">
        <v>0.28472222222222221</v>
      </c>
      <c r="G160" s="6">
        <v>0.51736111111111116</v>
      </c>
      <c r="H160" s="6">
        <f>MOD(Produccion[HORA FIN]-Produccion[HORA INICIO],1)</f>
        <v>0.23263888888888895</v>
      </c>
      <c r="I160" s="16" t="s">
        <v>92</v>
      </c>
      <c r="J160" s="7" t="s">
        <v>66</v>
      </c>
      <c r="K160" s="7" t="s">
        <v>38</v>
      </c>
      <c r="L160" s="7">
        <v>29</v>
      </c>
      <c r="M160" s="7">
        <v>20</v>
      </c>
      <c r="N160" s="7">
        <f>Produccion[[#This Row],[Cant. Bolsas]]*Produccion[[#This Row],[Kilos Bolsa]]</f>
        <v>580</v>
      </c>
      <c r="O160" s="8" t="s">
        <v>827</v>
      </c>
      <c r="P160" s="29">
        <f>Produccion[[#This Row],[Kilos Producidos]]*VLOOKUP(Produccion[[#This Row],[PRODUCTO]],ValorXKG[#All],2,FALSE)</f>
        <v>95700</v>
      </c>
    </row>
    <row r="161" spans="4:16" x14ac:dyDescent="0.25">
      <c r="D161" s="4" t="s">
        <v>825</v>
      </c>
      <c r="E161" s="5">
        <v>44436</v>
      </c>
      <c r="F161" s="6">
        <v>0.51736111111111116</v>
      </c>
      <c r="G161" s="6">
        <v>0.58333333333333337</v>
      </c>
      <c r="H161" s="6">
        <f>MOD(Produccion[HORA FIN]-Produccion[HORA INICIO],1)</f>
        <v>6.597222222222221E-2</v>
      </c>
      <c r="I161" s="16" t="s">
        <v>22</v>
      </c>
      <c r="J161" s="7" t="s">
        <v>66</v>
      </c>
      <c r="K161" s="7" t="s">
        <v>23</v>
      </c>
      <c r="L161" s="7"/>
      <c r="M161" s="7"/>
      <c r="N161" s="7">
        <f>Produccion[[#This Row],[Cant. Bolsas]]*Produccion[[#This Row],[Kilos Bolsa]]</f>
        <v>0</v>
      </c>
      <c r="O161" s="8" t="s">
        <v>28</v>
      </c>
      <c r="P161" s="29">
        <f>Produccion[[#This Row],[Kilos Producidos]]*VLOOKUP(Produccion[[#This Row],[PRODUCTO]],ValorXKG[#All],2,FALSE)</f>
        <v>0</v>
      </c>
    </row>
    <row r="162" spans="4:16" x14ac:dyDescent="0.25">
      <c r="D162" s="4" t="s">
        <v>824</v>
      </c>
      <c r="E162" s="5">
        <v>44436</v>
      </c>
      <c r="F162" s="6">
        <v>0.58333333333333337</v>
      </c>
      <c r="G162" s="6">
        <v>0.625</v>
      </c>
      <c r="H162" s="6">
        <f>MOD(Produccion[HORA FIN]-Produccion[HORA INICIO],1)</f>
        <v>4.166666666666663E-2</v>
      </c>
      <c r="I162" s="16" t="s">
        <v>22</v>
      </c>
      <c r="J162" s="7" t="s">
        <v>783</v>
      </c>
      <c r="K162" s="7" t="s">
        <v>23</v>
      </c>
      <c r="L162" s="7"/>
      <c r="M162" s="7"/>
      <c r="N162" s="7">
        <f>Produccion[[#This Row],[Cant. Bolsas]]*Produccion[[#This Row],[Kilos Bolsa]]</f>
        <v>0</v>
      </c>
      <c r="O162" s="8" t="s">
        <v>45</v>
      </c>
      <c r="P162" s="29">
        <f>Produccion[[#This Row],[Kilos Producidos]]*VLOOKUP(Produccion[[#This Row],[PRODUCTO]],ValorXKG[#All],2,FALSE)</f>
        <v>0</v>
      </c>
    </row>
    <row r="163" spans="4:16" x14ac:dyDescent="0.25">
      <c r="D163" s="4" t="s">
        <v>824</v>
      </c>
      <c r="E163" s="5">
        <v>44436</v>
      </c>
      <c r="F163" s="6">
        <v>0.625</v>
      </c>
      <c r="G163" s="6">
        <v>0.83333333333333337</v>
      </c>
      <c r="H163" s="6">
        <f>MOD(Produccion[HORA FIN]-Produccion[HORA INICIO],1)</f>
        <v>0.20833333333333337</v>
      </c>
      <c r="I163" s="16" t="s">
        <v>93</v>
      </c>
      <c r="J163" s="7" t="s">
        <v>783</v>
      </c>
      <c r="K163" s="7" t="s">
        <v>26</v>
      </c>
      <c r="L163" s="7">
        <v>50</v>
      </c>
      <c r="M163" s="7">
        <v>45</v>
      </c>
      <c r="N163" s="7">
        <f>Produccion[[#This Row],[Cant. Bolsas]]*Produccion[[#This Row],[Kilos Bolsa]]</f>
        <v>2250</v>
      </c>
      <c r="O163" s="8" t="s">
        <v>827</v>
      </c>
      <c r="P163" s="29">
        <f>Produccion[[#This Row],[Kilos Producidos]]*VLOOKUP(Produccion[[#This Row],[PRODUCTO]],ValorXKG[#All],2,FALSE)</f>
        <v>337500</v>
      </c>
    </row>
    <row r="164" spans="4:16" x14ac:dyDescent="0.25">
      <c r="D164" s="4" t="s">
        <v>824</v>
      </c>
      <c r="E164" s="5">
        <v>44437</v>
      </c>
      <c r="F164" s="6">
        <v>0.58333333333333337</v>
      </c>
      <c r="G164" s="6">
        <v>0.69097222222222221</v>
      </c>
      <c r="H164" s="6">
        <f>MOD(Produccion[HORA FIN]-Produccion[HORA INICIO],1)</f>
        <v>0.10763888888888884</v>
      </c>
      <c r="I164" s="16" t="s">
        <v>22</v>
      </c>
      <c r="J164" s="7" t="s">
        <v>413</v>
      </c>
      <c r="K164" s="7" t="s">
        <v>23</v>
      </c>
      <c r="L164" s="7"/>
      <c r="M164" s="7"/>
      <c r="N164" s="7">
        <f>Produccion[[#This Row],[Cant. Bolsas]]*Produccion[[#This Row],[Kilos Bolsa]]</f>
        <v>0</v>
      </c>
      <c r="O164" s="8" t="s">
        <v>41</v>
      </c>
      <c r="P164" s="29">
        <f>Produccion[[#This Row],[Kilos Producidos]]*VLOOKUP(Produccion[[#This Row],[PRODUCTO]],ValorXKG[#All],2,FALSE)</f>
        <v>0</v>
      </c>
    </row>
    <row r="165" spans="4:16" x14ac:dyDescent="0.25">
      <c r="D165" s="4" t="s">
        <v>824</v>
      </c>
      <c r="E165" s="5">
        <v>44437</v>
      </c>
      <c r="F165" s="6">
        <v>0.69097222222222221</v>
      </c>
      <c r="G165" s="6">
        <v>0.91666666666666663</v>
      </c>
      <c r="H165" s="6">
        <f>MOD(Produccion[HORA FIN]-Produccion[HORA INICIO],1)</f>
        <v>0.22569444444444442</v>
      </c>
      <c r="I165" s="16" t="s">
        <v>94</v>
      </c>
      <c r="J165" s="7" t="s">
        <v>413</v>
      </c>
      <c r="K165" s="7" t="s">
        <v>13</v>
      </c>
      <c r="L165" s="7">
        <v>80</v>
      </c>
      <c r="M165" s="7">
        <v>20</v>
      </c>
      <c r="N165" s="7">
        <f>Produccion[[#This Row],[Cant. Bolsas]]*Produccion[[#This Row],[Kilos Bolsa]]</f>
        <v>1600</v>
      </c>
      <c r="O165" s="8" t="s">
        <v>827</v>
      </c>
      <c r="P165" s="29">
        <f>Produccion[[#This Row],[Kilos Producidos]]*VLOOKUP(Produccion[[#This Row],[PRODUCTO]],ValorXKG[#All],2,FALSE)</f>
        <v>160000</v>
      </c>
    </row>
    <row r="166" spans="4:16" x14ac:dyDescent="0.25">
      <c r="D166" s="4" t="s">
        <v>826</v>
      </c>
      <c r="E166" s="5">
        <v>44437</v>
      </c>
      <c r="F166" s="6">
        <v>0.91666666666666663</v>
      </c>
      <c r="G166" s="6">
        <v>0.17708333333333334</v>
      </c>
      <c r="H166" s="6">
        <f>MOD(Produccion[HORA FIN]-Produccion[HORA INICIO],1)</f>
        <v>0.26041666666666674</v>
      </c>
      <c r="I166" s="16" t="s">
        <v>95</v>
      </c>
      <c r="J166" s="7" t="s">
        <v>784</v>
      </c>
      <c r="K166" s="7" t="s">
        <v>13</v>
      </c>
      <c r="L166" s="7">
        <v>60</v>
      </c>
      <c r="M166" s="7">
        <v>20</v>
      </c>
      <c r="N166" s="7">
        <f>Produccion[[#This Row],[Cant. Bolsas]]*Produccion[[#This Row],[Kilos Bolsa]]</f>
        <v>1200</v>
      </c>
      <c r="O166" s="8" t="s">
        <v>827</v>
      </c>
      <c r="P166" s="29">
        <f>Produccion[[#This Row],[Kilos Producidos]]*VLOOKUP(Produccion[[#This Row],[PRODUCTO]],ValorXKG[#All],2,FALSE)</f>
        <v>120000</v>
      </c>
    </row>
    <row r="167" spans="4:16" x14ac:dyDescent="0.25">
      <c r="D167" s="4" t="s">
        <v>826</v>
      </c>
      <c r="E167" s="5">
        <v>44437</v>
      </c>
      <c r="F167" s="6">
        <v>0.17708333333333334</v>
      </c>
      <c r="G167" s="6">
        <v>0.22569444444444445</v>
      </c>
      <c r="H167" s="6">
        <f>MOD(Produccion[HORA FIN]-Produccion[HORA INICIO],1)</f>
        <v>4.8611111111111105E-2</v>
      </c>
      <c r="I167" s="16" t="s">
        <v>22</v>
      </c>
      <c r="J167" s="7" t="s">
        <v>784</v>
      </c>
      <c r="K167" s="7" t="s">
        <v>23</v>
      </c>
      <c r="L167" s="7"/>
      <c r="M167" s="7"/>
      <c r="N167" s="7">
        <f>Produccion[[#This Row],[Cant. Bolsas]]*Produccion[[#This Row],[Kilos Bolsa]]</f>
        <v>0</v>
      </c>
      <c r="O167" s="8" t="s">
        <v>28</v>
      </c>
      <c r="P167" s="29">
        <f>Produccion[[#This Row],[Kilos Producidos]]*VLOOKUP(Produccion[[#This Row],[PRODUCTO]],ValorXKG[#All],2,FALSE)</f>
        <v>0</v>
      </c>
    </row>
    <row r="168" spans="4:16" x14ac:dyDescent="0.25">
      <c r="D168" s="4" t="s">
        <v>826</v>
      </c>
      <c r="E168" s="5">
        <v>44437</v>
      </c>
      <c r="F168" s="6">
        <v>0.22569444444444445</v>
      </c>
      <c r="G168" s="6">
        <v>0.25</v>
      </c>
      <c r="H168" s="6">
        <f>MOD(Produccion[HORA FIN]-Produccion[HORA INICIO],1)</f>
        <v>2.4305555555555552E-2</v>
      </c>
      <c r="I168" s="16" t="s">
        <v>96</v>
      </c>
      <c r="J168" s="7" t="s">
        <v>784</v>
      </c>
      <c r="K168" s="7" t="s">
        <v>30</v>
      </c>
      <c r="L168" s="7">
        <v>15</v>
      </c>
      <c r="M168" s="7">
        <v>20</v>
      </c>
      <c r="N168" s="7">
        <f>Produccion[[#This Row],[Cant. Bolsas]]*Produccion[[#This Row],[Kilos Bolsa]]</f>
        <v>300</v>
      </c>
      <c r="O168" s="8" t="s">
        <v>827</v>
      </c>
      <c r="P168" s="29">
        <f>Produccion[[#This Row],[Kilos Producidos]]*VLOOKUP(Produccion[[#This Row],[PRODUCTO]],ValorXKG[#All],2,FALSE)</f>
        <v>27000</v>
      </c>
    </row>
    <row r="169" spans="4:16" x14ac:dyDescent="0.25">
      <c r="D169" s="4" t="s">
        <v>825</v>
      </c>
      <c r="E169" s="5">
        <v>44438</v>
      </c>
      <c r="F169" s="6">
        <v>0.25</v>
      </c>
      <c r="G169" s="6">
        <v>0.58333333333333337</v>
      </c>
      <c r="H169" s="6">
        <f>MOD(Produccion[HORA FIN]-Produccion[HORA INICIO],1)</f>
        <v>0.33333333333333337</v>
      </c>
      <c r="I169" s="16" t="s">
        <v>16</v>
      </c>
      <c r="J169" s="7" t="s">
        <v>66</v>
      </c>
      <c r="K169" s="7" t="s">
        <v>30</v>
      </c>
      <c r="L169" s="7">
        <v>84</v>
      </c>
      <c r="M169" s="7">
        <v>20</v>
      </c>
      <c r="N169" s="7">
        <f>Produccion[[#This Row],[Cant. Bolsas]]*Produccion[[#This Row],[Kilos Bolsa]]</f>
        <v>1680</v>
      </c>
      <c r="O169" s="8" t="s">
        <v>827</v>
      </c>
      <c r="P169" s="29">
        <f>Produccion[[#This Row],[Kilos Producidos]]*VLOOKUP(Produccion[[#This Row],[PRODUCTO]],ValorXKG[#All],2,FALSE)</f>
        <v>151200</v>
      </c>
    </row>
    <row r="170" spans="4:16" x14ac:dyDescent="0.25">
      <c r="D170" s="4" t="s">
        <v>824</v>
      </c>
      <c r="E170" s="5">
        <v>44438</v>
      </c>
      <c r="F170" s="6">
        <v>0.58333333333333337</v>
      </c>
      <c r="G170" s="6">
        <v>0.66666666666666663</v>
      </c>
      <c r="H170" s="6">
        <f>MOD(Produccion[HORA FIN]-Produccion[HORA INICIO],1)</f>
        <v>8.3333333333333259E-2</v>
      </c>
      <c r="I170" s="16" t="s">
        <v>16</v>
      </c>
      <c r="J170" s="7" t="s">
        <v>783</v>
      </c>
      <c r="K170" s="7" t="s">
        <v>30</v>
      </c>
      <c r="L170" s="7">
        <v>21</v>
      </c>
      <c r="M170" s="7">
        <v>20</v>
      </c>
      <c r="N170" s="7">
        <f>Produccion[[#This Row],[Cant. Bolsas]]*Produccion[[#This Row],[Kilos Bolsa]]</f>
        <v>420</v>
      </c>
      <c r="O170" s="8" t="s">
        <v>827</v>
      </c>
      <c r="P170" s="29">
        <f>Produccion[[#This Row],[Kilos Producidos]]*VLOOKUP(Produccion[[#This Row],[PRODUCTO]],ValorXKG[#All],2,FALSE)</f>
        <v>37800</v>
      </c>
    </row>
    <row r="171" spans="4:16" x14ac:dyDescent="0.25">
      <c r="D171" s="4" t="s">
        <v>824</v>
      </c>
      <c r="E171" s="5">
        <v>44438</v>
      </c>
      <c r="F171" s="6">
        <v>0.66666666666666663</v>
      </c>
      <c r="G171" s="6">
        <v>0.91666666666666663</v>
      </c>
      <c r="H171" s="6">
        <f>MOD(Produccion[HORA FIN]-Produccion[HORA INICIO],1)</f>
        <v>0.25</v>
      </c>
      <c r="I171" s="16" t="s">
        <v>22</v>
      </c>
      <c r="J171" s="7" t="s">
        <v>783</v>
      </c>
      <c r="K171" s="7" t="s">
        <v>23</v>
      </c>
      <c r="L171" s="7"/>
      <c r="M171" s="7"/>
      <c r="N171" s="7">
        <f>Produccion[[#This Row],[Cant. Bolsas]]*Produccion[[#This Row],[Kilos Bolsa]]</f>
        <v>0</v>
      </c>
      <c r="O171" s="8" t="s">
        <v>45</v>
      </c>
      <c r="P171" s="29">
        <f>Produccion[[#This Row],[Kilos Producidos]]*VLOOKUP(Produccion[[#This Row],[PRODUCTO]],ValorXKG[#All],2,FALSE)</f>
        <v>0</v>
      </c>
    </row>
    <row r="172" spans="4:16" x14ac:dyDescent="0.25">
      <c r="D172" s="4" t="s">
        <v>826</v>
      </c>
      <c r="E172" s="5">
        <v>44438</v>
      </c>
      <c r="F172" s="6">
        <v>0.91666666666666663</v>
      </c>
      <c r="G172" s="6">
        <v>0.25</v>
      </c>
      <c r="H172" s="6">
        <f>MOD(Produccion[HORA FIN]-Produccion[HORA INICIO],1)</f>
        <v>0.33333333333333337</v>
      </c>
      <c r="I172" s="16" t="s">
        <v>22</v>
      </c>
      <c r="J172" s="7" t="s">
        <v>784</v>
      </c>
      <c r="K172" s="7" t="s">
        <v>23</v>
      </c>
      <c r="L172" s="7"/>
      <c r="M172" s="7"/>
      <c r="N172" s="7">
        <f>Produccion[[#This Row],[Cant. Bolsas]]*Produccion[[#This Row],[Kilos Bolsa]]</f>
        <v>0</v>
      </c>
      <c r="O172" s="8" t="s">
        <v>45</v>
      </c>
      <c r="P172" s="29">
        <f>Produccion[[#This Row],[Kilos Producidos]]*VLOOKUP(Produccion[[#This Row],[PRODUCTO]],ValorXKG[#All],2,FALSE)</f>
        <v>0</v>
      </c>
    </row>
    <row r="173" spans="4:16" x14ac:dyDescent="0.25">
      <c r="D173" s="4" t="s">
        <v>825</v>
      </c>
      <c r="E173" s="5">
        <v>44439</v>
      </c>
      <c r="F173" s="6">
        <v>0.25</v>
      </c>
      <c r="G173" s="6">
        <v>0.58333333333333337</v>
      </c>
      <c r="H173" s="6">
        <f>MOD(Produccion[HORA FIN]-Produccion[HORA INICIO],1)</f>
        <v>0.33333333333333337</v>
      </c>
      <c r="I173" s="16" t="s">
        <v>22</v>
      </c>
      <c r="J173" s="7" t="s">
        <v>66</v>
      </c>
      <c r="K173" s="7" t="s">
        <v>23</v>
      </c>
      <c r="L173" s="7"/>
      <c r="M173" s="7"/>
      <c r="N173" s="7">
        <f>Produccion[[#This Row],[Cant. Bolsas]]*Produccion[[#This Row],[Kilos Bolsa]]</f>
        <v>0</v>
      </c>
      <c r="O173" s="8" t="s">
        <v>45</v>
      </c>
      <c r="P173" s="29">
        <f>Produccion[[#This Row],[Kilos Producidos]]*VLOOKUP(Produccion[[#This Row],[PRODUCTO]],ValorXKG[#All],2,FALSE)</f>
        <v>0</v>
      </c>
    </row>
    <row r="174" spans="4:16" x14ac:dyDescent="0.25">
      <c r="D174" s="4" t="s">
        <v>825</v>
      </c>
      <c r="E174" s="5">
        <v>44440</v>
      </c>
      <c r="F174" s="6">
        <v>0.25</v>
      </c>
      <c r="G174" s="6">
        <v>0.58333333333333337</v>
      </c>
      <c r="H174" s="6">
        <f>MOD(Produccion[HORA FIN]-Produccion[HORA INICIO],1)</f>
        <v>0.33333333333333337</v>
      </c>
      <c r="I174" s="16" t="s">
        <v>22</v>
      </c>
      <c r="J174" s="7" t="s">
        <v>66</v>
      </c>
      <c r="K174" s="7" t="s">
        <v>23</v>
      </c>
      <c r="L174" s="7"/>
      <c r="M174" s="7"/>
      <c r="N174" s="7">
        <f>Produccion[[#This Row],[Cant. Bolsas]]*Produccion[[#This Row],[Kilos Bolsa]]</f>
        <v>0</v>
      </c>
      <c r="O174" s="8" t="s">
        <v>24</v>
      </c>
      <c r="P174" s="29">
        <f>Produccion[[#This Row],[Kilos Producidos]]*VLOOKUP(Produccion[[#This Row],[PRODUCTO]],ValorXKG[#All],2,FALSE)</f>
        <v>0</v>
      </c>
    </row>
    <row r="175" spans="4:16" x14ac:dyDescent="0.25">
      <c r="D175" s="4" t="s">
        <v>824</v>
      </c>
      <c r="E175" s="5">
        <v>44440</v>
      </c>
      <c r="F175" s="6">
        <v>0.58333333333333337</v>
      </c>
      <c r="G175" s="6">
        <v>0.91666666666666663</v>
      </c>
      <c r="H175" s="6">
        <f>MOD(Produccion[HORA FIN]-Produccion[HORA INICIO],1)</f>
        <v>0.33333333333333326</v>
      </c>
      <c r="I175" s="16" t="s">
        <v>97</v>
      </c>
      <c r="J175" s="7" t="s">
        <v>783</v>
      </c>
      <c r="K175" s="7" t="s">
        <v>36</v>
      </c>
      <c r="L175" s="7">
        <v>34</v>
      </c>
      <c r="M175" s="7">
        <v>30</v>
      </c>
      <c r="N175" s="7">
        <f>Produccion[[#This Row],[Cant. Bolsas]]*Produccion[[#This Row],[Kilos Bolsa]]</f>
        <v>1020</v>
      </c>
      <c r="O175" s="8" t="s">
        <v>827</v>
      </c>
      <c r="P175" s="29">
        <f>Produccion[[#This Row],[Kilos Producidos]]*VLOOKUP(Produccion[[#This Row],[PRODUCTO]],ValorXKG[#All],2,FALSE)</f>
        <v>117300</v>
      </c>
    </row>
    <row r="176" spans="4:16" x14ac:dyDescent="0.25">
      <c r="D176" s="4" t="s">
        <v>824</v>
      </c>
      <c r="E176" s="5">
        <v>44440</v>
      </c>
      <c r="F176" s="6">
        <v>0.58333333333333337</v>
      </c>
      <c r="G176" s="6">
        <v>0.91666666666666663</v>
      </c>
      <c r="H176" s="6">
        <f>MOD(Produccion[HORA FIN]-Produccion[HORA INICIO],1)</f>
        <v>0.33333333333333326</v>
      </c>
      <c r="I176" s="16" t="s">
        <v>97</v>
      </c>
      <c r="J176" s="7" t="s">
        <v>783</v>
      </c>
      <c r="K176" s="7" t="s">
        <v>38</v>
      </c>
      <c r="L176" s="7">
        <v>51</v>
      </c>
      <c r="M176" s="7">
        <v>20</v>
      </c>
      <c r="N176" s="7">
        <f>Produccion[[#This Row],[Cant. Bolsas]]*Produccion[[#This Row],[Kilos Bolsa]]</f>
        <v>1020</v>
      </c>
      <c r="O176" s="8" t="s">
        <v>827</v>
      </c>
      <c r="P176" s="29">
        <f>Produccion[[#This Row],[Kilos Producidos]]*VLOOKUP(Produccion[[#This Row],[PRODUCTO]],ValorXKG[#All],2,FALSE)</f>
        <v>168300</v>
      </c>
    </row>
    <row r="177" spans="4:16" x14ac:dyDescent="0.25">
      <c r="D177" s="4" t="s">
        <v>826</v>
      </c>
      <c r="E177" s="5">
        <v>44440</v>
      </c>
      <c r="F177" s="6">
        <v>0.91666666666666663</v>
      </c>
      <c r="G177" s="6">
        <v>0.15972222222222221</v>
      </c>
      <c r="H177" s="6">
        <f>MOD(Produccion[HORA FIN]-Produccion[HORA INICIO],1)</f>
        <v>0.24305555555555558</v>
      </c>
      <c r="I177" s="16" t="s">
        <v>98</v>
      </c>
      <c r="J177" s="7" t="s">
        <v>784</v>
      </c>
      <c r="K177" s="7" t="s">
        <v>36</v>
      </c>
      <c r="L177" s="7">
        <v>25</v>
      </c>
      <c r="M177" s="7">
        <v>30</v>
      </c>
      <c r="N177" s="7">
        <f>Produccion[[#This Row],[Cant. Bolsas]]*Produccion[[#This Row],[Kilos Bolsa]]</f>
        <v>750</v>
      </c>
      <c r="O177" s="8" t="s">
        <v>827</v>
      </c>
      <c r="P177" s="29">
        <f>Produccion[[#This Row],[Kilos Producidos]]*VLOOKUP(Produccion[[#This Row],[PRODUCTO]],ValorXKG[#All],2,FALSE)</f>
        <v>86250</v>
      </c>
    </row>
    <row r="178" spans="4:16" x14ac:dyDescent="0.25">
      <c r="D178" s="4" t="s">
        <v>826</v>
      </c>
      <c r="E178" s="5">
        <v>44440</v>
      </c>
      <c r="F178" s="6">
        <v>0.91666666666666663</v>
      </c>
      <c r="G178" s="6">
        <v>0.15972222222222221</v>
      </c>
      <c r="H178" s="6">
        <f>MOD(Produccion[HORA FIN]-Produccion[HORA INICIO],1)</f>
        <v>0.24305555555555558</v>
      </c>
      <c r="I178" s="16" t="s">
        <v>99</v>
      </c>
      <c r="J178" s="7" t="s">
        <v>784</v>
      </c>
      <c r="K178" s="7" t="s">
        <v>38</v>
      </c>
      <c r="L178" s="7">
        <v>38</v>
      </c>
      <c r="M178" s="7">
        <v>20</v>
      </c>
      <c r="N178" s="7">
        <f>Produccion[[#This Row],[Cant. Bolsas]]*Produccion[[#This Row],[Kilos Bolsa]]</f>
        <v>760</v>
      </c>
      <c r="O178" s="8" t="s">
        <v>827</v>
      </c>
      <c r="P178" s="29">
        <f>Produccion[[#This Row],[Kilos Producidos]]*VLOOKUP(Produccion[[#This Row],[PRODUCTO]],ValorXKG[#All],2,FALSE)</f>
        <v>125400</v>
      </c>
    </row>
    <row r="179" spans="4:16" x14ac:dyDescent="0.25">
      <c r="D179" s="4" t="s">
        <v>826</v>
      </c>
      <c r="E179" s="5">
        <v>44440</v>
      </c>
      <c r="F179" s="6">
        <v>0.15972222222222221</v>
      </c>
      <c r="G179" s="6">
        <v>0.25</v>
      </c>
      <c r="H179" s="6">
        <f>MOD(Produccion[HORA FIN]-Produccion[HORA INICIO],1)</f>
        <v>9.027777777777779E-2</v>
      </c>
      <c r="I179" s="16" t="s">
        <v>22</v>
      </c>
      <c r="J179" s="7" t="s">
        <v>784</v>
      </c>
      <c r="K179" s="7" t="s">
        <v>23</v>
      </c>
      <c r="L179" s="7"/>
      <c r="M179" s="7"/>
      <c r="N179" s="7">
        <f>Produccion[[#This Row],[Cant. Bolsas]]*Produccion[[#This Row],[Kilos Bolsa]]</f>
        <v>0</v>
      </c>
      <c r="O179" s="8" t="s">
        <v>28</v>
      </c>
      <c r="P179" s="29">
        <f>Produccion[[#This Row],[Kilos Producidos]]*VLOOKUP(Produccion[[#This Row],[PRODUCTO]],ValorXKG[#All],2,FALSE)</f>
        <v>0</v>
      </c>
    </row>
    <row r="180" spans="4:16" x14ac:dyDescent="0.25">
      <c r="D180" s="4" t="s">
        <v>825</v>
      </c>
      <c r="E180" s="5">
        <v>44441</v>
      </c>
      <c r="F180" s="6">
        <v>0.25</v>
      </c>
      <c r="G180" s="6">
        <v>0.28125</v>
      </c>
      <c r="H180" s="6">
        <f>MOD(Produccion[HORA FIN]-Produccion[HORA INICIO],1)</f>
        <v>3.125E-2</v>
      </c>
      <c r="I180" s="16" t="s">
        <v>22</v>
      </c>
      <c r="J180" s="7" t="s">
        <v>66</v>
      </c>
      <c r="K180" s="7" t="s">
        <v>23</v>
      </c>
      <c r="L180" s="7"/>
      <c r="M180" s="7"/>
      <c r="N180" s="7">
        <f>Produccion[[#This Row],[Cant. Bolsas]]*Produccion[[#This Row],[Kilos Bolsa]]</f>
        <v>0</v>
      </c>
      <c r="O180" s="8" t="s">
        <v>45</v>
      </c>
      <c r="P180" s="29">
        <f>Produccion[[#This Row],[Kilos Producidos]]*VLOOKUP(Produccion[[#This Row],[PRODUCTO]],ValorXKG[#All],2,FALSE)</f>
        <v>0</v>
      </c>
    </row>
    <row r="181" spans="4:16" x14ac:dyDescent="0.25">
      <c r="D181" s="4" t="s">
        <v>825</v>
      </c>
      <c r="E181" s="5">
        <v>44441</v>
      </c>
      <c r="F181" s="6">
        <v>0.28125</v>
      </c>
      <c r="G181" s="6">
        <v>0.58333333333333337</v>
      </c>
      <c r="H181" s="6">
        <f>MOD(Produccion[HORA FIN]-Produccion[HORA INICIO],1)</f>
        <v>0.30208333333333337</v>
      </c>
      <c r="I181" s="16" t="s">
        <v>100</v>
      </c>
      <c r="J181" s="7" t="s">
        <v>66</v>
      </c>
      <c r="K181" s="7" t="s">
        <v>26</v>
      </c>
      <c r="L181" s="7">
        <v>80</v>
      </c>
      <c r="M181" s="7">
        <v>40</v>
      </c>
      <c r="N181" s="7">
        <f>Produccion[[#This Row],[Cant. Bolsas]]*Produccion[[#This Row],[Kilos Bolsa]]</f>
        <v>3200</v>
      </c>
      <c r="O181" s="8" t="s">
        <v>827</v>
      </c>
      <c r="P181" s="29">
        <f>Produccion[[#This Row],[Kilos Producidos]]*VLOOKUP(Produccion[[#This Row],[PRODUCTO]],ValorXKG[#All],2,FALSE)</f>
        <v>480000</v>
      </c>
    </row>
    <row r="182" spans="4:16" x14ac:dyDescent="0.25">
      <c r="D182" s="4" t="s">
        <v>824</v>
      </c>
      <c r="E182" s="5">
        <v>44441</v>
      </c>
      <c r="F182" s="6">
        <v>0.58333333333333337</v>
      </c>
      <c r="G182" s="6">
        <v>0.70833333333333337</v>
      </c>
      <c r="H182" s="6">
        <f>MOD(Produccion[HORA FIN]-Produccion[HORA INICIO],1)</f>
        <v>0.125</v>
      </c>
      <c r="I182" s="16" t="s">
        <v>101</v>
      </c>
      <c r="J182" s="7" t="s">
        <v>783</v>
      </c>
      <c r="K182" s="7" t="s">
        <v>26</v>
      </c>
      <c r="L182" s="7">
        <v>20</v>
      </c>
      <c r="M182" s="7">
        <v>40</v>
      </c>
      <c r="N182" s="7">
        <f>Produccion[[#This Row],[Cant. Bolsas]]*Produccion[[#This Row],[Kilos Bolsa]]</f>
        <v>800</v>
      </c>
      <c r="O182" s="8" t="s">
        <v>827</v>
      </c>
      <c r="P182" s="29">
        <f>Produccion[[#This Row],[Kilos Producidos]]*VLOOKUP(Produccion[[#This Row],[PRODUCTO]],ValorXKG[#All],2,FALSE)</f>
        <v>120000</v>
      </c>
    </row>
    <row r="183" spans="4:16" x14ac:dyDescent="0.25">
      <c r="D183" s="4" t="s">
        <v>824</v>
      </c>
      <c r="E183" s="5">
        <v>44441</v>
      </c>
      <c r="F183" s="6">
        <v>0.70833333333333337</v>
      </c>
      <c r="G183" s="6">
        <v>0.83333333333333337</v>
      </c>
      <c r="H183" s="6">
        <f>MOD(Produccion[HORA FIN]-Produccion[HORA INICIO],1)</f>
        <v>0.125</v>
      </c>
      <c r="I183" s="16" t="s">
        <v>22</v>
      </c>
      <c r="J183" s="7" t="s">
        <v>783</v>
      </c>
      <c r="K183" s="7" t="s">
        <v>23</v>
      </c>
      <c r="L183" s="7"/>
      <c r="M183" s="7"/>
      <c r="N183" s="7">
        <f>Produccion[[#This Row],[Cant. Bolsas]]*Produccion[[#This Row],[Kilos Bolsa]]</f>
        <v>0</v>
      </c>
      <c r="O183" s="8" t="s">
        <v>41</v>
      </c>
      <c r="P183" s="29">
        <f>Produccion[[#This Row],[Kilos Producidos]]*VLOOKUP(Produccion[[#This Row],[PRODUCTO]],ValorXKG[#All],2,FALSE)</f>
        <v>0</v>
      </c>
    </row>
    <row r="184" spans="4:16" x14ac:dyDescent="0.25">
      <c r="D184" s="4" t="s">
        <v>824</v>
      </c>
      <c r="E184" s="5">
        <v>44441</v>
      </c>
      <c r="F184" s="6">
        <v>0.83333333333333337</v>
      </c>
      <c r="G184" s="6">
        <v>0.91666666666666663</v>
      </c>
      <c r="H184" s="6">
        <f>MOD(Produccion[HORA FIN]-Produccion[HORA INICIO],1)</f>
        <v>8.3333333333333259E-2</v>
      </c>
      <c r="I184" s="16" t="s">
        <v>75</v>
      </c>
      <c r="J184" s="7" t="s">
        <v>783</v>
      </c>
      <c r="K184" s="7" t="s">
        <v>30</v>
      </c>
      <c r="L184" s="7">
        <v>28</v>
      </c>
      <c r="M184" s="7">
        <v>20</v>
      </c>
      <c r="N184" s="7">
        <f>Produccion[[#This Row],[Cant. Bolsas]]*Produccion[[#This Row],[Kilos Bolsa]]</f>
        <v>560</v>
      </c>
      <c r="O184" s="8" t="s">
        <v>827</v>
      </c>
      <c r="P184" s="29">
        <f>Produccion[[#This Row],[Kilos Producidos]]*VLOOKUP(Produccion[[#This Row],[PRODUCTO]],ValorXKG[#All],2,FALSE)</f>
        <v>50400</v>
      </c>
    </row>
    <row r="185" spans="4:16" x14ac:dyDescent="0.25">
      <c r="D185" s="4" t="s">
        <v>826</v>
      </c>
      <c r="E185" s="5">
        <v>44441</v>
      </c>
      <c r="F185" s="6">
        <v>0.91666666666666663</v>
      </c>
      <c r="G185" s="6">
        <v>0.2013888888888889</v>
      </c>
      <c r="H185" s="6">
        <f>MOD(Produccion[HORA FIN]-Produccion[HORA INICIO],1)</f>
        <v>0.28472222222222232</v>
      </c>
      <c r="I185" s="16" t="s">
        <v>102</v>
      </c>
      <c r="J185" s="7" t="s">
        <v>784</v>
      </c>
      <c r="K185" s="7" t="s">
        <v>30</v>
      </c>
      <c r="L185" s="7">
        <v>72</v>
      </c>
      <c r="M185" s="7">
        <v>20</v>
      </c>
      <c r="N185" s="7">
        <f>Produccion[[#This Row],[Cant. Bolsas]]*Produccion[[#This Row],[Kilos Bolsa]]</f>
        <v>1440</v>
      </c>
      <c r="O185" s="8" t="s">
        <v>827</v>
      </c>
      <c r="P185" s="29">
        <f>Produccion[[#This Row],[Kilos Producidos]]*VLOOKUP(Produccion[[#This Row],[PRODUCTO]],ValorXKG[#All],2,FALSE)</f>
        <v>129600</v>
      </c>
    </row>
    <row r="186" spans="4:16" x14ac:dyDescent="0.25">
      <c r="D186" s="4" t="s">
        <v>826</v>
      </c>
      <c r="E186" s="5">
        <v>44441</v>
      </c>
      <c r="F186" s="6">
        <v>0.2013888888888889</v>
      </c>
      <c r="G186" s="6">
        <v>0.25</v>
      </c>
      <c r="H186" s="6">
        <f>MOD(Produccion[HORA FIN]-Produccion[HORA INICIO],1)</f>
        <v>4.8611111111111105E-2</v>
      </c>
      <c r="I186" s="16" t="s">
        <v>22</v>
      </c>
      <c r="J186" s="7" t="s">
        <v>784</v>
      </c>
      <c r="K186" s="7" t="s">
        <v>23</v>
      </c>
      <c r="L186" s="7"/>
      <c r="M186" s="7"/>
      <c r="N186" s="7">
        <f>Produccion[[#This Row],[Cant. Bolsas]]*Produccion[[#This Row],[Kilos Bolsa]]</f>
        <v>0</v>
      </c>
      <c r="O186" s="8" t="s">
        <v>28</v>
      </c>
      <c r="P186" s="29">
        <f>Produccion[[#This Row],[Kilos Producidos]]*VLOOKUP(Produccion[[#This Row],[PRODUCTO]],ValorXKG[#All],2,FALSE)</f>
        <v>0</v>
      </c>
    </row>
    <row r="187" spans="4:16" x14ac:dyDescent="0.25">
      <c r="D187" s="4" t="s">
        <v>825</v>
      </c>
      <c r="E187" s="5">
        <v>44442</v>
      </c>
      <c r="F187" s="6">
        <v>0.25</v>
      </c>
      <c r="G187" s="6">
        <v>0.27777777777777779</v>
      </c>
      <c r="H187" s="6">
        <f>MOD(Produccion[HORA FIN]-Produccion[HORA INICIO],1)</f>
        <v>2.777777777777779E-2</v>
      </c>
      <c r="I187" s="16" t="s">
        <v>22</v>
      </c>
      <c r="J187" s="7" t="s">
        <v>66</v>
      </c>
      <c r="K187" s="7" t="s">
        <v>23</v>
      </c>
      <c r="L187" s="7"/>
      <c r="M187" s="7"/>
      <c r="N187" s="7">
        <f>Produccion[[#This Row],[Cant. Bolsas]]*Produccion[[#This Row],[Kilos Bolsa]]</f>
        <v>0</v>
      </c>
      <c r="O187" s="8" t="s">
        <v>28</v>
      </c>
      <c r="P187" s="29">
        <f>Produccion[[#This Row],[Kilos Producidos]]*VLOOKUP(Produccion[[#This Row],[PRODUCTO]],ValorXKG[#All],2,FALSE)</f>
        <v>0</v>
      </c>
    </row>
    <row r="188" spans="4:16" x14ac:dyDescent="0.25">
      <c r="D188" s="4" t="s">
        <v>825</v>
      </c>
      <c r="E188" s="5">
        <v>44442</v>
      </c>
      <c r="F188" s="6">
        <v>0.27777777777777779</v>
      </c>
      <c r="G188" s="6">
        <v>0.4597222222222222</v>
      </c>
      <c r="H188" s="6">
        <f>MOD(Produccion[HORA FIN]-Produccion[HORA INICIO],1)</f>
        <v>0.18194444444444441</v>
      </c>
      <c r="I188" s="16" t="s">
        <v>103</v>
      </c>
      <c r="J188" s="7" t="s">
        <v>66</v>
      </c>
      <c r="K188" s="7" t="s">
        <v>13</v>
      </c>
      <c r="L188" s="7">
        <v>60</v>
      </c>
      <c r="M188" s="7">
        <v>20</v>
      </c>
      <c r="N188" s="7">
        <f>Produccion[[#This Row],[Cant. Bolsas]]*Produccion[[#This Row],[Kilos Bolsa]]</f>
        <v>1200</v>
      </c>
      <c r="O188" s="8" t="s">
        <v>827</v>
      </c>
      <c r="P188" s="29">
        <f>Produccion[[#This Row],[Kilos Producidos]]*VLOOKUP(Produccion[[#This Row],[PRODUCTO]],ValorXKG[#All],2,FALSE)</f>
        <v>120000</v>
      </c>
    </row>
    <row r="189" spans="4:16" x14ac:dyDescent="0.25">
      <c r="D189" s="4" t="s">
        <v>825</v>
      </c>
      <c r="E189" s="5">
        <v>44442</v>
      </c>
      <c r="F189" s="6">
        <v>0.4597222222222222</v>
      </c>
      <c r="G189" s="6">
        <v>0.5</v>
      </c>
      <c r="H189" s="6">
        <f>MOD(Produccion[HORA FIN]-Produccion[HORA INICIO],1)</f>
        <v>4.0277777777777801E-2</v>
      </c>
      <c r="I189" s="16" t="s">
        <v>22</v>
      </c>
      <c r="J189" s="7" t="s">
        <v>66</v>
      </c>
      <c r="K189" s="7" t="s">
        <v>23</v>
      </c>
      <c r="L189" s="7"/>
      <c r="M189" s="7"/>
      <c r="N189" s="7">
        <f>Produccion[[#This Row],[Cant. Bolsas]]*Produccion[[#This Row],[Kilos Bolsa]]</f>
        <v>0</v>
      </c>
      <c r="O189" s="8" t="s">
        <v>45</v>
      </c>
      <c r="P189" s="29">
        <f>Produccion[[#This Row],[Kilos Producidos]]*VLOOKUP(Produccion[[#This Row],[PRODUCTO]],ValorXKG[#All],2,FALSE)</f>
        <v>0</v>
      </c>
    </row>
    <row r="190" spans="4:16" x14ac:dyDescent="0.25">
      <c r="D190" s="4" t="s">
        <v>825</v>
      </c>
      <c r="E190" s="5">
        <v>44442</v>
      </c>
      <c r="F190" s="6">
        <v>0.5</v>
      </c>
      <c r="G190" s="6">
        <v>0.58333333333333337</v>
      </c>
      <c r="H190" s="6">
        <f>MOD(Produccion[HORA FIN]-Produccion[HORA INICIO],1)</f>
        <v>8.333333333333337E-2</v>
      </c>
      <c r="I190" s="16" t="s">
        <v>104</v>
      </c>
      <c r="J190" s="7" t="s">
        <v>66</v>
      </c>
      <c r="K190" s="7" t="s">
        <v>19</v>
      </c>
      <c r="L190" s="7">
        <v>32</v>
      </c>
      <c r="M190" s="7">
        <v>20</v>
      </c>
      <c r="N190" s="7">
        <f>Produccion[[#This Row],[Cant. Bolsas]]*Produccion[[#This Row],[Kilos Bolsa]]</f>
        <v>640</v>
      </c>
      <c r="O190" s="8" t="s">
        <v>827</v>
      </c>
      <c r="P190" s="29">
        <f>Produccion[[#This Row],[Kilos Producidos]]*VLOOKUP(Produccion[[#This Row],[PRODUCTO]],ValorXKG[#All],2,FALSE)</f>
        <v>64000</v>
      </c>
    </row>
    <row r="191" spans="4:16" x14ac:dyDescent="0.25">
      <c r="D191" s="4" t="s">
        <v>824</v>
      </c>
      <c r="E191" s="5">
        <v>44442</v>
      </c>
      <c r="F191" s="6">
        <v>0.58333333333333337</v>
      </c>
      <c r="G191" s="6">
        <v>0.63194444444444442</v>
      </c>
      <c r="H191" s="6">
        <f>MOD(Produccion[HORA FIN]-Produccion[HORA INICIO],1)</f>
        <v>4.8611111111111049E-2</v>
      </c>
      <c r="I191" s="16" t="s">
        <v>105</v>
      </c>
      <c r="J191" s="7" t="s">
        <v>783</v>
      </c>
      <c r="K191" s="7" t="s">
        <v>19</v>
      </c>
      <c r="L191" s="7">
        <v>5</v>
      </c>
      <c r="M191" s="7">
        <v>20</v>
      </c>
      <c r="N191" s="7">
        <f>Produccion[[#This Row],[Cant. Bolsas]]*Produccion[[#This Row],[Kilos Bolsa]]</f>
        <v>100</v>
      </c>
      <c r="O191" s="8" t="s">
        <v>827</v>
      </c>
      <c r="P191" s="29">
        <f>Produccion[[#This Row],[Kilos Producidos]]*VLOOKUP(Produccion[[#This Row],[PRODUCTO]],ValorXKG[#All],2,FALSE)</f>
        <v>10000</v>
      </c>
    </row>
    <row r="192" spans="4:16" x14ac:dyDescent="0.25">
      <c r="D192" s="4" t="s">
        <v>824</v>
      </c>
      <c r="E192" s="5">
        <v>44442</v>
      </c>
      <c r="F192" s="6">
        <v>0.63194444444444442</v>
      </c>
      <c r="G192" s="6">
        <v>0.64583333333333337</v>
      </c>
      <c r="H192" s="6">
        <f>MOD(Produccion[HORA FIN]-Produccion[HORA INICIO],1)</f>
        <v>1.3888888888888951E-2</v>
      </c>
      <c r="I192" s="16" t="s">
        <v>22</v>
      </c>
      <c r="J192" s="7" t="s">
        <v>783</v>
      </c>
      <c r="K192" s="7" t="s">
        <v>23</v>
      </c>
      <c r="L192" s="7"/>
      <c r="M192" s="7"/>
      <c r="N192" s="7">
        <f>Produccion[[#This Row],[Cant. Bolsas]]*Produccion[[#This Row],[Kilos Bolsa]]</f>
        <v>0</v>
      </c>
      <c r="O192" s="8" t="s">
        <v>45</v>
      </c>
      <c r="P192" s="29">
        <f>Produccion[[#This Row],[Kilos Producidos]]*VLOOKUP(Produccion[[#This Row],[PRODUCTO]],ValorXKG[#All],2,FALSE)</f>
        <v>0</v>
      </c>
    </row>
    <row r="193" spans="4:16" x14ac:dyDescent="0.25">
      <c r="D193" s="4" t="s">
        <v>824</v>
      </c>
      <c r="E193" s="5">
        <v>44442</v>
      </c>
      <c r="F193" s="6">
        <v>0.64583333333333337</v>
      </c>
      <c r="G193" s="6">
        <v>0.70833333333333337</v>
      </c>
      <c r="H193" s="6">
        <f>MOD(Produccion[HORA FIN]-Produccion[HORA INICIO],1)</f>
        <v>6.25E-2</v>
      </c>
      <c r="I193" s="16" t="s">
        <v>106</v>
      </c>
      <c r="J193" s="7" t="s">
        <v>783</v>
      </c>
      <c r="K193" s="7" t="s">
        <v>64</v>
      </c>
      <c r="L193" s="7">
        <v>13</v>
      </c>
      <c r="M193" s="7">
        <v>30</v>
      </c>
      <c r="N193" s="7">
        <f>Produccion[[#This Row],[Cant. Bolsas]]*Produccion[[#This Row],[Kilos Bolsa]]</f>
        <v>390</v>
      </c>
      <c r="O193" s="8" t="s">
        <v>827</v>
      </c>
      <c r="P193" s="29">
        <f>Produccion[[#This Row],[Kilos Producidos]]*VLOOKUP(Produccion[[#This Row],[PRODUCTO]],ValorXKG[#All],2,FALSE)</f>
        <v>44850</v>
      </c>
    </row>
    <row r="194" spans="4:16" x14ac:dyDescent="0.25">
      <c r="D194" s="4" t="s">
        <v>824</v>
      </c>
      <c r="E194" s="5">
        <v>44442</v>
      </c>
      <c r="F194" s="6">
        <v>0.70833333333333337</v>
      </c>
      <c r="G194" s="6">
        <v>0.75</v>
      </c>
      <c r="H194" s="6">
        <f>MOD(Produccion[HORA FIN]-Produccion[HORA INICIO],1)</f>
        <v>4.166666666666663E-2</v>
      </c>
      <c r="I194" s="16" t="s">
        <v>22</v>
      </c>
      <c r="J194" s="7" t="s">
        <v>783</v>
      </c>
      <c r="K194" s="7" t="s">
        <v>23</v>
      </c>
      <c r="L194" s="7"/>
      <c r="M194" s="7"/>
      <c r="N194" s="7">
        <f>Produccion[[#This Row],[Cant. Bolsas]]*Produccion[[#This Row],[Kilos Bolsa]]</f>
        <v>0</v>
      </c>
      <c r="O194" s="8" t="s">
        <v>28</v>
      </c>
      <c r="P194" s="29">
        <f>Produccion[[#This Row],[Kilos Producidos]]*VLOOKUP(Produccion[[#This Row],[PRODUCTO]],ValorXKG[#All],2,FALSE)</f>
        <v>0</v>
      </c>
    </row>
    <row r="195" spans="4:16" x14ac:dyDescent="0.25">
      <c r="D195" s="4" t="s">
        <v>824</v>
      </c>
      <c r="E195" s="5">
        <v>44442</v>
      </c>
      <c r="F195" s="6">
        <v>0.75</v>
      </c>
      <c r="G195" s="6">
        <v>0.91666666666666663</v>
      </c>
      <c r="H195" s="6">
        <f>MOD(Produccion[HORA FIN]-Produccion[HORA INICIO],1)</f>
        <v>0.16666666666666663</v>
      </c>
      <c r="I195" s="16" t="s">
        <v>33</v>
      </c>
      <c r="J195" s="7" t="s">
        <v>783</v>
      </c>
      <c r="K195" s="7" t="s">
        <v>30</v>
      </c>
      <c r="L195" s="7">
        <v>48</v>
      </c>
      <c r="M195" s="7">
        <v>20</v>
      </c>
      <c r="N195" s="7">
        <f>Produccion[[#This Row],[Cant. Bolsas]]*Produccion[[#This Row],[Kilos Bolsa]]</f>
        <v>960</v>
      </c>
      <c r="O195" s="8" t="s">
        <v>827</v>
      </c>
      <c r="P195" s="29">
        <f>Produccion[[#This Row],[Kilos Producidos]]*VLOOKUP(Produccion[[#This Row],[PRODUCTO]],ValorXKG[#All],2,FALSE)</f>
        <v>86400</v>
      </c>
    </row>
    <row r="196" spans="4:16" x14ac:dyDescent="0.25">
      <c r="D196" s="4" t="s">
        <v>826</v>
      </c>
      <c r="E196" s="5">
        <v>44442</v>
      </c>
      <c r="F196" s="6">
        <v>0.91666666666666663</v>
      </c>
      <c r="G196" s="6">
        <v>0.20972222222222223</v>
      </c>
      <c r="H196" s="6">
        <f>MOD(Produccion[HORA FIN]-Produccion[HORA INICIO],1)</f>
        <v>0.29305555555555562</v>
      </c>
      <c r="I196" s="16" t="s">
        <v>44</v>
      </c>
      <c r="J196" s="7" t="s">
        <v>784</v>
      </c>
      <c r="K196" s="7" t="s">
        <v>30</v>
      </c>
      <c r="L196" s="7">
        <v>75</v>
      </c>
      <c r="M196" s="7">
        <v>20</v>
      </c>
      <c r="N196" s="7">
        <f>Produccion[[#This Row],[Cant. Bolsas]]*Produccion[[#This Row],[Kilos Bolsa]]</f>
        <v>1500</v>
      </c>
      <c r="O196" s="8" t="s">
        <v>827</v>
      </c>
      <c r="P196" s="29">
        <f>Produccion[[#This Row],[Kilos Producidos]]*VLOOKUP(Produccion[[#This Row],[PRODUCTO]],ValorXKG[#All],2,FALSE)</f>
        <v>135000</v>
      </c>
    </row>
    <row r="197" spans="4:16" x14ac:dyDescent="0.25">
      <c r="D197" s="4" t="s">
        <v>826</v>
      </c>
      <c r="E197" s="5">
        <v>44442</v>
      </c>
      <c r="F197" s="6">
        <v>0.20972222222222223</v>
      </c>
      <c r="G197" s="6">
        <v>0.25</v>
      </c>
      <c r="H197" s="6">
        <f>MOD(Produccion[HORA FIN]-Produccion[HORA INICIO],1)</f>
        <v>4.0277777777777773E-2</v>
      </c>
      <c r="I197" s="16" t="s">
        <v>22</v>
      </c>
      <c r="J197" s="7" t="s">
        <v>784</v>
      </c>
      <c r="K197" s="7" t="s">
        <v>23</v>
      </c>
      <c r="L197" s="7"/>
      <c r="M197" s="7"/>
      <c r="N197" s="7">
        <f>Produccion[[#This Row],[Cant. Bolsas]]*Produccion[[#This Row],[Kilos Bolsa]]</f>
        <v>0</v>
      </c>
      <c r="O197" s="8" t="s">
        <v>49</v>
      </c>
      <c r="P197" s="29">
        <f>Produccion[[#This Row],[Kilos Producidos]]*VLOOKUP(Produccion[[#This Row],[PRODUCTO]],ValorXKG[#All],2,FALSE)</f>
        <v>0</v>
      </c>
    </row>
    <row r="198" spans="4:16" x14ac:dyDescent="0.25">
      <c r="D198" s="4" t="s">
        <v>825</v>
      </c>
      <c r="E198" s="5">
        <v>44445</v>
      </c>
      <c r="F198" s="6">
        <v>0.25</v>
      </c>
      <c r="G198" s="6">
        <v>0.58333333333333337</v>
      </c>
      <c r="H198" s="6">
        <f>MOD(Produccion[HORA FIN]-Produccion[HORA INICIO],1)</f>
        <v>0.33333333333333337</v>
      </c>
      <c r="I198" s="16" t="s">
        <v>22</v>
      </c>
      <c r="J198" s="7" t="s">
        <v>66</v>
      </c>
      <c r="K198" s="7" t="s">
        <v>23</v>
      </c>
      <c r="L198" s="7"/>
      <c r="M198" s="7"/>
      <c r="N198" s="7">
        <f>Produccion[[#This Row],[Cant. Bolsas]]*Produccion[[#This Row],[Kilos Bolsa]]</f>
        <v>0</v>
      </c>
      <c r="O198" s="8" t="s">
        <v>45</v>
      </c>
      <c r="P198" s="29">
        <f>Produccion[[#This Row],[Kilos Producidos]]*VLOOKUP(Produccion[[#This Row],[PRODUCTO]],ValorXKG[#All],2,FALSE)</f>
        <v>0</v>
      </c>
    </row>
    <row r="199" spans="4:16" x14ac:dyDescent="0.25">
      <c r="D199" s="4" t="s">
        <v>824</v>
      </c>
      <c r="E199" s="5">
        <v>44445</v>
      </c>
      <c r="F199" s="6">
        <v>0.58333333333333337</v>
      </c>
      <c r="G199" s="6">
        <v>0.8125</v>
      </c>
      <c r="H199" s="6">
        <f>MOD(Produccion[HORA FIN]-Produccion[HORA INICIO],1)</f>
        <v>0.22916666666666663</v>
      </c>
      <c r="I199" s="16" t="s">
        <v>22</v>
      </c>
      <c r="J199" s="7" t="s">
        <v>783</v>
      </c>
      <c r="K199" s="7" t="s">
        <v>23</v>
      </c>
      <c r="L199" s="7"/>
      <c r="M199" s="7"/>
      <c r="N199" s="7">
        <f>Produccion[[#This Row],[Cant. Bolsas]]*Produccion[[#This Row],[Kilos Bolsa]]</f>
        <v>0</v>
      </c>
      <c r="O199" s="8" t="s">
        <v>45</v>
      </c>
      <c r="P199" s="29">
        <f>Produccion[[#This Row],[Kilos Producidos]]*VLOOKUP(Produccion[[#This Row],[PRODUCTO]],ValorXKG[#All],2,FALSE)</f>
        <v>0</v>
      </c>
    </row>
    <row r="200" spans="4:16" x14ac:dyDescent="0.25">
      <c r="D200" s="4" t="s">
        <v>824</v>
      </c>
      <c r="E200" s="5">
        <v>44445</v>
      </c>
      <c r="F200" s="6">
        <v>0.8125</v>
      </c>
      <c r="G200" s="6">
        <v>0.91666666666666663</v>
      </c>
      <c r="H200" s="6">
        <f>MOD(Produccion[HORA FIN]-Produccion[HORA INICIO],1)</f>
        <v>0.10416666666666663</v>
      </c>
      <c r="I200" s="16" t="s">
        <v>104</v>
      </c>
      <c r="J200" s="7" t="s">
        <v>783</v>
      </c>
      <c r="K200" s="7" t="s">
        <v>19</v>
      </c>
      <c r="L200" s="7">
        <v>40</v>
      </c>
      <c r="M200" s="7">
        <v>20</v>
      </c>
      <c r="N200" s="7">
        <f>Produccion[[#This Row],[Cant. Bolsas]]*Produccion[[#This Row],[Kilos Bolsa]]</f>
        <v>800</v>
      </c>
      <c r="O200" s="8" t="s">
        <v>827</v>
      </c>
      <c r="P200" s="29">
        <f>Produccion[[#This Row],[Kilos Producidos]]*VLOOKUP(Produccion[[#This Row],[PRODUCTO]],ValorXKG[#All],2,FALSE)</f>
        <v>80000</v>
      </c>
    </row>
    <row r="201" spans="4:16" x14ac:dyDescent="0.25">
      <c r="D201" s="4" t="s">
        <v>826</v>
      </c>
      <c r="E201" s="5">
        <v>44445</v>
      </c>
      <c r="F201" s="6">
        <v>0.91666666666666663</v>
      </c>
      <c r="G201" s="6">
        <v>0.25</v>
      </c>
      <c r="H201" s="6">
        <f>MOD(Produccion[HORA FIN]-Produccion[HORA INICIO],1)</f>
        <v>0.33333333333333337</v>
      </c>
      <c r="I201" s="16" t="s">
        <v>42</v>
      </c>
      <c r="J201" s="7" t="s">
        <v>784</v>
      </c>
      <c r="K201" s="7" t="s">
        <v>19</v>
      </c>
      <c r="L201" s="7">
        <v>108</v>
      </c>
      <c r="M201" s="7">
        <v>20</v>
      </c>
      <c r="N201" s="7">
        <f>Produccion[[#This Row],[Cant. Bolsas]]*Produccion[[#This Row],[Kilos Bolsa]]</f>
        <v>2160</v>
      </c>
      <c r="O201" s="8" t="s">
        <v>827</v>
      </c>
      <c r="P201" s="29">
        <f>Produccion[[#This Row],[Kilos Producidos]]*VLOOKUP(Produccion[[#This Row],[PRODUCTO]],ValorXKG[#All],2,FALSE)</f>
        <v>216000</v>
      </c>
    </row>
    <row r="202" spans="4:16" x14ac:dyDescent="0.25">
      <c r="D202" s="4" t="s">
        <v>825</v>
      </c>
      <c r="E202" s="5">
        <v>44446</v>
      </c>
      <c r="F202" s="6">
        <v>0.25</v>
      </c>
      <c r="G202" s="6">
        <v>0.28125</v>
      </c>
      <c r="H202" s="6">
        <f>MOD(Produccion[HORA FIN]-Produccion[HORA INICIO],1)</f>
        <v>3.125E-2</v>
      </c>
      <c r="I202" s="16" t="s">
        <v>22</v>
      </c>
      <c r="J202" s="7" t="s">
        <v>785</v>
      </c>
      <c r="K202" s="7" t="s">
        <v>23</v>
      </c>
      <c r="L202" s="7"/>
      <c r="M202" s="7"/>
      <c r="N202" s="7">
        <f>Produccion[[#This Row],[Cant. Bolsas]]*Produccion[[#This Row],[Kilos Bolsa]]</f>
        <v>0</v>
      </c>
      <c r="O202" s="8" t="s">
        <v>45</v>
      </c>
      <c r="P202" s="29">
        <f>Produccion[[#This Row],[Kilos Producidos]]*VLOOKUP(Produccion[[#This Row],[PRODUCTO]],ValorXKG[#All],2,FALSE)</f>
        <v>0</v>
      </c>
    </row>
    <row r="203" spans="4:16" x14ac:dyDescent="0.25">
      <c r="D203" s="4" t="s">
        <v>825</v>
      </c>
      <c r="E203" s="5">
        <v>44446</v>
      </c>
      <c r="F203" s="6">
        <v>0.28125</v>
      </c>
      <c r="G203" s="6">
        <v>0.46875</v>
      </c>
      <c r="H203" s="6">
        <f>MOD(Produccion[HORA FIN]-Produccion[HORA INICIO],1)</f>
        <v>0.1875</v>
      </c>
      <c r="I203" s="16" t="s">
        <v>107</v>
      </c>
      <c r="J203" s="7" t="s">
        <v>785</v>
      </c>
      <c r="K203" s="7" t="s">
        <v>13</v>
      </c>
      <c r="L203" s="7">
        <v>55</v>
      </c>
      <c r="M203" s="7">
        <v>20</v>
      </c>
      <c r="N203" s="7">
        <f>Produccion[[#This Row],[Cant. Bolsas]]*Produccion[[#This Row],[Kilos Bolsa]]</f>
        <v>1100</v>
      </c>
      <c r="O203" s="8" t="s">
        <v>827</v>
      </c>
      <c r="P203" s="29">
        <f>Produccion[[#This Row],[Kilos Producidos]]*VLOOKUP(Produccion[[#This Row],[PRODUCTO]],ValorXKG[#All],2,FALSE)</f>
        <v>110000</v>
      </c>
    </row>
    <row r="204" spans="4:16" x14ac:dyDescent="0.25">
      <c r="D204" s="4" t="s">
        <v>825</v>
      </c>
      <c r="E204" s="5">
        <v>44446</v>
      </c>
      <c r="F204" s="6">
        <v>0.46875</v>
      </c>
      <c r="G204" s="6">
        <v>0.58333333333333337</v>
      </c>
      <c r="H204" s="6">
        <f>MOD(Produccion[HORA FIN]-Produccion[HORA INICIO],1)</f>
        <v>0.11458333333333337</v>
      </c>
      <c r="I204" s="16" t="s">
        <v>108</v>
      </c>
      <c r="J204" s="7" t="s">
        <v>785</v>
      </c>
      <c r="K204" s="7" t="s">
        <v>32</v>
      </c>
      <c r="L204" s="7">
        <v>24</v>
      </c>
      <c r="M204" s="7">
        <v>30</v>
      </c>
      <c r="N204" s="7">
        <f>Produccion[[#This Row],[Cant. Bolsas]]*Produccion[[#This Row],[Kilos Bolsa]]</f>
        <v>720</v>
      </c>
      <c r="O204" s="8" t="s">
        <v>827</v>
      </c>
      <c r="P204" s="29">
        <f>Produccion[[#This Row],[Kilos Producidos]]*VLOOKUP(Produccion[[#This Row],[PRODUCTO]],ValorXKG[#All],2,FALSE)</f>
        <v>82800</v>
      </c>
    </row>
    <row r="205" spans="4:16" x14ac:dyDescent="0.25">
      <c r="D205" s="4" t="s">
        <v>824</v>
      </c>
      <c r="E205" s="5">
        <v>44446</v>
      </c>
      <c r="F205" s="6">
        <v>0.58333333333333337</v>
      </c>
      <c r="G205" s="6">
        <v>0.6875</v>
      </c>
      <c r="H205" s="6">
        <f>MOD(Produccion[HORA FIN]-Produccion[HORA INICIO],1)</f>
        <v>0.10416666666666663</v>
      </c>
      <c r="I205" s="16" t="s">
        <v>22</v>
      </c>
      <c r="J205" s="7" t="s">
        <v>783</v>
      </c>
      <c r="K205" s="7" t="s">
        <v>23</v>
      </c>
      <c r="L205" s="7"/>
      <c r="M205" s="7"/>
      <c r="N205" s="7">
        <f>Produccion[[#This Row],[Cant. Bolsas]]*Produccion[[#This Row],[Kilos Bolsa]]</f>
        <v>0</v>
      </c>
      <c r="O205" s="8" t="s">
        <v>28</v>
      </c>
      <c r="P205" s="29">
        <f>Produccion[[#This Row],[Kilos Producidos]]*VLOOKUP(Produccion[[#This Row],[PRODUCTO]],ValorXKG[#All],2,FALSE)</f>
        <v>0</v>
      </c>
    </row>
    <row r="206" spans="4:16" x14ac:dyDescent="0.25">
      <c r="D206" s="4" t="s">
        <v>824</v>
      </c>
      <c r="E206" s="5">
        <v>44446</v>
      </c>
      <c r="F206" s="6">
        <v>0.6875</v>
      </c>
      <c r="G206" s="6">
        <v>0.91666666666666663</v>
      </c>
      <c r="H206" s="6">
        <f>MOD(Produccion[HORA FIN]-Produccion[HORA INICIO],1)</f>
        <v>0.22916666666666663</v>
      </c>
      <c r="I206" s="16" t="s">
        <v>109</v>
      </c>
      <c r="J206" s="7" t="s">
        <v>783</v>
      </c>
      <c r="K206" s="7" t="s">
        <v>13</v>
      </c>
      <c r="L206" s="7">
        <v>87</v>
      </c>
      <c r="M206" s="7">
        <v>20</v>
      </c>
      <c r="N206" s="7">
        <f>Produccion[[#This Row],[Cant. Bolsas]]*Produccion[[#This Row],[Kilos Bolsa]]</f>
        <v>1740</v>
      </c>
      <c r="O206" s="8" t="s">
        <v>827</v>
      </c>
      <c r="P206" s="29">
        <f>Produccion[[#This Row],[Kilos Producidos]]*VLOOKUP(Produccion[[#This Row],[PRODUCTO]],ValorXKG[#All],2,FALSE)</f>
        <v>174000</v>
      </c>
    </row>
    <row r="207" spans="4:16" x14ac:dyDescent="0.25">
      <c r="D207" s="4" t="s">
        <v>826</v>
      </c>
      <c r="E207" s="5">
        <v>44446</v>
      </c>
      <c r="F207" s="6">
        <v>0.91666666666666663</v>
      </c>
      <c r="G207" s="6">
        <v>0.99305555555555558</v>
      </c>
      <c r="H207" s="6">
        <f>MOD(Produccion[HORA FIN]-Produccion[HORA INICIO],1)</f>
        <v>7.6388888888888951E-2</v>
      </c>
      <c r="I207" s="16" t="s">
        <v>110</v>
      </c>
      <c r="J207" s="7" t="s">
        <v>784</v>
      </c>
      <c r="K207" s="7" t="s">
        <v>13</v>
      </c>
      <c r="L207" s="7">
        <v>18</v>
      </c>
      <c r="M207" s="7">
        <v>20</v>
      </c>
      <c r="N207" s="7">
        <f>Produccion[[#This Row],[Cant. Bolsas]]*Produccion[[#This Row],[Kilos Bolsa]]</f>
        <v>360</v>
      </c>
      <c r="O207" s="8" t="s">
        <v>827</v>
      </c>
      <c r="P207" s="29">
        <f>Produccion[[#This Row],[Kilos Producidos]]*VLOOKUP(Produccion[[#This Row],[PRODUCTO]],ValorXKG[#All],2,FALSE)</f>
        <v>36000</v>
      </c>
    </row>
    <row r="208" spans="4:16" x14ac:dyDescent="0.25">
      <c r="D208" s="4" t="s">
        <v>826</v>
      </c>
      <c r="E208" s="5">
        <v>44446</v>
      </c>
      <c r="F208" s="6">
        <v>0.99305555555555558</v>
      </c>
      <c r="G208" s="6">
        <v>3.472222222222222E-3</v>
      </c>
      <c r="H208" s="6">
        <f>MOD(Produccion[HORA FIN]-Produccion[HORA INICIO],1)</f>
        <v>1.041666666666663E-2</v>
      </c>
      <c r="I208" s="16" t="s">
        <v>22</v>
      </c>
      <c r="J208" s="7" t="s">
        <v>784</v>
      </c>
      <c r="K208" s="7" t="s">
        <v>23</v>
      </c>
      <c r="L208" s="7"/>
      <c r="M208" s="7"/>
      <c r="N208" s="7">
        <f>Produccion[[#This Row],[Cant. Bolsas]]*Produccion[[#This Row],[Kilos Bolsa]]</f>
        <v>0</v>
      </c>
      <c r="O208" s="8" t="s">
        <v>45</v>
      </c>
      <c r="P208" s="29">
        <f>Produccion[[#This Row],[Kilos Producidos]]*VLOOKUP(Produccion[[#This Row],[PRODUCTO]],ValorXKG[#All],2,FALSE)</f>
        <v>0</v>
      </c>
    </row>
    <row r="209" spans="4:16" x14ac:dyDescent="0.25">
      <c r="D209" s="4" t="s">
        <v>826</v>
      </c>
      <c r="E209" s="5">
        <v>44446</v>
      </c>
      <c r="F209" s="6">
        <v>3.472222222222222E-3</v>
      </c>
      <c r="G209" s="6">
        <v>0.21319444444444444</v>
      </c>
      <c r="H209" s="6">
        <f>MOD(Produccion[HORA FIN]-Produccion[HORA INICIO],1)</f>
        <v>0.20972222222222223</v>
      </c>
      <c r="I209" s="16" t="s">
        <v>111</v>
      </c>
      <c r="J209" s="7" t="s">
        <v>784</v>
      </c>
      <c r="K209" s="7" t="s">
        <v>32</v>
      </c>
      <c r="L209" s="7">
        <v>50</v>
      </c>
      <c r="M209" s="7">
        <v>30</v>
      </c>
      <c r="N209" s="7">
        <f>Produccion[[#This Row],[Cant. Bolsas]]*Produccion[[#This Row],[Kilos Bolsa]]</f>
        <v>1500</v>
      </c>
      <c r="O209" s="8" t="s">
        <v>827</v>
      </c>
      <c r="P209" s="29">
        <f>Produccion[[#This Row],[Kilos Producidos]]*VLOOKUP(Produccion[[#This Row],[PRODUCTO]],ValorXKG[#All],2,FALSE)</f>
        <v>172500</v>
      </c>
    </row>
    <row r="210" spans="4:16" x14ac:dyDescent="0.25">
      <c r="D210" s="4" t="s">
        <v>826</v>
      </c>
      <c r="E210" s="5">
        <v>44446</v>
      </c>
      <c r="F210" s="6">
        <v>0.21319444444444444</v>
      </c>
      <c r="G210" s="6">
        <v>0.25</v>
      </c>
      <c r="H210" s="6">
        <f>MOD(Produccion[HORA FIN]-Produccion[HORA INICIO],1)</f>
        <v>3.6805555555555564E-2</v>
      </c>
      <c r="I210" s="16" t="s">
        <v>22</v>
      </c>
      <c r="J210" s="7" t="s">
        <v>784</v>
      </c>
      <c r="K210" s="7" t="s">
        <v>23</v>
      </c>
      <c r="L210" s="7"/>
      <c r="M210" s="7"/>
      <c r="N210" s="7">
        <f>Produccion[[#This Row],[Cant. Bolsas]]*Produccion[[#This Row],[Kilos Bolsa]]</f>
        <v>0</v>
      </c>
      <c r="O210" s="8" t="s">
        <v>28</v>
      </c>
      <c r="P210" s="29">
        <f>Produccion[[#This Row],[Kilos Producidos]]*VLOOKUP(Produccion[[#This Row],[PRODUCTO]],ValorXKG[#All],2,FALSE)</f>
        <v>0</v>
      </c>
    </row>
    <row r="211" spans="4:16" x14ac:dyDescent="0.25">
      <c r="D211" s="4" t="s">
        <v>825</v>
      </c>
      <c r="E211" s="5">
        <v>44447</v>
      </c>
      <c r="F211" s="6">
        <v>0.25</v>
      </c>
      <c r="G211" s="6">
        <v>0.27777777777777779</v>
      </c>
      <c r="H211" s="6">
        <f>MOD(Produccion[HORA FIN]-Produccion[HORA INICIO],1)</f>
        <v>2.777777777777779E-2</v>
      </c>
      <c r="I211" s="16" t="s">
        <v>22</v>
      </c>
      <c r="J211" s="7" t="s">
        <v>66</v>
      </c>
      <c r="K211" s="7" t="s">
        <v>23</v>
      </c>
      <c r="L211" s="7"/>
      <c r="M211" s="7"/>
      <c r="N211" s="7">
        <f>Produccion[[#This Row],[Cant. Bolsas]]*Produccion[[#This Row],[Kilos Bolsa]]</f>
        <v>0</v>
      </c>
      <c r="O211" s="8" t="s">
        <v>28</v>
      </c>
      <c r="P211" s="29">
        <f>Produccion[[#This Row],[Kilos Producidos]]*VLOOKUP(Produccion[[#This Row],[PRODUCTO]],ValorXKG[#All],2,FALSE)</f>
        <v>0</v>
      </c>
    </row>
    <row r="212" spans="4:16" x14ac:dyDescent="0.25">
      <c r="D212" s="4" t="s">
        <v>825</v>
      </c>
      <c r="E212" s="5">
        <v>44447</v>
      </c>
      <c r="F212" s="6">
        <v>0.27777777777777779</v>
      </c>
      <c r="G212" s="6">
        <v>0.58333333333333337</v>
      </c>
      <c r="H212" s="6">
        <f>MOD(Produccion[HORA FIN]-Produccion[HORA INICIO],1)</f>
        <v>0.30555555555555558</v>
      </c>
      <c r="I212" s="16" t="s">
        <v>112</v>
      </c>
      <c r="J212" s="7" t="s">
        <v>66</v>
      </c>
      <c r="K212" s="7" t="s">
        <v>36</v>
      </c>
      <c r="L212" s="7">
        <v>34</v>
      </c>
      <c r="M212" s="7">
        <v>30</v>
      </c>
      <c r="N212" s="7">
        <f>Produccion[[#This Row],[Cant. Bolsas]]*Produccion[[#This Row],[Kilos Bolsa]]</f>
        <v>1020</v>
      </c>
      <c r="O212" s="8" t="s">
        <v>827</v>
      </c>
      <c r="P212" s="29">
        <f>Produccion[[#This Row],[Kilos Producidos]]*VLOOKUP(Produccion[[#This Row],[PRODUCTO]],ValorXKG[#All],2,FALSE)</f>
        <v>117300</v>
      </c>
    </row>
    <row r="213" spans="4:16" x14ac:dyDescent="0.25">
      <c r="D213" s="4" t="s">
        <v>825</v>
      </c>
      <c r="E213" s="5">
        <v>44447</v>
      </c>
      <c r="F213" s="6">
        <v>0.27777777777777779</v>
      </c>
      <c r="G213" s="6">
        <v>0.58333333333333337</v>
      </c>
      <c r="H213" s="6">
        <f>MOD(Produccion[HORA FIN]-Produccion[HORA INICIO],1)</f>
        <v>0.30555555555555558</v>
      </c>
      <c r="I213" s="16" t="s">
        <v>63</v>
      </c>
      <c r="J213" s="7" t="s">
        <v>66</v>
      </c>
      <c r="K213" s="7" t="s">
        <v>38</v>
      </c>
      <c r="L213" s="7">
        <v>50</v>
      </c>
      <c r="M213" s="7">
        <v>20</v>
      </c>
      <c r="N213" s="7">
        <f>Produccion[[#This Row],[Cant. Bolsas]]*Produccion[[#This Row],[Kilos Bolsa]]</f>
        <v>1000</v>
      </c>
      <c r="O213" s="8" t="s">
        <v>827</v>
      </c>
      <c r="P213" s="29">
        <f>Produccion[[#This Row],[Kilos Producidos]]*VLOOKUP(Produccion[[#This Row],[PRODUCTO]],ValorXKG[#All],2,FALSE)</f>
        <v>165000</v>
      </c>
    </row>
    <row r="214" spans="4:16" x14ac:dyDescent="0.25">
      <c r="D214" s="4" t="s">
        <v>824</v>
      </c>
      <c r="E214" s="5">
        <v>44447</v>
      </c>
      <c r="F214" s="6">
        <v>0.58333333333333337</v>
      </c>
      <c r="G214" s="6">
        <v>0.66666666666666663</v>
      </c>
      <c r="H214" s="6">
        <f>MOD(Produccion[HORA FIN]-Produccion[HORA INICIO],1)</f>
        <v>8.3333333333333259E-2</v>
      </c>
      <c r="I214" s="16" t="s">
        <v>40</v>
      </c>
      <c r="J214" s="7" t="s">
        <v>783</v>
      </c>
      <c r="K214" s="7" t="s">
        <v>36</v>
      </c>
      <c r="L214" s="7">
        <v>6</v>
      </c>
      <c r="M214" s="7">
        <v>30</v>
      </c>
      <c r="N214" s="7">
        <f>Produccion[[#This Row],[Cant. Bolsas]]*Produccion[[#This Row],[Kilos Bolsa]]</f>
        <v>180</v>
      </c>
      <c r="O214" s="8" t="s">
        <v>827</v>
      </c>
      <c r="P214" s="29">
        <f>Produccion[[#This Row],[Kilos Producidos]]*VLOOKUP(Produccion[[#This Row],[PRODUCTO]],ValorXKG[#All],2,FALSE)</f>
        <v>20700</v>
      </c>
    </row>
    <row r="215" spans="4:16" x14ac:dyDescent="0.25">
      <c r="D215" s="4" t="s">
        <v>824</v>
      </c>
      <c r="E215" s="5">
        <v>44447</v>
      </c>
      <c r="F215" s="6">
        <v>0.58333333333333337</v>
      </c>
      <c r="G215" s="6">
        <v>0.66666666666666663</v>
      </c>
      <c r="H215" s="6">
        <f>MOD(Produccion[HORA FIN]-Produccion[HORA INICIO],1)</f>
        <v>8.3333333333333259E-2</v>
      </c>
      <c r="I215" s="16" t="s">
        <v>40</v>
      </c>
      <c r="J215" s="7" t="s">
        <v>783</v>
      </c>
      <c r="K215" s="7" t="s">
        <v>38</v>
      </c>
      <c r="L215" s="7">
        <v>9</v>
      </c>
      <c r="M215" s="7">
        <v>20</v>
      </c>
      <c r="N215" s="7">
        <f>Produccion[[#This Row],[Cant. Bolsas]]*Produccion[[#This Row],[Kilos Bolsa]]</f>
        <v>180</v>
      </c>
      <c r="O215" s="8" t="s">
        <v>827</v>
      </c>
      <c r="P215" s="29">
        <f>Produccion[[#This Row],[Kilos Producidos]]*VLOOKUP(Produccion[[#This Row],[PRODUCTO]],ValorXKG[#All],2,FALSE)</f>
        <v>29700</v>
      </c>
    </row>
    <row r="216" spans="4:16" x14ac:dyDescent="0.25">
      <c r="D216" s="4" t="s">
        <v>824</v>
      </c>
      <c r="E216" s="5">
        <v>44447</v>
      </c>
      <c r="F216" s="6">
        <v>0.66666666666666663</v>
      </c>
      <c r="G216" s="6">
        <v>0.72916666666666663</v>
      </c>
      <c r="H216" s="6">
        <f>MOD(Produccion[HORA FIN]-Produccion[HORA INICIO],1)</f>
        <v>6.25E-2</v>
      </c>
      <c r="I216" s="16" t="s">
        <v>22</v>
      </c>
      <c r="J216" s="7" t="s">
        <v>783</v>
      </c>
      <c r="K216" s="7" t="s">
        <v>23</v>
      </c>
      <c r="L216" s="7"/>
      <c r="M216" s="7"/>
      <c r="N216" s="7">
        <f>Produccion[[#This Row],[Cant. Bolsas]]*Produccion[[#This Row],[Kilos Bolsa]]</f>
        <v>0</v>
      </c>
      <c r="O216" s="8" t="s">
        <v>28</v>
      </c>
      <c r="P216" s="29">
        <f>Produccion[[#This Row],[Kilos Producidos]]*VLOOKUP(Produccion[[#This Row],[PRODUCTO]],ValorXKG[#All],2,FALSE)</f>
        <v>0</v>
      </c>
    </row>
    <row r="217" spans="4:16" x14ac:dyDescent="0.25">
      <c r="D217" s="4" t="s">
        <v>824</v>
      </c>
      <c r="E217" s="5">
        <v>44447</v>
      </c>
      <c r="F217" s="6">
        <v>0.72916666666666663</v>
      </c>
      <c r="G217" s="6">
        <v>0.77083333333333337</v>
      </c>
      <c r="H217" s="6">
        <f>MOD(Produccion[HORA FIN]-Produccion[HORA INICIO],1)</f>
        <v>4.1666666666666741E-2</v>
      </c>
      <c r="I217" s="16" t="s">
        <v>29</v>
      </c>
      <c r="J217" s="7" t="s">
        <v>783</v>
      </c>
      <c r="K217" s="7" t="s">
        <v>30</v>
      </c>
      <c r="L217" s="7">
        <v>8</v>
      </c>
      <c r="M217" s="7">
        <v>20</v>
      </c>
      <c r="N217" s="7">
        <f>Produccion[[#This Row],[Cant. Bolsas]]*Produccion[[#This Row],[Kilos Bolsa]]</f>
        <v>160</v>
      </c>
      <c r="O217" s="8" t="s">
        <v>827</v>
      </c>
      <c r="P217" s="29">
        <f>Produccion[[#This Row],[Kilos Producidos]]*VLOOKUP(Produccion[[#This Row],[PRODUCTO]],ValorXKG[#All],2,FALSE)</f>
        <v>14400</v>
      </c>
    </row>
    <row r="218" spans="4:16" x14ac:dyDescent="0.25">
      <c r="D218" s="4" t="s">
        <v>824</v>
      </c>
      <c r="E218" s="5">
        <v>44447</v>
      </c>
      <c r="F218" s="6">
        <v>0.77083333333333337</v>
      </c>
      <c r="G218" s="6">
        <v>0.91666666666666663</v>
      </c>
      <c r="H218" s="6">
        <f>MOD(Produccion[HORA FIN]-Produccion[HORA INICIO],1)</f>
        <v>0.14583333333333326</v>
      </c>
      <c r="I218" s="16" t="s">
        <v>113</v>
      </c>
      <c r="J218" s="7" t="s">
        <v>783</v>
      </c>
      <c r="K218" s="7" t="s">
        <v>64</v>
      </c>
      <c r="L218" s="7">
        <v>38</v>
      </c>
      <c r="M218" s="7">
        <v>30</v>
      </c>
      <c r="N218" s="7">
        <f>Produccion[[#This Row],[Cant. Bolsas]]*Produccion[[#This Row],[Kilos Bolsa]]</f>
        <v>1140</v>
      </c>
      <c r="O218" s="8" t="s">
        <v>827</v>
      </c>
      <c r="P218" s="29">
        <f>Produccion[[#This Row],[Kilos Producidos]]*VLOOKUP(Produccion[[#This Row],[PRODUCTO]],ValorXKG[#All],2,FALSE)</f>
        <v>131100</v>
      </c>
    </row>
    <row r="219" spans="4:16" x14ac:dyDescent="0.25">
      <c r="D219" s="4" t="s">
        <v>826</v>
      </c>
      <c r="E219" s="5">
        <v>44447</v>
      </c>
      <c r="F219" s="6">
        <v>0.91666666666666663</v>
      </c>
      <c r="G219" s="6">
        <v>0.1111111111111111</v>
      </c>
      <c r="H219" s="6">
        <f>MOD(Produccion[HORA FIN]-Produccion[HORA INICIO],1)</f>
        <v>0.19444444444444442</v>
      </c>
      <c r="I219" s="16" t="s">
        <v>114</v>
      </c>
      <c r="J219" s="7" t="s">
        <v>784</v>
      </c>
      <c r="K219" s="7" t="s">
        <v>32</v>
      </c>
      <c r="L219" s="7">
        <v>47</v>
      </c>
      <c r="M219" s="7">
        <v>30</v>
      </c>
      <c r="N219" s="7">
        <f>Produccion[[#This Row],[Cant. Bolsas]]*Produccion[[#This Row],[Kilos Bolsa]]</f>
        <v>1410</v>
      </c>
      <c r="O219" s="8" t="s">
        <v>827</v>
      </c>
      <c r="P219" s="29">
        <f>Produccion[[#This Row],[Kilos Producidos]]*VLOOKUP(Produccion[[#This Row],[PRODUCTO]],ValorXKG[#All],2,FALSE)</f>
        <v>162150</v>
      </c>
    </row>
    <row r="220" spans="4:16" x14ac:dyDescent="0.25">
      <c r="D220" s="4" t="s">
        <v>826</v>
      </c>
      <c r="E220" s="5">
        <v>44447</v>
      </c>
      <c r="F220" s="6">
        <v>0.1111111111111111</v>
      </c>
      <c r="G220" s="6">
        <v>0.13541666666666666</v>
      </c>
      <c r="H220" s="6">
        <f>MOD(Produccion[HORA FIN]-Produccion[HORA INICIO],1)</f>
        <v>2.4305555555555552E-2</v>
      </c>
      <c r="I220" s="16" t="s">
        <v>22</v>
      </c>
      <c r="J220" s="7" t="s">
        <v>784</v>
      </c>
      <c r="K220" s="7" t="s">
        <v>23</v>
      </c>
      <c r="L220" s="7"/>
      <c r="M220" s="7"/>
      <c r="N220" s="7">
        <f>Produccion[[#This Row],[Cant. Bolsas]]*Produccion[[#This Row],[Kilos Bolsa]]</f>
        <v>0</v>
      </c>
      <c r="O220" s="8" t="s">
        <v>24</v>
      </c>
      <c r="P220" s="29">
        <f>Produccion[[#This Row],[Kilos Producidos]]*VLOOKUP(Produccion[[#This Row],[PRODUCTO]],ValorXKG[#All],2,FALSE)</f>
        <v>0</v>
      </c>
    </row>
    <row r="221" spans="4:16" x14ac:dyDescent="0.25">
      <c r="D221" s="4" t="s">
        <v>826</v>
      </c>
      <c r="E221" s="5">
        <v>44447</v>
      </c>
      <c r="F221" s="6">
        <v>0.13541666666666666</v>
      </c>
      <c r="G221" s="6">
        <v>0.25</v>
      </c>
      <c r="H221" s="6">
        <f>MOD(Produccion[HORA FIN]-Produccion[HORA INICIO],1)</f>
        <v>0.11458333333333334</v>
      </c>
      <c r="I221" s="16" t="s">
        <v>104</v>
      </c>
      <c r="J221" s="7" t="s">
        <v>784</v>
      </c>
      <c r="K221" s="7" t="s">
        <v>36</v>
      </c>
      <c r="L221" s="7">
        <v>22</v>
      </c>
      <c r="M221" s="7">
        <v>20</v>
      </c>
      <c r="N221" s="7">
        <f>Produccion[[#This Row],[Cant. Bolsas]]*Produccion[[#This Row],[Kilos Bolsa]]</f>
        <v>440</v>
      </c>
      <c r="O221" s="8" t="s">
        <v>827</v>
      </c>
      <c r="P221" s="29">
        <f>Produccion[[#This Row],[Kilos Producidos]]*VLOOKUP(Produccion[[#This Row],[PRODUCTO]],ValorXKG[#All],2,FALSE)</f>
        <v>50600</v>
      </c>
    </row>
    <row r="222" spans="4:16" x14ac:dyDescent="0.25">
      <c r="D222" s="4" t="s">
        <v>826</v>
      </c>
      <c r="E222" s="5">
        <v>44447</v>
      </c>
      <c r="F222" s="6">
        <v>0.13541666666666666</v>
      </c>
      <c r="G222" s="6">
        <v>0.25</v>
      </c>
      <c r="H222" s="6">
        <f>MOD(Produccion[HORA FIN]-Produccion[HORA INICIO],1)</f>
        <v>0.11458333333333334</v>
      </c>
      <c r="I222" s="16" t="s">
        <v>115</v>
      </c>
      <c r="J222" s="7" t="s">
        <v>784</v>
      </c>
      <c r="K222" s="7" t="s">
        <v>38</v>
      </c>
      <c r="L222" s="7">
        <v>15</v>
      </c>
      <c r="M222" s="7">
        <v>30</v>
      </c>
      <c r="N222" s="7">
        <f>Produccion[[#This Row],[Cant. Bolsas]]*Produccion[[#This Row],[Kilos Bolsa]]</f>
        <v>450</v>
      </c>
      <c r="O222" s="8" t="s">
        <v>827</v>
      </c>
      <c r="P222" s="29">
        <f>Produccion[[#This Row],[Kilos Producidos]]*VLOOKUP(Produccion[[#This Row],[PRODUCTO]],ValorXKG[#All],2,FALSE)</f>
        <v>74250</v>
      </c>
    </row>
    <row r="223" spans="4:16" x14ac:dyDescent="0.25">
      <c r="D223" s="4" t="s">
        <v>825</v>
      </c>
      <c r="E223" s="5">
        <v>44448</v>
      </c>
      <c r="F223" s="6">
        <v>0.25</v>
      </c>
      <c r="G223" s="6">
        <v>0.53125</v>
      </c>
      <c r="H223" s="6">
        <f>MOD(Produccion[HORA FIN]-Produccion[HORA INICIO],1)</f>
        <v>0.28125</v>
      </c>
      <c r="I223" s="16" t="s">
        <v>116</v>
      </c>
      <c r="J223" s="7" t="s">
        <v>117</v>
      </c>
      <c r="K223" s="7" t="s">
        <v>32</v>
      </c>
      <c r="L223" s="7">
        <v>25</v>
      </c>
      <c r="M223" s="7">
        <v>33</v>
      </c>
      <c r="N223" s="7">
        <f>Produccion[[#This Row],[Cant. Bolsas]]*Produccion[[#This Row],[Kilos Bolsa]]</f>
        <v>825</v>
      </c>
      <c r="O223" s="8" t="s">
        <v>827</v>
      </c>
      <c r="P223" s="29">
        <f>Produccion[[#This Row],[Kilos Producidos]]*VLOOKUP(Produccion[[#This Row],[PRODUCTO]],ValorXKG[#All],2,FALSE)</f>
        <v>94875</v>
      </c>
    </row>
    <row r="224" spans="4:16" x14ac:dyDescent="0.25">
      <c r="D224" s="4" t="s">
        <v>825</v>
      </c>
      <c r="E224" s="5">
        <v>44448</v>
      </c>
      <c r="F224" s="6">
        <v>0.53125</v>
      </c>
      <c r="G224" s="6">
        <v>0.58333333333333337</v>
      </c>
      <c r="H224" s="6">
        <f>MOD(Produccion[HORA FIN]-Produccion[HORA INICIO],1)</f>
        <v>5.208333333333337E-2</v>
      </c>
      <c r="I224" s="16" t="s">
        <v>22</v>
      </c>
      <c r="J224" s="7" t="s">
        <v>117</v>
      </c>
      <c r="K224" s="7" t="s">
        <v>23</v>
      </c>
      <c r="L224" s="7"/>
      <c r="M224" s="7"/>
      <c r="N224" s="7">
        <f>Produccion[[#This Row],[Cant. Bolsas]]*Produccion[[#This Row],[Kilos Bolsa]]</f>
        <v>0</v>
      </c>
      <c r="O224" s="8" t="s">
        <v>41</v>
      </c>
      <c r="P224" s="29">
        <f>Produccion[[#This Row],[Kilos Producidos]]*VLOOKUP(Produccion[[#This Row],[PRODUCTO]],ValorXKG[#All],2,FALSE)</f>
        <v>0</v>
      </c>
    </row>
    <row r="225" spans="4:16" x14ac:dyDescent="0.25">
      <c r="D225" s="4" t="s">
        <v>824</v>
      </c>
      <c r="E225" s="5">
        <v>44448</v>
      </c>
      <c r="F225" s="6">
        <v>0.58333333333333337</v>
      </c>
      <c r="G225" s="6">
        <v>0.72916666666666663</v>
      </c>
      <c r="H225" s="6">
        <f>MOD(Produccion[HORA FIN]-Produccion[HORA INICIO],1)</f>
        <v>0.14583333333333326</v>
      </c>
      <c r="I225" s="16" t="s">
        <v>22</v>
      </c>
      <c r="J225" s="7" t="s">
        <v>783</v>
      </c>
      <c r="K225" s="7" t="s">
        <v>23</v>
      </c>
      <c r="L225" s="7"/>
      <c r="M225" s="7"/>
      <c r="N225" s="7">
        <f>Produccion[[#This Row],[Cant. Bolsas]]*Produccion[[#This Row],[Kilos Bolsa]]</f>
        <v>0</v>
      </c>
      <c r="O225" s="8" t="s">
        <v>41</v>
      </c>
      <c r="P225" s="29">
        <f>Produccion[[#This Row],[Kilos Producidos]]*VLOOKUP(Produccion[[#This Row],[PRODUCTO]],ValorXKG[#All],2,FALSE)</f>
        <v>0</v>
      </c>
    </row>
    <row r="226" spans="4:16" x14ac:dyDescent="0.25">
      <c r="D226" s="4" t="s">
        <v>824</v>
      </c>
      <c r="E226" s="5">
        <v>44448</v>
      </c>
      <c r="F226" s="6">
        <v>0.72916666666666663</v>
      </c>
      <c r="G226" s="6">
        <v>0.91666666666666663</v>
      </c>
      <c r="H226" s="6">
        <f>MOD(Produccion[HORA FIN]-Produccion[HORA INICIO],1)</f>
        <v>0.1875</v>
      </c>
      <c r="I226" s="16" t="s">
        <v>118</v>
      </c>
      <c r="J226" s="7" t="s">
        <v>783</v>
      </c>
      <c r="K226" s="7" t="s">
        <v>26</v>
      </c>
      <c r="L226" s="7">
        <v>50</v>
      </c>
      <c r="M226" s="7">
        <v>40</v>
      </c>
      <c r="N226" s="7">
        <f>Produccion[[#This Row],[Cant. Bolsas]]*Produccion[[#This Row],[Kilos Bolsa]]</f>
        <v>2000</v>
      </c>
      <c r="O226" s="8" t="s">
        <v>827</v>
      </c>
      <c r="P226" s="29">
        <f>Produccion[[#This Row],[Kilos Producidos]]*VLOOKUP(Produccion[[#This Row],[PRODUCTO]],ValorXKG[#All],2,FALSE)</f>
        <v>300000</v>
      </c>
    </row>
    <row r="227" spans="4:16" x14ac:dyDescent="0.25">
      <c r="D227" s="4" t="s">
        <v>826</v>
      </c>
      <c r="E227" s="5">
        <v>44448</v>
      </c>
      <c r="F227" s="6">
        <v>0.91666666666666663</v>
      </c>
      <c r="G227" s="6">
        <v>0.93055555555555558</v>
      </c>
      <c r="H227" s="6">
        <f>MOD(Produccion[HORA FIN]-Produccion[HORA INICIO],1)</f>
        <v>1.3888888888888951E-2</v>
      </c>
      <c r="I227" s="16" t="s">
        <v>22</v>
      </c>
      <c r="J227" s="7" t="s">
        <v>784</v>
      </c>
      <c r="K227" s="7" t="s">
        <v>23</v>
      </c>
      <c r="L227" s="7"/>
      <c r="M227" s="7"/>
      <c r="N227" s="7">
        <f>Produccion[[#This Row],[Cant. Bolsas]]*Produccion[[#This Row],[Kilos Bolsa]]</f>
        <v>0</v>
      </c>
      <c r="O227" s="8" t="s">
        <v>45</v>
      </c>
      <c r="P227" s="29">
        <f>Produccion[[#This Row],[Kilos Producidos]]*VLOOKUP(Produccion[[#This Row],[PRODUCTO]],ValorXKG[#All],2,FALSE)</f>
        <v>0</v>
      </c>
    </row>
    <row r="228" spans="4:16" x14ac:dyDescent="0.25">
      <c r="D228" s="4" t="s">
        <v>826</v>
      </c>
      <c r="E228" s="5">
        <v>44448</v>
      </c>
      <c r="F228" s="6">
        <v>0.93055555555555558</v>
      </c>
      <c r="G228" s="6">
        <v>0.19097222222222221</v>
      </c>
      <c r="H228" s="6">
        <f>MOD(Produccion[HORA FIN]-Produccion[HORA INICIO],1)</f>
        <v>0.26041666666666663</v>
      </c>
      <c r="I228" s="16" t="s">
        <v>119</v>
      </c>
      <c r="J228" s="7" t="s">
        <v>784</v>
      </c>
      <c r="K228" s="7" t="s">
        <v>30</v>
      </c>
      <c r="L228" s="7">
        <v>80</v>
      </c>
      <c r="M228" s="7">
        <v>20</v>
      </c>
      <c r="N228" s="7">
        <f>Produccion[[#This Row],[Cant. Bolsas]]*Produccion[[#This Row],[Kilos Bolsa]]</f>
        <v>1600</v>
      </c>
      <c r="O228" s="8" t="s">
        <v>827</v>
      </c>
      <c r="P228" s="29">
        <f>Produccion[[#This Row],[Kilos Producidos]]*VLOOKUP(Produccion[[#This Row],[PRODUCTO]],ValorXKG[#All],2,FALSE)</f>
        <v>144000</v>
      </c>
    </row>
    <row r="229" spans="4:16" x14ac:dyDescent="0.25">
      <c r="D229" s="4" t="s">
        <v>826</v>
      </c>
      <c r="E229" s="5">
        <v>44448</v>
      </c>
      <c r="F229" s="6">
        <v>0.19097222222222221</v>
      </c>
      <c r="G229" s="6">
        <v>0.22222222222222221</v>
      </c>
      <c r="H229" s="6">
        <f>MOD(Produccion[HORA FIN]-Produccion[HORA INICIO],1)</f>
        <v>3.125E-2</v>
      </c>
      <c r="I229" s="16" t="s">
        <v>22</v>
      </c>
      <c r="J229" s="7" t="s">
        <v>784</v>
      </c>
      <c r="K229" s="7" t="s">
        <v>23</v>
      </c>
      <c r="L229" s="7"/>
      <c r="M229" s="7"/>
      <c r="N229" s="7">
        <f>Produccion[[#This Row],[Cant. Bolsas]]*Produccion[[#This Row],[Kilos Bolsa]]</f>
        <v>0</v>
      </c>
      <c r="O229" s="8" t="s">
        <v>28</v>
      </c>
      <c r="P229" s="29">
        <f>Produccion[[#This Row],[Kilos Producidos]]*VLOOKUP(Produccion[[#This Row],[PRODUCTO]],ValorXKG[#All],2,FALSE)</f>
        <v>0</v>
      </c>
    </row>
    <row r="230" spans="4:16" x14ac:dyDescent="0.25">
      <c r="D230" s="4" t="s">
        <v>826</v>
      </c>
      <c r="E230" s="5">
        <v>44448</v>
      </c>
      <c r="F230" s="6">
        <v>0.22222222222222221</v>
      </c>
      <c r="G230" s="6">
        <v>0.25</v>
      </c>
      <c r="H230" s="6">
        <f>MOD(Produccion[HORA FIN]-Produccion[HORA INICIO],1)</f>
        <v>2.777777777777779E-2</v>
      </c>
      <c r="I230" s="16" t="s">
        <v>80</v>
      </c>
      <c r="J230" s="7" t="s">
        <v>784</v>
      </c>
      <c r="K230" s="7" t="s">
        <v>19</v>
      </c>
      <c r="L230" s="7">
        <v>16</v>
      </c>
      <c r="M230" s="7">
        <v>20</v>
      </c>
      <c r="N230" s="7">
        <f>Produccion[[#This Row],[Cant. Bolsas]]*Produccion[[#This Row],[Kilos Bolsa]]</f>
        <v>320</v>
      </c>
      <c r="O230" s="8" t="s">
        <v>827</v>
      </c>
      <c r="P230" s="29">
        <f>Produccion[[#This Row],[Kilos Producidos]]*VLOOKUP(Produccion[[#This Row],[PRODUCTO]],ValorXKG[#All],2,FALSE)</f>
        <v>32000</v>
      </c>
    </row>
    <row r="231" spans="4:16" x14ac:dyDescent="0.25">
      <c r="D231" s="4" t="s">
        <v>825</v>
      </c>
      <c r="E231" s="5">
        <v>44449</v>
      </c>
      <c r="F231" s="6">
        <v>0.25</v>
      </c>
      <c r="G231" s="6">
        <v>0.41666666666666669</v>
      </c>
      <c r="H231" s="6">
        <f>MOD(Produccion[HORA FIN]-Produccion[HORA INICIO],1)</f>
        <v>0.16666666666666669</v>
      </c>
      <c r="I231" s="16" t="s">
        <v>15</v>
      </c>
      <c r="J231" s="7" t="s">
        <v>413</v>
      </c>
      <c r="K231" s="7" t="s">
        <v>19</v>
      </c>
      <c r="L231" s="7">
        <v>50</v>
      </c>
      <c r="M231" s="7">
        <v>20</v>
      </c>
      <c r="N231" s="7">
        <f>Produccion[[#This Row],[Cant. Bolsas]]*Produccion[[#This Row],[Kilos Bolsa]]</f>
        <v>1000</v>
      </c>
      <c r="O231" s="8" t="s">
        <v>827</v>
      </c>
      <c r="P231" s="29">
        <f>Produccion[[#This Row],[Kilos Producidos]]*VLOOKUP(Produccion[[#This Row],[PRODUCTO]],ValorXKG[#All],2,FALSE)</f>
        <v>100000</v>
      </c>
    </row>
    <row r="232" spans="4:16" x14ac:dyDescent="0.25">
      <c r="D232" s="4" t="s">
        <v>825</v>
      </c>
      <c r="E232" s="5">
        <v>44449</v>
      </c>
      <c r="F232" s="6">
        <v>0.41666666666666669</v>
      </c>
      <c r="G232" s="6">
        <v>0.58333333333333337</v>
      </c>
      <c r="H232" s="6">
        <f>MOD(Produccion[HORA FIN]-Produccion[HORA INICIO],1)</f>
        <v>0.16666666666666669</v>
      </c>
      <c r="I232" s="16" t="s">
        <v>120</v>
      </c>
      <c r="J232" s="7" t="s">
        <v>413</v>
      </c>
      <c r="K232" s="7" t="s">
        <v>13</v>
      </c>
      <c r="L232" s="7">
        <v>53</v>
      </c>
      <c r="M232" s="7">
        <v>20</v>
      </c>
      <c r="N232" s="7">
        <f>Produccion[[#This Row],[Cant. Bolsas]]*Produccion[[#This Row],[Kilos Bolsa]]</f>
        <v>1060</v>
      </c>
      <c r="O232" s="8" t="s">
        <v>827</v>
      </c>
      <c r="P232" s="29">
        <f>Produccion[[#This Row],[Kilos Producidos]]*VLOOKUP(Produccion[[#This Row],[PRODUCTO]],ValorXKG[#All],2,FALSE)</f>
        <v>106000</v>
      </c>
    </row>
    <row r="233" spans="4:16" x14ac:dyDescent="0.25">
      <c r="D233" s="4" t="s">
        <v>824</v>
      </c>
      <c r="E233" s="5">
        <v>44449</v>
      </c>
      <c r="F233" s="6">
        <v>0.58333333333333337</v>
      </c>
      <c r="G233" s="6">
        <v>0.91666666666666663</v>
      </c>
      <c r="H233" s="6">
        <f>MOD(Produccion[HORA FIN]-Produccion[HORA INICIO],1)</f>
        <v>0.33333333333333326</v>
      </c>
      <c r="I233" s="16" t="s">
        <v>121</v>
      </c>
      <c r="J233" s="7" t="s">
        <v>783</v>
      </c>
      <c r="K233" s="7" t="s">
        <v>13</v>
      </c>
      <c r="L233" s="7">
        <v>107</v>
      </c>
      <c r="M233" s="7">
        <v>20</v>
      </c>
      <c r="N233" s="7">
        <f>Produccion[[#This Row],[Cant. Bolsas]]*Produccion[[#This Row],[Kilos Bolsa]]</f>
        <v>2140</v>
      </c>
      <c r="O233" s="8" t="s">
        <v>827</v>
      </c>
      <c r="P233" s="29">
        <f>Produccion[[#This Row],[Kilos Producidos]]*VLOOKUP(Produccion[[#This Row],[PRODUCTO]],ValorXKG[#All],2,FALSE)</f>
        <v>214000</v>
      </c>
    </row>
    <row r="234" spans="4:16" x14ac:dyDescent="0.25">
      <c r="D234" s="4" t="s">
        <v>826</v>
      </c>
      <c r="E234" s="5">
        <v>44449</v>
      </c>
      <c r="F234" s="6">
        <v>0.91666666666666663</v>
      </c>
      <c r="G234" s="6">
        <v>5.9027777777777776E-2</v>
      </c>
      <c r="H234" s="6">
        <f>MOD(Produccion[HORA FIN]-Produccion[HORA INICIO],1)</f>
        <v>0.14236111111111116</v>
      </c>
      <c r="I234" s="16" t="s">
        <v>122</v>
      </c>
      <c r="J234" s="7" t="s">
        <v>784</v>
      </c>
      <c r="K234" s="7" t="s">
        <v>13</v>
      </c>
      <c r="L234" s="7">
        <v>43</v>
      </c>
      <c r="M234" s="7">
        <v>20</v>
      </c>
      <c r="N234" s="7">
        <f>Produccion[[#This Row],[Cant. Bolsas]]*Produccion[[#This Row],[Kilos Bolsa]]</f>
        <v>860</v>
      </c>
      <c r="O234" s="8" t="s">
        <v>827</v>
      </c>
      <c r="P234" s="29">
        <f>Produccion[[#This Row],[Kilos Producidos]]*VLOOKUP(Produccion[[#This Row],[PRODUCTO]],ValorXKG[#All],2,FALSE)</f>
        <v>86000</v>
      </c>
    </row>
    <row r="235" spans="4:16" x14ac:dyDescent="0.25">
      <c r="D235" s="4" t="s">
        <v>826</v>
      </c>
      <c r="E235" s="5">
        <v>44449</v>
      </c>
      <c r="F235" s="6">
        <v>5.9027777777777776E-2</v>
      </c>
      <c r="G235" s="6">
        <v>6.9444444444444448E-2</v>
      </c>
      <c r="H235" s="6">
        <f>MOD(Produccion[HORA FIN]-Produccion[HORA INICIO],1)</f>
        <v>1.0416666666666671E-2</v>
      </c>
      <c r="I235" s="16" t="s">
        <v>22</v>
      </c>
      <c r="J235" s="7" t="s">
        <v>784</v>
      </c>
      <c r="K235" s="7" t="s">
        <v>23</v>
      </c>
      <c r="L235" s="7"/>
      <c r="M235" s="7"/>
      <c r="N235" s="7">
        <f>Produccion[[#This Row],[Cant. Bolsas]]*Produccion[[#This Row],[Kilos Bolsa]]</f>
        <v>0</v>
      </c>
      <c r="O235" s="8" t="s">
        <v>45</v>
      </c>
      <c r="P235" s="29">
        <f>Produccion[[#This Row],[Kilos Producidos]]*VLOOKUP(Produccion[[#This Row],[PRODUCTO]],ValorXKG[#All],2,FALSE)</f>
        <v>0</v>
      </c>
    </row>
    <row r="236" spans="4:16" x14ac:dyDescent="0.25">
      <c r="D236" s="4" t="s">
        <v>826</v>
      </c>
      <c r="E236" s="5">
        <v>44449</v>
      </c>
      <c r="F236" s="6">
        <v>6.9444444444444448E-2</v>
      </c>
      <c r="G236" s="6">
        <v>0.25</v>
      </c>
      <c r="H236" s="6">
        <f>MOD(Produccion[HORA FIN]-Produccion[HORA INICIO],1)</f>
        <v>0.18055555555555555</v>
      </c>
      <c r="I236" s="16" t="s">
        <v>33</v>
      </c>
      <c r="J236" s="7" t="s">
        <v>784</v>
      </c>
      <c r="K236" s="7" t="s">
        <v>19</v>
      </c>
      <c r="L236" s="7">
        <v>52</v>
      </c>
      <c r="M236" s="7">
        <v>20</v>
      </c>
      <c r="N236" s="7">
        <f>Produccion[[#This Row],[Cant. Bolsas]]*Produccion[[#This Row],[Kilos Bolsa]]</f>
        <v>1040</v>
      </c>
      <c r="O236" s="8" t="s">
        <v>827</v>
      </c>
      <c r="P236" s="29">
        <f>Produccion[[#This Row],[Kilos Producidos]]*VLOOKUP(Produccion[[#This Row],[PRODUCTO]],ValorXKG[#All],2,FALSE)</f>
        <v>104000</v>
      </c>
    </row>
    <row r="237" spans="4:16" x14ac:dyDescent="0.25">
      <c r="D237" s="4" t="s">
        <v>825</v>
      </c>
      <c r="E237" s="5">
        <v>44450</v>
      </c>
      <c r="F237" s="6">
        <v>0.25</v>
      </c>
      <c r="G237" s="6">
        <v>0.4375</v>
      </c>
      <c r="H237" s="6">
        <f>MOD(Produccion[HORA FIN]-Produccion[HORA INICIO],1)</f>
        <v>0.1875</v>
      </c>
      <c r="I237" s="16" t="s">
        <v>123</v>
      </c>
      <c r="J237" s="7" t="s">
        <v>413</v>
      </c>
      <c r="K237" s="7" t="s">
        <v>19</v>
      </c>
      <c r="L237" s="7">
        <v>38</v>
      </c>
      <c r="M237" s="7">
        <v>20</v>
      </c>
      <c r="N237" s="7">
        <f>Produccion[[#This Row],[Cant. Bolsas]]*Produccion[[#This Row],[Kilos Bolsa]]</f>
        <v>760</v>
      </c>
      <c r="O237" s="8" t="s">
        <v>45</v>
      </c>
      <c r="P237" s="29">
        <f>Produccion[[#This Row],[Kilos Producidos]]*VLOOKUP(Produccion[[#This Row],[PRODUCTO]],ValorXKG[#All],2,FALSE)</f>
        <v>76000</v>
      </c>
    </row>
    <row r="238" spans="4:16" x14ac:dyDescent="0.25">
      <c r="D238" s="4" t="s">
        <v>825</v>
      </c>
      <c r="E238" s="5">
        <v>44450</v>
      </c>
      <c r="F238" s="6">
        <v>0.4375</v>
      </c>
      <c r="G238" s="6">
        <v>0.48958333333333331</v>
      </c>
      <c r="H238" s="6">
        <f>MOD(Produccion[HORA FIN]-Produccion[HORA INICIO],1)</f>
        <v>5.2083333333333315E-2</v>
      </c>
      <c r="I238" s="16" t="s">
        <v>22</v>
      </c>
      <c r="J238" s="7" t="s">
        <v>413</v>
      </c>
      <c r="K238" s="7" t="s">
        <v>23</v>
      </c>
      <c r="L238" s="7"/>
      <c r="M238" s="7"/>
      <c r="N238" s="7">
        <f>Produccion[[#This Row],[Cant. Bolsas]]*Produccion[[#This Row],[Kilos Bolsa]]</f>
        <v>0</v>
      </c>
      <c r="O238" s="8" t="s">
        <v>28</v>
      </c>
      <c r="P238" s="29">
        <f>Produccion[[#This Row],[Kilos Producidos]]*VLOOKUP(Produccion[[#This Row],[PRODUCTO]],ValorXKG[#All],2,FALSE)</f>
        <v>0</v>
      </c>
    </row>
    <row r="239" spans="4:16" x14ac:dyDescent="0.25">
      <c r="D239" s="4" t="s">
        <v>825</v>
      </c>
      <c r="E239" s="5">
        <v>44450</v>
      </c>
      <c r="F239" s="6">
        <v>0.48958333333333331</v>
      </c>
      <c r="G239" s="6">
        <v>0.58333333333333337</v>
      </c>
      <c r="H239" s="6">
        <f>MOD(Produccion[HORA FIN]-Produccion[HORA INICIO],1)</f>
        <v>9.3750000000000056E-2</v>
      </c>
      <c r="I239" s="16" t="s">
        <v>124</v>
      </c>
      <c r="J239" s="7" t="s">
        <v>413</v>
      </c>
      <c r="K239" s="7" t="s">
        <v>30</v>
      </c>
      <c r="L239" s="7">
        <v>37</v>
      </c>
      <c r="M239" s="7">
        <v>20</v>
      </c>
      <c r="N239" s="7">
        <f>Produccion[[#This Row],[Cant. Bolsas]]*Produccion[[#This Row],[Kilos Bolsa]]</f>
        <v>740</v>
      </c>
      <c r="O239" s="8" t="s">
        <v>827</v>
      </c>
      <c r="P239" s="29">
        <f>Produccion[[#This Row],[Kilos Producidos]]*VLOOKUP(Produccion[[#This Row],[PRODUCTO]],ValorXKG[#All],2,FALSE)</f>
        <v>66600</v>
      </c>
    </row>
    <row r="240" spans="4:16" x14ac:dyDescent="0.25">
      <c r="D240" s="4" t="s">
        <v>824</v>
      </c>
      <c r="E240" s="5">
        <v>44450</v>
      </c>
      <c r="F240" s="6">
        <v>0.58333333333333337</v>
      </c>
      <c r="G240" s="6">
        <v>0.75</v>
      </c>
      <c r="H240" s="6">
        <f>MOD(Produccion[HORA FIN]-Produccion[HORA INICIO],1)</f>
        <v>0.16666666666666663</v>
      </c>
      <c r="I240" s="16" t="s">
        <v>21</v>
      </c>
      <c r="J240" s="7" t="s">
        <v>788</v>
      </c>
      <c r="K240" s="7" t="s">
        <v>30</v>
      </c>
      <c r="L240" s="7">
        <v>45</v>
      </c>
      <c r="M240" s="7">
        <v>20</v>
      </c>
      <c r="N240" s="7">
        <f>Produccion[[#This Row],[Cant. Bolsas]]*Produccion[[#This Row],[Kilos Bolsa]]</f>
        <v>900</v>
      </c>
      <c r="O240" s="8" t="s">
        <v>827</v>
      </c>
      <c r="P240" s="29">
        <f>Produccion[[#This Row],[Kilos Producidos]]*VLOOKUP(Produccion[[#This Row],[PRODUCTO]],ValorXKG[#All],2,FALSE)</f>
        <v>81000</v>
      </c>
    </row>
    <row r="241" spans="4:16" x14ac:dyDescent="0.25">
      <c r="D241" s="4" t="s">
        <v>824</v>
      </c>
      <c r="E241" s="5">
        <v>44450</v>
      </c>
      <c r="F241" s="6">
        <v>0.75</v>
      </c>
      <c r="G241" s="6">
        <v>0.79166666666666663</v>
      </c>
      <c r="H241" s="6">
        <f>MOD(Produccion[HORA FIN]-Produccion[HORA INICIO],1)</f>
        <v>4.166666666666663E-2</v>
      </c>
      <c r="I241" s="16" t="s">
        <v>22</v>
      </c>
      <c r="J241" s="7" t="s">
        <v>788</v>
      </c>
      <c r="K241" s="7" t="s">
        <v>23</v>
      </c>
      <c r="L241" s="7"/>
      <c r="M241" s="7"/>
      <c r="N241" s="7">
        <f>Produccion[[#This Row],[Cant. Bolsas]]*Produccion[[#This Row],[Kilos Bolsa]]</f>
        <v>0</v>
      </c>
      <c r="O241" s="8" t="s">
        <v>45</v>
      </c>
      <c r="P241" s="29">
        <f>Produccion[[#This Row],[Kilos Producidos]]*VLOOKUP(Produccion[[#This Row],[PRODUCTO]],ValorXKG[#All],2,FALSE)</f>
        <v>0</v>
      </c>
    </row>
    <row r="242" spans="4:16" x14ac:dyDescent="0.25">
      <c r="D242" s="4" t="s">
        <v>824</v>
      </c>
      <c r="E242" s="5">
        <v>44450</v>
      </c>
      <c r="F242" s="6">
        <v>0.79166666666666663</v>
      </c>
      <c r="G242" s="6">
        <v>0.88541666666666663</v>
      </c>
      <c r="H242" s="6">
        <f>MOD(Produccion[HORA FIN]-Produccion[HORA INICIO],1)</f>
        <v>9.375E-2</v>
      </c>
      <c r="I242" s="16" t="s">
        <v>75</v>
      </c>
      <c r="J242" s="7" t="s">
        <v>788</v>
      </c>
      <c r="K242" s="7" t="s">
        <v>32</v>
      </c>
      <c r="L242" s="7">
        <v>21</v>
      </c>
      <c r="M242" s="7">
        <v>30</v>
      </c>
      <c r="N242" s="7">
        <f>Produccion[[#This Row],[Cant. Bolsas]]*Produccion[[#This Row],[Kilos Bolsa]]</f>
        <v>630</v>
      </c>
      <c r="O242" s="8" t="s">
        <v>827</v>
      </c>
      <c r="P242" s="29">
        <f>Produccion[[#This Row],[Kilos Producidos]]*VLOOKUP(Produccion[[#This Row],[PRODUCTO]],ValorXKG[#All],2,FALSE)</f>
        <v>72450</v>
      </c>
    </row>
    <row r="243" spans="4:16" x14ac:dyDescent="0.25">
      <c r="D243" s="4" t="s">
        <v>824</v>
      </c>
      <c r="E243" s="5">
        <v>44450</v>
      </c>
      <c r="F243" s="6">
        <v>0.88541666666666663</v>
      </c>
      <c r="G243" s="6">
        <v>0.91666666666666663</v>
      </c>
      <c r="H243" s="6">
        <f>MOD(Produccion[HORA FIN]-Produccion[HORA INICIO],1)</f>
        <v>3.125E-2</v>
      </c>
      <c r="I243" s="16" t="s">
        <v>22</v>
      </c>
      <c r="J243" s="7" t="s">
        <v>788</v>
      </c>
      <c r="K243" s="7" t="s">
        <v>23</v>
      </c>
      <c r="L243" s="7"/>
      <c r="M243" s="7"/>
      <c r="N243" s="7">
        <f>Produccion[[#This Row],[Cant. Bolsas]]*Produccion[[#This Row],[Kilos Bolsa]]</f>
        <v>0</v>
      </c>
      <c r="O243" s="8" t="s">
        <v>49</v>
      </c>
      <c r="P243" s="29">
        <f>Produccion[[#This Row],[Kilos Producidos]]*VLOOKUP(Produccion[[#This Row],[PRODUCTO]],ValorXKG[#All],2,FALSE)</f>
        <v>0</v>
      </c>
    </row>
    <row r="244" spans="4:16" x14ac:dyDescent="0.25">
      <c r="D244" s="4" t="s">
        <v>824</v>
      </c>
      <c r="E244" s="5">
        <v>44451</v>
      </c>
      <c r="F244" s="6">
        <v>0.58333333333333337</v>
      </c>
      <c r="G244" s="6">
        <v>0.625</v>
      </c>
      <c r="H244" s="6">
        <f>MOD(Produccion[HORA FIN]-Produccion[HORA INICIO],1)</f>
        <v>4.166666666666663E-2</v>
      </c>
      <c r="I244" s="16" t="s">
        <v>22</v>
      </c>
      <c r="J244" s="7" t="s">
        <v>413</v>
      </c>
      <c r="K244" s="7" t="s">
        <v>23</v>
      </c>
      <c r="L244" s="7"/>
      <c r="M244" s="7"/>
      <c r="N244" s="7">
        <f>Produccion[[#This Row],[Cant. Bolsas]]*Produccion[[#This Row],[Kilos Bolsa]]</f>
        <v>0</v>
      </c>
      <c r="O244" s="8" t="s">
        <v>45</v>
      </c>
      <c r="P244" s="29">
        <f>Produccion[[#This Row],[Kilos Producidos]]*VLOOKUP(Produccion[[#This Row],[PRODUCTO]],ValorXKG[#All],2,FALSE)</f>
        <v>0</v>
      </c>
    </row>
    <row r="245" spans="4:16" x14ac:dyDescent="0.25">
      <c r="D245" s="4" t="s">
        <v>824</v>
      </c>
      <c r="E245" s="5">
        <v>44451</v>
      </c>
      <c r="F245" s="6">
        <v>0.625</v>
      </c>
      <c r="G245" s="6">
        <v>0.91666666666666663</v>
      </c>
      <c r="H245" s="6">
        <f>MOD(Produccion[HORA FIN]-Produccion[HORA INICIO],1)</f>
        <v>0.29166666666666663</v>
      </c>
      <c r="I245" s="16" t="s">
        <v>98</v>
      </c>
      <c r="J245" s="7" t="s">
        <v>413</v>
      </c>
      <c r="K245" s="7" t="s">
        <v>30</v>
      </c>
      <c r="L245" s="7">
        <v>90</v>
      </c>
      <c r="M245" s="7">
        <v>20</v>
      </c>
      <c r="N245" s="7">
        <f>Produccion[[#This Row],[Cant. Bolsas]]*Produccion[[#This Row],[Kilos Bolsa]]</f>
        <v>1800</v>
      </c>
      <c r="O245" s="8" t="s">
        <v>827</v>
      </c>
      <c r="P245" s="29">
        <f>Produccion[[#This Row],[Kilos Producidos]]*VLOOKUP(Produccion[[#This Row],[PRODUCTO]],ValorXKG[#All],2,FALSE)</f>
        <v>162000</v>
      </c>
    </row>
    <row r="246" spans="4:16" x14ac:dyDescent="0.25">
      <c r="D246" s="4" t="s">
        <v>826</v>
      </c>
      <c r="E246" s="5">
        <v>44451</v>
      </c>
      <c r="F246" s="6">
        <v>0.91666666666666663</v>
      </c>
      <c r="G246" s="6">
        <v>0.97916666666666663</v>
      </c>
      <c r="H246" s="6">
        <f>MOD(Produccion[HORA FIN]-Produccion[HORA INICIO],1)</f>
        <v>6.25E-2</v>
      </c>
      <c r="I246" s="16" t="s">
        <v>22</v>
      </c>
      <c r="J246" s="7" t="s">
        <v>784</v>
      </c>
      <c r="K246" s="7" t="s">
        <v>23</v>
      </c>
      <c r="L246" s="7"/>
      <c r="M246" s="7"/>
      <c r="N246" s="7">
        <f>Produccion[[#This Row],[Cant. Bolsas]]*Produccion[[#This Row],[Kilos Bolsa]]</f>
        <v>0</v>
      </c>
      <c r="O246" s="8" t="s">
        <v>45</v>
      </c>
      <c r="P246" s="29">
        <f>Produccion[[#This Row],[Kilos Producidos]]*VLOOKUP(Produccion[[#This Row],[PRODUCTO]],ValorXKG[#All],2,FALSE)</f>
        <v>0</v>
      </c>
    </row>
    <row r="247" spans="4:16" x14ac:dyDescent="0.25">
      <c r="D247" s="4" t="s">
        <v>826</v>
      </c>
      <c r="E247" s="5">
        <v>44451</v>
      </c>
      <c r="F247" s="6">
        <v>0.97916666666666663</v>
      </c>
      <c r="G247" s="6">
        <v>0.25</v>
      </c>
      <c r="H247" s="6">
        <f>MOD(Produccion[HORA FIN]-Produccion[HORA INICIO],1)</f>
        <v>0.27083333333333337</v>
      </c>
      <c r="I247" s="16" t="s">
        <v>125</v>
      </c>
      <c r="J247" s="7" t="s">
        <v>784</v>
      </c>
      <c r="K247" s="7" t="s">
        <v>30</v>
      </c>
      <c r="L247" s="7">
        <v>87</v>
      </c>
      <c r="M247" s="7">
        <v>20</v>
      </c>
      <c r="N247" s="7">
        <f>Produccion[[#This Row],[Cant. Bolsas]]*Produccion[[#This Row],[Kilos Bolsa]]</f>
        <v>1740</v>
      </c>
      <c r="O247" s="8" t="s">
        <v>827</v>
      </c>
      <c r="P247" s="29">
        <f>Produccion[[#This Row],[Kilos Producidos]]*VLOOKUP(Produccion[[#This Row],[PRODUCTO]],ValorXKG[#All],2,FALSE)</f>
        <v>156600</v>
      </c>
    </row>
    <row r="248" spans="4:16" x14ac:dyDescent="0.25">
      <c r="D248" s="4" t="s">
        <v>825</v>
      </c>
      <c r="E248" s="5">
        <v>44452</v>
      </c>
      <c r="F248" s="6">
        <v>0.25</v>
      </c>
      <c r="G248" s="6">
        <v>0.29166666666666669</v>
      </c>
      <c r="H248" s="6">
        <f>MOD(Produccion[HORA FIN]-Produccion[HORA INICIO],1)</f>
        <v>4.1666666666666685E-2</v>
      </c>
      <c r="I248" s="16" t="s">
        <v>126</v>
      </c>
      <c r="J248" s="7" t="s">
        <v>66</v>
      </c>
      <c r="K248" s="7" t="s">
        <v>30</v>
      </c>
      <c r="L248" s="7">
        <v>3</v>
      </c>
      <c r="M248" s="7">
        <v>20</v>
      </c>
      <c r="N248" s="7">
        <f>Produccion[[#This Row],[Cant. Bolsas]]*Produccion[[#This Row],[Kilos Bolsa]]</f>
        <v>60</v>
      </c>
      <c r="O248" s="8" t="s">
        <v>827</v>
      </c>
      <c r="P248" s="29">
        <f>Produccion[[#This Row],[Kilos Producidos]]*VLOOKUP(Produccion[[#This Row],[PRODUCTO]],ValorXKG[#All],2,FALSE)</f>
        <v>5400</v>
      </c>
    </row>
    <row r="249" spans="4:16" x14ac:dyDescent="0.25">
      <c r="D249" s="4" t="s">
        <v>825</v>
      </c>
      <c r="E249" s="5">
        <v>44452</v>
      </c>
      <c r="F249" s="6">
        <v>0.29166666666666669</v>
      </c>
      <c r="G249" s="6">
        <v>0.34375</v>
      </c>
      <c r="H249" s="6">
        <f>MOD(Produccion[HORA FIN]-Produccion[HORA INICIO],1)</f>
        <v>5.2083333333333315E-2</v>
      </c>
      <c r="I249" s="16" t="s">
        <v>22</v>
      </c>
      <c r="J249" s="7" t="s">
        <v>66</v>
      </c>
      <c r="K249" s="7" t="s">
        <v>23</v>
      </c>
      <c r="L249" s="7"/>
      <c r="M249" s="7"/>
      <c r="N249" s="7">
        <f>Produccion[[#This Row],[Cant. Bolsas]]*Produccion[[#This Row],[Kilos Bolsa]]</f>
        <v>0</v>
      </c>
      <c r="O249" s="8" t="s">
        <v>28</v>
      </c>
      <c r="P249" s="29">
        <f>Produccion[[#This Row],[Kilos Producidos]]*VLOOKUP(Produccion[[#This Row],[PRODUCTO]],ValorXKG[#All],2,FALSE)</f>
        <v>0</v>
      </c>
    </row>
    <row r="250" spans="4:16" x14ac:dyDescent="0.25">
      <c r="D250" s="4" t="s">
        <v>825</v>
      </c>
      <c r="E250" s="5">
        <v>44452</v>
      </c>
      <c r="F250" s="6">
        <v>0.34375</v>
      </c>
      <c r="G250" s="6">
        <v>0.58333333333333337</v>
      </c>
      <c r="H250" s="6">
        <f>MOD(Produccion[HORA FIN]-Produccion[HORA INICIO],1)</f>
        <v>0.23958333333333337</v>
      </c>
      <c r="I250" s="16" t="s">
        <v>127</v>
      </c>
      <c r="J250" s="7" t="s">
        <v>66</v>
      </c>
      <c r="K250" s="7" t="s">
        <v>32</v>
      </c>
      <c r="L250" s="7">
        <v>47</v>
      </c>
      <c r="M250" s="7">
        <v>30</v>
      </c>
      <c r="N250" s="7">
        <f>Produccion[[#This Row],[Cant. Bolsas]]*Produccion[[#This Row],[Kilos Bolsa]]</f>
        <v>1410</v>
      </c>
      <c r="O250" s="8" t="s">
        <v>827</v>
      </c>
      <c r="P250" s="29">
        <f>Produccion[[#This Row],[Kilos Producidos]]*VLOOKUP(Produccion[[#This Row],[PRODUCTO]],ValorXKG[#All],2,FALSE)</f>
        <v>162150</v>
      </c>
    </row>
    <row r="251" spans="4:16" x14ac:dyDescent="0.25">
      <c r="D251" s="4" t="s">
        <v>824</v>
      </c>
      <c r="E251" s="5">
        <v>44452</v>
      </c>
      <c r="F251" s="6">
        <v>0.58333333333333337</v>
      </c>
      <c r="G251" s="6">
        <v>0.625</v>
      </c>
      <c r="H251" s="6">
        <f>MOD(Produccion[HORA FIN]-Produccion[HORA INICIO],1)</f>
        <v>4.166666666666663E-2</v>
      </c>
      <c r="I251" s="16" t="s">
        <v>22</v>
      </c>
      <c r="J251" s="7" t="s">
        <v>783</v>
      </c>
      <c r="K251" s="7" t="s">
        <v>23</v>
      </c>
      <c r="L251" s="7"/>
      <c r="M251" s="7"/>
      <c r="N251" s="7">
        <f>Produccion[[#This Row],[Cant. Bolsas]]*Produccion[[#This Row],[Kilos Bolsa]]</f>
        <v>0</v>
      </c>
      <c r="O251" s="8" t="s">
        <v>28</v>
      </c>
      <c r="P251" s="29">
        <f>Produccion[[#This Row],[Kilos Producidos]]*VLOOKUP(Produccion[[#This Row],[PRODUCTO]],ValorXKG[#All],2,FALSE)</f>
        <v>0</v>
      </c>
    </row>
    <row r="252" spans="4:16" x14ac:dyDescent="0.25">
      <c r="D252" s="4" t="s">
        <v>824</v>
      </c>
      <c r="E252" s="5">
        <v>44452</v>
      </c>
      <c r="F252" s="6">
        <v>0.625</v>
      </c>
      <c r="G252" s="6">
        <v>0.91666666666666663</v>
      </c>
      <c r="H252" s="6">
        <f>MOD(Produccion[HORA FIN]-Produccion[HORA INICIO],1)</f>
        <v>0.29166666666666663</v>
      </c>
      <c r="I252" s="16" t="s">
        <v>70</v>
      </c>
      <c r="J252" s="7" t="s">
        <v>783</v>
      </c>
      <c r="K252" s="7" t="s">
        <v>26</v>
      </c>
      <c r="L252" s="7">
        <v>50</v>
      </c>
      <c r="M252" s="7">
        <v>40</v>
      </c>
      <c r="N252" s="7">
        <f>Produccion[[#This Row],[Cant. Bolsas]]*Produccion[[#This Row],[Kilos Bolsa]]</f>
        <v>2000</v>
      </c>
      <c r="O252" s="8" t="s">
        <v>827</v>
      </c>
      <c r="P252" s="29">
        <f>Produccion[[#This Row],[Kilos Producidos]]*VLOOKUP(Produccion[[#This Row],[PRODUCTO]],ValorXKG[#All],2,FALSE)</f>
        <v>300000</v>
      </c>
    </row>
    <row r="253" spans="4:16" x14ac:dyDescent="0.25">
      <c r="D253" s="4" t="s">
        <v>826</v>
      </c>
      <c r="E253" s="5">
        <v>44452</v>
      </c>
      <c r="F253" s="6">
        <v>0.91666666666666663</v>
      </c>
      <c r="G253" s="6">
        <v>0</v>
      </c>
      <c r="H253" s="6">
        <f>MOD(Produccion[HORA FIN]-Produccion[HORA INICIO],1)</f>
        <v>8.333333333333337E-2</v>
      </c>
      <c r="I253" s="16" t="s">
        <v>22</v>
      </c>
      <c r="J253" s="7" t="s">
        <v>784</v>
      </c>
      <c r="K253" s="7" t="s">
        <v>23</v>
      </c>
      <c r="L253" s="7"/>
      <c r="M253" s="7"/>
      <c r="N253" s="7">
        <f>Produccion[[#This Row],[Cant. Bolsas]]*Produccion[[#This Row],[Kilos Bolsa]]</f>
        <v>0</v>
      </c>
      <c r="O253" s="8" t="s">
        <v>28</v>
      </c>
      <c r="P253" s="29">
        <f>Produccion[[#This Row],[Kilos Producidos]]*VLOOKUP(Produccion[[#This Row],[PRODUCTO]],ValorXKG[#All],2,FALSE)</f>
        <v>0</v>
      </c>
    </row>
    <row r="254" spans="4:16" x14ac:dyDescent="0.25">
      <c r="D254" s="4" t="s">
        <v>826</v>
      </c>
      <c r="E254" s="5">
        <v>44452</v>
      </c>
      <c r="F254" s="6">
        <v>0</v>
      </c>
      <c r="G254" s="6">
        <v>0.25</v>
      </c>
      <c r="H254" s="6">
        <f>MOD(Produccion[HORA FIN]-Produccion[HORA INICIO],1)</f>
        <v>0.25</v>
      </c>
      <c r="I254" s="16" t="s">
        <v>128</v>
      </c>
      <c r="J254" s="7" t="s">
        <v>784</v>
      </c>
      <c r="K254" s="7" t="s">
        <v>36</v>
      </c>
      <c r="L254" s="7">
        <v>29</v>
      </c>
      <c r="M254" s="7">
        <v>30</v>
      </c>
      <c r="N254" s="7">
        <f>Produccion[[#This Row],[Cant. Bolsas]]*Produccion[[#This Row],[Kilos Bolsa]]</f>
        <v>870</v>
      </c>
      <c r="O254" s="8" t="s">
        <v>827</v>
      </c>
      <c r="P254" s="29">
        <f>Produccion[[#This Row],[Kilos Producidos]]*VLOOKUP(Produccion[[#This Row],[PRODUCTO]],ValorXKG[#All],2,FALSE)</f>
        <v>100050</v>
      </c>
    </row>
    <row r="255" spans="4:16" x14ac:dyDescent="0.25">
      <c r="D255" s="4" t="s">
        <v>826</v>
      </c>
      <c r="E255" s="5">
        <v>44452</v>
      </c>
      <c r="F255" s="6">
        <v>0</v>
      </c>
      <c r="G255" s="6">
        <v>0.25</v>
      </c>
      <c r="H255" s="6">
        <f>MOD(Produccion[HORA FIN]-Produccion[HORA INICIO],1)</f>
        <v>0.25</v>
      </c>
      <c r="I255" s="16" t="s">
        <v>129</v>
      </c>
      <c r="J255" s="7" t="s">
        <v>784</v>
      </c>
      <c r="K255" s="7" t="s">
        <v>38</v>
      </c>
      <c r="L255" s="7">
        <v>43</v>
      </c>
      <c r="M255" s="7">
        <v>20</v>
      </c>
      <c r="N255" s="7">
        <f>Produccion[[#This Row],[Cant. Bolsas]]*Produccion[[#This Row],[Kilos Bolsa]]</f>
        <v>860</v>
      </c>
      <c r="O255" s="8" t="s">
        <v>827</v>
      </c>
      <c r="P255" s="29">
        <f>Produccion[[#This Row],[Kilos Producidos]]*VLOOKUP(Produccion[[#This Row],[PRODUCTO]],ValorXKG[#All],2,FALSE)</f>
        <v>141900</v>
      </c>
    </row>
    <row r="256" spans="4:16" x14ac:dyDescent="0.25">
      <c r="D256" s="4" t="s">
        <v>825</v>
      </c>
      <c r="E256" s="5">
        <v>44453</v>
      </c>
      <c r="F256" s="6">
        <v>0.25</v>
      </c>
      <c r="G256" s="6">
        <v>0.58333333333333337</v>
      </c>
      <c r="H256" s="6">
        <f>MOD(Produccion[HORA FIN]-Produccion[HORA INICIO],1)</f>
        <v>0.33333333333333337</v>
      </c>
      <c r="I256" s="16" t="s">
        <v>97</v>
      </c>
      <c r="J256" s="7" t="s">
        <v>66</v>
      </c>
      <c r="K256" s="7" t="s">
        <v>36</v>
      </c>
      <c r="L256" s="7">
        <v>34</v>
      </c>
      <c r="M256" s="7">
        <v>30</v>
      </c>
      <c r="N256" s="7">
        <f>Produccion[[#This Row],[Cant. Bolsas]]*Produccion[[#This Row],[Kilos Bolsa]]</f>
        <v>1020</v>
      </c>
      <c r="O256" s="8" t="s">
        <v>827</v>
      </c>
      <c r="P256" s="29">
        <f>Produccion[[#This Row],[Kilos Producidos]]*VLOOKUP(Produccion[[#This Row],[PRODUCTO]],ValorXKG[#All],2,FALSE)</f>
        <v>117300</v>
      </c>
    </row>
    <row r="257" spans="4:16" x14ac:dyDescent="0.25">
      <c r="D257" s="4" t="s">
        <v>825</v>
      </c>
      <c r="E257" s="5">
        <v>44453</v>
      </c>
      <c r="F257" s="6">
        <v>0.25</v>
      </c>
      <c r="G257" s="6">
        <v>0.58333333333333337</v>
      </c>
      <c r="H257" s="6">
        <f>MOD(Produccion[HORA FIN]-Produccion[HORA INICIO],1)</f>
        <v>0.33333333333333337</v>
      </c>
      <c r="I257" s="16" t="s">
        <v>97</v>
      </c>
      <c r="J257" s="7" t="s">
        <v>66</v>
      </c>
      <c r="K257" s="7" t="s">
        <v>38</v>
      </c>
      <c r="L257" s="7">
        <v>51</v>
      </c>
      <c r="M257" s="7">
        <v>20</v>
      </c>
      <c r="N257" s="7">
        <f>Produccion[[#This Row],[Cant. Bolsas]]*Produccion[[#This Row],[Kilos Bolsa]]</f>
        <v>1020</v>
      </c>
      <c r="O257" s="8" t="s">
        <v>827</v>
      </c>
      <c r="P257" s="29">
        <f>Produccion[[#This Row],[Kilos Producidos]]*VLOOKUP(Produccion[[#This Row],[PRODUCTO]],ValorXKG[#All],2,FALSE)</f>
        <v>168300</v>
      </c>
    </row>
    <row r="258" spans="4:16" x14ac:dyDescent="0.25">
      <c r="D258" s="4" t="s">
        <v>824</v>
      </c>
      <c r="E258" s="5">
        <v>44453</v>
      </c>
      <c r="F258" s="6">
        <v>0.58333333333333337</v>
      </c>
      <c r="G258" s="6">
        <v>0.625</v>
      </c>
      <c r="H258" s="6">
        <f>MOD(Produccion[HORA FIN]-Produccion[HORA INICIO],1)</f>
        <v>4.166666666666663E-2</v>
      </c>
      <c r="I258" s="16" t="s">
        <v>33</v>
      </c>
      <c r="J258" s="7" t="s">
        <v>783</v>
      </c>
      <c r="K258" s="7" t="s">
        <v>36</v>
      </c>
      <c r="L258" s="7">
        <v>4</v>
      </c>
      <c r="M258" s="7">
        <v>30</v>
      </c>
      <c r="N258" s="7">
        <f>Produccion[[#This Row],[Cant. Bolsas]]*Produccion[[#This Row],[Kilos Bolsa]]</f>
        <v>120</v>
      </c>
      <c r="O258" s="8" t="s">
        <v>827</v>
      </c>
      <c r="P258" s="29">
        <f>Produccion[[#This Row],[Kilos Producidos]]*VLOOKUP(Produccion[[#This Row],[PRODUCTO]],ValorXKG[#All],2,FALSE)</f>
        <v>13800</v>
      </c>
    </row>
    <row r="259" spans="4:16" x14ac:dyDescent="0.25">
      <c r="D259" s="4" t="s">
        <v>824</v>
      </c>
      <c r="E259" s="5">
        <v>44453</v>
      </c>
      <c r="F259" s="6">
        <v>0.58333333333333337</v>
      </c>
      <c r="G259" s="6">
        <v>0.625</v>
      </c>
      <c r="H259" s="6">
        <f>MOD(Produccion[HORA FIN]-Produccion[HORA INICIO],1)</f>
        <v>4.166666666666663E-2</v>
      </c>
      <c r="I259" s="16" t="s">
        <v>33</v>
      </c>
      <c r="J259" s="7" t="s">
        <v>783</v>
      </c>
      <c r="K259" s="7" t="s">
        <v>38</v>
      </c>
      <c r="L259" s="7">
        <v>6</v>
      </c>
      <c r="M259" s="7">
        <v>20</v>
      </c>
      <c r="N259" s="7">
        <f>Produccion[[#This Row],[Cant. Bolsas]]*Produccion[[#This Row],[Kilos Bolsa]]</f>
        <v>120</v>
      </c>
      <c r="O259" s="8" t="s">
        <v>827</v>
      </c>
      <c r="P259" s="29">
        <f>Produccion[[#This Row],[Kilos Producidos]]*VLOOKUP(Produccion[[#This Row],[PRODUCTO]],ValorXKG[#All],2,FALSE)</f>
        <v>19800</v>
      </c>
    </row>
    <row r="260" spans="4:16" x14ac:dyDescent="0.25">
      <c r="D260" s="4" t="s">
        <v>824</v>
      </c>
      <c r="E260" s="5">
        <v>44453</v>
      </c>
      <c r="F260" s="6">
        <v>0.625</v>
      </c>
      <c r="G260" s="6">
        <v>0.6875</v>
      </c>
      <c r="H260" s="6">
        <f>MOD(Produccion[HORA FIN]-Produccion[HORA INICIO],1)</f>
        <v>6.25E-2</v>
      </c>
      <c r="I260" s="16" t="s">
        <v>22</v>
      </c>
      <c r="J260" s="7" t="s">
        <v>783</v>
      </c>
      <c r="K260" s="7" t="s">
        <v>23</v>
      </c>
      <c r="L260" s="7"/>
      <c r="M260" s="7"/>
      <c r="N260" s="7">
        <f>Produccion[[#This Row],[Cant. Bolsas]]*Produccion[[#This Row],[Kilos Bolsa]]</f>
        <v>0</v>
      </c>
      <c r="O260" s="8" t="s">
        <v>28</v>
      </c>
      <c r="P260" s="29">
        <f>Produccion[[#This Row],[Kilos Producidos]]*VLOOKUP(Produccion[[#This Row],[PRODUCTO]],ValorXKG[#All],2,FALSE)</f>
        <v>0</v>
      </c>
    </row>
    <row r="261" spans="4:16" x14ac:dyDescent="0.25">
      <c r="D261" s="4" t="s">
        <v>824</v>
      </c>
      <c r="E261" s="5">
        <v>44453</v>
      </c>
      <c r="F261" s="6">
        <v>0.6875</v>
      </c>
      <c r="G261" s="6">
        <v>0.91666666666666663</v>
      </c>
      <c r="H261" s="6">
        <f>MOD(Produccion[HORA FIN]-Produccion[HORA INICIO],1)</f>
        <v>0.22916666666666663</v>
      </c>
      <c r="I261" s="16" t="s">
        <v>33</v>
      </c>
      <c r="J261" s="7" t="s">
        <v>783</v>
      </c>
      <c r="K261" s="7" t="s">
        <v>64</v>
      </c>
      <c r="L261" s="7">
        <v>44</v>
      </c>
      <c r="M261" s="7">
        <v>30</v>
      </c>
      <c r="N261" s="7">
        <f>Produccion[[#This Row],[Cant. Bolsas]]*Produccion[[#This Row],[Kilos Bolsa]]</f>
        <v>1320</v>
      </c>
      <c r="O261" s="8" t="s">
        <v>827</v>
      </c>
      <c r="P261" s="29">
        <f>Produccion[[#This Row],[Kilos Producidos]]*VLOOKUP(Produccion[[#This Row],[PRODUCTO]],ValorXKG[#All],2,FALSE)</f>
        <v>151800</v>
      </c>
    </row>
    <row r="262" spans="4:16" x14ac:dyDescent="0.25">
      <c r="D262" s="4" t="s">
        <v>826</v>
      </c>
      <c r="E262" s="5">
        <v>44453</v>
      </c>
      <c r="F262" s="6">
        <v>0.91666666666666663</v>
      </c>
      <c r="G262" s="6">
        <v>0.12638888888888888</v>
      </c>
      <c r="H262" s="6">
        <f>MOD(Produccion[HORA FIN]-Produccion[HORA INICIO],1)</f>
        <v>0.20972222222222225</v>
      </c>
      <c r="I262" s="16" t="s">
        <v>130</v>
      </c>
      <c r="J262" s="7" t="s">
        <v>784</v>
      </c>
      <c r="K262" s="7" t="s">
        <v>32</v>
      </c>
      <c r="L262" s="7">
        <v>40</v>
      </c>
      <c r="M262" s="7">
        <v>30</v>
      </c>
      <c r="N262" s="7">
        <f>Produccion[[#This Row],[Cant. Bolsas]]*Produccion[[#This Row],[Kilos Bolsa]]</f>
        <v>1200</v>
      </c>
      <c r="O262" s="8" t="s">
        <v>827</v>
      </c>
      <c r="P262" s="29">
        <f>Produccion[[#This Row],[Kilos Producidos]]*VLOOKUP(Produccion[[#This Row],[PRODUCTO]],ValorXKG[#All],2,FALSE)</f>
        <v>138000</v>
      </c>
    </row>
    <row r="263" spans="4:16" x14ac:dyDescent="0.25">
      <c r="D263" s="4" t="s">
        <v>826</v>
      </c>
      <c r="E263" s="5">
        <v>44453</v>
      </c>
      <c r="F263" s="6">
        <v>0.12638888888888888</v>
      </c>
      <c r="G263" s="6">
        <v>0.25</v>
      </c>
      <c r="H263" s="6">
        <f>MOD(Produccion[HORA FIN]-Produccion[HORA INICIO],1)</f>
        <v>0.12361111111111112</v>
      </c>
      <c r="I263" s="16" t="s">
        <v>131</v>
      </c>
      <c r="J263" s="7" t="s">
        <v>784</v>
      </c>
      <c r="K263" s="7" t="s">
        <v>36</v>
      </c>
      <c r="L263" s="7">
        <v>15</v>
      </c>
      <c r="M263" s="7">
        <v>30</v>
      </c>
      <c r="N263" s="7">
        <f>Produccion[[#This Row],[Cant. Bolsas]]*Produccion[[#This Row],[Kilos Bolsa]]</f>
        <v>450</v>
      </c>
      <c r="O263" s="8" t="s">
        <v>827</v>
      </c>
      <c r="P263" s="29">
        <f>Produccion[[#This Row],[Kilos Producidos]]*VLOOKUP(Produccion[[#This Row],[PRODUCTO]],ValorXKG[#All],2,FALSE)</f>
        <v>51750</v>
      </c>
    </row>
    <row r="264" spans="4:16" x14ac:dyDescent="0.25">
      <c r="D264" s="4" t="s">
        <v>826</v>
      </c>
      <c r="E264" s="5">
        <v>44453</v>
      </c>
      <c r="F264" s="6">
        <v>0.12638888888888888</v>
      </c>
      <c r="G264" s="6">
        <v>0.25</v>
      </c>
      <c r="H264" s="6">
        <f>MOD(Produccion[HORA FIN]-Produccion[HORA INICIO],1)</f>
        <v>0.12361111111111112</v>
      </c>
      <c r="I264" s="16" t="s">
        <v>132</v>
      </c>
      <c r="J264" s="7" t="s">
        <v>784</v>
      </c>
      <c r="K264" s="7" t="s">
        <v>38</v>
      </c>
      <c r="L264" s="7">
        <v>22</v>
      </c>
      <c r="M264" s="7">
        <v>20</v>
      </c>
      <c r="N264" s="7">
        <f>Produccion[[#This Row],[Cant. Bolsas]]*Produccion[[#This Row],[Kilos Bolsa]]</f>
        <v>440</v>
      </c>
      <c r="O264" s="8" t="s">
        <v>827</v>
      </c>
      <c r="P264" s="29">
        <f>Produccion[[#This Row],[Kilos Producidos]]*VLOOKUP(Produccion[[#This Row],[PRODUCTO]],ValorXKG[#All],2,FALSE)</f>
        <v>72600</v>
      </c>
    </row>
    <row r="265" spans="4:16" x14ac:dyDescent="0.25">
      <c r="D265" s="4" t="s">
        <v>825</v>
      </c>
      <c r="E265" s="5">
        <v>44454</v>
      </c>
      <c r="F265" s="6">
        <v>0.25</v>
      </c>
      <c r="G265" s="6">
        <v>0.57291666666666663</v>
      </c>
      <c r="H265" s="6">
        <f>MOD(Produccion[HORA FIN]-Produccion[HORA INICIO],1)</f>
        <v>0.32291666666666663</v>
      </c>
      <c r="I265" s="16" t="s">
        <v>133</v>
      </c>
      <c r="J265" s="7" t="s">
        <v>66</v>
      </c>
      <c r="K265" s="7" t="s">
        <v>38</v>
      </c>
      <c r="L265" s="7">
        <v>42</v>
      </c>
      <c r="M265" s="7">
        <v>20</v>
      </c>
      <c r="N265" s="7">
        <f>Produccion[[#This Row],[Cant. Bolsas]]*Produccion[[#This Row],[Kilos Bolsa]]</f>
        <v>840</v>
      </c>
      <c r="O265" s="8" t="s">
        <v>827</v>
      </c>
      <c r="P265" s="29">
        <f>Produccion[[#This Row],[Kilos Producidos]]*VLOOKUP(Produccion[[#This Row],[PRODUCTO]],ValorXKG[#All],2,FALSE)</f>
        <v>138600</v>
      </c>
    </row>
    <row r="266" spans="4:16" x14ac:dyDescent="0.25">
      <c r="D266" s="4" t="s">
        <v>825</v>
      </c>
      <c r="E266" s="5">
        <v>44454</v>
      </c>
      <c r="F266" s="6">
        <v>0.25</v>
      </c>
      <c r="G266" s="6">
        <v>0.57291666666666663</v>
      </c>
      <c r="H266" s="6">
        <f>MOD(Produccion[HORA FIN]-Produccion[HORA INICIO],1)</f>
        <v>0.32291666666666663</v>
      </c>
      <c r="I266" s="16" t="s">
        <v>133</v>
      </c>
      <c r="J266" s="7" t="s">
        <v>66</v>
      </c>
      <c r="K266" s="7" t="s">
        <v>36</v>
      </c>
      <c r="L266" s="7">
        <v>28</v>
      </c>
      <c r="M266" s="7">
        <v>30</v>
      </c>
      <c r="N266" s="7">
        <f>Produccion[[#This Row],[Cant. Bolsas]]*Produccion[[#This Row],[Kilos Bolsa]]</f>
        <v>840</v>
      </c>
      <c r="O266" s="8" t="s">
        <v>827</v>
      </c>
      <c r="P266" s="29">
        <f>Produccion[[#This Row],[Kilos Producidos]]*VLOOKUP(Produccion[[#This Row],[PRODUCTO]],ValorXKG[#All],2,FALSE)</f>
        <v>96600</v>
      </c>
    </row>
    <row r="267" spans="4:16" x14ac:dyDescent="0.25">
      <c r="D267" s="4" t="s">
        <v>825</v>
      </c>
      <c r="E267" s="5">
        <v>44454</v>
      </c>
      <c r="F267" s="6">
        <v>0.57291666666666663</v>
      </c>
      <c r="G267" s="6">
        <v>0.625</v>
      </c>
      <c r="H267" s="6">
        <f>MOD(Produccion[HORA FIN]-Produccion[HORA INICIO],1)</f>
        <v>5.208333333333337E-2</v>
      </c>
      <c r="I267" s="16" t="s">
        <v>22</v>
      </c>
      <c r="J267" s="7" t="s">
        <v>66</v>
      </c>
      <c r="K267" s="7" t="s">
        <v>23</v>
      </c>
      <c r="L267" s="7"/>
      <c r="M267" s="7"/>
      <c r="N267" s="7">
        <f>Produccion[[#This Row],[Cant. Bolsas]]*Produccion[[#This Row],[Kilos Bolsa]]</f>
        <v>0</v>
      </c>
      <c r="O267" s="8" t="s">
        <v>28</v>
      </c>
      <c r="P267" s="29">
        <f>Produccion[[#This Row],[Kilos Producidos]]*VLOOKUP(Produccion[[#This Row],[PRODUCTO]],ValorXKG[#All],2,FALSE)</f>
        <v>0</v>
      </c>
    </row>
    <row r="268" spans="4:16" x14ac:dyDescent="0.25">
      <c r="D268" s="4" t="s">
        <v>824</v>
      </c>
      <c r="E268" s="5">
        <v>44454</v>
      </c>
      <c r="F268" s="6">
        <v>0.625</v>
      </c>
      <c r="G268" s="6">
        <v>0.875</v>
      </c>
      <c r="H268" s="6">
        <f>MOD(Produccion[HORA FIN]-Produccion[HORA INICIO],1)</f>
        <v>0.25</v>
      </c>
      <c r="I268" s="16" t="s">
        <v>21</v>
      </c>
      <c r="J268" s="7" t="s">
        <v>783</v>
      </c>
      <c r="K268" s="7" t="s">
        <v>64</v>
      </c>
      <c r="L268" s="7">
        <v>45</v>
      </c>
      <c r="M268" s="7">
        <v>30</v>
      </c>
      <c r="N268" s="7">
        <f>Produccion[[#This Row],[Cant. Bolsas]]*Produccion[[#This Row],[Kilos Bolsa]]</f>
        <v>1350</v>
      </c>
      <c r="O268" s="8" t="s">
        <v>827</v>
      </c>
      <c r="P268" s="29">
        <f>Produccion[[#This Row],[Kilos Producidos]]*VLOOKUP(Produccion[[#This Row],[PRODUCTO]],ValorXKG[#All],2,FALSE)</f>
        <v>155250</v>
      </c>
    </row>
    <row r="269" spans="4:16" x14ac:dyDescent="0.25">
      <c r="D269" s="4" t="s">
        <v>824</v>
      </c>
      <c r="E269" s="5">
        <v>44454</v>
      </c>
      <c r="F269" s="6">
        <v>0.875</v>
      </c>
      <c r="G269" s="6">
        <v>0.91666666666666663</v>
      </c>
      <c r="H269" s="6">
        <f>MOD(Produccion[HORA FIN]-Produccion[HORA INICIO],1)</f>
        <v>4.166666666666663E-2</v>
      </c>
      <c r="I269" s="16" t="s">
        <v>22</v>
      </c>
      <c r="J269" s="7" t="s">
        <v>783</v>
      </c>
      <c r="K269" s="7" t="s">
        <v>23</v>
      </c>
      <c r="L269" s="7"/>
      <c r="M269" s="7"/>
      <c r="N269" s="7">
        <f>Produccion[[#This Row],[Cant. Bolsas]]*Produccion[[#This Row],[Kilos Bolsa]]</f>
        <v>0</v>
      </c>
      <c r="O269" s="8" t="s">
        <v>45</v>
      </c>
      <c r="P269" s="29">
        <f>Produccion[[#This Row],[Kilos Producidos]]*VLOOKUP(Produccion[[#This Row],[PRODUCTO]],ValorXKG[#All],2,FALSE)</f>
        <v>0</v>
      </c>
    </row>
    <row r="270" spans="4:16" x14ac:dyDescent="0.25">
      <c r="D270" s="4" t="s">
        <v>826</v>
      </c>
      <c r="E270" s="5">
        <v>44454</v>
      </c>
      <c r="F270" s="6">
        <v>0.91666666666666663</v>
      </c>
      <c r="G270" s="6">
        <v>0.25</v>
      </c>
      <c r="H270" s="6">
        <f>MOD(Produccion[HORA FIN]-Produccion[HORA INICIO],1)</f>
        <v>0.33333333333333337</v>
      </c>
      <c r="I270" s="16" t="s">
        <v>22</v>
      </c>
      <c r="J270" s="7" t="s">
        <v>783</v>
      </c>
      <c r="K270" s="7" t="s">
        <v>23</v>
      </c>
      <c r="L270" s="7"/>
      <c r="M270" s="7"/>
      <c r="N270" s="7">
        <f>Produccion[[#This Row],[Cant. Bolsas]]*Produccion[[#This Row],[Kilos Bolsa]]</f>
        <v>0</v>
      </c>
      <c r="O270" s="8" t="s">
        <v>45</v>
      </c>
      <c r="P270" s="29">
        <f>Produccion[[#This Row],[Kilos Producidos]]*VLOOKUP(Produccion[[#This Row],[PRODUCTO]],ValorXKG[#All],2,FALSE)</f>
        <v>0</v>
      </c>
    </row>
    <row r="271" spans="4:16" x14ac:dyDescent="0.25">
      <c r="D271" s="4" t="s">
        <v>825</v>
      </c>
      <c r="E271" s="5">
        <v>44455</v>
      </c>
      <c r="F271" s="6">
        <v>0.25</v>
      </c>
      <c r="G271" s="6">
        <v>0.58333333333333337</v>
      </c>
      <c r="H271" s="6">
        <f>MOD(Produccion[HORA FIN]-Produccion[HORA INICIO],1)</f>
        <v>0.33333333333333337</v>
      </c>
      <c r="I271" s="16" t="s">
        <v>22</v>
      </c>
      <c r="J271" s="7" t="s">
        <v>66</v>
      </c>
      <c r="K271" s="7" t="s">
        <v>23</v>
      </c>
      <c r="L271" s="7"/>
      <c r="M271" s="7"/>
      <c r="N271" s="7">
        <f>Produccion[[#This Row],[Cant. Bolsas]]*Produccion[[#This Row],[Kilos Bolsa]]</f>
        <v>0</v>
      </c>
      <c r="O271" s="8" t="s">
        <v>45</v>
      </c>
      <c r="P271" s="29">
        <f>Produccion[[#This Row],[Kilos Producidos]]*VLOOKUP(Produccion[[#This Row],[PRODUCTO]],ValorXKG[#All],2,FALSE)</f>
        <v>0</v>
      </c>
    </row>
    <row r="272" spans="4:16" x14ac:dyDescent="0.25">
      <c r="D272" s="4" t="s">
        <v>824</v>
      </c>
      <c r="E272" s="5">
        <v>44455</v>
      </c>
      <c r="F272" s="6">
        <v>0.58333333333333337</v>
      </c>
      <c r="G272" s="6">
        <v>0.91666666666666663</v>
      </c>
      <c r="H272" s="6">
        <f>MOD(Produccion[HORA FIN]-Produccion[HORA INICIO],1)</f>
        <v>0.33333333333333326</v>
      </c>
      <c r="I272" s="16" t="s">
        <v>134</v>
      </c>
      <c r="J272" s="7" t="s">
        <v>783</v>
      </c>
      <c r="K272" s="7" t="s">
        <v>13</v>
      </c>
      <c r="L272" s="7">
        <v>41</v>
      </c>
      <c r="M272" s="7">
        <v>50</v>
      </c>
      <c r="N272" s="7">
        <f>Produccion[[#This Row],[Cant. Bolsas]]*Produccion[[#This Row],[Kilos Bolsa]]</f>
        <v>2050</v>
      </c>
      <c r="O272" s="8" t="s">
        <v>827</v>
      </c>
      <c r="P272" s="29">
        <f>Produccion[[#This Row],[Kilos Producidos]]*VLOOKUP(Produccion[[#This Row],[PRODUCTO]],ValorXKG[#All],2,FALSE)</f>
        <v>205000</v>
      </c>
    </row>
    <row r="273" spans="4:16" x14ac:dyDescent="0.25">
      <c r="D273" s="4" t="s">
        <v>826</v>
      </c>
      <c r="E273" s="5">
        <v>44455</v>
      </c>
      <c r="F273" s="6">
        <v>0.91666666666666663</v>
      </c>
      <c r="G273" s="6">
        <v>2.0833333333333332E-2</v>
      </c>
      <c r="H273" s="6">
        <f>MOD(Produccion[HORA FIN]-Produccion[HORA INICIO],1)</f>
        <v>0.10416666666666674</v>
      </c>
      <c r="I273" s="16" t="s">
        <v>40</v>
      </c>
      <c r="J273" s="7" t="s">
        <v>784</v>
      </c>
      <c r="K273" s="7" t="s">
        <v>13</v>
      </c>
      <c r="L273" s="7">
        <v>9</v>
      </c>
      <c r="M273" s="7">
        <v>50</v>
      </c>
      <c r="N273" s="7">
        <f>Produccion[[#This Row],[Cant. Bolsas]]*Produccion[[#This Row],[Kilos Bolsa]]</f>
        <v>450</v>
      </c>
      <c r="O273" s="8" t="s">
        <v>827</v>
      </c>
      <c r="P273" s="29">
        <f>Produccion[[#This Row],[Kilos Producidos]]*VLOOKUP(Produccion[[#This Row],[PRODUCTO]],ValorXKG[#All],2,FALSE)</f>
        <v>45000</v>
      </c>
    </row>
    <row r="274" spans="4:16" x14ac:dyDescent="0.25">
      <c r="D274" s="4" t="s">
        <v>826</v>
      </c>
      <c r="E274" s="5">
        <v>44455</v>
      </c>
      <c r="F274" s="6">
        <v>2.0833333333333332E-2</v>
      </c>
      <c r="G274" s="6">
        <v>0.25</v>
      </c>
      <c r="H274" s="6">
        <f>MOD(Produccion[HORA FIN]-Produccion[HORA INICIO],1)</f>
        <v>0.22916666666666666</v>
      </c>
      <c r="I274" s="16" t="s">
        <v>135</v>
      </c>
      <c r="J274" s="7" t="s">
        <v>784</v>
      </c>
      <c r="K274" s="7" t="s">
        <v>19</v>
      </c>
      <c r="L274" s="7">
        <v>31</v>
      </c>
      <c r="M274" s="7">
        <v>50</v>
      </c>
      <c r="N274" s="7">
        <f>Produccion[[#This Row],[Cant. Bolsas]]*Produccion[[#This Row],[Kilos Bolsa]]</f>
        <v>1550</v>
      </c>
      <c r="O274" s="8" t="s">
        <v>827</v>
      </c>
      <c r="P274" s="29">
        <f>Produccion[[#This Row],[Kilos Producidos]]*VLOOKUP(Produccion[[#This Row],[PRODUCTO]],ValorXKG[#All],2,FALSE)</f>
        <v>155000</v>
      </c>
    </row>
    <row r="275" spans="4:16" x14ac:dyDescent="0.25">
      <c r="D275" s="4" t="s">
        <v>825</v>
      </c>
      <c r="E275" s="5">
        <v>44456</v>
      </c>
      <c r="F275" s="6">
        <v>0.25</v>
      </c>
      <c r="G275" s="6">
        <v>0.29166666666666669</v>
      </c>
      <c r="H275" s="6">
        <f>MOD(Produccion[HORA FIN]-Produccion[HORA INICIO],1)</f>
        <v>4.1666666666666685E-2</v>
      </c>
      <c r="I275" s="16" t="s">
        <v>22</v>
      </c>
      <c r="J275" s="7" t="s">
        <v>66</v>
      </c>
      <c r="K275" s="7" t="s">
        <v>23</v>
      </c>
      <c r="L275" s="7">
        <v>0</v>
      </c>
      <c r="M275" s="7">
        <v>0</v>
      </c>
      <c r="N275" s="7">
        <f>Produccion[[#This Row],[Cant. Bolsas]]*Produccion[[#This Row],[Kilos Bolsa]]</f>
        <v>0</v>
      </c>
      <c r="O275" s="8" t="s">
        <v>45</v>
      </c>
      <c r="P275" s="29">
        <f>Produccion[[#This Row],[Kilos Producidos]]*VLOOKUP(Produccion[[#This Row],[PRODUCTO]],ValorXKG[#All],2,FALSE)</f>
        <v>0</v>
      </c>
    </row>
    <row r="276" spans="4:16" x14ac:dyDescent="0.25">
      <c r="D276" s="4" t="s">
        <v>825</v>
      </c>
      <c r="E276" s="5">
        <v>44456</v>
      </c>
      <c r="F276" s="6">
        <v>0.29166666666666669</v>
      </c>
      <c r="G276" s="6">
        <v>0.34722222222222221</v>
      </c>
      <c r="H276" s="6">
        <f>MOD(Produccion[HORA FIN]-Produccion[HORA INICIO],1)</f>
        <v>5.5555555555555525E-2</v>
      </c>
      <c r="I276" s="16" t="s">
        <v>22</v>
      </c>
      <c r="J276" s="7" t="s">
        <v>66</v>
      </c>
      <c r="K276" s="7" t="s">
        <v>23</v>
      </c>
      <c r="L276" s="7"/>
      <c r="M276" s="7"/>
      <c r="N276" s="7">
        <f>Produccion[[#This Row],[Cant. Bolsas]]*Produccion[[#This Row],[Kilos Bolsa]]</f>
        <v>0</v>
      </c>
      <c r="O276" s="8" t="s">
        <v>28</v>
      </c>
      <c r="P276" s="29">
        <f>Produccion[[#This Row],[Kilos Producidos]]*VLOOKUP(Produccion[[#This Row],[PRODUCTO]],ValorXKG[#All],2,FALSE)</f>
        <v>0</v>
      </c>
    </row>
    <row r="277" spans="4:16" x14ac:dyDescent="0.25">
      <c r="D277" s="4" t="s">
        <v>825</v>
      </c>
      <c r="E277" s="5">
        <v>44456</v>
      </c>
      <c r="F277" s="6">
        <v>0.34722222222222221</v>
      </c>
      <c r="G277" s="6">
        <v>0.53125</v>
      </c>
      <c r="H277" s="6">
        <f>MOD(Produccion[HORA FIN]-Produccion[HORA INICIO],1)</f>
        <v>0.18402777777777779</v>
      </c>
      <c r="I277" s="16" t="s">
        <v>136</v>
      </c>
      <c r="J277" s="7" t="s">
        <v>66</v>
      </c>
      <c r="K277" s="7" t="s">
        <v>26</v>
      </c>
      <c r="L277" s="7">
        <v>40</v>
      </c>
      <c r="M277" s="7">
        <v>40</v>
      </c>
      <c r="N277" s="7">
        <f>Produccion[[#This Row],[Cant. Bolsas]]*Produccion[[#This Row],[Kilos Bolsa]]</f>
        <v>1600</v>
      </c>
      <c r="O277" s="8" t="s">
        <v>827</v>
      </c>
      <c r="P277" s="29">
        <f>Produccion[[#This Row],[Kilos Producidos]]*VLOOKUP(Produccion[[#This Row],[PRODUCTO]],ValorXKG[#All],2,FALSE)</f>
        <v>240000</v>
      </c>
    </row>
    <row r="278" spans="4:16" x14ac:dyDescent="0.25">
      <c r="D278" s="4" t="s">
        <v>825</v>
      </c>
      <c r="E278" s="5">
        <v>44456</v>
      </c>
      <c r="F278" s="6">
        <v>0.53125</v>
      </c>
      <c r="G278" s="6">
        <v>0.58333333333333337</v>
      </c>
      <c r="H278" s="6">
        <f>MOD(Produccion[HORA FIN]-Produccion[HORA INICIO],1)</f>
        <v>5.208333333333337E-2</v>
      </c>
      <c r="I278" s="16" t="s">
        <v>104</v>
      </c>
      <c r="J278" s="7" t="s">
        <v>66</v>
      </c>
      <c r="K278" s="7" t="s">
        <v>30</v>
      </c>
      <c r="L278" s="7">
        <v>20</v>
      </c>
      <c r="M278" s="7">
        <v>20</v>
      </c>
      <c r="N278" s="7">
        <f>Produccion[[#This Row],[Cant. Bolsas]]*Produccion[[#This Row],[Kilos Bolsa]]</f>
        <v>400</v>
      </c>
      <c r="O278" s="8" t="s">
        <v>827</v>
      </c>
      <c r="P278" s="29">
        <f>Produccion[[#This Row],[Kilos Producidos]]*VLOOKUP(Produccion[[#This Row],[PRODUCTO]],ValorXKG[#All],2,FALSE)</f>
        <v>36000</v>
      </c>
    </row>
    <row r="279" spans="4:16" x14ac:dyDescent="0.25">
      <c r="D279" s="4" t="s">
        <v>824</v>
      </c>
      <c r="E279" s="5">
        <v>44456</v>
      </c>
      <c r="F279" s="6">
        <v>0.58333333333333337</v>
      </c>
      <c r="G279" s="6">
        <v>0.625</v>
      </c>
      <c r="H279" s="6">
        <f>MOD(Produccion[HORA FIN]-Produccion[HORA INICIO],1)</f>
        <v>4.166666666666663E-2</v>
      </c>
      <c r="I279" s="16" t="s">
        <v>22</v>
      </c>
      <c r="J279" s="7" t="s">
        <v>783</v>
      </c>
      <c r="K279" s="7" t="s">
        <v>23</v>
      </c>
      <c r="L279" s="7"/>
      <c r="M279" s="7"/>
      <c r="N279" s="7">
        <f>Produccion[[#This Row],[Cant. Bolsas]]*Produccion[[#This Row],[Kilos Bolsa]]</f>
        <v>0</v>
      </c>
      <c r="O279" s="8" t="s">
        <v>28</v>
      </c>
      <c r="P279" s="29">
        <f>Produccion[[#This Row],[Kilos Producidos]]*VLOOKUP(Produccion[[#This Row],[PRODUCTO]],ValorXKG[#All],2,FALSE)</f>
        <v>0</v>
      </c>
    </row>
    <row r="280" spans="4:16" x14ac:dyDescent="0.25">
      <c r="D280" s="4" t="s">
        <v>824</v>
      </c>
      <c r="E280" s="5">
        <v>44456</v>
      </c>
      <c r="F280" s="6">
        <v>0.625</v>
      </c>
      <c r="G280" s="6">
        <v>0.91666666666666663</v>
      </c>
      <c r="H280" s="6">
        <f>MOD(Produccion[HORA FIN]-Produccion[HORA INICIO],1)</f>
        <v>0.29166666666666663</v>
      </c>
      <c r="I280" s="16" t="s">
        <v>137</v>
      </c>
      <c r="J280" s="7" t="s">
        <v>783</v>
      </c>
      <c r="K280" s="7" t="s">
        <v>30</v>
      </c>
      <c r="L280" s="7">
        <v>93</v>
      </c>
      <c r="M280" s="7">
        <v>20</v>
      </c>
      <c r="N280" s="7">
        <f>Produccion[[#This Row],[Cant. Bolsas]]*Produccion[[#This Row],[Kilos Bolsa]]</f>
        <v>1860</v>
      </c>
      <c r="O280" s="8" t="s">
        <v>827</v>
      </c>
      <c r="P280" s="29">
        <f>Produccion[[#This Row],[Kilos Producidos]]*VLOOKUP(Produccion[[#This Row],[PRODUCTO]],ValorXKG[#All],2,FALSE)</f>
        <v>167400</v>
      </c>
    </row>
    <row r="281" spans="4:16" x14ac:dyDescent="0.25">
      <c r="D281" s="4" t="s">
        <v>826</v>
      </c>
      <c r="E281" s="5">
        <v>44456</v>
      </c>
      <c r="F281" s="6">
        <v>0.91666666666666663</v>
      </c>
      <c r="G281" s="6">
        <v>0.18055555555555555</v>
      </c>
      <c r="H281" s="6">
        <f>MOD(Produccion[HORA FIN]-Produccion[HORA INICIO],1)</f>
        <v>0.26388888888888895</v>
      </c>
      <c r="I281" s="16" t="s">
        <v>33</v>
      </c>
      <c r="J281" s="7" t="s">
        <v>786</v>
      </c>
      <c r="K281" s="7" t="s">
        <v>30</v>
      </c>
      <c r="L281" s="7">
        <v>76</v>
      </c>
      <c r="M281" s="7">
        <v>20</v>
      </c>
      <c r="N281" s="7">
        <f>Produccion[[#This Row],[Cant. Bolsas]]*Produccion[[#This Row],[Kilos Bolsa]]</f>
        <v>1520</v>
      </c>
      <c r="O281" s="8" t="s">
        <v>827</v>
      </c>
      <c r="P281" s="29">
        <f>Produccion[[#This Row],[Kilos Producidos]]*VLOOKUP(Produccion[[#This Row],[PRODUCTO]],ValorXKG[#All],2,FALSE)</f>
        <v>136800</v>
      </c>
    </row>
    <row r="282" spans="4:16" x14ac:dyDescent="0.25">
      <c r="D282" s="4" t="s">
        <v>826</v>
      </c>
      <c r="E282" s="5">
        <v>44456</v>
      </c>
      <c r="F282" s="6">
        <v>0.18055555555555555</v>
      </c>
      <c r="G282" s="6">
        <v>0.22916666666666666</v>
      </c>
      <c r="H282" s="6">
        <f>MOD(Produccion[HORA FIN]-Produccion[HORA INICIO],1)</f>
        <v>4.8611111111111105E-2</v>
      </c>
      <c r="I282" s="16" t="s">
        <v>22</v>
      </c>
      <c r="J282" s="7" t="s">
        <v>786</v>
      </c>
      <c r="K282" s="7" t="s">
        <v>23</v>
      </c>
      <c r="L282" s="7"/>
      <c r="M282" s="7"/>
      <c r="N282" s="7">
        <f>Produccion[[#This Row],[Cant. Bolsas]]*Produccion[[#This Row],[Kilos Bolsa]]</f>
        <v>0</v>
      </c>
      <c r="O282" s="8" t="s">
        <v>28</v>
      </c>
      <c r="P282" s="29">
        <f>Produccion[[#This Row],[Kilos Producidos]]*VLOOKUP(Produccion[[#This Row],[PRODUCTO]],ValorXKG[#All],2,FALSE)</f>
        <v>0</v>
      </c>
    </row>
    <row r="283" spans="4:16" x14ac:dyDescent="0.25">
      <c r="D283" s="4" t="s">
        <v>826</v>
      </c>
      <c r="E283" s="5">
        <v>44456</v>
      </c>
      <c r="F283" s="6">
        <v>0.22916666666666666</v>
      </c>
      <c r="G283" s="6">
        <v>0.25</v>
      </c>
      <c r="H283" s="6">
        <f>MOD(Produccion[HORA FIN]-Produccion[HORA INICIO],1)</f>
        <v>2.0833333333333343E-2</v>
      </c>
      <c r="I283" s="16" t="s">
        <v>62</v>
      </c>
      <c r="J283" s="7" t="s">
        <v>786</v>
      </c>
      <c r="K283" s="7" t="s">
        <v>13</v>
      </c>
      <c r="L283" s="7">
        <v>3</v>
      </c>
      <c r="M283" s="7">
        <v>50</v>
      </c>
      <c r="N283" s="7">
        <f>Produccion[[#This Row],[Cant. Bolsas]]*Produccion[[#This Row],[Kilos Bolsa]]</f>
        <v>150</v>
      </c>
      <c r="O283" s="8" t="s">
        <v>827</v>
      </c>
      <c r="P283" s="29">
        <f>Produccion[[#This Row],[Kilos Producidos]]*VLOOKUP(Produccion[[#This Row],[PRODUCTO]],ValorXKG[#All],2,FALSE)</f>
        <v>15000</v>
      </c>
    </row>
    <row r="284" spans="4:16" x14ac:dyDescent="0.25">
      <c r="D284" s="4" t="s">
        <v>825</v>
      </c>
      <c r="E284" s="5">
        <v>44457</v>
      </c>
      <c r="F284" s="6">
        <v>0.25</v>
      </c>
      <c r="G284" s="6">
        <v>0.54166666666666663</v>
      </c>
      <c r="H284" s="6">
        <f>MOD(Produccion[HORA FIN]-Produccion[HORA INICIO],1)</f>
        <v>0.29166666666666663</v>
      </c>
      <c r="I284" s="16" t="s">
        <v>138</v>
      </c>
      <c r="J284" s="7" t="s">
        <v>74</v>
      </c>
      <c r="K284" s="7" t="s">
        <v>13</v>
      </c>
      <c r="L284" s="7">
        <v>30</v>
      </c>
      <c r="M284" s="7">
        <v>50</v>
      </c>
      <c r="N284" s="7">
        <f>Produccion[[#This Row],[Cant. Bolsas]]*Produccion[[#This Row],[Kilos Bolsa]]</f>
        <v>1500</v>
      </c>
      <c r="O284" s="8" t="s">
        <v>49</v>
      </c>
      <c r="P284" s="29">
        <f>Produccion[[#This Row],[Kilos Producidos]]*VLOOKUP(Produccion[[#This Row],[PRODUCTO]],ValorXKG[#All],2,FALSE)</f>
        <v>150000</v>
      </c>
    </row>
    <row r="285" spans="4:16" x14ac:dyDescent="0.25">
      <c r="D285" s="4" t="s">
        <v>824</v>
      </c>
      <c r="E285" s="5">
        <v>44458</v>
      </c>
      <c r="F285" s="6">
        <v>0.625</v>
      </c>
      <c r="G285" s="6">
        <v>0.66666666666666663</v>
      </c>
      <c r="H285" s="6">
        <f>MOD(Produccion[HORA FIN]-Produccion[HORA INICIO],1)</f>
        <v>4.166666666666663E-2</v>
      </c>
      <c r="I285" s="16" t="s">
        <v>12</v>
      </c>
      <c r="J285" s="7" t="s">
        <v>413</v>
      </c>
      <c r="K285" s="7" t="s">
        <v>30</v>
      </c>
      <c r="L285" s="7">
        <v>10</v>
      </c>
      <c r="M285" s="7">
        <v>20</v>
      </c>
      <c r="N285" s="7">
        <f>Produccion[[#This Row],[Cant. Bolsas]]*Produccion[[#This Row],[Kilos Bolsa]]</f>
        <v>200</v>
      </c>
      <c r="O285" s="8" t="s">
        <v>45</v>
      </c>
      <c r="P285" s="29">
        <f>Produccion[[#This Row],[Kilos Producidos]]*VLOOKUP(Produccion[[#This Row],[PRODUCTO]],ValorXKG[#All],2,FALSE)</f>
        <v>18000</v>
      </c>
    </row>
    <row r="286" spans="4:16" x14ac:dyDescent="0.25">
      <c r="D286" s="4" t="s">
        <v>824</v>
      </c>
      <c r="E286" s="5">
        <v>44458</v>
      </c>
      <c r="F286" s="6">
        <v>0.66666666666666663</v>
      </c>
      <c r="G286" s="6">
        <v>0.83333333333333337</v>
      </c>
      <c r="H286" s="6">
        <f>MOD(Produccion[HORA FIN]-Produccion[HORA INICIO],1)</f>
        <v>0.16666666666666674</v>
      </c>
      <c r="I286" s="16" t="s">
        <v>139</v>
      </c>
      <c r="J286" s="7" t="s">
        <v>413</v>
      </c>
      <c r="K286" s="7" t="s">
        <v>13</v>
      </c>
      <c r="L286" s="7">
        <v>21</v>
      </c>
      <c r="M286" s="7">
        <v>50</v>
      </c>
      <c r="N286" s="7">
        <f>Produccion[[#This Row],[Cant. Bolsas]]*Produccion[[#This Row],[Kilos Bolsa]]</f>
        <v>1050</v>
      </c>
      <c r="O286" s="8" t="s">
        <v>827</v>
      </c>
      <c r="P286" s="29">
        <f>Produccion[[#This Row],[Kilos Producidos]]*VLOOKUP(Produccion[[#This Row],[PRODUCTO]],ValorXKG[#All],2,FALSE)</f>
        <v>105000</v>
      </c>
    </row>
    <row r="287" spans="4:16" x14ac:dyDescent="0.25">
      <c r="D287" s="4" t="s">
        <v>824</v>
      </c>
      <c r="E287" s="5">
        <v>44458</v>
      </c>
      <c r="F287" s="6">
        <v>0.83333333333333337</v>
      </c>
      <c r="G287" s="6">
        <v>0.84722222222222221</v>
      </c>
      <c r="H287" s="6">
        <f>MOD(Produccion[HORA FIN]-Produccion[HORA INICIO],1)</f>
        <v>1.388888888888884E-2</v>
      </c>
      <c r="I287" s="16" t="s">
        <v>22</v>
      </c>
      <c r="J287" s="7" t="s">
        <v>413</v>
      </c>
      <c r="K287" s="7" t="s">
        <v>23</v>
      </c>
      <c r="L287" s="7"/>
      <c r="M287" s="7"/>
      <c r="N287" s="7">
        <f>Produccion[[#This Row],[Cant. Bolsas]]*Produccion[[#This Row],[Kilos Bolsa]]</f>
        <v>0</v>
      </c>
      <c r="O287" s="8" t="s">
        <v>45</v>
      </c>
      <c r="P287" s="29">
        <f>Produccion[[#This Row],[Kilos Producidos]]*VLOOKUP(Produccion[[#This Row],[PRODUCTO]],ValorXKG[#All],2,FALSE)</f>
        <v>0</v>
      </c>
    </row>
    <row r="288" spans="4:16" x14ac:dyDescent="0.25">
      <c r="D288" s="4" t="s">
        <v>824</v>
      </c>
      <c r="E288" s="5">
        <v>44458</v>
      </c>
      <c r="F288" s="6">
        <v>0.84722222222222221</v>
      </c>
      <c r="G288" s="6">
        <v>0.91666666666666663</v>
      </c>
      <c r="H288" s="6">
        <f>MOD(Produccion[HORA FIN]-Produccion[HORA INICIO],1)</f>
        <v>6.944444444444442E-2</v>
      </c>
      <c r="I288" s="16" t="s">
        <v>62</v>
      </c>
      <c r="J288" s="7" t="s">
        <v>413</v>
      </c>
      <c r="K288" s="7" t="s">
        <v>19</v>
      </c>
      <c r="L288" s="7">
        <v>10</v>
      </c>
      <c r="M288" s="7">
        <v>50</v>
      </c>
      <c r="N288" s="7">
        <f>Produccion[[#This Row],[Cant. Bolsas]]*Produccion[[#This Row],[Kilos Bolsa]]</f>
        <v>500</v>
      </c>
      <c r="O288" s="8" t="s">
        <v>827</v>
      </c>
      <c r="P288" s="29">
        <f>Produccion[[#This Row],[Kilos Producidos]]*VLOOKUP(Produccion[[#This Row],[PRODUCTO]],ValorXKG[#All],2,FALSE)</f>
        <v>50000</v>
      </c>
    </row>
    <row r="289" spans="4:16" x14ac:dyDescent="0.25">
      <c r="D289" s="4" t="s">
        <v>826</v>
      </c>
      <c r="E289" s="5">
        <v>44458</v>
      </c>
      <c r="F289" s="6">
        <v>0.91666666666666663</v>
      </c>
      <c r="G289" s="6">
        <v>0.18055555555555555</v>
      </c>
      <c r="H289" s="6">
        <f>MOD(Produccion[HORA FIN]-Produccion[HORA INICIO],1)</f>
        <v>0.26388888888888895</v>
      </c>
      <c r="I289" s="16" t="s">
        <v>140</v>
      </c>
      <c r="J289" s="7" t="s">
        <v>786</v>
      </c>
      <c r="K289" s="7" t="s">
        <v>19</v>
      </c>
      <c r="L289" s="7">
        <v>25</v>
      </c>
      <c r="M289" s="7">
        <v>50</v>
      </c>
      <c r="N289" s="7">
        <f>Produccion[[#This Row],[Cant. Bolsas]]*Produccion[[#This Row],[Kilos Bolsa]]</f>
        <v>1250</v>
      </c>
      <c r="O289" s="8" t="s">
        <v>827</v>
      </c>
      <c r="P289" s="29">
        <f>Produccion[[#This Row],[Kilos Producidos]]*VLOOKUP(Produccion[[#This Row],[PRODUCTO]],ValorXKG[#All],2,FALSE)</f>
        <v>125000</v>
      </c>
    </row>
    <row r="290" spans="4:16" x14ac:dyDescent="0.25">
      <c r="D290" s="4" t="s">
        <v>826</v>
      </c>
      <c r="E290" s="5">
        <v>44458</v>
      </c>
      <c r="F290" s="6">
        <v>0.1701388888888889</v>
      </c>
      <c r="G290" s="6">
        <v>0.25</v>
      </c>
      <c r="H290" s="6">
        <f>MOD(Produccion[HORA FIN]-Produccion[HORA INICIO],1)</f>
        <v>7.9861111111111105E-2</v>
      </c>
      <c r="I290" s="16" t="s">
        <v>22</v>
      </c>
      <c r="J290" s="7" t="s">
        <v>786</v>
      </c>
      <c r="K290" s="7" t="s">
        <v>23</v>
      </c>
      <c r="L290" s="7"/>
      <c r="M290" s="7"/>
      <c r="N290" s="7">
        <f>Produccion[[#This Row],[Cant. Bolsas]]*Produccion[[#This Row],[Kilos Bolsa]]</f>
        <v>0</v>
      </c>
      <c r="O290" s="8" t="s">
        <v>49</v>
      </c>
      <c r="P290" s="29">
        <f>Produccion[[#This Row],[Kilos Producidos]]*VLOOKUP(Produccion[[#This Row],[PRODUCTO]],ValorXKG[#All],2,FALSE)</f>
        <v>0</v>
      </c>
    </row>
    <row r="291" spans="4:16" x14ac:dyDescent="0.25">
      <c r="D291" s="4" t="s">
        <v>825</v>
      </c>
      <c r="E291" s="5">
        <v>44459</v>
      </c>
      <c r="F291" s="6">
        <v>0.25</v>
      </c>
      <c r="G291" s="6">
        <v>0.58333333333333337</v>
      </c>
      <c r="H291" s="6">
        <f>MOD(Produccion[HORA FIN]-Produccion[HORA INICIO],1)</f>
        <v>0.33333333333333337</v>
      </c>
      <c r="I291" s="16" t="s">
        <v>141</v>
      </c>
      <c r="J291" s="7" t="s">
        <v>66</v>
      </c>
      <c r="K291" s="7" t="s">
        <v>26</v>
      </c>
      <c r="L291" s="7">
        <v>66</v>
      </c>
      <c r="M291" s="7">
        <v>40</v>
      </c>
      <c r="N291" s="7">
        <f>Produccion[[#This Row],[Cant. Bolsas]]*Produccion[[#This Row],[Kilos Bolsa]]</f>
        <v>2640</v>
      </c>
      <c r="O291" s="8" t="s">
        <v>827</v>
      </c>
      <c r="P291" s="29">
        <f>Produccion[[#This Row],[Kilos Producidos]]*VLOOKUP(Produccion[[#This Row],[PRODUCTO]],ValorXKG[#All],2,FALSE)</f>
        <v>396000</v>
      </c>
    </row>
    <row r="292" spans="4:16" x14ac:dyDescent="0.25">
      <c r="D292" s="4" t="s">
        <v>824</v>
      </c>
      <c r="E292" s="5">
        <v>44459</v>
      </c>
      <c r="F292" s="6">
        <v>0.58333333333333337</v>
      </c>
      <c r="G292" s="6">
        <v>0.625</v>
      </c>
      <c r="H292" s="6">
        <f>MOD(Produccion[HORA FIN]-Produccion[HORA INICIO],1)</f>
        <v>4.166666666666663E-2</v>
      </c>
      <c r="I292" s="16" t="s">
        <v>142</v>
      </c>
      <c r="J292" s="7" t="s">
        <v>783</v>
      </c>
      <c r="K292" s="7" t="s">
        <v>26</v>
      </c>
      <c r="L292" s="7">
        <v>2</v>
      </c>
      <c r="M292" s="7">
        <v>40</v>
      </c>
      <c r="N292" s="7">
        <f>Produccion[[#This Row],[Cant. Bolsas]]*Produccion[[#This Row],[Kilos Bolsa]]</f>
        <v>80</v>
      </c>
      <c r="O292" s="8" t="s">
        <v>827</v>
      </c>
      <c r="P292" s="29">
        <f>Produccion[[#This Row],[Kilos Producidos]]*VLOOKUP(Produccion[[#This Row],[PRODUCTO]],ValorXKG[#All],2,FALSE)</f>
        <v>12000</v>
      </c>
    </row>
    <row r="293" spans="4:16" x14ac:dyDescent="0.25">
      <c r="D293" s="4" t="s">
        <v>824</v>
      </c>
      <c r="E293" s="5">
        <v>44459</v>
      </c>
      <c r="F293" s="6">
        <v>0.625</v>
      </c>
      <c r="G293" s="6">
        <v>0.66666666666666663</v>
      </c>
      <c r="H293" s="6">
        <f>MOD(Produccion[HORA FIN]-Produccion[HORA INICIO],1)</f>
        <v>4.166666666666663E-2</v>
      </c>
      <c r="I293" s="16" t="s">
        <v>22</v>
      </c>
      <c r="J293" s="7" t="s">
        <v>783</v>
      </c>
      <c r="K293" s="7" t="s">
        <v>23</v>
      </c>
      <c r="L293" s="7"/>
      <c r="M293" s="7"/>
      <c r="N293" s="7">
        <f>Produccion[[#This Row],[Cant. Bolsas]]*Produccion[[#This Row],[Kilos Bolsa]]</f>
        <v>0</v>
      </c>
      <c r="O293" s="8" t="s">
        <v>28</v>
      </c>
      <c r="P293" s="29">
        <f>Produccion[[#This Row],[Kilos Producidos]]*VLOOKUP(Produccion[[#This Row],[PRODUCTO]],ValorXKG[#All],2,FALSE)</f>
        <v>0</v>
      </c>
    </row>
    <row r="294" spans="4:16" x14ac:dyDescent="0.25">
      <c r="D294" s="4" t="s">
        <v>824</v>
      </c>
      <c r="E294" s="5">
        <v>44459</v>
      </c>
      <c r="F294" s="6">
        <v>0.66666666666666663</v>
      </c>
      <c r="G294" s="6">
        <v>0.89583333333333337</v>
      </c>
      <c r="H294" s="6">
        <f>MOD(Produccion[HORA FIN]-Produccion[HORA INICIO],1)</f>
        <v>0.22916666666666674</v>
      </c>
      <c r="I294" s="16" t="s">
        <v>143</v>
      </c>
      <c r="J294" s="7" t="s">
        <v>783</v>
      </c>
      <c r="K294" s="7" t="s">
        <v>30</v>
      </c>
      <c r="L294" s="7">
        <v>68</v>
      </c>
      <c r="M294" s="7">
        <v>20</v>
      </c>
      <c r="N294" s="7">
        <f>Produccion[[#This Row],[Cant. Bolsas]]*Produccion[[#This Row],[Kilos Bolsa]]</f>
        <v>1360</v>
      </c>
      <c r="O294" s="8" t="s">
        <v>827</v>
      </c>
      <c r="P294" s="29">
        <f>Produccion[[#This Row],[Kilos Producidos]]*VLOOKUP(Produccion[[#This Row],[PRODUCTO]],ValorXKG[#All],2,FALSE)</f>
        <v>122400</v>
      </c>
    </row>
    <row r="295" spans="4:16" x14ac:dyDescent="0.25">
      <c r="D295" s="4" t="s">
        <v>824</v>
      </c>
      <c r="E295" s="5">
        <v>44459</v>
      </c>
      <c r="F295" s="6">
        <v>0.89583333333333337</v>
      </c>
      <c r="G295" s="6">
        <v>0.91666666666666663</v>
      </c>
      <c r="H295" s="6">
        <f>MOD(Produccion[HORA FIN]-Produccion[HORA INICIO],1)</f>
        <v>2.0833333333333259E-2</v>
      </c>
      <c r="I295" s="16" t="s">
        <v>22</v>
      </c>
      <c r="J295" s="7" t="s">
        <v>783</v>
      </c>
      <c r="K295" s="7" t="s">
        <v>23</v>
      </c>
      <c r="L295" s="7"/>
      <c r="M295" s="7"/>
      <c r="N295" s="7">
        <f>Produccion[[#This Row],[Cant. Bolsas]]*Produccion[[#This Row],[Kilos Bolsa]]</f>
        <v>0</v>
      </c>
      <c r="O295" s="8" t="s">
        <v>28</v>
      </c>
      <c r="P295" s="29">
        <f>Produccion[[#This Row],[Kilos Producidos]]*VLOOKUP(Produccion[[#This Row],[PRODUCTO]],ValorXKG[#All],2,FALSE)</f>
        <v>0</v>
      </c>
    </row>
    <row r="296" spans="4:16" x14ac:dyDescent="0.25">
      <c r="D296" s="4" t="s">
        <v>826</v>
      </c>
      <c r="E296" s="5">
        <v>44459</v>
      </c>
      <c r="F296" s="6">
        <v>0.91666666666666663</v>
      </c>
      <c r="G296" s="6">
        <v>0.25</v>
      </c>
      <c r="H296" s="6">
        <f>MOD(Produccion[HORA FIN]-Produccion[HORA INICIO],1)</f>
        <v>0.33333333333333337</v>
      </c>
      <c r="I296" s="16" t="s">
        <v>62</v>
      </c>
      <c r="J296" s="7" t="s">
        <v>786</v>
      </c>
      <c r="K296" s="7" t="s">
        <v>32</v>
      </c>
      <c r="L296" s="7">
        <v>80</v>
      </c>
      <c r="M296" s="7">
        <v>30</v>
      </c>
      <c r="N296" s="7">
        <f>Produccion[[#This Row],[Cant. Bolsas]]*Produccion[[#This Row],[Kilos Bolsa]]</f>
        <v>2400</v>
      </c>
      <c r="O296" s="8" t="s">
        <v>827</v>
      </c>
      <c r="P296" s="29">
        <f>Produccion[[#This Row],[Kilos Producidos]]*VLOOKUP(Produccion[[#This Row],[PRODUCTO]],ValorXKG[#All],2,FALSE)</f>
        <v>276000</v>
      </c>
    </row>
    <row r="297" spans="4:16" x14ac:dyDescent="0.25">
      <c r="D297" s="4" t="s">
        <v>825</v>
      </c>
      <c r="E297" s="5">
        <v>44460</v>
      </c>
      <c r="F297" s="6">
        <v>0.25</v>
      </c>
      <c r="G297" s="6">
        <v>0.54166666666666663</v>
      </c>
      <c r="H297" s="6">
        <f>MOD(Produccion[HORA FIN]-Produccion[HORA INICIO],1)</f>
        <v>0.29166666666666663</v>
      </c>
      <c r="I297" s="16" t="s">
        <v>138</v>
      </c>
      <c r="J297" s="7" t="s">
        <v>66</v>
      </c>
      <c r="K297" s="7" t="s">
        <v>32</v>
      </c>
      <c r="L297" s="7">
        <v>50</v>
      </c>
      <c r="M297" s="7">
        <v>30</v>
      </c>
      <c r="N297" s="7">
        <f>Produccion[[#This Row],[Cant. Bolsas]]*Produccion[[#This Row],[Kilos Bolsa]]</f>
        <v>1500</v>
      </c>
      <c r="O297" s="8" t="s">
        <v>827</v>
      </c>
      <c r="P297" s="29">
        <f>Produccion[[#This Row],[Kilos Producidos]]*VLOOKUP(Produccion[[#This Row],[PRODUCTO]],ValorXKG[#All],2,FALSE)</f>
        <v>172500</v>
      </c>
    </row>
    <row r="298" spans="4:16" x14ac:dyDescent="0.25">
      <c r="D298" s="4" t="s">
        <v>825</v>
      </c>
      <c r="E298" s="5">
        <v>44460</v>
      </c>
      <c r="F298" s="6">
        <v>0.54166666666666663</v>
      </c>
      <c r="G298" s="6">
        <v>0.58333333333333337</v>
      </c>
      <c r="H298" s="6">
        <f>MOD(Produccion[HORA FIN]-Produccion[HORA INICIO],1)</f>
        <v>4.1666666666666741E-2</v>
      </c>
      <c r="I298" s="16" t="s">
        <v>22</v>
      </c>
      <c r="J298" s="7" t="s">
        <v>66</v>
      </c>
      <c r="K298" s="7" t="s">
        <v>23</v>
      </c>
      <c r="L298" s="7"/>
      <c r="M298" s="7"/>
      <c r="N298" s="7">
        <f>Produccion[[#This Row],[Cant. Bolsas]]*Produccion[[#This Row],[Kilos Bolsa]]</f>
        <v>0</v>
      </c>
      <c r="O298" s="8" t="s">
        <v>28</v>
      </c>
      <c r="P298" s="29">
        <f>Produccion[[#This Row],[Kilos Producidos]]*VLOOKUP(Produccion[[#This Row],[PRODUCTO]],ValorXKG[#All],2,FALSE)</f>
        <v>0</v>
      </c>
    </row>
    <row r="299" spans="4:16" x14ac:dyDescent="0.25">
      <c r="D299" s="4" t="s">
        <v>824</v>
      </c>
      <c r="E299" s="5">
        <v>44460</v>
      </c>
      <c r="F299" s="6">
        <v>0.58333333333333337</v>
      </c>
      <c r="G299" s="6">
        <v>0.625</v>
      </c>
      <c r="H299" s="6">
        <f>MOD(Produccion[HORA FIN]-Produccion[HORA INICIO],1)</f>
        <v>4.166666666666663E-2</v>
      </c>
      <c r="I299" s="16" t="s">
        <v>22</v>
      </c>
      <c r="J299" s="7" t="s">
        <v>783</v>
      </c>
      <c r="K299" s="7" t="s">
        <v>23</v>
      </c>
      <c r="L299" s="7"/>
      <c r="M299" s="7"/>
      <c r="N299" s="7">
        <f>Produccion[[#This Row],[Cant. Bolsas]]*Produccion[[#This Row],[Kilos Bolsa]]</f>
        <v>0</v>
      </c>
      <c r="O299" s="8" t="s">
        <v>28</v>
      </c>
      <c r="P299" s="29">
        <f>Produccion[[#This Row],[Kilos Producidos]]*VLOOKUP(Produccion[[#This Row],[PRODUCTO]],ValorXKG[#All],2,FALSE)</f>
        <v>0</v>
      </c>
    </row>
    <row r="300" spans="4:16" x14ac:dyDescent="0.25">
      <c r="D300" s="4" t="s">
        <v>824</v>
      </c>
      <c r="E300" s="5">
        <v>44460</v>
      </c>
      <c r="F300" s="6">
        <v>0.625</v>
      </c>
      <c r="G300" s="6">
        <v>0.75</v>
      </c>
      <c r="H300" s="6">
        <f>MOD(Produccion[HORA FIN]-Produccion[HORA INICIO],1)</f>
        <v>0.125</v>
      </c>
      <c r="I300" s="16" t="s">
        <v>59</v>
      </c>
      <c r="J300" s="7" t="s">
        <v>783</v>
      </c>
      <c r="K300" s="7" t="s">
        <v>26</v>
      </c>
      <c r="L300" s="7">
        <v>30</v>
      </c>
      <c r="M300" s="7">
        <v>40</v>
      </c>
      <c r="N300" s="7">
        <f>Produccion[[#This Row],[Cant. Bolsas]]*Produccion[[#This Row],[Kilos Bolsa]]</f>
        <v>1200</v>
      </c>
      <c r="O300" s="8" t="s">
        <v>827</v>
      </c>
      <c r="P300" s="29">
        <f>Produccion[[#This Row],[Kilos Producidos]]*VLOOKUP(Produccion[[#This Row],[PRODUCTO]],ValorXKG[#All],2,FALSE)</f>
        <v>180000</v>
      </c>
    </row>
    <row r="301" spans="4:16" x14ac:dyDescent="0.25">
      <c r="D301" s="4" t="s">
        <v>824</v>
      </c>
      <c r="E301" s="5">
        <v>44460</v>
      </c>
      <c r="F301" s="6">
        <v>0.75</v>
      </c>
      <c r="G301" s="6">
        <v>0.77777777777777779</v>
      </c>
      <c r="H301" s="6">
        <f>MOD(Produccion[HORA FIN]-Produccion[HORA INICIO],1)</f>
        <v>2.777777777777779E-2</v>
      </c>
      <c r="I301" s="16" t="s">
        <v>22</v>
      </c>
      <c r="J301" s="7" t="s">
        <v>783</v>
      </c>
      <c r="K301" s="7" t="s">
        <v>23</v>
      </c>
      <c r="L301" s="7"/>
      <c r="M301" s="7"/>
      <c r="N301" s="7">
        <f>Produccion[[#This Row],[Cant. Bolsas]]*Produccion[[#This Row],[Kilos Bolsa]]</f>
        <v>0</v>
      </c>
      <c r="O301" s="8" t="s">
        <v>28</v>
      </c>
      <c r="P301" s="29">
        <f>Produccion[[#This Row],[Kilos Producidos]]*VLOOKUP(Produccion[[#This Row],[PRODUCTO]],ValorXKG[#All],2,FALSE)</f>
        <v>0</v>
      </c>
    </row>
    <row r="302" spans="4:16" x14ac:dyDescent="0.25">
      <c r="D302" s="4" t="s">
        <v>824</v>
      </c>
      <c r="E302" s="5">
        <v>44460</v>
      </c>
      <c r="F302" s="6">
        <v>0.77777777777777779</v>
      </c>
      <c r="G302" s="6">
        <v>0.91666666666666663</v>
      </c>
      <c r="H302" s="6">
        <f>MOD(Produccion[HORA FIN]-Produccion[HORA INICIO],1)</f>
        <v>0.13888888888888884</v>
      </c>
      <c r="I302" s="16" t="s">
        <v>27</v>
      </c>
      <c r="J302" s="7" t="s">
        <v>783</v>
      </c>
      <c r="K302" s="7" t="s">
        <v>36</v>
      </c>
      <c r="L302" s="7">
        <v>16</v>
      </c>
      <c r="M302" s="7">
        <v>30</v>
      </c>
      <c r="N302" s="7">
        <f>Produccion[[#This Row],[Cant. Bolsas]]*Produccion[[#This Row],[Kilos Bolsa]]</f>
        <v>480</v>
      </c>
      <c r="O302" s="8" t="s">
        <v>827</v>
      </c>
      <c r="P302" s="29">
        <f>Produccion[[#This Row],[Kilos Producidos]]*VLOOKUP(Produccion[[#This Row],[PRODUCTO]],ValorXKG[#All],2,FALSE)</f>
        <v>55200</v>
      </c>
    </row>
    <row r="303" spans="4:16" x14ac:dyDescent="0.25">
      <c r="D303" s="4" t="s">
        <v>824</v>
      </c>
      <c r="E303" s="5">
        <v>44460</v>
      </c>
      <c r="F303" s="6">
        <v>0.77777777777777779</v>
      </c>
      <c r="G303" s="6">
        <v>0.91666666666666663</v>
      </c>
      <c r="H303" s="6">
        <f>MOD(Produccion[HORA FIN]-Produccion[HORA INICIO],1)</f>
        <v>0.13888888888888884</v>
      </c>
      <c r="I303" s="16" t="s">
        <v>27</v>
      </c>
      <c r="J303" s="7" t="s">
        <v>783</v>
      </c>
      <c r="K303" s="7" t="s">
        <v>38</v>
      </c>
      <c r="L303" s="7">
        <v>24</v>
      </c>
      <c r="M303" s="7">
        <v>20</v>
      </c>
      <c r="N303" s="7">
        <f>Produccion[[#This Row],[Cant. Bolsas]]*Produccion[[#This Row],[Kilos Bolsa]]</f>
        <v>480</v>
      </c>
      <c r="O303" s="8" t="s">
        <v>827</v>
      </c>
      <c r="P303" s="29">
        <f>Produccion[[#This Row],[Kilos Producidos]]*VLOOKUP(Produccion[[#This Row],[PRODUCTO]],ValorXKG[#All],2,FALSE)</f>
        <v>79200</v>
      </c>
    </row>
    <row r="304" spans="4:16" x14ac:dyDescent="0.25">
      <c r="D304" s="4" t="s">
        <v>826</v>
      </c>
      <c r="E304" s="5">
        <v>44460</v>
      </c>
      <c r="F304" s="6">
        <v>0.91666666666666663</v>
      </c>
      <c r="G304" s="6">
        <v>4.1666666666666664E-2</v>
      </c>
      <c r="H304" s="6">
        <f>MOD(Produccion[HORA FIN]-Produccion[HORA INICIO],1)</f>
        <v>0.125</v>
      </c>
      <c r="I304" s="16" t="s">
        <v>33</v>
      </c>
      <c r="J304" s="7" t="s">
        <v>789</v>
      </c>
      <c r="K304" s="7" t="s">
        <v>36</v>
      </c>
      <c r="L304" s="7">
        <v>12</v>
      </c>
      <c r="M304" s="7">
        <v>30</v>
      </c>
      <c r="N304" s="7">
        <f>Produccion[[#This Row],[Cant. Bolsas]]*Produccion[[#This Row],[Kilos Bolsa]]</f>
        <v>360</v>
      </c>
      <c r="O304" s="8" t="s">
        <v>827</v>
      </c>
      <c r="P304" s="29">
        <f>Produccion[[#This Row],[Kilos Producidos]]*VLOOKUP(Produccion[[#This Row],[PRODUCTO]],ValorXKG[#All],2,FALSE)</f>
        <v>41400</v>
      </c>
    </row>
    <row r="305" spans="4:16" x14ac:dyDescent="0.25">
      <c r="D305" s="4" t="s">
        <v>826</v>
      </c>
      <c r="E305" s="5">
        <v>44460</v>
      </c>
      <c r="F305" s="6">
        <v>0.91666666666666663</v>
      </c>
      <c r="G305" s="6">
        <v>4.1666666666666664E-2</v>
      </c>
      <c r="H305" s="6">
        <f>MOD(Produccion[HORA FIN]-Produccion[HORA INICIO],1)</f>
        <v>0.125</v>
      </c>
      <c r="I305" s="16" t="s">
        <v>144</v>
      </c>
      <c r="J305" s="7" t="s">
        <v>789</v>
      </c>
      <c r="K305" s="7" t="s">
        <v>38</v>
      </c>
      <c r="L305" s="7">
        <v>19</v>
      </c>
      <c r="M305" s="7">
        <v>20</v>
      </c>
      <c r="N305" s="7">
        <f>Produccion[[#This Row],[Cant. Bolsas]]*Produccion[[#This Row],[Kilos Bolsa]]</f>
        <v>380</v>
      </c>
      <c r="O305" s="8" t="s">
        <v>827</v>
      </c>
      <c r="P305" s="29">
        <f>Produccion[[#This Row],[Kilos Producidos]]*VLOOKUP(Produccion[[#This Row],[PRODUCTO]],ValorXKG[#All],2,FALSE)</f>
        <v>62700</v>
      </c>
    </row>
    <row r="306" spans="4:16" x14ac:dyDescent="0.25">
      <c r="D306" s="4" t="s">
        <v>826</v>
      </c>
      <c r="E306" s="5">
        <v>44460</v>
      </c>
      <c r="F306" s="6">
        <v>4.1666666666666664E-2</v>
      </c>
      <c r="G306" s="6">
        <v>0.25</v>
      </c>
      <c r="H306" s="6">
        <f>MOD(Produccion[HORA FIN]-Produccion[HORA INICIO],1)</f>
        <v>0.20833333333333334</v>
      </c>
      <c r="I306" s="16" t="s">
        <v>145</v>
      </c>
      <c r="J306" s="7" t="s">
        <v>789</v>
      </c>
      <c r="K306" s="7" t="s">
        <v>32</v>
      </c>
      <c r="L306" s="7">
        <v>42</v>
      </c>
      <c r="M306" s="7">
        <v>30</v>
      </c>
      <c r="N306" s="7">
        <f>Produccion[[#This Row],[Cant. Bolsas]]*Produccion[[#This Row],[Kilos Bolsa]]</f>
        <v>1260</v>
      </c>
      <c r="O306" s="8" t="s">
        <v>827</v>
      </c>
      <c r="P306" s="29">
        <f>Produccion[[#This Row],[Kilos Producidos]]*VLOOKUP(Produccion[[#This Row],[PRODUCTO]],ValorXKG[#All],2,FALSE)</f>
        <v>144900</v>
      </c>
    </row>
    <row r="307" spans="4:16" x14ac:dyDescent="0.25">
      <c r="D307" s="4" t="s">
        <v>825</v>
      </c>
      <c r="E307" s="5">
        <v>44461</v>
      </c>
      <c r="F307" s="6">
        <v>0.25</v>
      </c>
      <c r="G307" s="6">
        <v>0.58333333333333337</v>
      </c>
      <c r="H307" s="6">
        <f>MOD(Produccion[HORA FIN]-Produccion[HORA INICIO],1)</f>
        <v>0.33333333333333337</v>
      </c>
      <c r="I307" s="16" t="s">
        <v>22</v>
      </c>
      <c r="J307" s="7" t="s">
        <v>66</v>
      </c>
      <c r="K307" s="7" t="s">
        <v>23</v>
      </c>
      <c r="L307" s="7"/>
      <c r="M307" s="7"/>
      <c r="N307" s="7">
        <f>Produccion[[#This Row],[Cant. Bolsas]]*Produccion[[#This Row],[Kilos Bolsa]]</f>
        <v>0</v>
      </c>
      <c r="O307" s="8" t="s">
        <v>49</v>
      </c>
      <c r="P307" s="29">
        <f>Produccion[[#This Row],[Kilos Producidos]]*VLOOKUP(Produccion[[#This Row],[PRODUCTO]],ValorXKG[#All],2,FALSE)</f>
        <v>0</v>
      </c>
    </row>
    <row r="308" spans="4:16" x14ac:dyDescent="0.25">
      <c r="D308" s="4" t="s">
        <v>824</v>
      </c>
      <c r="E308" s="5">
        <v>44461</v>
      </c>
      <c r="F308" s="6">
        <v>0.58333333333333337</v>
      </c>
      <c r="G308" s="6">
        <v>0.77083333333333337</v>
      </c>
      <c r="H308" s="6">
        <f>MOD(Produccion[HORA FIN]-Produccion[HORA INICIO],1)</f>
        <v>0.1875</v>
      </c>
      <c r="I308" s="16" t="s">
        <v>22</v>
      </c>
      <c r="J308" s="7" t="s">
        <v>783</v>
      </c>
      <c r="K308" s="7" t="s">
        <v>23</v>
      </c>
      <c r="L308" s="7"/>
      <c r="M308" s="7"/>
      <c r="N308" s="7">
        <f>Produccion[[#This Row],[Cant. Bolsas]]*Produccion[[#This Row],[Kilos Bolsa]]</f>
        <v>0</v>
      </c>
      <c r="O308" s="8" t="s">
        <v>49</v>
      </c>
      <c r="P308" s="29">
        <f>Produccion[[#This Row],[Kilos Producidos]]*VLOOKUP(Produccion[[#This Row],[PRODUCTO]],ValorXKG[#All],2,FALSE)</f>
        <v>0</v>
      </c>
    </row>
    <row r="309" spans="4:16" x14ac:dyDescent="0.25">
      <c r="D309" s="4" t="s">
        <v>824</v>
      </c>
      <c r="E309" s="5">
        <v>44461</v>
      </c>
      <c r="F309" s="6">
        <v>0.77083333333333337</v>
      </c>
      <c r="G309" s="6">
        <v>0.89583333333333337</v>
      </c>
      <c r="H309" s="6">
        <f>MOD(Produccion[HORA FIN]-Produccion[HORA INICIO],1)</f>
        <v>0.125</v>
      </c>
      <c r="I309" s="16" t="s">
        <v>18</v>
      </c>
      <c r="J309" s="7" t="s">
        <v>783</v>
      </c>
      <c r="K309" s="7" t="s">
        <v>30</v>
      </c>
      <c r="L309" s="7">
        <v>41</v>
      </c>
      <c r="M309" s="7">
        <v>20</v>
      </c>
      <c r="N309" s="7">
        <f>Produccion[[#This Row],[Cant. Bolsas]]*Produccion[[#This Row],[Kilos Bolsa]]</f>
        <v>820</v>
      </c>
      <c r="O309" s="8" t="s">
        <v>827</v>
      </c>
      <c r="P309" s="29">
        <f>Produccion[[#This Row],[Kilos Producidos]]*VLOOKUP(Produccion[[#This Row],[PRODUCTO]],ValorXKG[#All],2,FALSE)</f>
        <v>73800</v>
      </c>
    </row>
    <row r="310" spans="4:16" x14ac:dyDescent="0.25">
      <c r="D310" s="4" t="s">
        <v>824</v>
      </c>
      <c r="E310" s="5">
        <v>44461</v>
      </c>
      <c r="F310" s="6">
        <v>0.89583333333333337</v>
      </c>
      <c r="G310" s="6">
        <v>0.91666666666666663</v>
      </c>
      <c r="H310" s="6">
        <f>MOD(Produccion[HORA FIN]-Produccion[HORA INICIO],1)</f>
        <v>2.0833333333333259E-2</v>
      </c>
      <c r="I310" s="16" t="s">
        <v>22</v>
      </c>
      <c r="J310" s="7" t="s">
        <v>783</v>
      </c>
      <c r="K310" s="7" t="s">
        <v>23</v>
      </c>
      <c r="L310" s="7"/>
      <c r="M310" s="7"/>
      <c r="N310" s="7">
        <f>Produccion[[#This Row],[Cant. Bolsas]]*Produccion[[#This Row],[Kilos Bolsa]]</f>
        <v>0</v>
      </c>
      <c r="O310" s="8" t="s">
        <v>45</v>
      </c>
      <c r="P310" s="29">
        <f>Produccion[[#This Row],[Kilos Producidos]]*VLOOKUP(Produccion[[#This Row],[PRODUCTO]],ValorXKG[#All],2,FALSE)</f>
        <v>0</v>
      </c>
    </row>
    <row r="311" spans="4:16" x14ac:dyDescent="0.25">
      <c r="D311" s="4" t="s">
        <v>826</v>
      </c>
      <c r="E311" s="5">
        <v>44461</v>
      </c>
      <c r="F311" s="6">
        <v>0.91666666666666663</v>
      </c>
      <c r="G311" s="6">
        <v>0.22222222222222221</v>
      </c>
      <c r="H311" s="6">
        <f>MOD(Produccion[HORA FIN]-Produccion[HORA INICIO],1)</f>
        <v>0.30555555555555558</v>
      </c>
      <c r="I311" s="16" t="s">
        <v>146</v>
      </c>
      <c r="J311" s="7" t="s">
        <v>789</v>
      </c>
      <c r="K311" s="7" t="s">
        <v>19</v>
      </c>
      <c r="L311" s="7">
        <v>30</v>
      </c>
      <c r="M311" s="7">
        <v>50</v>
      </c>
      <c r="N311" s="7">
        <f>Produccion[[#This Row],[Cant. Bolsas]]*Produccion[[#This Row],[Kilos Bolsa]]</f>
        <v>1500</v>
      </c>
      <c r="O311" s="8" t="s">
        <v>24</v>
      </c>
      <c r="P311" s="29">
        <f>Produccion[[#This Row],[Kilos Producidos]]*VLOOKUP(Produccion[[#This Row],[PRODUCTO]],ValorXKG[#All],2,FALSE)</f>
        <v>150000</v>
      </c>
    </row>
    <row r="312" spans="4:16" x14ac:dyDescent="0.25">
      <c r="D312" s="4" t="s">
        <v>826</v>
      </c>
      <c r="E312" s="5">
        <v>44461</v>
      </c>
      <c r="F312" s="6">
        <v>0.22222222222222221</v>
      </c>
      <c r="G312" s="6">
        <v>0.25</v>
      </c>
      <c r="H312" s="6">
        <f>MOD(Produccion[HORA FIN]-Produccion[HORA INICIO],1)</f>
        <v>2.777777777777779E-2</v>
      </c>
      <c r="I312" s="16" t="s">
        <v>62</v>
      </c>
      <c r="J312" s="7" t="s">
        <v>789</v>
      </c>
      <c r="K312" s="7" t="s">
        <v>13</v>
      </c>
      <c r="L312" s="7">
        <v>4</v>
      </c>
      <c r="M312" s="7">
        <v>50</v>
      </c>
      <c r="N312" s="7">
        <f>Produccion[[#This Row],[Cant. Bolsas]]*Produccion[[#This Row],[Kilos Bolsa]]</f>
        <v>200</v>
      </c>
      <c r="O312" s="8" t="s">
        <v>827</v>
      </c>
      <c r="P312" s="29">
        <f>Produccion[[#This Row],[Kilos Producidos]]*VLOOKUP(Produccion[[#This Row],[PRODUCTO]],ValorXKG[#All],2,FALSE)</f>
        <v>20000</v>
      </c>
    </row>
    <row r="313" spans="4:16" x14ac:dyDescent="0.25">
      <c r="D313" s="4" t="s">
        <v>825</v>
      </c>
      <c r="E313" s="5">
        <v>44462</v>
      </c>
      <c r="F313" s="6">
        <v>0.25</v>
      </c>
      <c r="G313" s="6">
        <v>0.58333333333333337</v>
      </c>
      <c r="H313" s="6">
        <f>MOD(Produccion[HORA FIN]-Produccion[HORA INICIO],1)</f>
        <v>0.33333333333333337</v>
      </c>
      <c r="I313" s="16" t="s">
        <v>147</v>
      </c>
      <c r="J313" s="7" t="s">
        <v>66</v>
      </c>
      <c r="K313" s="7" t="s">
        <v>13</v>
      </c>
      <c r="L313" s="7">
        <v>38</v>
      </c>
      <c r="M313" s="7">
        <v>50</v>
      </c>
      <c r="N313" s="7">
        <f>Produccion[[#This Row],[Cant. Bolsas]]*Produccion[[#This Row],[Kilos Bolsa]]</f>
        <v>1900</v>
      </c>
      <c r="O313" s="8" t="s">
        <v>827</v>
      </c>
      <c r="P313" s="29">
        <f>Produccion[[#This Row],[Kilos Producidos]]*VLOOKUP(Produccion[[#This Row],[PRODUCTO]],ValorXKG[#All],2,FALSE)</f>
        <v>190000</v>
      </c>
    </row>
    <row r="314" spans="4:16" x14ac:dyDescent="0.25">
      <c r="D314" s="4" t="s">
        <v>824</v>
      </c>
      <c r="E314" s="5">
        <v>44462</v>
      </c>
      <c r="F314" s="6">
        <v>0.58333333333333337</v>
      </c>
      <c r="G314" s="6">
        <v>0.625</v>
      </c>
      <c r="H314" s="6">
        <f>MOD(Produccion[HORA FIN]-Produccion[HORA INICIO],1)</f>
        <v>4.166666666666663E-2</v>
      </c>
      <c r="I314" s="16" t="s">
        <v>12</v>
      </c>
      <c r="J314" s="7" t="s">
        <v>783</v>
      </c>
      <c r="K314" s="7" t="s">
        <v>13</v>
      </c>
      <c r="L314" s="7">
        <v>4</v>
      </c>
      <c r="M314" s="7">
        <v>50</v>
      </c>
      <c r="N314" s="7">
        <f>Produccion[[#This Row],[Cant. Bolsas]]*Produccion[[#This Row],[Kilos Bolsa]]</f>
        <v>200</v>
      </c>
      <c r="O314" s="8" t="s">
        <v>827</v>
      </c>
      <c r="P314" s="29">
        <f>Produccion[[#This Row],[Kilos Producidos]]*VLOOKUP(Produccion[[#This Row],[PRODUCTO]],ValorXKG[#All],2,FALSE)</f>
        <v>20000</v>
      </c>
    </row>
    <row r="315" spans="4:16" x14ac:dyDescent="0.25">
      <c r="D315" s="4" t="s">
        <v>824</v>
      </c>
      <c r="E315" s="5">
        <v>44462</v>
      </c>
      <c r="F315" s="6">
        <v>0.625</v>
      </c>
      <c r="G315" s="6">
        <v>0.6875</v>
      </c>
      <c r="H315" s="6">
        <f>MOD(Produccion[HORA FIN]-Produccion[HORA INICIO],1)</f>
        <v>6.25E-2</v>
      </c>
      <c r="I315" s="16" t="s">
        <v>22</v>
      </c>
      <c r="J315" s="7" t="s">
        <v>783</v>
      </c>
      <c r="K315" s="7" t="s">
        <v>23</v>
      </c>
      <c r="L315" s="7"/>
      <c r="M315" s="7"/>
      <c r="N315" s="7">
        <f>Produccion[[#This Row],[Cant. Bolsas]]*Produccion[[#This Row],[Kilos Bolsa]]</f>
        <v>0</v>
      </c>
      <c r="O315" s="8" t="s">
        <v>28</v>
      </c>
      <c r="P315" s="29">
        <f>Produccion[[#This Row],[Kilos Producidos]]*VLOOKUP(Produccion[[#This Row],[PRODUCTO]],ValorXKG[#All],2,FALSE)</f>
        <v>0</v>
      </c>
    </row>
    <row r="316" spans="4:16" x14ac:dyDescent="0.25">
      <c r="D316" s="4" t="s">
        <v>824</v>
      </c>
      <c r="E316" s="5">
        <v>44462</v>
      </c>
      <c r="F316" s="6">
        <v>0.6875</v>
      </c>
      <c r="G316" s="6">
        <v>0.91666666666666663</v>
      </c>
      <c r="H316" s="6">
        <f>MOD(Produccion[HORA FIN]-Produccion[HORA INICIO],1)</f>
        <v>0.22916666666666663</v>
      </c>
      <c r="I316" s="16" t="s">
        <v>108</v>
      </c>
      <c r="J316" s="7" t="s">
        <v>783</v>
      </c>
      <c r="K316" s="7" t="s">
        <v>30</v>
      </c>
      <c r="L316" s="7">
        <v>72</v>
      </c>
      <c r="M316" s="7">
        <v>20</v>
      </c>
      <c r="N316" s="7">
        <f>Produccion[[#This Row],[Cant. Bolsas]]*Produccion[[#This Row],[Kilos Bolsa]]</f>
        <v>1440</v>
      </c>
      <c r="O316" s="8" t="s">
        <v>827</v>
      </c>
      <c r="P316" s="29">
        <f>Produccion[[#This Row],[Kilos Producidos]]*VLOOKUP(Produccion[[#This Row],[PRODUCTO]],ValorXKG[#All],2,FALSE)</f>
        <v>129600</v>
      </c>
    </row>
    <row r="317" spans="4:16" x14ac:dyDescent="0.25">
      <c r="D317" s="4" t="s">
        <v>826</v>
      </c>
      <c r="E317" s="5">
        <v>44462</v>
      </c>
      <c r="F317" s="6">
        <v>0.91666666666666663</v>
      </c>
      <c r="G317" s="6">
        <v>0.25</v>
      </c>
      <c r="H317" s="6">
        <f>MOD(Produccion[HORA FIN]-Produccion[HORA INICIO],1)</f>
        <v>0.33333333333333337</v>
      </c>
      <c r="I317" s="16" t="s">
        <v>148</v>
      </c>
      <c r="J317" s="7" t="s">
        <v>789</v>
      </c>
      <c r="K317" s="7" t="s">
        <v>36</v>
      </c>
      <c r="L317" s="7">
        <v>29</v>
      </c>
      <c r="M317" s="7">
        <v>30</v>
      </c>
      <c r="N317" s="7">
        <f>Produccion[[#This Row],[Cant. Bolsas]]*Produccion[[#This Row],[Kilos Bolsa]]</f>
        <v>870</v>
      </c>
      <c r="O317" s="8" t="s">
        <v>827</v>
      </c>
      <c r="P317" s="29">
        <f>Produccion[[#This Row],[Kilos Producidos]]*VLOOKUP(Produccion[[#This Row],[PRODUCTO]],ValorXKG[#All],2,FALSE)</f>
        <v>100050</v>
      </c>
    </row>
    <row r="318" spans="4:16" x14ac:dyDescent="0.25">
      <c r="D318" s="4" t="s">
        <v>826</v>
      </c>
      <c r="E318" s="5">
        <v>44462</v>
      </c>
      <c r="F318" s="6">
        <v>0.91666666666666663</v>
      </c>
      <c r="G318" s="6">
        <v>0.25</v>
      </c>
      <c r="H318" s="6">
        <f>MOD(Produccion[HORA FIN]-Produccion[HORA INICIO],1)</f>
        <v>0.33333333333333337</v>
      </c>
      <c r="I318" s="16" t="s">
        <v>48</v>
      </c>
      <c r="J318" s="7" t="s">
        <v>789</v>
      </c>
      <c r="K318" s="7" t="s">
        <v>38</v>
      </c>
      <c r="L318" s="7">
        <v>43</v>
      </c>
      <c r="M318" s="7">
        <v>20</v>
      </c>
      <c r="N318" s="7">
        <f>Produccion[[#This Row],[Cant. Bolsas]]*Produccion[[#This Row],[Kilos Bolsa]]</f>
        <v>860</v>
      </c>
      <c r="O318" s="8" t="s">
        <v>827</v>
      </c>
      <c r="P318" s="29">
        <f>Produccion[[#This Row],[Kilos Producidos]]*VLOOKUP(Produccion[[#This Row],[PRODUCTO]],ValorXKG[#All],2,FALSE)</f>
        <v>141900</v>
      </c>
    </row>
    <row r="319" spans="4:16" x14ac:dyDescent="0.25">
      <c r="D319" s="4" t="s">
        <v>825</v>
      </c>
      <c r="E319" s="5">
        <v>44463</v>
      </c>
      <c r="F319" s="6">
        <v>0.25</v>
      </c>
      <c r="G319" s="6">
        <v>0.30555555555555558</v>
      </c>
      <c r="H319" s="6">
        <f>MOD(Produccion[HORA FIN]-Produccion[HORA INICIO],1)</f>
        <v>5.555555555555558E-2</v>
      </c>
      <c r="I319" s="16" t="s">
        <v>22</v>
      </c>
      <c r="J319" s="7" t="s">
        <v>66</v>
      </c>
      <c r="K319" s="7" t="s">
        <v>23</v>
      </c>
      <c r="L319" s="7"/>
      <c r="M319" s="7"/>
      <c r="N319" s="7">
        <f>Produccion[[#This Row],[Cant. Bolsas]]*Produccion[[#This Row],[Kilos Bolsa]]</f>
        <v>0</v>
      </c>
      <c r="O319" s="8" t="s">
        <v>45</v>
      </c>
      <c r="P319" s="29">
        <f>Produccion[[#This Row],[Kilos Producidos]]*VLOOKUP(Produccion[[#This Row],[PRODUCTO]],ValorXKG[#All],2,FALSE)</f>
        <v>0</v>
      </c>
    </row>
    <row r="320" spans="4:16" x14ac:dyDescent="0.25">
      <c r="D320" s="4" t="s">
        <v>825</v>
      </c>
      <c r="E320" s="5">
        <v>44463</v>
      </c>
      <c r="F320" s="6">
        <v>0.30555555555555558</v>
      </c>
      <c r="G320" s="6">
        <v>0.46527777777777779</v>
      </c>
      <c r="H320" s="6">
        <f>MOD(Produccion[HORA FIN]-Produccion[HORA INICIO],1)</f>
        <v>0.15972222222222221</v>
      </c>
      <c r="I320" s="16" t="s">
        <v>149</v>
      </c>
      <c r="J320" s="7" t="s">
        <v>66</v>
      </c>
      <c r="K320" s="7" t="s">
        <v>26</v>
      </c>
      <c r="L320" s="7">
        <v>40</v>
      </c>
      <c r="M320" s="7">
        <v>40</v>
      </c>
      <c r="N320" s="7">
        <f>Produccion[[#This Row],[Cant. Bolsas]]*Produccion[[#This Row],[Kilos Bolsa]]</f>
        <v>1600</v>
      </c>
      <c r="O320" s="8" t="s">
        <v>827</v>
      </c>
      <c r="P320" s="29">
        <f>Produccion[[#This Row],[Kilos Producidos]]*VLOOKUP(Produccion[[#This Row],[PRODUCTO]],ValorXKG[#All],2,FALSE)</f>
        <v>240000</v>
      </c>
    </row>
    <row r="321" spans="4:16" x14ac:dyDescent="0.25">
      <c r="D321" s="4" t="s">
        <v>825</v>
      </c>
      <c r="E321" s="5">
        <v>44463</v>
      </c>
      <c r="F321" s="6">
        <v>0.46527777777777779</v>
      </c>
      <c r="G321" s="6">
        <v>0.52361111111111114</v>
      </c>
      <c r="H321" s="6">
        <f>MOD(Produccion[HORA FIN]-Produccion[HORA INICIO],1)</f>
        <v>5.8333333333333348E-2</v>
      </c>
      <c r="I321" s="16" t="s">
        <v>22</v>
      </c>
      <c r="J321" s="7" t="s">
        <v>66</v>
      </c>
      <c r="K321" s="7" t="s">
        <v>23</v>
      </c>
      <c r="L321" s="7"/>
      <c r="M321" s="7"/>
      <c r="N321" s="7">
        <f>Produccion[[#This Row],[Cant. Bolsas]]*Produccion[[#This Row],[Kilos Bolsa]]</f>
        <v>0</v>
      </c>
      <c r="O321" s="8" t="s">
        <v>45</v>
      </c>
      <c r="P321" s="29">
        <f>Produccion[[#This Row],[Kilos Producidos]]*VLOOKUP(Produccion[[#This Row],[PRODUCTO]],ValorXKG[#All],2,FALSE)</f>
        <v>0</v>
      </c>
    </row>
    <row r="322" spans="4:16" x14ac:dyDescent="0.25">
      <c r="D322" s="4" t="s">
        <v>825</v>
      </c>
      <c r="E322" s="5">
        <v>44463</v>
      </c>
      <c r="F322" s="6">
        <v>0.52361111111111114</v>
      </c>
      <c r="G322" s="6">
        <v>0.58333333333333337</v>
      </c>
      <c r="H322" s="6">
        <f>MOD(Produccion[HORA FIN]-Produccion[HORA INICIO],1)</f>
        <v>5.9722222222222232E-2</v>
      </c>
      <c r="I322" s="16" t="s">
        <v>150</v>
      </c>
      <c r="J322" s="7" t="s">
        <v>66</v>
      </c>
      <c r="K322" s="7" t="s">
        <v>13</v>
      </c>
      <c r="L322" s="7">
        <v>8</v>
      </c>
      <c r="M322" s="7">
        <v>50</v>
      </c>
      <c r="N322" s="7">
        <f>Produccion[[#This Row],[Cant. Bolsas]]*Produccion[[#This Row],[Kilos Bolsa]]</f>
        <v>400</v>
      </c>
      <c r="O322" s="8" t="s">
        <v>827</v>
      </c>
      <c r="P322" s="29">
        <f>Produccion[[#This Row],[Kilos Producidos]]*VLOOKUP(Produccion[[#This Row],[PRODUCTO]],ValorXKG[#All],2,FALSE)</f>
        <v>40000</v>
      </c>
    </row>
    <row r="323" spans="4:16" x14ac:dyDescent="0.25">
      <c r="D323" s="4" t="s">
        <v>824</v>
      </c>
      <c r="E323" s="5">
        <v>44463</v>
      </c>
      <c r="F323" s="6">
        <v>0.58333333333333337</v>
      </c>
      <c r="G323" s="6">
        <v>0.6875</v>
      </c>
      <c r="H323" s="6">
        <f>MOD(Produccion[HORA FIN]-Produccion[HORA INICIO],1)</f>
        <v>0.10416666666666663</v>
      </c>
      <c r="I323" s="16" t="s">
        <v>40</v>
      </c>
      <c r="J323" s="7" t="s">
        <v>783</v>
      </c>
      <c r="K323" s="7" t="s">
        <v>13</v>
      </c>
      <c r="L323" s="7">
        <v>9</v>
      </c>
      <c r="M323" s="7">
        <v>50</v>
      </c>
      <c r="N323" s="7">
        <f>Produccion[[#This Row],[Cant. Bolsas]]*Produccion[[#This Row],[Kilos Bolsa]]</f>
        <v>450</v>
      </c>
      <c r="O323" s="8" t="s">
        <v>827</v>
      </c>
      <c r="P323" s="29">
        <f>Produccion[[#This Row],[Kilos Producidos]]*VLOOKUP(Produccion[[#This Row],[PRODUCTO]],ValorXKG[#All],2,FALSE)</f>
        <v>45000</v>
      </c>
    </row>
    <row r="324" spans="4:16" x14ac:dyDescent="0.25">
      <c r="D324" s="4" t="s">
        <v>824</v>
      </c>
      <c r="E324" s="5">
        <v>44463</v>
      </c>
      <c r="F324" s="6">
        <v>0.6875</v>
      </c>
      <c r="G324" s="6">
        <v>0.86111111111111116</v>
      </c>
      <c r="H324" s="6">
        <f>MOD(Produccion[HORA FIN]-Produccion[HORA INICIO],1)</f>
        <v>0.17361111111111116</v>
      </c>
      <c r="I324" s="16" t="s">
        <v>81</v>
      </c>
      <c r="J324" s="7" t="s">
        <v>783</v>
      </c>
      <c r="K324" s="7" t="s">
        <v>19</v>
      </c>
      <c r="L324" s="7">
        <v>18</v>
      </c>
      <c r="M324" s="7">
        <v>50</v>
      </c>
      <c r="N324" s="7">
        <f>Produccion[[#This Row],[Cant. Bolsas]]*Produccion[[#This Row],[Kilos Bolsa]]</f>
        <v>900</v>
      </c>
      <c r="O324" s="8" t="s">
        <v>827</v>
      </c>
      <c r="P324" s="29">
        <f>Produccion[[#This Row],[Kilos Producidos]]*VLOOKUP(Produccion[[#This Row],[PRODUCTO]],ValorXKG[#All],2,FALSE)</f>
        <v>90000</v>
      </c>
    </row>
    <row r="325" spans="4:16" x14ac:dyDescent="0.25">
      <c r="D325" s="4" t="s">
        <v>824</v>
      </c>
      <c r="E325" s="5">
        <v>44463</v>
      </c>
      <c r="F325" s="6">
        <v>0.86111111111111116</v>
      </c>
      <c r="G325" s="6">
        <v>0.90277777777777779</v>
      </c>
      <c r="H325" s="6">
        <f>MOD(Produccion[HORA FIN]-Produccion[HORA INICIO],1)</f>
        <v>4.166666666666663E-2</v>
      </c>
      <c r="I325" s="16" t="s">
        <v>22</v>
      </c>
      <c r="J325" s="7" t="s">
        <v>783</v>
      </c>
      <c r="K325" s="7" t="s">
        <v>23</v>
      </c>
      <c r="L325" s="7"/>
      <c r="M325" s="7"/>
      <c r="N325" s="7">
        <f>Produccion[[#This Row],[Cant. Bolsas]]*Produccion[[#This Row],[Kilos Bolsa]]</f>
        <v>0</v>
      </c>
      <c r="O325" s="8" t="s">
        <v>28</v>
      </c>
      <c r="P325" s="29">
        <f>Produccion[[#This Row],[Kilos Producidos]]*VLOOKUP(Produccion[[#This Row],[PRODUCTO]],ValorXKG[#All],2,FALSE)</f>
        <v>0</v>
      </c>
    </row>
    <row r="326" spans="4:16" x14ac:dyDescent="0.25">
      <c r="D326" s="4" t="s">
        <v>824</v>
      </c>
      <c r="E326" s="5">
        <v>44463</v>
      </c>
      <c r="F326" s="6">
        <v>0.90277777777777779</v>
      </c>
      <c r="G326" s="6">
        <v>0.91666666666666663</v>
      </c>
      <c r="H326" s="6">
        <f>MOD(Produccion[HORA FIN]-Produccion[HORA INICIO],1)</f>
        <v>1.388888888888884E-2</v>
      </c>
      <c r="I326" s="16" t="s">
        <v>151</v>
      </c>
      <c r="J326" s="7" t="s">
        <v>783</v>
      </c>
      <c r="K326" s="7" t="s">
        <v>30</v>
      </c>
      <c r="L326" s="7">
        <v>7</v>
      </c>
      <c r="M326" s="7">
        <v>20</v>
      </c>
      <c r="N326" s="7">
        <f>Produccion[[#This Row],[Cant. Bolsas]]*Produccion[[#This Row],[Kilos Bolsa]]</f>
        <v>140</v>
      </c>
      <c r="O326" s="8" t="s">
        <v>827</v>
      </c>
      <c r="P326" s="29">
        <f>Produccion[[#This Row],[Kilos Producidos]]*VLOOKUP(Produccion[[#This Row],[PRODUCTO]],ValorXKG[#All],2,FALSE)</f>
        <v>12600</v>
      </c>
    </row>
    <row r="327" spans="4:16" x14ac:dyDescent="0.25">
      <c r="D327" s="4" t="s">
        <v>826</v>
      </c>
      <c r="E327" s="5">
        <v>44463</v>
      </c>
      <c r="F327" s="6">
        <v>0.91666666666666663</v>
      </c>
      <c r="G327" s="6">
        <v>0.14583333333333334</v>
      </c>
      <c r="H327" s="6">
        <f>MOD(Produccion[HORA FIN]-Produccion[HORA INICIO],1)</f>
        <v>0.22916666666666674</v>
      </c>
      <c r="I327" s="16" t="s">
        <v>152</v>
      </c>
      <c r="J327" s="7" t="s">
        <v>789</v>
      </c>
      <c r="K327" s="7" t="s">
        <v>30</v>
      </c>
      <c r="L327" s="7">
        <v>20</v>
      </c>
      <c r="M327" s="7">
        <v>20</v>
      </c>
      <c r="N327" s="7">
        <f>Produccion[[#This Row],[Cant. Bolsas]]*Produccion[[#This Row],[Kilos Bolsa]]</f>
        <v>400</v>
      </c>
      <c r="O327" s="8" t="s">
        <v>827</v>
      </c>
      <c r="P327" s="29">
        <f>Produccion[[#This Row],[Kilos Producidos]]*VLOOKUP(Produccion[[#This Row],[PRODUCTO]],ValorXKG[#All],2,FALSE)</f>
        <v>36000</v>
      </c>
    </row>
    <row r="328" spans="4:16" x14ac:dyDescent="0.25">
      <c r="D328" s="4" t="s">
        <v>826</v>
      </c>
      <c r="E328" s="5">
        <v>44463</v>
      </c>
      <c r="F328" s="6">
        <v>0.14583333333333334</v>
      </c>
      <c r="G328" s="6">
        <v>0.15972222222222221</v>
      </c>
      <c r="H328" s="6">
        <f>MOD(Produccion[HORA FIN]-Produccion[HORA INICIO],1)</f>
        <v>1.3888888888888867E-2</v>
      </c>
      <c r="I328" s="16" t="s">
        <v>22</v>
      </c>
      <c r="J328" s="7" t="s">
        <v>789</v>
      </c>
      <c r="K328" s="7" t="s">
        <v>23</v>
      </c>
      <c r="L328" s="7"/>
      <c r="M328" s="7"/>
      <c r="N328" s="7">
        <f>Produccion[[#This Row],[Cant. Bolsas]]*Produccion[[#This Row],[Kilos Bolsa]]</f>
        <v>0</v>
      </c>
      <c r="O328" s="8" t="s">
        <v>45</v>
      </c>
      <c r="P328" s="29">
        <f>Produccion[[#This Row],[Kilos Producidos]]*VLOOKUP(Produccion[[#This Row],[PRODUCTO]],ValorXKG[#All],2,FALSE)</f>
        <v>0</v>
      </c>
    </row>
    <row r="329" spans="4:16" x14ac:dyDescent="0.25">
      <c r="D329" s="4" t="s">
        <v>826</v>
      </c>
      <c r="E329" s="5">
        <v>44463</v>
      </c>
      <c r="F329" s="6">
        <v>0.15972222222222221</v>
      </c>
      <c r="G329" s="6">
        <v>0.25</v>
      </c>
      <c r="H329" s="6">
        <f>MOD(Produccion[HORA FIN]-Produccion[HORA INICIO],1)</f>
        <v>9.027777777777779E-2</v>
      </c>
      <c r="I329" s="16" t="s">
        <v>153</v>
      </c>
      <c r="J329" s="7" t="s">
        <v>789</v>
      </c>
      <c r="K329" s="7" t="s">
        <v>30</v>
      </c>
      <c r="L329" s="7">
        <v>65</v>
      </c>
      <c r="M329" s="7">
        <v>20</v>
      </c>
      <c r="N329" s="7">
        <f>Produccion[[#This Row],[Cant. Bolsas]]*Produccion[[#This Row],[Kilos Bolsa]]</f>
        <v>1300</v>
      </c>
      <c r="O329" s="8" t="s">
        <v>827</v>
      </c>
      <c r="P329" s="29">
        <f>Produccion[[#This Row],[Kilos Producidos]]*VLOOKUP(Produccion[[#This Row],[PRODUCTO]],ValorXKG[#All],2,FALSE)</f>
        <v>117000</v>
      </c>
    </row>
    <row r="330" spans="4:16" x14ac:dyDescent="0.25">
      <c r="D330" s="4" t="s">
        <v>825</v>
      </c>
      <c r="E330" s="5">
        <v>44464</v>
      </c>
      <c r="F330" s="6">
        <v>0.29166666666666669</v>
      </c>
      <c r="G330" s="6">
        <v>0.54166666666666663</v>
      </c>
      <c r="H330" s="6">
        <f>MOD(Produccion[HORA FIN]-Produccion[HORA INICIO],1)</f>
        <v>0.24999999999999994</v>
      </c>
      <c r="I330" s="16" t="s">
        <v>75</v>
      </c>
      <c r="J330" s="7" t="s">
        <v>74</v>
      </c>
      <c r="K330" s="7" t="s">
        <v>38</v>
      </c>
      <c r="L330" s="7">
        <v>28</v>
      </c>
      <c r="M330" s="7">
        <v>30</v>
      </c>
      <c r="N330" s="7">
        <f>Produccion[[#This Row],[Cant. Bolsas]]*Produccion[[#This Row],[Kilos Bolsa]]</f>
        <v>840</v>
      </c>
      <c r="O330" s="8" t="s">
        <v>827</v>
      </c>
      <c r="P330" s="29">
        <f>Produccion[[#This Row],[Kilos Producidos]]*VLOOKUP(Produccion[[#This Row],[PRODUCTO]],ValorXKG[#All],2,FALSE)</f>
        <v>138600</v>
      </c>
    </row>
    <row r="331" spans="4:16" x14ac:dyDescent="0.25">
      <c r="D331" s="4" t="s">
        <v>825</v>
      </c>
      <c r="E331" s="5">
        <v>44464</v>
      </c>
      <c r="F331" s="6">
        <v>0.29166666666666669</v>
      </c>
      <c r="G331" s="6">
        <v>0.54166666666666663</v>
      </c>
      <c r="H331" s="6">
        <f>MOD(Produccion[HORA FIN]-Produccion[HORA INICIO],1)</f>
        <v>0.24999999999999994</v>
      </c>
      <c r="I331" s="16" t="s">
        <v>75</v>
      </c>
      <c r="J331" s="7" t="s">
        <v>74</v>
      </c>
      <c r="K331" s="7" t="s">
        <v>36</v>
      </c>
      <c r="L331" s="7">
        <v>42</v>
      </c>
      <c r="M331" s="7">
        <v>20</v>
      </c>
      <c r="N331" s="7">
        <f>Produccion[[#This Row],[Cant. Bolsas]]*Produccion[[#This Row],[Kilos Bolsa]]</f>
        <v>840</v>
      </c>
      <c r="O331" s="8" t="s">
        <v>827</v>
      </c>
      <c r="P331" s="29">
        <f>Produccion[[#This Row],[Kilos Producidos]]*VLOOKUP(Produccion[[#This Row],[PRODUCTO]],ValorXKG[#All],2,FALSE)</f>
        <v>96600</v>
      </c>
    </row>
    <row r="332" spans="4:16" x14ac:dyDescent="0.25">
      <c r="D332" s="4" t="s">
        <v>825</v>
      </c>
      <c r="E332" s="5">
        <v>44464</v>
      </c>
      <c r="F332" s="6">
        <v>0.54166666666666663</v>
      </c>
      <c r="G332" s="6">
        <v>0.58333333333333337</v>
      </c>
      <c r="H332" s="6">
        <f>MOD(Produccion[HORA FIN]-Produccion[HORA INICIO],1)</f>
        <v>4.1666666666666741E-2</v>
      </c>
      <c r="I332" s="16" t="s">
        <v>22</v>
      </c>
      <c r="J332" s="7" t="s">
        <v>154</v>
      </c>
      <c r="K332" s="7" t="s">
        <v>23</v>
      </c>
      <c r="L332" s="7"/>
      <c r="M332" s="7"/>
      <c r="N332" s="7">
        <f>Produccion[[#This Row],[Cant. Bolsas]]*Produccion[[#This Row],[Kilos Bolsa]]</f>
        <v>0</v>
      </c>
      <c r="O332" s="8" t="s">
        <v>28</v>
      </c>
      <c r="P332" s="29">
        <f>Produccion[[#This Row],[Kilos Producidos]]*VLOOKUP(Produccion[[#This Row],[PRODUCTO]],ValorXKG[#All],2,FALSE)</f>
        <v>0</v>
      </c>
    </row>
    <row r="333" spans="4:16" x14ac:dyDescent="0.25">
      <c r="D333" s="4" t="s">
        <v>824</v>
      </c>
      <c r="E333" s="5">
        <v>44464</v>
      </c>
      <c r="F333" s="6">
        <v>0.58333333333333337</v>
      </c>
      <c r="G333" s="6">
        <v>0.625</v>
      </c>
      <c r="H333" s="6">
        <f>MOD(Produccion[HORA FIN]-Produccion[HORA INICIO],1)</f>
        <v>4.166666666666663E-2</v>
      </c>
      <c r="I333" s="16" t="s">
        <v>22</v>
      </c>
      <c r="J333" s="7" t="s">
        <v>154</v>
      </c>
      <c r="K333" s="7" t="s">
        <v>23</v>
      </c>
      <c r="L333" s="7"/>
      <c r="M333" s="7"/>
      <c r="N333" s="7">
        <f>Produccion[[#This Row],[Cant. Bolsas]]*Produccion[[#This Row],[Kilos Bolsa]]</f>
        <v>0</v>
      </c>
      <c r="O333" s="8" t="s">
        <v>28</v>
      </c>
      <c r="P333" s="29">
        <f>Produccion[[#This Row],[Kilos Producidos]]*VLOOKUP(Produccion[[#This Row],[PRODUCTO]],ValorXKG[#All],2,FALSE)</f>
        <v>0</v>
      </c>
    </row>
    <row r="334" spans="4:16" x14ac:dyDescent="0.25">
      <c r="D334" s="4" t="s">
        <v>824</v>
      </c>
      <c r="E334" s="5">
        <v>44464</v>
      </c>
      <c r="F334" s="6">
        <v>0.625</v>
      </c>
      <c r="G334" s="6">
        <v>0.88541666666666663</v>
      </c>
      <c r="H334" s="6">
        <f>MOD(Produccion[HORA FIN]-Produccion[HORA INICIO],1)</f>
        <v>0.26041666666666663</v>
      </c>
      <c r="I334" s="16" t="s">
        <v>155</v>
      </c>
      <c r="J334" s="7" t="s">
        <v>788</v>
      </c>
      <c r="K334" s="7" t="s">
        <v>38</v>
      </c>
      <c r="L334" s="7">
        <v>24</v>
      </c>
      <c r="M334" s="7">
        <v>30</v>
      </c>
      <c r="N334" s="7">
        <f>Produccion[[#This Row],[Cant. Bolsas]]*Produccion[[#This Row],[Kilos Bolsa]]</f>
        <v>720</v>
      </c>
      <c r="O334" s="8" t="s">
        <v>827</v>
      </c>
      <c r="P334" s="29">
        <f>Produccion[[#This Row],[Kilos Producidos]]*VLOOKUP(Produccion[[#This Row],[PRODUCTO]],ValorXKG[#All],2,FALSE)</f>
        <v>118800</v>
      </c>
    </row>
    <row r="335" spans="4:16" x14ac:dyDescent="0.25">
      <c r="D335" s="4" t="s">
        <v>824</v>
      </c>
      <c r="E335" s="5">
        <v>44464</v>
      </c>
      <c r="F335" s="6">
        <v>0.625</v>
      </c>
      <c r="G335" s="6">
        <v>0.88541666666666663</v>
      </c>
      <c r="H335" s="6">
        <f>MOD(Produccion[HORA FIN]-Produccion[HORA INICIO],1)</f>
        <v>0.26041666666666663</v>
      </c>
      <c r="I335" s="16" t="s">
        <v>155</v>
      </c>
      <c r="J335" s="7" t="s">
        <v>788</v>
      </c>
      <c r="K335" s="7" t="s">
        <v>36</v>
      </c>
      <c r="L335" s="7">
        <v>36</v>
      </c>
      <c r="M335" s="7">
        <v>20</v>
      </c>
      <c r="N335" s="7">
        <f>Produccion[[#This Row],[Cant. Bolsas]]*Produccion[[#This Row],[Kilos Bolsa]]</f>
        <v>720</v>
      </c>
      <c r="O335" s="8" t="s">
        <v>827</v>
      </c>
      <c r="P335" s="29">
        <f>Produccion[[#This Row],[Kilos Producidos]]*VLOOKUP(Produccion[[#This Row],[PRODUCTO]],ValorXKG[#All],2,FALSE)</f>
        <v>82800</v>
      </c>
    </row>
    <row r="336" spans="4:16" x14ac:dyDescent="0.25">
      <c r="D336" s="4" t="s">
        <v>824</v>
      </c>
      <c r="E336" s="5">
        <v>44464</v>
      </c>
      <c r="F336" s="6">
        <v>0.88541666666666663</v>
      </c>
      <c r="G336" s="6">
        <v>0.91666666666666663</v>
      </c>
      <c r="H336" s="6">
        <f>MOD(Produccion[HORA FIN]-Produccion[HORA INICIO],1)</f>
        <v>3.125E-2</v>
      </c>
      <c r="I336" s="16" t="s">
        <v>22</v>
      </c>
      <c r="J336" s="7" t="s">
        <v>788</v>
      </c>
      <c r="K336" s="7" t="s">
        <v>23</v>
      </c>
      <c r="L336" s="7"/>
      <c r="M336" s="7"/>
      <c r="N336" s="7">
        <f>Produccion[[#This Row],[Cant. Bolsas]]*Produccion[[#This Row],[Kilos Bolsa]]</f>
        <v>0</v>
      </c>
      <c r="O336" s="8" t="s">
        <v>49</v>
      </c>
      <c r="P336" s="29">
        <f>Produccion[[#This Row],[Kilos Producidos]]*VLOOKUP(Produccion[[#This Row],[PRODUCTO]],ValorXKG[#All],2,FALSE)</f>
        <v>0</v>
      </c>
    </row>
    <row r="337" spans="4:16" x14ac:dyDescent="0.25">
      <c r="D337" s="4" t="s">
        <v>826</v>
      </c>
      <c r="E337" s="5">
        <v>44465</v>
      </c>
      <c r="F337" s="6">
        <v>0.91666666666666663</v>
      </c>
      <c r="G337" s="6">
        <v>0.99305555555555558</v>
      </c>
      <c r="H337" s="6">
        <f>MOD(Produccion[HORA FIN]-Produccion[HORA INICIO],1)</f>
        <v>7.6388888888888951E-2</v>
      </c>
      <c r="I337" s="16" t="s">
        <v>22</v>
      </c>
      <c r="J337" s="7" t="s">
        <v>789</v>
      </c>
      <c r="K337" s="7" t="s">
        <v>23</v>
      </c>
      <c r="L337" s="7"/>
      <c r="M337" s="7"/>
      <c r="N337" s="7">
        <f>Produccion[[#This Row],[Cant. Bolsas]]*Produccion[[#This Row],[Kilos Bolsa]]</f>
        <v>0</v>
      </c>
      <c r="O337" s="8" t="s">
        <v>45</v>
      </c>
      <c r="P337" s="29">
        <f>Produccion[[#This Row],[Kilos Producidos]]*VLOOKUP(Produccion[[#This Row],[PRODUCTO]],ValorXKG[#All],2,FALSE)</f>
        <v>0</v>
      </c>
    </row>
    <row r="338" spans="4:16" x14ac:dyDescent="0.25">
      <c r="D338" s="4" t="s">
        <v>826</v>
      </c>
      <c r="E338" s="5">
        <v>44465</v>
      </c>
      <c r="F338" s="6">
        <v>0.99305555555555558</v>
      </c>
      <c r="G338" s="6">
        <v>0.25</v>
      </c>
      <c r="H338" s="6">
        <f>MOD(Produccion[HORA FIN]-Produccion[HORA INICIO],1)</f>
        <v>0.25694444444444442</v>
      </c>
      <c r="I338" s="16" t="s">
        <v>90</v>
      </c>
      <c r="J338" s="7" t="s">
        <v>789</v>
      </c>
      <c r="K338" s="7" t="s">
        <v>64</v>
      </c>
      <c r="L338" s="7">
        <v>50</v>
      </c>
      <c r="M338" s="7">
        <v>30</v>
      </c>
      <c r="N338" s="7">
        <f>Produccion[[#This Row],[Cant. Bolsas]]*Produccion[[#This Row],[Kilos Bolsa]]</f>
        <v>1500</v>
      </c>
      <c r="O338" s="8" t="s">
        <v>827</v>
      </c>
      <c r="P338" s="29">
        <f>Produccion[[#This Row],[Kilos Producidos]]*VLOOKUP(Produccion[[#This Row],[PRODUCTO]],ValorXKG[#All],2,FALSE)</f>
        <v>172500</v>
      </c>
    </row>
    <row r="339" spans="4:16" x14ac:dyDescent="0.25">
      <c r="D339" s="4" t="s">
        <v>825</v>
      </c>
      <c r="E339" s="5">
        <v>44466</v>
      </c>
      <c r="F339" s="6">
        <v>0.25</v>
      </c>
      <c r="G339" s="6">
        <v>0.52777777777777779</v>
      </c>
      <c r="H339" s="6">
        <f>MOD(Produccion[HORA FIN]-Produccion[HORA INICIO],1)</f>
        <v>0.27777777777777779</v>
      </c>
      <c r="I339" s="16" t="s">
        <v>21</v>
      </c>
      <c r="J339" s="7" t="s">
        <v>66</v>
      </c>
      <c r="K339" s="7" t="s">
        <v>32</v>
      </c>
      <c r="L339" s="7">
        <v>50</v>
      </c>
      <c r="M339" s="7">
        <v>30</v>
      </c>
      <c r="N339" s="7">
        <f>Produccion[[#This Row],[Cant. Bolsas]]*Produccion[[#This Row],[Kilos Bolsa]]</f>
        <v>1500</v>
      </c>
      <c r="O339" s="8" t="s">
        <v>827</v>
      </c>
      <c r="P339" s="29">
        <f>Produccion[[#This Row],[Kilos Producidos]]*VLOOKUP(Produccion[[#This Row],[PRODUCTO]],ValorXKG[#All],2,FALSE)</f>
        <v>172500</v>
      </c>
    </row>
    <row r="340" spans="4:16" x14ac:dyDescent="0.25">
      <c r="D340" s="4" t="s">
        <v>825</v>
      </c>
      <c r="E340" s="5">
        <v>44466</v>
      </c>
      <c r="F340" s="6">
        <v>0.52777777777777779</v>
      </c>
      <c r="G340" s="6">
        <v>0.61805555555555558</v>
      </c>
      <c r="H340" s="6">
        <f>MOD(Produccion[HORA FIN]-Produccion[HORA INICIO],1)</f>
        <v>9.027777777777779E-2</v>
      </c>
      <c r="I340" s="16" t="s">
        <v>22</v>
      </c>
      <c r="J340" s="7" t="s">
        <v>66</v>
      </c>
      <c r="K340" s="7" t="s">
        <v>23</v>
      </c>
      <c r="L340" s="7"/>
      <c r="M340" s="7"/>
      <c r="N340" s="7">
        <f>Produccion[[#This Row],[Cant. Bolsas]]*Produccion[[#This Row],[Kilos Bolsa]]</f>
        <v>0</v>
      </c>
      <c r="O340" s="8" t="s">
        <v>28</v>
      </c>
      <c r="P340" s="29">
        <f>Produccion[[#This Row],[Kilos Producidos]]*VLOOKUP(Produccion[[#This Row],[PRODUCTO]],ValorXKG[#All],2,FALSE)</f>
        <v>0</v>
      </c>
    </row>
    <row r="341" spans="4:16" x14ac:dyDescent="0.25">
      <c r="D341" s="4" t="s">
        <v>824</v>
      </c>
      <c r="E341" s="5">
        <v>44466</v>
      </c>
      <c r="F341" s="6">
        <v>0.61805555555555558</v>
      </c>
      <c r="G341" s="6">
        <v>0.81944444444444442</v>
      </c>
      <c r="H341" s="6">
        <f>MOD(Produccion[HORA FIN]-Produccion[HORA INICIO],1)</f>
        <v>0.20138888888888884</v>
      </c>
      <c r="I341" s="16" t="s">
        <v>156</v>
      </c>
      <c r="J341" s="7" t="s">
        <v>783</v>
      </c>
      <c r="K341" s="7" t="s">
        <v>26</v>
      </c>
      <c r="L341" s="7">
        <v>50</v>
      </c>
      <c r="M341" s="7">
        <v>40</v>
      </c>
      <c r="N341" s="7">
        <f>Produccion[[#This Row],[Cant. Bolsas]]*Produccion[[#This Row],[Kilos Bolsa]]</f>
        <v>2000</v>
      </c>
      <c r="O341" s="8" t="s">
        <v>827</v>
      </c>
      <c r="P341" s="29">
        <f>Produccion[[#This Row],[Kilos Producidos]]*VLOOKUP(Produccion[[#This Row],[PRODUCTO]],ValorXKG[#All],2,FALSE)</f>
        <v>300000</v>
      </c>
    </row>
    <row r="342" spans="4:16" x14ac:dyDescent="0.25">
      <c r="D342" s="4" t="s">
        <v>824</v>
      </c>
      <c r="E342" s="5">
        <v>44466</v>
      </c>
      <c r="F342" s="6">
        <v>0.81944444444444442</v>
      </c>
      <c r="G342" s="6">
        <v>0.89583333333333337</v>
      </c>
      <c r="H342" s="6">
        <f>MOD(Produccion[HORA FIN]-Produccion[HORA INICIO],1)</f>
        <v>7.6388888888888951E-2</v>
      </c>
      <c r="I342" s="16" t="s">
        <v>22</v>
      </c>
      <c r="J342" s="7" t="s">
        <v>783</v>
      </c>
      <c r="K342" s="7" t="s">
        <v>23</v>
      </c>
      <c r="L342" s="7"/>
      <c r="M342" s="7"/>
      <c r="N342" s="7">
        <f>Produccion[[#This Row],[Cant. Bolsas]]*Produccion[[#This Row],[Kilos Bolsa]]</f>
        <v>0</v>
      </c>
      <c r="O342" s="8" t="s">
        <v>41</v>
      </c>
      <c r="P342" s="29">
        <f>Produccion[[#This Row],[Kilos Producidos]]*VLOOKUP(Produccion[[#This Row],[PRODUCTO]],ValorXKG[#All],2,FALSE)</f>
        <v>0</v>
      </c>
    </row>
    <row r="343" spans="4:16" x14ac:dyDescent="0.25">
      <c r="D343" s="4" t="s">
        <v>824</v>
      </c>
      <c r="E343" s="5">
        <v>44466</v>
      </c>
      <c r="F343" s="6">
        <v>0.89583333333333337</v>
      </c>
      <c r="G343" s="6">
        <v>0.91666666666666663</v>
      </c>
      <c r="H343" s="6">
        <f>MOD(Produccion[HORA FIN]-Produccion[HORA INICIO],1)</f>
        <v>2.0833333333333259E-2</v>
      </c>
      <c r="I343" s="16" t="s">
        <v>59</v>
      </c>
      <c r="J343" s="7" t="s">
        <v>783</v>
      </c>
      <c r="K343" s="7" t="s">
        <v>30</v>
      </c>
      <c r="L343" s="7">
        <v>10</v>
      </c>
      <c r="M343" s="7">
        <v>20</v>
      </c>
      <c r="N343" s="7">
        <f>Produccion[[#This Row],[Cant. Bolsas]]*Produccion[[#This Row],[Kilos Bolsa]]</f>
        <v>200</v>
      </c>
      <c r="O343" s="8" t="s">
        <v>827</v>
      </c>
      <c r="P343" s="29">
        <f>Produccion[[#This Row],[Kilos Producidos]]*VLOOKUP(Produccion[[#This Row],[PRODUCTO]],ValorXKG[#All],2,FALSE)</f>
        <v>18000</v>
      </c>
    </row>
    <row r="344" spans="4:16" x14ac:dyDescent="0.25">
      <c r="D344" s="4" t="s">
        <v>826</v>
      </c>
      <c r="E344" s="5">
        <v>44466</v>
      </c>
      <c r="F344" s="6">
        <v>0.91666666666666663</v>
      </c>
      <c r="G344" s="6">
        <v>6.9444444444444441E-3</v>
      </c>
      <c r="H344" s="6">
        <f>MOD(Produccion[HORA FIN]-Produccion[HORA INICIO],1)</f>
        <v>9.027777777777779E-2</v>
      </c>
      <c r="I344" s="16" t="s">
        <v>157</v>
      </c>
      <c r="J344" s="7" t="s">
        <v>789</v>
      </c>
      <c r="K344" s="7" t="s">
        <v>30</v>
      </c>
      <c r="L344" s="7">
        <v>20</v>
      </c>
      <c r="M344" s="7">
        <v>20</v>
      </c>
      <c r="N344" s="7">
        <f>Produccion[[#This Row],[Cant. Bolsas]]*Produccion[[#This Row],[Kilos Bolsa]]</f>
        <v>400</v>
      </c>
      <c r="O344" s="8" t="s">
        <v>827</v>
      </c>
      <c r="P344" s="29">
        <f>Produccion[[#This Row],[Kilos Producidos]]*VLOOKUP(Produccion[[#This Row],[PRODUCTO]],ValorXKG[#All],2,FALSE)</f>
        <v>36000</v>
      </c>
    </row>
    <row r="345" spans="4:16" x14ac:dyDescent="0.25">
      <c r="D345" s="4" t="s">
        <v>826</v>
      </c>
      <c r="E345" s="5">
        <v>44466</v>
      </c>
      <c r="F345" s="6">
        <v>6.9444444444444441E-3</v>
      </c>
      <c r="G345" s="6">
        <v>3.125E-2</v>
      </c>
      <c r="H345" s="6">
        <f>MOD(Produccion[HORA FIN]-Produccion[HORA INICIO],1)</f>
        <v>2.4305555555555556E-2</v>
      </c>
      <c r="I345" s="16" t="s">
        <v>22</v>
      </c>
      <c r="J345" s="7" t="s">
        <v>789</v>
      </c>
      <c r="K345" s="7" t="s">
        <v>23</v>
      </c>
      <c r="L345" s="7"/>
      <c r="M345" s="7"/>
      <c r="N345" s="7">
        <f>Produccion[[#This Row],[Cant. Bolsas]]*Produccion[[#This Row],[Kilos Bolsa]]</f>
        <v>0</v>
      </c>
      <c r="O345" s="8" t="s">
        <v>45</v>
      </c>
      <c r="P345" s="29">
        <f>Produccion[[#This Row],[Kilos Producidos]]*VLOOKUP(Produccion[[#This Row],[PRODUCTO]],ValorXKG[#All],2,FALSE)</f>
        <v>0</v>
      </c>
    </row>
    <row r="346" spans="4:16" x14ac:dyDescent="0.25">
      <c r="D346" s="4" t="s">
        <v>826</v>
      </c>
      <c r="E346" s="5">
        <v>44466</v>
      </c>
      <c r="F346" s="6">
        <v>3.125E-2</v>
      </c>
      <c r="G346" s="6">
        <v>0.25</v>
      </c>
      <c r="H346" s="6">
        <f>MOD(Produccion[HORA FIN]-Produccion[HORA INICIO],1)</f>
        <v>0.21875</v>
      </c>
      <c r="I346" s="16" t="s">
        <v>101</v>
      </c>
      <c r="J346" s="7" t="s">
        <v>789</v>
      </c>
      <c r="K346" s="7" t="s">
        <v>13</v>
      </c>
      <c r="L346" s="7">
        <v>28</v>
      </c>
      <c r="M346" s="7">
        <v>50</v>
      </c>
      <c r="N346" s="7">
        <f>Produccion[[#This Row],[Cant. Bolsas]]*Produccion[[#This Row],[Kilos Bolsa]]</f>
        <v>1400</v>
      </c>
      <c r="O346" s="8" t="s">
        <v>827</v>
      </c>
      <c r="P346" s="29">
        <f>Produccion[[#This Row],[Kilos Producidos]]*VLOOKUP(Produccion[[#This Row],[PRODUCTO]],ValorXKG[#All],2,FALSE)</f>
        <v>140000</v>
      </c>
    </row>
    <row r="347" spans="4:16" x14ac:dyDescent="0.25">
      <c r="D347" s="4" t="s">
        <v>825</v>
      </c>
      <c r="E347" s="5">
        <v>44467</v>
      </c>
      <c r="F347" s="6">
        <v>0.25</v>
      </c>
      <c r="G347" s="6">
        <v>0.3888888888888889</v>
      </c>
      <c r="H347" s="6">
        <f>MOD(Produccion[HORA FIN]-Produccion[HORA INICIO],1)</f>
        <v>0.1388888888888889</v>
      </c>
      <c r="I347" s="16" t="s">
        <v>158</v>
      </c>
      <c r="J347" s="7" t="s">
        <v>66</v>
      </c>
      <c r="K347" s="7" t="s">
        <v>19</v>
      </c>
      <c r="L347" s="7">
        <v>10</v>
      </c>
      <c r="M347" s="7">
        <v>50</v>
      </c>
      <c r="N347" s="7">
        <f>Produccion[[#This Row],[Cant. Bolsas]]*Produccion[[#This Row],[Kilos Bolsa]]</f>
        <v>500</v>
      </c>
      <c r="O347" s="8" t="s">
        <v>827</v>
      </c>
      <c r="P347" s="29">
        <f>Produccion[[#This Row],[Kilos Producidos]]*VLOOKUP(Produccion[[#This Row],[PRODUCTO]],ValorXKG[#All],2,FALSE)</f>
        <v>50000</v>
      </c>
    </row>
    <row r="348" spans="4:16" x14ac:dyDescent="0.25">
      <c r="D348" s="4" t="s">
        <v>825</v>
      </c>
      <c r="E348" s="5">
        <v>44467</v>
      </c>
      <c r="F348" s="6">
        <v>0.3888888888888889</v>
      </c>
      <c r="G348" s="6">
        <v>0.60416666666666663</v>
      </c>
      <c r="H348" s="6">
        <f>MOD(Produccion[HORA FIN]-Produccion[HORA INICIO],1)</f>
        <v>0.21527777777777773</v>
      </c>
      <c r="I348" s="16" t="s">
        <v>159</v>
      </c>
      <c r="J348" s="7" t="s">
        <v>66</v>
      </c>
      <c r="K348" s="7" t="s">
        <v>13</v>
      </c>
      <c r="L348" s="7">
        <v>27</v>
      </c>
      <c r="M348" s="7">
        <v>50</v>
      </c>
      <c r="N348" s="7">
        <f>Produccion[[#This Row],[Cant. Bolsas]]*Produccion[[#This Row],[Kilos Bolsa]]</f>
        <v>1350</v>
      </c>
      <c r="O348" s="8" t="s">
        <v>827</v>
      </c>
      <c r="P348" s="29">
        <f>Produccion[[#This Row],[Kilos Producidos]]*VLOOKUP(Produccion[[#This Row],[PRODUCTO]],ValorXKG[#All],2,FALSE)</f>
        <v>135000</v>
      </c>
    </row>
    <row r="349" spans="4:16" x14ac:dyDescent="0.25">
      <c r="D349" s="4" t="s">
        <v>824</v>
      </c>
      <c r="E349" s="5">
        <v>44467</v>
      </c>
      <c r="F349" s="6">
        <v>0.60416666666666663</v>
      </c>
      <c r="G349" s="6">
        <v>0.65972222222222221</v>
      </c>
      <c r="H349" s="6">
        <f>MOD(Produccion[HORA FIN]-Produccion[HORA INICIO],1)</f>
        <v>5.555555555555558E-2</v>
      </c>
      <c r="I349" s="16" t="s">
        <v>22</v>
      </c>
      <c r="J349" s="7" t="s">
        <v>783</v>
      </c>
      <c r="K349" s="7" t="s">
        <v>23</v>
      </c>
      <c r="L349" s="7"/>
      <c r="M349" s="7"/>
      <c r="N349" s="7">
        <f>Produccion[[#This Row],[Cant. Bolsas]]*Produccion[[#This Row],[Kilos Bolsa]]</f>
        <v>0</v>
      </c>
      <c r="O349" s="8" t="s">
        <v>28</v>
      </c>
      <c r="P349" s="29">
        <f>Produccion[[#This Row],[Kilos Producidos]]*VLOOKUP(Produccion[[#This Row],[PRODUCTO]],ValorXKG[#All],2,FALSE)</f>
        <v>0</v>
      </c>
    </row>
    <row r="350" spans="4:16" x14ac:dyDescent="0.25">
      <c r="D350" s="4" t="s">
        <v>824</v>
      </c>
      <c r="E350" s="5">
        <v>44467</v>
      </c>
      <c r="F350" s="6">
        <v>0.65972222222222221</v>
      </c>
      <c r="G350" s="6">
        <v>0.91666666666666663</v>
      </c>
      <c r="H350" s="6">
        <f>MOD(Produccion[HORA FIN]-Produccion[HORA INICIO],1)</f>
        <v>0.25694444444444442</v>
      </c>
      <c r="I350" s="16" t="s">
        <v>160</v>
      </c>
      <c r="J350" s="7" t="s">
        <v>783</v>
      </c>
      <c r="K350" s="7" t="s">
        <v>13</v>
      </c>
      <c r="L350" s="7">
        <v>33</v>
      </c>
      <c r="M350" s="7">
        <v>50</v>
      </c>
      <c r="N350" s="7">
        <f>Produccion[[#This Row],[Cant. Bolsas]]*Produccion[[#This Row],[Kilos Bolsa]]</f>
        <v>1650</v>
      </c>
      <c r="O350" s="8" t="s">
        <v>827</v>
      </c>
      <c r="P350" s="29">
        <f>Produccion[[#This Row],[Kilos Producidos]]*VLOOKUP(Produccion[[#This Row],[PRODUCTO]],ValorXKG[#All],2,FALSE)</f>
        <v>165000</v>
      </c>
    </row>
    <row r="351" spans="4:16" x14ac:dyDescent="0.25">
      <c r="D351" s="4" t="s">
        <v>826</v>
      </c>
      <c r="E351" s="5">
        <v>44467</v>
      </c>
      <c r="F351" s="6">
        <v>0.91666666666666663</v>
      </c>
      <c r="G351" s="6">
        <v>0</v>
      </c>
      <c r="H351" s="6">
        <f>MOD(Produccion[HORA FIN]-Produccion[HORA INICIO],1)</f>
        <v>8.333333333333337E-2</v>
      </c>
      <c r="I351" s="16" t="s">
        <v>158</v>
      </c>
      <c r="J351" s="7" t="s">
        <v>789</v>
      </c>
      <c r="K351" s="7" t="s">
        <v>13</v>
      </c>
      <c r="L351" s="7">
        <v>6</v>
      </c>
      <c r="M351" s="7">
        <v>50</v>
      </c>
      <c r="N351" s="7">
        <f>Produccion[[#This Row],[Cant. Bolsas]]*Produccion[[#This Row],[Kilos Bolsa]]</f>
        <v>300</v>
      </c>
      <c r="O351" s="8" t="s">
        <v>827</v>
      </c>
      <c r="P351" s="29">
        <f>Produccion[[#This Row],[Kilos Producidos]]*VLOOKUP(Produccion[[#This Row],[PRODUCTO]],ValorXKG[#All],2,FALSE)</f>
        <v>30000</v>
      </c>
    </row>
    <row r="352" spans="4:16" x14ac:dyDescent="0.25">
      <c r="D352" s="4" t="s">
        <v>826</v>
      </c>
      <c r="E352" s="5">
        <v>44467</v>
      </c>
      <c r="F352" s="6">
        <v>0</v>
      </c>
      <c r="G352" s="6">
        <v>2.7777777777777776E-2</v>
      </c>
      <c r="H352" s="6">
        <f>MOD(Produccion[HORA FIN]-Produccion[HORA INICIO],1)</f>
        <v>2.7777777777777776E-2</v>
      </c>
      <c r="I352" s="16" t="s">
        <v>22</v>
      </c>
      <c r="J352" s="7" t="s">
        <v>789</v>
      </c>
      <c r="K352" s="7" t="s">
        <v>23</v>
      </c>
      <c r="L352" s="7"/>
      <c r="M352" s="7"/>
      <c r="N352" s="7">
        <f>Produccion[[#This Row],[Cant. Bolsas]]*Produccion[[#This Row],[Kilos Bolsa]]</f>
        <v>0</v>
      </c>
      <c r="O352" s="8" t="s">
        <v>45</v>
      </c>
      <c r="P352" s="29">
        <f>Produccion[[#This Row],[Kilos Producidos]]*VLOOKUP(Produccion[[#This Row],[PRODUCTO]],ValorXKG[#All],2,FALSE)</f>
        <v>0</v>
      </c>
    </row>
    <row r="353" spans="4:16" x14ac:dyDescent="0.25">
      <c r="D353" s="4" t="s">
        <v>826</v>
      </c>
      <c r="E353" s="5">
        <v>44467</v>
      </c>
      <c r="F353" s="6">
        <v>2.7777777777777776E-2</v>
      </c>
      <c r="G353" s="6">
        <v>0.25</v>
      </c>
      <c r="H353" s="6">
        <f>MOD(Produccion[HORA FIN]-Produccion[HORA INICIO],1)</f>
        <v>0.22222222222222221</v>
      </c>
      <c r="I353" s="16" t="s">
        <v>161</v>
      </c>
      <c r="J353" s="7" t="s">
        <v>789</v>
      </c>
      <c r="K353" s="7" t="s">
        <v>19</v>
      </c>
      <c r="L353" s="7">
        <v>22</v>
      </c>
      <c r="M353" s="7">
        <v>50</v>
      </c>
      <c r="N353" s="7">
        <f>Produccion[[#This Row],[Cant. Bolsas]]*Produccion[[#This Row],[Kilos Bolsa]]</f>
        <v>1100</v>
      </c>
      <c r="O353" s="8" t="s">
        <v>827</v>
      </c>
      <c r="P353" s="29">
        <f>Produccion[[#This Row],[Kilos Producidos]]*VLOOKUP(Produccion[[#This Row],[PRODUCTO]],ValorXKG[#All],2,FALSE)</f>
        <v>110000</v>
      </c>
    </row>
    <row r="354" spans="4:16" x14ac:dyDescent="0.25">
      <c r="D354" s="4" t="s">
        <v>825</v>
      </c>
      <c r="E354" s="5">
        <v>44468</v>
      </c>
      <c r="F354" s="6">
        <v>0.25</v>
      </c>
      <c r="G354" s="6">
        <v>0.29166666666666669</v>
      </c>
      <c r="H354" s="6">
        <f>MOD(Produccion[HORA FIN]-Produccion[HORA INICIO],1)</f>
        <v>4.1666666666666685E-2</v>
      </c>
      <c r="I354" s="16" t="s">
        <v>162</v>
      </c>
      <c r="J354" s="7" t="s">
        <v>66</v>
      </c>
      <c r="K354" s="7" t="s">
        <v>19</v>
      </c>
      <c r="L354" s="7">
        <v>2</v>
      </c>
      <c r="M354" s="7">
        <v>50</v>
      </c>
      <c r="N354" s="7">
        <f>Produccion[[#This Row],[Cant. Bolsas]]*Produccion[[#This Row],[Kilos Bolsa]]</f>
        <v>100</v>
      </c>
      <c r="O354" s="8" t="s">
        <v>827</v>
      </c>
      <c r="P354" s="29">
        <f>Produccion[[#This Row],[Kilos Producidos]]*VLOOKUP(Produccion[[#This Row],[PRODUCTO]],ValorXKG[#All],2,FALSE)</f>
        <v>10000</v>
      </c>
    </row>
    <row r="355" spans="4:16" x14ac:dyDescent="0.25">
      <c r="D355" s="4" t="s">
        <v>825</v>
      </c>
      <c r="E355" s="5">
        <v>44468</v>
      </c>
      <c r="F355" s="6">
        <v>0.29166666666666669</v>
      </c>
      <c r="G355" s="6">
        <v>0.34722222222222221</v>
      </c>
      <c r="H355" s="6">
        <f>MOD(Produccion[HORA FIN]-Produccion[HORA INICIO],1)</f>
        <v>5.5555555555555525E-2</v>
      </c>
      <c r="I355" s="16" t="s">
        <v>22</v>
      </c>
      <c r="J355" s="7" t="s">
        <v>66</v>
      </c>
      <c r="K355" s="7" t="s">
        <v>23</v>
      </c>
      <c r="L355" s="7"/>
      <c r="M355" s="7"/>
      <c r="N355" s="7">
        <f>Produccion[[#This Row],[Cant. Bolsas]]*Produccion[[#This Row],[Kilos Bolsa]]</f>
        <v>0</v>
      </c>
      <c r="O355" s="8" t="s">
        <v>28</v>
      </c>
      <c r="P355" s="29">
        <f>Produccion[[#This Row],[Kilos Producidos]]*VLOOKUP(Produccion[[#This Row],[PRODUCTO]],ValorXKG[#All],2,FALSE)</f>
        <v>0</v>
      </c>
    </row>
    <row r="356" spans="4:16" x14ac:dyDescent="0.25">
      <c r="D356" s="4" t="s">
        <v>825</v>
      </c>
      <c r="E356" s="5">
        <v>44468</v>
      </c>
      <c r="F356" s="6">
        <v>0.34722222222222221</v>
      </c>
      <c r="G356" s="6">
        <v>0.58333333333333337</v>
      </c>
      <c r="H356" s="6">
        <f>MOD(Produccion[HORA FIN]-Produccion[HORA INICIO],1)</f>
        <v>0.23611111111111116</v>
      </c>
      <c r="I356" s="16" t="s">
        <v>163</v>
      </c>
      <c r="J356" s="7" t="s">
        <v>66</v>
      </c>
      <c r="K356" s="7" t="s">
        <v>30</v>
      </c>
      <c r="L356" s="7">
        <v>84</v>
      </c>
      <c r="M356" s="7">
        <v>20</v>
      </c>
      <c r="N356" s="7">
        <f>Produccion[[#This Row],[Cant. Bolsas]]*Produccion[[#This Row],[Kilos Bolsa]]</f>
        <v>1680</v>
      </c>
      <c r="O356" s="8" t="s">
        <v>827</v>
      </c>
      <c r="P356" s="29">
        <f>Produccion[[#This Row],[Kilos Producidos]]*VLOOKUP(Produccion[[#This Row],[PRODUCTO]],ValorXKG[#All],2,FALSE)</f>
        <v>151200</v>
      </c>
    </row>
    <row r="357" spans="4:16" x14ac:dyDescent="0.25">
      <c r="D357" s="4" t="s">
        <v>824</v>
      </c>
      <c r="E357" s="5">
        <v>44468</v>
      </c>
      <c r="F357" s="6">
        <v>0.58333333333333337</v>
      </c>
      <c r="G357" s="6">
        <v>0.65972222222222221</v>
      </c>
      <c r="H357" s="6">
        <f>MOD(Produccion[HORA FIN]-Produccion[HORA INICIO],1)</f>
        <v>7.638888888888884E-2</v>
      </c>
      <c r="I357" s="16" t="s">
        <v>50</v>
      </c>
      <c r="J357" s="7" t="s">
        <v>783</v>
      </c>
      <c r="K357" s="7" t="s">
        <v>30</v>
      </c>
      <c r="L357" s="7">
        <v>26</v>
      </c>
      <c r="M357" s="7">
        <v>20</v>
      </c>
      <c r="N357" s="7">
        <f>Produccion[[#This Row],[Cant. Bolsas]]*Produccion[[#This Row],[Kilos Bolsa]]</f>
        <v>520</v>
      </c>
      <c r="O357" s="8" t="s">
        <v>827</v>
      </c>
      <c r="P357" s="29">
        <f>Produccion[[#This Row],[Kilos Producidos]]*VLOOKUP(Produccion[[#This Row],[PRODUCTO]],ValorXKG[#All],2,FALSE)</f>
        <v>46800</v>
      </c>
    </row>
    <row r="358" spans="4:16" x14ac:dyDescent="0.25">
      <c r="D358" s="4" t="s">
        <v>824</v>
      </c>
      <c r="E358" s="5">
        <v>44468</v>
      </c>
      <c r="F358" s="6">
        <v>0.65972222222222221</v>
      </c>
      <c r="G358" s="6">
        <v>0.83333333333333337</v>
      </c>
      <c r="H358" s="6">
        <f>MOD(Produccion[HORA FIN]-Produccion[HORA INICIO],1)</f>
        <v>0.17361111111111116</v>
      </c>
      <c r="I358" s="16" t="s">
        <v>155</v>
      </c>
      <c r="J358" s="7" t="s">
        <v>783</v>
      </c>
      <c r="K358" s="7" t="s">
        <v>64</v>
      </c>
      <c r="L358" s="7">
        <v>32</v>
      </c>
      <c r="M358" s="7">
        <v>30</v>
      </c>
      <c r="N358" s="7">
        <f>Produccion[[#This Row],[Cant. Bolsas]]*Produccion[[#This Row],[Kilos Bolsa]]</f>
        <v>960</v>
      </c>
      <c r="O358" s="8" t="s">
        <v>827</v>
      </c>
      <c r="P358" s="29">
        <f>Produccion[[#This Row],[Kilos Producidos]]*VLOOKUP(Produccion[[#This Row],[PRODUCTO]],ValorXKG[#All],2,FALSE)</f>
        <v>110400</v>
      </c>
    </row>
    <row r="359" spans="4:16" x14ac:dyDescent="0.25">
      <c r="D359" s="4" t="s">
        <v>824</v>
      </c>
      <c r="E359" s="5">
        <v>44468</v>
      </c>
      <c r="F359" s="6">
        <v>0.83333333333333337</v>
      </c>
      <c r="G359" s="6">
        <v>0.875</v>
      </c>
      <c r="H359" s="6">
        <f>MOD(Produccion[HORA FIN]-Produccion[HORA INICIO],1)</f>
        <v>4.166666666666663E-2</v>
      </c>
      <c r="I359" s="16" t="s">
        <v>22</v>
      </c>
      <c r="J359" s="7" t="s">
        <v>783</v>
      </c>
      <c r="K359" s="7" t="s">
        <v>23</v>
      </c>
      <c r="L359" s="7"/>
      <c r="M359" s="7"/>
      <c r="N359" s="7">
        <f>Produccion[[#This Row],[Cant. Bolsas]]*Produccion[[#This Row],[Kilos Bolsa]]</f>
        <v>0</v>
      </c>
      <c r="O359" s="8" t="s">
        <v>28</v>
      </c>
      <c r="P359" s="29">
        <f>Produccion[[#This Row],[Kilos Producidos]]*VLOOKUP(Produccion[[#This Row],[PRODUCTO]],ValorXKG[#All],2,FALSE)</f>
        <v>0</v>
      </c>
    </row>
    <row r="360" spans="4:16" x14ac:dyDescent="0.25">
      <c r="D360" s="4" t="s">
        <v>824</v>
      </c>
      <c r="E360" s="5">
        <v>44468</v>
      </c>
      <c r="F360" s="6">
        <v>0.875</v>
      </c>
      <c r="G360" s="6">
        <v>0.91666666666666663</v>
      </c>
      <c r="H360" s="6">
        <f>MOD(Produccion[HORA FIN]-Produccion[HORA INICIO],1)</f>
        <v>4.166666666666663E-2</v>
      </c>
      <c r="I360" s="16" t="s">
        <v>35</v>
      </c>
      <c r="J360" s="7" t="s">
        <v>783</v>
      </c>
      <c r="K360" s="7" t="s">
        <v>36</v>
      </c>
      <c r="L360" s="7">
        <v>6</v>
      </c>
      <c r="M360" s="7">
        <v>30</v>
      </c>
      <c r="N360" s="7">
        <f>Produccion[[#This Row],[Cant. Bolsas]]*Produccion[[#This Row],[Kilos Bolsa]]</f>
        <v>180</v>
      </c>
      <c r="O360" s="8" t="s">
        <v>827</v>
      </c>
      <c r="P360" s="29">
        <f>Produccion[[#This Row],[Kilos Producidos]]*VLOOKUP(Produccion[[#This Row],[PRODUCTO]],ValorXKG[#All],2,FALSE)</f>
        <v>20700</v>
      </c>
    </row>
    <row r="361" spans="4:16" x14ac:dyDescent="0.25">
      <c r="D361" s="4" t="s">
        <v>824</v>
      </c>
      <c r="E361" s="5">
        <v>44468</v>
      </c>
      <c r="F361" s="6">
        <v>0.875</v>
      </c>
      <c r="G361" s="6">
        <v>0.91666666666666663</v>
      </c>
      <c r="H361" s="6">
        <f>MOD(Produccion[HORA FIN]-Produccion[HORA INICIO],1)</f>
        <v>4.166666666666663E-2</v>
      </c>
      <c r="I361" s="16" t="s">
        <v>35</v>
      </c>
      <c r="J361" s="7" t="s">
        <v>783</v>
      </c>
      <c r="K361" s="7" t="s">
        <v>38</v>
      </c>
      <c r="L361" s="7">
        <v>9</v>
      </c>
      <c r="M361" s="7">
        <v>20</v>
      </c>
      <c r="N361" s="7">
        <f>Produccion[[#This Row],[Cant. Bolsas]]*Produccion[[#This Row],[Kilos Bolsa]]</f>
        <v>180</v>
      </c>
      <c r="O361" s="8" t="s">
        <v>827</v>
      </c>
      <c r="P361" s="29">
        <f>Produccion[[#This Row],[Kilos Producidos]]*VLOOKUP(Produccion[[#This Row],[PRODUCTO]],ValorXKG[#All],2,FALSE)</f>
        <v>29700</v>
      </c>
    </row>
    <row r="362" spans="4:16" x14ac:dyDescent="0.25">
      <c r="D362" s="4" t="s">
        <v>826</v>
      </c>
      <c r="E362" s="5">
        <v>44468</v>
      </c>
      <c r="F362" s="6">
        <v>0.91666666666666663</v>
      </c>
      <c r="G362" s="6">
        <v>0.20833333333333334</v>
      </c>
      <c r="H362" s="6">
        <f>MOD(Produccion[HORA FIN]-Produccion[HORA INICIO],1)</f>
        <v>0.29166666666666674</v>
      </c>
      <c r="I362" s="16" t="s">
        <v>164</v>
      </c>
      <c r="J362" s="7" t="s">
        <v>789</v>
      </c>
      <c r="K362" s="7" t="s">
        <v>36</v>
      </c>
      <c r="L362" s="7">
        <v>27</v>
      </c>
      <c r="M362" s="7">
        <v>30</v>
      </c>
      <c r="N362" s="7">
        <f>Produccion[[#This Row],[Cant. Bolsas]]*Produccion[[#This Row],[Kilos Bolsa]]</f>
        <v>810</v>
      </c>
      <c r="O362" s="8" t="s">
        <v>827</v>
      </c>
      <c r="P362" s="29">
        <f>Produccion[[#This Row],[Kilos Producidos]]*VLOOKUP(Produccion[[#This Row],[PRODUCTO]],ValorXKG[#All],2,FALSE)</f>
        <v>93150</v>
      </c>
    </row>
    <row r="363" spans="4:16" x14ac:dyDescent="0.25">
      <c r="D363" s="4" t="s">
        <v>826</v>
      </c>
      <c r="E363" s="5">
        <v>44468</v>
      </c>
      <c r="F363" s="6">
        <v>0.91666666666666663</v>
      </c>
      <c r="G363" s="6">
        <v>0.20833333333333334</v>
      </c>
      <c r="H363" s="6">
        <f>MOD(Produccion[HORA FIN]-Produccion[HORA INICIO],1)</f>
        <v>0.29166666666666674</v>
      </c>
      <c r="I363" s="16" t="s">
        <v>165</v>
      </c>
      <c r="J363" s="7" t="s">
        <v>789</v>
      </c>
      <c r="K363" s="7" t="s">
        <v>38</v>
      </c>
      <c r="L363" s="7">
        <v>39</v>
      </c>
      <c r="M363" s="7">
        <v>20</v>
      </c>
      <c r="N363" s="7">
        <f>Produccion[[#This Row],[Cant. Bolsas]]*Produccion[[#This Row],[Kilos Bolsa]]</f>
        <v>780</v>
      </c>
      <c r="O363" s="8" t="s">
        <v>827</v>
      </c>
      <c r="P363" s="29">
        <f>Produccion[[#This Row],[Kilos Producidos]]*VLOOKUP(Produccion[[#This Row],[PRODUCTO]],ValorXKG[#All],2,FALSE)</f>
        <v>128700</v>
      </c>
    </row>
    <row r="364" spans="4:16" x14ac:dyDescent="0.25">
      <c r="D364" s="4" t="s">
        <v>826</v>
      </c>
      <c r="E364" s="5">
        <v>44468</v>
      </c>
      <c r="F364" s="6">
        <v>0.20833333333333334</v>
      </c>
      <c r="G364" s="6">
        <v>0.25</v>
      </c>
      <c r="H364" s="6">
        <f>MOD(Produccion[HORA FIN]-Produccion[HORA INICIO],1)</f>
        <v>4.1666666666666657E-2</v>
      </c>
      <c r="I364" s="16" t="s">
        <v>22</v>
      </c>
      <c r="J364" s="7" t="s">
        <v>789</v>
      </c>
      <c r="K364" s="7" t="s">
        <v>23</v>
      </c>
      <c r="L364" s="7"/>
      <c r="M364" s="7"/>
      <c r="N364" s="7">
        <f>Produccion[[#This Row],[Cant. Bolsas]]*Produccion[[#This Row],[Kilos Bolsa]]</f>
        <v>0</v>
      </c>
      <c r="O364" s="8" t="s">
        <v>28</v>
      </c>
      <c r="P364" s="29">
        <f>Produccion[[#This Row],[Kilos Producidos]]*VLOOKUP(Produccion[[#This Row],[PRODUCTO]],ValorXKG[#All],2,FALSE)</f>
        <v>0</v>
      </c>
    </row>
    <row r="365" spans="4:16" x14ac:dyDescent="0.25">
      <c r="D365" s="4" t="s">
        <v>825</v>
      </c>
      <c r="E365" s="5">
        <v>44469</v>
      </c>
      <c r="F365" s="6">
        <v>0.25</v>
      </c>
      <c r="G365" s="6">
        <v>0.28472222222222221</v>
      </c>
      <c r="H365" s="6">
        <f>MOD(Produccion[HORA FIN]-Produccion[HORA INICIO],1)</f>
        <v>3.472222222222221E-2</v>
      </c>
      <c r="I365" s="16" t="s">
        <v>22</v>
      </c>
      <c r="J365" s="7" t="s">
        <v>66</v>
      </c>
      <c r="K365" s="7" t="s">
        <v>23</v>
      </c>
      <c r="L365" s="7"/>
      <c r="M365" s="7"/>
      <c r="N365" s="7">
        <f>Produccion[[#This Row],[Cant. Bolsas]]*Produccion[[#This Row],[Kilos Bolsa]]</f>
        <v>0</v>
      </c>
      <c r="O365" s="8" t="s">
        <v>45</v>
      </c>
      <c r="P365" s="29">
        <f>Produccion[[#This Row],[Kilos Producidos]]*VLOOKUP(Produccion[[#This Row],[PRODUCTO]],ValorXKG[#All],2,FALSE)</f>
        <v>0</v>
      </c>
    </row>
    <row r="366" spans="4:16" x14ac:dyDescent="0.25">
      <c r="D366" s="4" t="s">
        <v>825</v>
      </c>
      <c r="E366" s="5">
        <v>44469</v>
      </c>
      <c r="F366" s="6">
        <v>0.28472222222222221</v>
      </c>
      <c r="G366" s="6">
        <v>0.53472222222222221</v>
      </c>
      <c r="H366" s="6">
        <f>MOD(Produccion[HORA FIN]-Produccion[HORA INICIO],1)</f>
        <v>0.25</v>
      </c>
      <c r="I366" s="16" t="s">
        <v>166</v>
      </c>
      <c r="J366" s="7" t="s">
        <v>66</v>
      </c>
      <c r="K366" s="7" t="s">
        <v>26</v>
      </c>
      <c r="L366" s="7">
        <v>52</v>
      </c>
      <c r="M366" s="7">
        <v>40</v>
      </c>
      <c r="N366" s="7">
        <f>Produccion[[#This Row],[Cant. Bolsas]]*Produccion[[#This Row],[Kilos Bolsa]]</f>
        <v>2080</v>
      </c>
      <c r="O366" s="8" t="s">
        <v>827</v>
      </c>
      <c r="P366" s="29">
        <f>Produccion[[#This Row],[Kilos Producidos]]*VLOOKUP(Produccion[[#This Row],[PRODUCTO]],ValorXKG[#All],2,FALSE)</f>
        <v>312000</v>
      </c>
    </row>
    <row r="367" spans="4:16" x14ac:dyDescent="0.25">
      <c r="D367" s="4" t="s">
        <v>825</v>
      </c>
      <c r="E367" s="5">
        <v>44469</v>
      </c>
      <c r="F367" s="6">
        <v>0.53472222222222221</v>
      </c>
      <c r="G367" s="6">
        <v>0.58333333333333337</v>
      </c>
      <c r="H367" s="6">
        <f>MOD(Produccion[HORA FIN]-Produccion[HORA INICIO],1)</f>
        <v>4.861111111111116E-2</v>
      </c>
      <c r="I367" s="16" t="s">
        <v>22</v>
      </c>
      <c r="J367" s="7" t="s">
        <v>66</v>
      </c>
      <c r="K367" s="7" t="s">
        <v>23</v>
      </c>
      <c r="L367" s="7"/>
      <c r="M367" s="7"/>
      <c r="N367" s="7">
        <f>Produccion[[#This Row],[Cant. Bolsas]]*Produccion[[#This Row],[Kilos Bolsa]]</f>
        <v>0</v>
      </c>
      <c r="O367" s="8" t="s">
        <v>28</v>
      </c>
      <c r="P367" s="29">
        <f>Produccion[[#This Row],[Kilos Producidos]]*VLOOKUP(Produccion[[#This Row],[PRODUCTO]],ValorXKG[#All],2,FALSE)</f>
        <v>0</v>
      </c>
    </row>
    <row r="368" spans="4:16" x14ac:dyDescent="0.25">
      <c r="D368" s="4" t="s">
        <v>824</v>
      </c>
      <c r="E368" s="5">
        <v>44469</v>
      </c>
      <c r="F368" s="6">
        <v>0.58333333333333337</v>
      </c>
      <c r="G368" s="6">
        <v>0.61805555555555558</v>
      </c>
      <c r="H368" s="6">
        <f>MOD(Produccion[HORA FIN]-Produccion[HORA INICIO],1)</f>
        <v>3.472222222222221E-2</v>
      </c>
      <c r="I368" s="16" t="s">
        <v>22</v>
      </c>
      <c r="J368" s="7" t="s">
        <v>783</v>
      </c>
      <c r="K368" s="7" t="s">
        <v>23</v>
      </c>
      <c r="L368" s="7"/>
      <c r="M368" s="7"/>
      <c r="N368" s="7">
        <f>Produccion[[#This Row],[Cant. Bolsas]]*Produccion[[#This Row],[Kilos Bolsa]]</f>
        <v>0</v>
      </c>
      <c r="O368" s="8" t="s">
        <v>28</v>
      </c>
      <c r="P368" s="29">
        <f>Produccion[[#This Row],[Kilos Producidos]]*VLOOKUP(Produccion[[#This Row],[PRODUCTO]],ValorXKG[#All],2,FALSE)</f>
        <v>0</v>
      </c>
    </row>
    <row r="369" spans="4:16" x14ac:dyDescent="0.25">
      <c r="D369" s="4" t="s">
        <v>824</v>
      </c>
      <c r="E369" s="5">
        <v>44469</v>
      </c>
      <c r="F369" s="6">
        <v>0.61805555555555558</v>
      </c>
      <c r="G369" s="6">
        <v>0.84722222222222221</v>
      </c>
      <c r="H369" s="6">
        <f>MOD(Produccion[HORA FIN]-Produccion[HORA INICIO],1)</f>
        <v>0.22916666666666663</v>
      </c>
      <c r="I369" s="16" t="s">
        <v>167</v>
      </c>
      <c r="J369" s="7" t="s">
        <v>783</v>
      </c>
      <c r="K369" s="7" t="s">
        <v>13</v>
      </c>
      <c r="L369" s="7">
        <v>25</v>
      </c>
      <c r="M369" s="7">
        <v>50</v>
      </c>
      <c r="N369" s="7">
        <f>Produccion[[#This Row],[Cant. Bolsas]]*Produccion[[#This Row],[Kilos Bolsa]]</f>
        <v>1250</v>
      </c>
      <c r="O369" s="8" t="s">
        <v>827</v>
      </c>
      <c r="P369" s="29">
        <f>Produccion[[#This Row],[Kilos Producidos]]*VLOOKUP(Produccion[[#This Row],[PRODUCTO]],ValorXKG[#All],2,FALSE)</f>
        <v>125000</v>
      </c>
    </row>
    <row r="370" spans="4:16" x14ac:dyDescent="0.25">
      <c r="D370" s="4" t="s">
        <v>824</v>
      </c>
      <c r="E370" s="5">
        <v>44469</v>
      </c>
      <c r="F370" s="6">
        <v>0.84722222222222221</v>
      </c>
      <c r="G370" s="6">
        <v>0.91666666666666663</v>
      </c>
      <c r="H370" s="6">
        <f>MOD(Produccion[HORA FIN]-Produccion[HORA INICIO],1)</f>
        <v>6.944444444444442E-2</v>
      </c>
      <c r="I370" s="16" t="s">
        <v>62</v>
      </c>
      <c r="J370" s="7" t="s">
        <v>783</v>
      </c>
      <c r="K370" s="7" t="s">
        <v>19</v>
      </c>
      <c r="L370" s="7">
        <v>10</v>
      </c>
      <c r="M370" s="7">
        <v>50</v>
      </c>
      <c r="N370" s="7">
        <f>Produccion[[#This Row],[Cant. Bolsas]]*Produccion[[#This Row],[Kilos Bolsa]]</f>
        <v>500</v>
      </c>
      <c r="O370" s="8" t="s">
        <v>827</v>
      </c>
      <c r="P370" s="29">
        <f>Produccion[[#This Row],[Kilos Producidos]]*VLOOKUP(Produccion[[#This Row],[PRODUCTO]],ValorXKG[#All],2,FALSE)</f>
        <v>50000</v>
      </c>
    </row>
    <row r="371" spans="4:16" x14ac:dyDescent="0.25">
      <c r="D371" s="4" t="s">
        <v>826</v>
      </c>
      <c r="E371" s="5">
        <v>44469</v>
      </c>
      <c r="F371" s="6">
        <v>0.91666666666666663</v>
      </c>
      <c r="G371" s="6">
        <v>0.97916666666666663</v>
      </c>
      <c r="H371" s="6">
        <f>MOD(Produccion[HORA FIN]-Produccion[HORA INICIO],1)</f>
        <v>6.25E-2</v>
      </c>
      <c r="I371" s="16" t="s">
        <v>168</v>
      </c>
      <c r="J371" s="7" t="s">
        <v>789</v>
      </c>
      <c r="K371" s="7" t="s">
        <v>19</v>
      </c>
      <c r="L371" s="7">
        <v>4</v>
      </c>
      <c r="M371" s="7">
        <v>50</v>
      </c>
      <c r="N371" s="7">
        <f>Produccion[[#This Row],[Cant. Bolsas]]*Produccion[[#This Row],[Kilos Bolsa]]</f>
        <v>200</v>
      </c>
      <c r="O371" s="8" t="s">
        <v>827</v>
      </c>
      <c r="P371" s="29">
        <f>Produccion[[#This Row],[Kilos Producidos]]*VLOOKUP(Produccion[[#This Row],[PRODUCTO]],ValorXKG[#All],2,FALSE)</f>
        <v>20000</v>
      </c>
    </row>
    <row r="372" spans="4:16" x14ac:dyDescent="0.25">
      <c r="D372" s="4" t="s">
        <v>826</v>
      </c>
      <c r="E372" s="5">
        <v>44469</v>
      </c>
      <c r="F372" s="6">
        <v>0.97916666666666663</v>
      </c>
      <c r="G372" s="6">
        <v>2.4305555555555556E-2</v>
      </c>
      <c r="H372" s="6">
        <f>MOD(Produccion[HORA FIN]-Produccion[HORA INICIO],1)</f>
        <v>4.5138888888888951E-2</v>
      </c>
      <c r="I372" s="16" t="s">
        <v>22</v>
      </c>
      <c r="J372" s="7" t="s">
        <v>789</v>
      </c>
      <c r="K372" s="7" t="s">
        <v>23</v>
      </c>
      <c r="L372" s="7"/>
      <c r="M372" s="7"/>
      <c r="N372" s="7">
        <f>Produccion[[#This Row],[Cant. Bolsas]]*Produccion[[#This Row],[Kilos Bolsa]]</f>
        <v>0</v>
      </c>
      <c r="O372" s="8" t="s">
        <v>28</v>
      </c>
      <c r="P372" s="29">
        <f>Produccion[[#This Row],[Kilos Producidos]]*VLOOKUP(Produccion[[#This Row],[PRODUCTO]],ValorXKG[#All],2,FALSE)</f>
        <v>0</v>
      </c>
    </row>
    <row r="373" spans="4:16" x14ac:dyDescent="0.25">
      <c r="D373" s="4" t="s">
        <v>826</v>
      </c>
      <c r="E373" s="5">
        <v>44469</v>
      </c>
      <c r="F373" s="6">
        <v>2.4305555555555556E-2</v>
      </c>
      <c r="G373" s="6">
        <v>0.19791666666666666</v>
      </c>
      <c r="H373" s="6">
        <f>MOD(Produccion[HORA FIN]-Produccion[HORA INICIO],1)</f>
        <v>0.1736111111111111</v>
      </c>
      <c r="I373" s="16" t="s">
        <v>33</v>
      </c>
      <c r="J373" s="7" t="s">
        <v>789</v>
      </c>
      <c r="K373" s="7" t="s">
        <v>30</v>
      </c>
      <c r="L373" s="7">
        <v>50</v>
      </c>
      <c r="M373" s="7">
        <v>20</v>
      </c>
      <c r="N373" s="7">
        <f>Produccion[[#This Row],[Cant. Bolsas]]*Produccion[[#This Row],[Kilos Bolsa]]</f>
        <v>1000</v>
      </c>
      <c r="O373" s="8" t="s">
        <v>827</v>
      </c>
      <c r="P373" s="29">
        <f>Produccion[[#This Row],[Kilos Producidos]]*VLOOKUP(Produccion[[#This Row],[PRODUCTO]],ValorXKG[#All],2,FALSE)</f>
        <v>90000</v>
      </c>
    </row>
    <row r="374" spans="4:16" x14ac:dyDescent="0.25">
      <c r="D374" s="4" t="s">
        <v>826</v>
      </c>
      <c r="E374" s="5">
        <v>44469</v>
      </c>
      <c r="F374" s="6">
        <v>0.19791666666666666</v>
      </c>
      <c r="G374" s="6">
        <v>0.2361111111111111</v>
      </c>
      <c r="H374" s="6">
        <f>MOD(Produccion[HORA FIN]-Produccion[HORA INICIO],1)</f>
        <v>3.8194444444444448E-2</v>
      </c>
      <c r="I374" s="16" t="s">
        <v>110</v>
      </c>
      <c r="J374" s="7" t="s">
        <v>789</v>
      </c>
      <c r="K374" s="7" t="s">
        <v>36</v>
      </c>
      <c r="L374" s="7">
        <v>3</v>
      </c>
      <c r="M374" s="7">
        <v>30</v>
      </c>
      <c r="N374" s="7">
        <f>Produccion[[#This Row],[Cant. Bolsas]]*Produccion[[#This Row],[Kilos Bolsa]]</f>
        <v>90</v>
      </c>
      <c r="O374" s="8" t="s">
        <v>827</v>
      </c>
      <c r="P374" s="29">
        <f>Produccion[[#This Row],[Kilos Producidos]]*VLOOKUP(Produccion[[#This Row],[PRODUCTO]],ValorXKG[#All],2,FALSE)</f>
        <v>10350</v>
      </c>
    </row>
    <row r="375" spans="4:16" x14ac:dyDescent="0.25">
      <c r="D375" s="4" t="s">
        <v>826</v>
      </c>
      <c r="E375" s="5">
        <v>44469</v>
      </c>
      <c r="F375" s="6">
        <v>0.19791666666666666</v>
      </c>
      <c r="G375" s="6">
        <v>0.2361111111111111</v>
      </c>
      <c r="H375" s="6">
        <f>MOD(Produccion[HORA FIN]-Produccion[HORA INICIO],1)</f>
        <v>3.8194444444444448E-2</v>
      </c>
      <c r="I375" s="16" t="s">
        <v>169</v>
      </c>
      <c r="J375" s="7" t="s">
        <v>789</v>
      </c>
      <c r="K375" s="7" t="s">
        <v>38</v>
      </c>
      <c r="L375" s="7">
        <v>4</v>
      </c>
      <c r="M375" s="7">
        <v>20</v>
      </c>
      <c r="N375" s="7">
        <f>Produccion[[#This Row],[Cant. Bolsas]]*Produccion[[#This Row],[Kilos Bolsa]]</f>
        <v>80</v>
      </c>
      <c r="O375" s="8" t="s">
        <v>827</v>
      </c>
      <c r="P375" s="29">
        <f>Produccion[[#This Row],[Kilos Producidos]]*VLOOKUP(Produccion[[#This Row],[PRODUCTO]],ValorXKG[#All],2,FALSE)</f>
        <v>13200</v>
      </c>
    </row>
    <row r="376" spans="4:16" x14ac:dyDescent="0.25">
      <c r="D376" s="4" t="s">
        <v>826</v>
      </c>
      <c r="E376" s="5">
        <v>44469</v>
      </c>
      <c r="F376" s="6">
        <v>0.2361111111111111</v>
      </c>
      <c r="G376" s="6">
        <v>0.25</v>
      </c>
      <c r="H376" s="6">
        <f>MOD(Produccion[HORA FIN]-Produccion[HORA INICIO],1)</f>
        <v>1.3888888888888895E-2</v>
      </c>
      <c r="I376" s="16" t="s">
        <v>22</v>
      </c>
      <c r="J376" s="7" t="s">
        <v>789</v>
      </c>
      <c r="K376" s="7" t="s">
        <v>23</v>
      </c>
      <c r="L376" s="7"/>
      <c r="M376" s="7"/>
      <c r="N376" s="7">
        <f>Produccion[[#This Row],[Cant. Bolsas]]*Produccion[[#This Row],[Kilos Bolsa]]</f>
        <v>0</v>
      </c>
      <c r="O376" s="8" t="s">
        <v>28</v>
      </c>
      <c r="P376" s="29">
        <f>Produccion[[#This Row],[Kilos Producidos]]*VLOOKUP(Produccion[[#This Row],[PRODUCTO]],ValorXKG[#All],2,FALSE)</f>
        <v>0</v>
      </c>
    </row>
    <row r="377" spans="4:16" x14ac:dyDescent="0.25">
      <c r="D377" s="4" t="s">
        <v>825</v>
      </c>
      <c r="E377" s="5">
        <v>44470</v>
      </c>
      <c r="F377" s="6">
        <v>0.25</v>
      </c>
      <c r="G377" s="6">
        <v>0.32291666666666669</v>
      </c>
      <c r="H377" s="6">
        <f>MOD(Produccion[HORA FIN]-Produccion[HORA INICIO],1)</f>
        <v>7.2916666666666685E-2</v>
      </c>
      <c r="I377" s="16" t="s">
        <v>22</v>
      </c>
      <c r="J377" s="7" t="s">
        <v>66</v>
      </c>
      <c r="K377" s="7" t="s">
        <v>23</v>
      </c>
      <c r="L377" s="7"/>
      <c r="M377" s="7"/>
      <c r="N377" s="7">
        <f>Produccion[[#This Row],[Cant. Bolsas]]*Produccion[[#This Row],[Kilos Bolsa]]</f>
        <v>0</v>
      </c>
      <c r="O377" s="8" t="s">
        <v>41</v>
      </c>
      <c r="P377" s="29">
        <f>Produccion[[#This Row],[Kilos Producidos]]*VLOOKUP(Produccion[[#This Row],[PRODUCTO]],ValorXKG[#All],2,FALSE)</f>
        <v>0</v>
      </c>
    </row>
    <row r="378" spans="4:16" x14ac:dyDescent="0.25">
      <c r="D378" s="4" t="s">
        <v>825</v>
      </c>
      <c r="E378" s="5">
        <v>44470</v>
      </c>
      <c r="F378" s="6">
        <v>0.32291666666666669</v>
      </c>
      <c r="G378" s="6">
        <v>0.40277777777777779</v>
      </c>
      <c r="H378" s="6">
        <f>MOD(Produccion[HORA FIN]-Produccion[HORA INICIO],1)</f>
        <v>7.9861111111111105E-2</v>
      </c>
      <c r="I378" s="16" t="s">
        <v>170</v>
      </c>
      <c r="J378" s="7" t="s">
        <v>66</v>
      </c>
      <c r="K378" s="7" t="s">
        <v>32</v>
      </c>
      <c r="L378" s="7">
        <v>15</v>
      </c>
      <c r="M378" s="7">
        <v>30</v>
      </c>
      <c r="N378" s="7">
        <f>Produccion[[#This Row],[Cant. Bolsas]]*Produccion[[#This Row],[Kilos Bolsa]]</f>
        <v>450</v>
      </c>
      <c r="O378" s="8" t="s">
        <v>827</v>
      </c>
      <c r="P378" s="29">
        <f>Produccion[[#This Row],[Kilos Producidos]]*VLOOKUP(Produccion[[#This Row],[PRODUCTO]],ValorXKG[#All],2,FALSE)</f>
        <v>51750</v>
      </c>
    </row>
    <row r="379" spans="4:16" x14ac:dyDescent="0.25">
      <c r="D379" s="4" t="s">
        <v>825</v>
      </c>
      <c r="E379" s="5">
        <v>44470</v>
      </c>
      <c r="F379" s="6">
        <v>0.40277777777777779</v>
      </c>
      <c r="G379" s="6">
        <v>0.55555555555555558</v>
      </c>
      <c r="H379" s="6">
        <f>MOD(Produccion[HORA FIN]-Produccion[HORA INICIO],1)</f>
        <v>0.15277777777777779</v>
      </c>
      <c r="I379" s="16" t="s">
        <v>108</v>
      </c>
      <c r="J379" s="7" t="s">
        <v>66</v>
      </c>
      <c r="K379" s="7" t="s">
        <v>36</v>
      </c>
      <c r="L379" s="7">
        <v>16</v>
      </c>
      <c r="M379" s="7">
        <v>30</v>
      </c>
      <c r="N379" s="7">
        <f>Produccion[[#This Row],[Cant. Bolsas]]*Produccion[[#This Row],[Kilos Bolsa]]</f>
        <v>480</v>
      </c>
      <c r="O379" s="8" t="s">
        <v>827</v>
      </c>
      <c r="P379" s="29">
        <f>Produccion[[#This Row],[Kilos Producidos]]*VLOOKUP(Produccion[[#This Row],[PRODUCTO]],ValorXKG[#All],2,FALSE)</f>
        <v>55200</v>
      </c>
    </row>
    <row r="380" spans="4:16" x14ac:dyDescent="0.25">
      <c r="D380" s="4" t="s">
        <v>825</v>
      </c>
      <c r="E380" s="5">
        <v>44470</v>
      </c>
      <c r="F380" s="6">
        <v>0.40277777777777779</v>
      </c>
      <c r="G380" s="6">
        <v>0.55555555555555558</v>
      </c>
      <c r="H380" s="6">
        <f>MOD(Produccion[HORA FIN]-Produccion[HORA INICIO],1)</f>
        <v>0.15277777777777779</v>
      </c>
      <c r="I380" s="16" t="s">
        <v>108</v>
      </c>
      <c r="J380" s="7" t="s">
        <v>66</v>
      </c>
      <c r="K380" s="7" t="s">
        <v>38</v>
      </c>
      <c r="L380" s="7">
        <v>24</v>
      </c>
      <c r="M380" s="7">
        <v>20</v>
      </c>
      <c r="N380" s="7">
        <f>Produccion[[#This Row],[Cant. Bolsas]]*Produccion[[#This Row],[Kilos Bolsa]]</f>
        <v>480</v>
      </c>
      <c r="O380" s="8" t="s">
        <v>827</v>
      </c>
      <c r="P380" s="29">
        <f>Produccion[[#This Row],[Kilos Producidos]]*VLOOKUP(Produccion[[#This Row],[PRODUCTO]],ValorXKG[#All],2,FALSE)</f>
        <v>79200</v>
      </c>
    </row>
    <row r="381" spans="4:16" x14ac:dyDescent="0.25">
      <c r="D381" s="4" t="s">
        <v>825</v>
      </c>
      <c r="E381" s="5">
        <v>44470</v>
      </c>
      <c r="F381" s="6">
        <v>0.55555555555555558</v>
      </c>
      <c r="G381" s="6">
        <v>0.58333333333333337</v>
      </c>
      <c r="H381" s="6">
        <f>MOD(Produccion[HORA FIN]-Produccion[HORA INICIO],1)</f>
        <v>2.777777777777779E-2</v>
      </c>
      <c r="I381" s="16" t="s">
        <v>93</v>
      </c>
      <c r="J381" s="7" t="s">
        <v>66</v>
      </c>
      <c r="K381" s="7" t="s">
        <v>32</v>
      </c>
      <c r="L381" s="7">
        <v>10</v>
      </c>
      <c r="M381" s="7">
        <v>30</v>
      </c>
      <c r="N381" s="7">
        <f>Produccion[[#This Row],[Cant. Bolsas]]*Produccion[[#This Row],[Kilos Bolsa]]</f>
        <v>300</v>
      </c>
      <c r="O381" s="8" t="s">
        <v>827</v>
      </c>
      <c r="P381" s="29">
        <f>Produccion[[#This Row],[Kilos Producidos]]*VLOOKUP(Produccion[[#This Row],[PRODUCTO]],ValorXKG[#All],2,FALSE)</f>
        <v>34500</v>
      </c>
    </row>
    <row r="382" spans="4:16" x14ac:dyDescent="0.25">
      <c r="D382" s="4" t="s">
        <v>824</v>
      </c>
      <c r="E382" s="5">
        <v>44470</v>
      </c>
      <c r="F382" s="6">
        <v>0.58333333333333337</v>
      </c>
      <c r="G382" s="6">
        <v>0.64583333333333337</v>
      </c>
      <c r="H382" s="6">
        <f>MOD(Produccion[HORA FIN]-Produccion[HORA INICIO],1)</f>
        <v>6.25E-2</v>
      </c>
      <c r="I382" s="16" t="s">
        <v>22</v>
      </c>
      <c r="J382" s="7" t="s">
        <v>783</v>
      </c>
      <c r="K382" s="7" t="s">
        <v>23</v>
      </c>
      <c r="L382" s="7"/>
      <c r="M382" s="7"/>
      <c r="N382" s="7">
        <f>Produccion[[#This Row],[Cant. Bolsas]]*Produccion[[#This Row],[Kilos Bolsa]]</f>
        <v>0</v>
      </c>
      <c r="O382" s="8" t="s">
        <v>28</v>
      </c>
      <c r="P382" s="29">
        <f>Produccion[[#This Row],[Kilos Producidos]]*VLOOKUP(Produccion[[#This Row],[PRODUCTO]],ValorXKG[#All],2,FALSE)</f>
        <v>0</v>
      </c>
    </row>
    <row r="383" spans="4:16" x14ac:dyDescent="0.25">
      <c r="D383" s="4" t="s">
        <v>824</v>
      </c>
      <c r="E383" s="5">
        <v>44470</v>
      </c>
      <c r="F383" s="6">
        <v>0.64583333333333337</v>
      </c>
      <c r="G383" s="6">
        <v>0.91666666666666663</v>
      </c>
      <c r="H383" s="6">
        <f>MOD(Produccion[HORA FIN]-Produccion[HORA INICIO],1)</f>
        <v>0.27083333333333326</v>
      </c>
      <c r="I383" s="16" t="s">
        <v>171</v>
      </c>
      <c r="J383" s="7" t="s">
        <v>783</v>
      </c>
      <c r="K383" s="7" t="s">
        <v>30</v>
      </c>
      <c r="L383" s="7">
        <v>94</v>
      </c>
      <c r="M383" s="7">
        <v>20</v>
      </c>
      <c r="N383" s="7">
        <f>Produccion[[#This Row],[Cant. Bolsas]]*Produccion[[#This Row],[Kilos Bolsa]]</f>
        <v>1880</v>
      </c>
      <c r="O383" s="8" t="s">
        <v>827</v>
      </c>
      <c r="P383" s="29">
        <f>Produccion[[#This Row],[Kilos Producidos]]*VLOOKUP(Produccion[[#This Row],[PRODUCTO]],ValorXKG[#All],2,FALSE)</f>
        <v>169200</v>
      </c>
    </row>
    <row r="384" spans="4:16" x14ac:dyDescent="0.25">
      <c r="D384" s="4" t="s">
        <v>826</v>
      </c>
      <c r="E384" s="5">
        <v>44470</v>
      </c>
      <c r="F384" s="6">
        <v>0.91666666666666663</v>
      </c>
      <c r="G384" s="6">
        <v>0.97222222222222221</v>
      </c>
      <c r="H384" s="6">
        <f>MOD(Produccion[HORA FIN]-Produccion[HORA INICIO],1)</f>
        <v>5.555555555555558E-2</v>
      </c>
      <c r="I384" s="16" t="s">
        <v>22</v>
      </c>
      <c r="J384" s="7" t="s">
        <v>786</v>
      </c>
      <c r="K384" s="7" t="s">
        <v>30</v>
      </c>
      <c r="L384" s="7"/>
      <c r="M384" s="7"/>
      <c r="N384" s="7">
        <f>Produccion[[#This Row],[Cant. Bolsas]]*Produccion[[#This Row],[Kilos Bolsa]]</f>
        <v>0</v>
      </c>
      <c r="O384" s="8" t="s">
        <v>827</v>
      </c>
      <c r="P384" s="29">
        <f>Produccion[[#This Row],[Kilos Producidos]]*VLOOKUP(Produccion[[#This Row],[PRODUCTO]],ValorXKG[#All],2,FALSE)</f>
        <v>0</v>
      </c>
    </row>
    <row r="385" spans="4:16" x14ac:dyDescent="0.25">
      <c r="D385" s="4" t="s">
        <v>826</v>
      </c>
      <c r="E385" s="5">
        <v>44470</v>
      </c>
      <c r="F385" s="6">
        <v>0.97222222222222221</v>
      </c>
      <c r="G385" s="6">
        <v>0.17708333333333334</v>
      </c>
      <c r="H385" s="6">
        <f>MOD(Produccion[HORA FIN]-Produccion[HORA INICIO],1)</f>
        <v>0.20486111111111116</v>
      </c>
      <c r="I385" s="16" t="s">
        <v>172</v>
      </c>
      <c r="J385" s="7" t="s">
        <v>786</v>
      </c>
      <c r="K385" s="7" t="s">
        <v>64</v>
      </c>
      <c r="L385" s="7">
        <v>50</v>
      </c>
      <c r="M385" s="7">
        <v>30</v>
      </c>
      <c r="N385" s="7">
        <f>Produccion[[#This Row],[Cant. Bolsas]]*Produccion[[#This Row],[Kilos Bolsa]]</f>
        <v>1500</v>
      </c>
      <c r="O385" s="8" t="s">
        <v>827</v>
      </c>
      <c r="P385" s="29">
        <f>Produccion[[#This Row],[Kilos Producidos]]*VLOOKUP(Produccion[[#This Row],[PRODUCTO]],ValorXKG[#All],2,FALSE)</f>
        <v>172500</v>
      </c>
    </row>
    <row r="386" spans="4:16" x14ac:dyDescent="0.25">
      <c r="D386" s="4" t="s">
        <v>826</v>
      </c>
      <c r="E386" s="5">
        <v>44470</v>
      </c>
      <c r="F386" s="6">
        <v>0.17708333333333334</v>
      </c>
      <c r="G386" s="6">
        <v>0.25</v>
      </c>
      <c r="H386" s="6">
        <f>MOD(Produccion[HORA FIN]-Produccion[HORA INICIO],1)</f>
        <v>7.2916666666666657E-2</v>
      </c>
      <c r="I386" s="16" t="s">
        <v>173</v>
      </c>
      <c r="J386" s="7" t="s">
        <v>786</v>
      </c>
      <c r="K386" s="7" t="s">
        <v>36</v>
      </c>
      <c r="L386" s="7">
        <v>10</v>
      </c>
      <c r="M386" s="7">
        <v>30</v>
      </c>
      <c r="N386" s="7">
        <f>Produccion[[#This Row],[Cant. Bolsas]]*Produccion[[#This Row],[Kilos Bolsa]]</f>
        <v>300</v>
      </c>
      <c r="O386" s="8" t="s">
        <v>827</v>
      </c>
      <c r="P386" s="29">
        <f>Produccion[[#This Row],[Kilos Producidos]]*VLOOKUP(Produccion[[#This Row],[PRODUCTO]],ValorXKG[#All],2,FALSE)</f>
        <v>34500</v>
      </c>
    </row>
    <row r="387" spans="4:16" x14ac:dyDescent="0.25">
      <c r="D387" s="4" t="s">
        <v>826</v>
      </c>
      <c r="E387" s="5">
        <v>44470</v>
      </c>
      <c r="F387" s="6">
        <v>0.17708333333333334</v>
      </c>
      <c r="G387" s="6">
        <v>0.25</v>
      </c>
      <c r="H387" s="6">
        <f>MOD(Produccion[HORA FIN]-Produccion[HORA INICIO],1)</f>
        <v>7.2916666666666657E-2</v>
      </c>
      <c r="I387" s="16" t="s">
        <v>173</v>
      </c>
      <c r="J387" s="7" t="s">
        <v>786</v>
      </c>
      <c r="K387" s="7" t="s">
        <v>38</v>
      </c>
      <c r="L387" s="7">
        <v>15</v>
      </c>
      <c r="M387" s="7">
        <v>20</v>
      </c>
      <c r="N387" s="7">
        <f>Produccion[[#This Row],[Cant. Bolsas]]*Produccion[[#This Row],[Kilos Bolsa]]</f>
        <v>300</v>
      </c>
      <c r="O387" s="8" t="s">
        <v>827</v>
      </c>
      <c r="P387" s="29">
        <f>Produccion[[#This Row],[Kilos Producidos]]*VLOOKUP(Produccion[[#This Row],[PRODUCTO]],ValorXKG[#All],2,FALSE)</f>
        <v>49500</v>
      </c>
    </row>
    <row r="388" spans="4:16" x14ac:dyDescent="0.25">
      <c r="D388" s="4" t="s">
        <v>825</v>
      </c>
      <c r="E388" s="5">
        <v>44471</v>
      </c>
      <c r="F388" s="6">
        <v>0.25</v>
      </c>
      <c r="G388" s="6">
        <v>0.5625</v>
      </c>
      <c r="H388" s="6">
        <f>MOD(Produccion[HORA FIN]-Produccion[HORA INICIO],1)</f>
        <v>0.3125</v>
      </c>
      <c r="I388" s="16" t="s">
        <v>174</v>
      </c>
      <c r="J388" s="7" t="s">
        <v>74</v>
      </c>
      <c r="K388" s="7" t="s">
        <v>36</v>
      </c>
      <c r="L388" s="7">
        <v>34</v>
      </c>
      <c r="M388" s="7">
        <v>30</v>
      </c>
      <c r="N388" s="7">
        <f>Produccion[[#This Row],[Cant. Bolsas]]*Produccion[[#This Row],[Kilos Bolsa]]</f>
        <v>1020</v>
      </c>
      <c r="O388" s="8" t="s">
        <v>827</v>
      </c>
      <c r="P388" s="29">
        <f>Produccion[[#This Row],[Kilos Producidos]]*VLOOKUP(Produccion[[#This Row],[PRODUCTO]],ValorXKG[#All],2,FALSE)</f>
        <v>117300</v>
      </c>
    </row>
    <row r="389" spans="4:16" x14ac:dyDescent="0.25">
      <c r="D389" s="4" t="s">
        <v>825</v>
      </c>
      <c r="E389" s="5">
        <v>44471</v>
      </c>
      <c r="F389" s="6">
        <v>0.25</v>
      </c>
      <c r="G389" s="6">
        <v>0.5625</v>
      </c>
      <c r="H389" s="6">
        <f>MOD(Produccion[HORA FIN]-Produccion[HORA INICIO],1)</f>
        <v>0.3125</v>
      </c>
      <c r="I389" s="16" t="s">
        <v>174</v>
      </c>
      <c r="J389" s="7" t="s">
        <v>74</v>
      </c>
      <c r="K389" s="7" t="s">
        <v>38</v>
      </c>
      <c r="L389" s="7">
        <v>51</v>
      </c>
      <c r="M389" s="7">
        <v>20</v>
      </c>
      <c r="N389" s="7">
        <f>Produccion[[#This Row],[Cant. Bolsas]]*Produccion[[#This Row],[Kilos Bolsa]]</f>
        <v>1020</v>
      </c>
      <c r="O389" s="8" t="s">
        <v>827</v>
      </c>
      <c r="P389" s="29">
        <f>Produccion[[#This Row],[Kilos Producidos]]*VLOOKUP(Produccion[[#This Row],[PRODUCTO]],ValorXKG[#All],2,FALSE)</f>
        <v>168300</v>
      </c>
    </row>
    <row r="390" spans="4:16" x14ac:dyDescent="0.25">
      <c r="D390" s="4" t="s">
        <v>824</v>
      </c>
      <c r="E390" s="5">
        <v>44472</v>
      </c>
      <c r="F390" s="6">
        <v>0.54166666666666663</v>
      </c>
      <c r="G390" s="6">
        <v>0.58333333333333337</v>
      </c>
      <c r="H390" s="6">
        <f>MOD(Produccion[HORA FIN]-Produccion[HORA INICIO],1)</f>
        <v>4.1666666666666741E-2</v>
      </c>
      <c r="I390" s="16" t="s">
        <v>22</v>
      </c>
      <c r="J390" s="7" t="s">
        <v>413</v>
      </c>
      <c r="K390" s="7" t="s">
        <v>23</v>
      </c>
      <c r="L390" s="7"/>
      <c r="M390" s="7"/>
      <c r="N390" s="7">
        <f>Produccion[[#This Row],[Cant. Bolsas]]*Produccion[[#This Row],[Kilos Bolsa]]</f>
        <v>0</v>
      </c>
      <c r="O390" s="8" t="s">
        <v>45</v>
      </c>
      <c r="P390" s="29">
        <f>Produccion[[#This Row],[Kilos Producidos]]*VLOOKUP(Produccion[[#This Row],[PRODUCTO]],ValorXKG[#All],2,FALSE)</f>
        <v>0</v>
      </c>
    </row>
    <row r="391" spans="4:16" x14ac:dyDescent="0.25">
      <c r="D391" s="4" t="s">
        <v>824</v>
      </c>
      <c r="E391" s="5">
        <v>44472</v>
      </c>
      <c r="F391" s="6">
        <v>0.58333333333333337</v>
      </c>
      <c r="G391" s="6">
        <v>0.79166666666666663</v>
      </c>
      <c r="H391" s="6">
        <f>MOD(Produccion[HORA FIN]-Produccion[HORA INICIO],1)</f>
        <v>0.20833333333333326</v>
      </c>
      <c r="I391" s="16" t="s">
        <v>175</v>
      </c>
      <c r="J391" s="7" t="s">
        <v>413</v>
      </c>
      <c r="K391" s="7" t="s">
        <v>176</v>
      </c>
      <c r="L391" s="7">
        <v>31</v>
      </c>
      <c r="M391" s="7">
        <v>30</v>
      </c>
      <c r="N391" s="7">
        <f>Produccion[[#This Row],[Cant. Bolsas]]*Produccion[[#This Row],[Kilos Bolsa]]</f>
        <v>930</v>
      </c>
      <c r="O391" s="8" t="s">
        <v>827</v>
      </c>
      <c r="P391" s="29">
        <f>Produccion[[#This Row],[Kilos Producidos]]*VLOOKUP(Produccion[[#This Row],[PRODUCTO]],ValorXKG[#All],2,FALSE)</f>
        <v>106950</v>
      </c>
    </row>
    <row r="392" spans="4:16" x14ac:dyDescent="0.25">
      <c r="D392" s="4" t="s">
        <v>825</v>
      </c>
      <c r="E392" s="5">
        <v>44473</v>
      </c>
      <c r="F392" s="6">
        <v>0.25</v>
      </c>
      <c r="G392" s="6">
        <v>0.29166666666666669</v>
      </c>
      <c r="H392" s="6">
        <f>MOD(Produccion[HORA FIN]-Produccion[HORA INICIO],1)</f>
        <v>4.1666666666666685E-2</v>
      </c>
      <c r="I392" s="16" t="s">
        <v>22</v>
      </c>
      <c r="J392" s="7" t="s">
        <v>66</v>
      </c>
      <c r="K392" s="7" t="s">
        <v>23</v>
      </c>
      <c r="L392" s="7"/>
      <c r="M392" s="7"/>
      <c r="N392" s="7">
        <f>Produccion[[#This Row],[Cant. Bolsas]]*Produccion[[#This Row],[Kilos Bolsa]]</f>
        <v>0</v>
      </c>
      <c r="O392" s="8" t="s">
        <v>45</v>
      </c>
      <c r="P392" s="29">
        <f>Produccion[[#This Row],[Kilos Producidos]]*VLOOKUP(Produccion[[#This Row],[PRODUCTO]],ValorXKG[#All],2,FALSE)</f>
        <v>0</v>
      </c>
    </row>
    <row r="393" spans="4:16" x14ac:dyDescent="0.25">
      <c r="D393" s="4" t="s">
        <v>825</v>
      </c>
      <c r="E393" s="5">
        <v>44473</v>
      </c>
      <c r="F393" s="6">
        <v>0.29166666666666669</v>
      </c>
      <c r="G393" s="6">
        <v>0.46875</v>
      </c>
      <c r="H393" s="6">
        <f>MOD(Produccion[HORA FIN]-Produccion[HORA INICIO],1)</f>
        <v>0.17708333333333331</v>
      </c>
      <c r="I393" s="16" t="s">
        <v>177</v>
      </c>
      <c r="J393" s="7" t="s">
        <v>66</v>
      </c>
      <c r="K393" s="7" t="s">
        <v>32</v>
      </c>
      <c r="L393" s="7">
        <v>43</v>
      </c>
      <c r="M393" s="7">
        <v>30</v>
      </c>
      <c r="N393" s="7">
        <f>Produccion[[#This Row],[Cant. Bolsas]]*Produccion[[#This Row],[Kilos Bolsa]]</f>
        <v>1290</v>
      </c>
      <c r="O393" s="8" t="s">
        <v>827</v>
      </c>
      <c r="P393" s="29">
        <f>Produccion[[#This Row],[Kilos Producidos]]*VLOOKUP(Produccion[[#This Row],[PRODUCTO]],ValorXKG[#All],2,FALSE)</f>
        <v>148350</v>
      </c>
    </row>
    <row r="394" spans="4:16" x14ac:dyDescent="0.25">
      <c r="D394" s="4" t="s">
        <v>825</v>
      </c>
      <c r="E394" s="5">
        <v>44473</v>
      </c>
      <c r="F394" s="6">
        <v>0.46875</v>
      </c>
      <c r="G394" s="6">
        <v>0.58333333333333337</v>
      </c>
      <c r="H394" s="6">
        <f>MOD(Produccion[HORA FIN]-Produccion[HORA INICIO],1)</f>
        <v>0.11458333333333337</v>
      </c>
      <c r="I394" s="16" t="s">
        <v>178</v>
      </c>
      <c r="J394" s="7" t="s">
        <v>66</v>
      </c>
      <c r="K394" s="7" t="s">
        <v>26</v>
      </c>
      <c r="L394" s="7">
        <v>25</v>
      </c>
      <c r="M394" s="7">
        <v>40</v>
      </c>
      <c r="N394" s="7">
        <f>Produccion[[#This Row],[Cant. Bolsas]]*Produccion[[#This Row],[Kilos Bolsa]]</f>
        <v>1000</v>
      </c>
      <c r="O394" s="8" t="s">
        <v>827</v>
      </c>
      <c r="P394" s="29">
        <f>Produccion[[#This Row],[Kilos Producidos]]*VLOOKUP(Produccion[[#This Row],[PRODUCTO]],ValorXKG[#All],2,FALSE)</f>
        <v>150000</v>
      </c>
    </row>
    <row r="395" spans="4:16" x14ac:dyDescent="0.25">
      <c r="D395" s="4" t="s">
        <v>824</v>
      </c>
      <c r="E395" s="5">
        <v>44473</v>
      </c>
      <c r="F395" s="6">
        <v>0.58333333333333337</v>
      </c>
      <c r="G395" s="6">
        <v>0.83333333333333337</v>
      </c>
      <c r="H395" s="6">
        <f>MOD(Produccion[HORA FIN]-Produccion[HORA INICIO],1)</f>
        <v>0.25</v>
      </c>
      <c r="I395" s="16" t="s">
        <v>179</v>
      </c>
      <c r="J395" s="7" t="s">
        <v>783</v>
      </c>
      <c r="K395" s="7" t="s">
        <v>26</v>
      </c>
      <c r="L395" s="7">
        <v>55</v>
      </c>
      <c r="M395" s="7">
        <v>40</v>
      </c>
      <c r="N395" s="7">
        <f>Produccion[[#This Row],[Cant. Bolsas]]*Produccion[[#This Row],[Kilos Bolsa]]</f>
        <v>2200</v>
      </c>
      <c r="O395" s="8" t="s">
        <v>827</v>
      </c>
      <c r="P395" s="29">
        <f>Produccion[[#This Row],[Kilos Producidos]]*VLOOKUP(Produccion[[#This Row],[PRODUCTO]],ValorXKG[#All],2,FALSE)</f>
        <v>330000</v>
      </c>
    </row>
    <row r="396" spans="4:16" x14ac:dyDescent="0.25">
      <c r="D396" s="4" t="s">
        <v>824</v>
      </c>
      <c r="E396" s="5">
        <v>44473</v>
      </c>
      <c r="F396" s="6">
        <v>0.83333333333333337</v>
      </c>
      <c r="G396" s="6">
        <v>0.91666666666666663</v>
      </c>
      <c r="H396" s="6">
        <f>MOD(Produccion[HORA FIN]-Produccion[HORA INICIO],1)</f>
        <v>8.3333333333333259E-2</v>
      </c>
      <c r="I396" s="16" t="s">
        <v>22</v>
      </c>
      <c r="J396" s="7" t="s">
        <v>783</v>
      </c>
      <c r="K396" s="7" t="s">
        <v>23</v>
      </c>
      <c r="L396" s="7"/>
      <c r="M396" s="7"/>
      <c r="N396" s="7">
        <f>Produccion[[#This Row],[Cant. Bolsas]]*Produccion[[#This Row],[Kilos Bolsa]]</f>
        <v>0</v>
      </c>
      <c r="O396" s="8" t="s">
        <v>41</v>
      </c>
      <c r="P396" s="29">
        <f>Produccion[[#This Row],[Kilos Producidos]]*VLOOKUP(Produccion[[#This Row],[PRODUCTO]],ValorXKG[#All],2,FALSE)</f>
        <v>0</v>
      </c>
    </row>
    <row r="397" spans="4:16" x14ac:dyDescent="0.25">
      <c r="D397" s="4" t="s">
        <v>826</v>
      </c>
      <c r="E397" s="5">
        <v>44473</v>
      </c>
      <c r="F397" s="6">
        <v>0.91666666666666663</v>
      </c>
      <c r="G397" s="6">
        <v>0.9375</v>
      </c>
      <c r="H397" s="6">
        <f>MOD(Produccion[HORA FIN]-Produccion[HORA INICIO],1)</f>
        <v>2.083333333333337E-2</v>
      </c>
      <c r="I397" s="16" t="s">
        <v>22</v>
      </c>
      <c r="J397" s="7" t="s">
        <v>786</v>
      </c>
      <c r="K397" s="7" t="s">
        <v>23</v>
      </c>
      <c r="L397" s="7"/>
      <c r="M397" s="7"/>
      <c r="N397" s="7">
        <f>Produccion[[#This Row],[Cant. Bolsas]]*Produccion[[#This Row],[Kilos Bolsa]]</f>
        <v>0</v>
      </c>
      <c r="O397" s="8" t="s">
        <v>41</v>
      </c>
      <c r="P397" s="29">
        <f>Produccion[[#This Row],[Kilos Producidos]]*VLOOKUP(Produccion[[#This Row],[PRODUCTO]],ValorXKG[#All],2,FALSE)</f>
        <v>0</v>
      </c>
    </row>
    <row r="398" spans="4:16" x14ac:dyDescent="0.25">
      <c r="D398" s="4" t="s">
        <v>826</v>
      </c>
      <c r="E398" s="5">
        <v>44473</v>
      </c>
      <c r="F398" s="6">
        <v>0.9375</v>
      </c>
      <c r="G398" s="6">
        <v>0.24305555555555555</v>
      </c>
      <c r="H398" s="6">
        <f>MOD(Produccion[HORA FIN]-Produccion[HORA INICIO],1)</f>
        <v>0.30555555555555558</v>
      </c>
      <c r="I398" s="16" t="s">
        <v>180</v>
      </c>
      <c r="J398" s="7" t="s">
        <v>786</v>
      </c>
      <c r="K398" s="7" t="s">
        <v>19</v>
      </c>
      <c r="L398" s="7">
        <v>37</v>
      </c>
      <c r="M398" s="7">
        <v>50</v>
      </c>
      <c r="N398" s="7">
        <f>Produccion[[#This Row],[Cant. Bolsas]]*Produccion[[#This Row],[Kilos Bolsa]]</f>
        <v>1850</v>
      </c>
      <c r="O398" s="8" t="s">
        <v>827</v>
      </c>
      <c r="P398" s="29">
        <f>Produccion[[#This Row],[Kilos Producidos]]*VLOOKUP(Produccion[[#This Row],[PRODUCTO]],ValorXKG[#All],2,FALSE)</f>
        <v>185000</v>
      </c>
    </row>
    <row r="399" spans="4:16" x14ac:dyDescent="0.25">
      <c r="D399" s="4" t="s">
        <v>826</v>
      </c>
      <c r="E399" s="5">
        <v>44473</v>
      </c>
      <c r="F399" s="6">
        <v>0.24305555555555555</v>
      </c>
      <c r="G399" s="6">
        <v>0.25</v>
      </c>
      <c r="H399" s="6">
        <f>MOD(Produccion[HORA FIN]-Produccion[HORA INICIO],1)</f>
        <v>6.9444444444444475E-3</v>
      </c>
      <c r="I399" s="16" t="s">
        <v>62</v>
      </c>
      <c r="J399" s="7" t="s">
        <v>786</v>
      </c>
      <c r="K399" s="7" t="s">
        <v>13</v>
      </c>
      <c r="L399" s="7">
        <v>1</v>
      </c>
      <c r="M399" s="7">
        <v>50</v>
      </c>
      <c r="N399" s="7">
        <f>Produccion[[#This Row],[Cant. Bolsas]]*Produccion[[#This Row],[Kilos Bolsa]]</f>
        <v>50</v>
      </c>
      <c r="O399" s="8" t="s">
        <v>827</v>
      </c>
      <c r="P399" s="29">
        <f>Produccion[[#This Row],[Kilos Producidos]]*VLOOKUP(Produccion[[#This Row],[PRODUCTO]],ValorXKG[#All],2,FALSE)</f>
        <v>5000</v>
      </c>
    </row>
    <row r="400" spans="4:16" x14ac:dyDescent="0.25">
      <c r="D400" s="4" t="s">
        <v>825</v>
      </c>
      <c r="E400" s="5">
        <v>44474</v>
      </c>
      <c r="F400" s="6">
        <v>0.25</v>
      </c>
      <c r="G400" s="6">
        <v>0.58333333333333337</v>
      </c>
      <c r="H400" s="6">
        <f>MOD(Produccion[HORA FIN]-Produccion[HORA INICIO],1)</f>
        <v>0.33333333333333337</v>
      </c>
      <c r="I400" s="16" t="s">
        <v>147</v>
      </c>
      <c r="J400" s="7" t="s">
        <v>66</v>
      </c>
      <c r="K400" s="7" t="s">
        <v>13</v>
      </c>
      <c r="L400" s="7">
        <v>38</v>
      </c>
      <c r="M400" s="7">
        <v>50</v>
      </c>
      <c r="N400" s="7">
        <f>Produccion[[#This Row],[Cant. Bolsas]]*Produccion[[#This Row],[Kilos Bolsa]]</f>
        <v>1900</v>
      </c>
      <c r="O400" s="8" t="s">
        <v>827</v>
      </c>
      <c r="P400" s="29">
        <f>Produccion[[#This Row],[Kilos Producidos]]*VLOOKUP(Produccion[[#This Row],[PRODUCTO]],ValorXKG[#All],2,FALSE)</f>
        <v>190000</v>
      </c>
    </row>
    <row r="401" spans="4:16" x14ac:dyDescent="0.25">
      <c r="D401" s="4" t="s">
        <v>824</v>
      </c>
      <c r="E401" s="5">
        <v>44474</v>
      </c>
      <c r="F401" s="6">
        <v>0.58333333333333337</v>
      </c>
      <c r="G401" s="6">
        <v>0.84375</v>
      </c>
      <c r="H401" s="6">
        <f>MOD(Produccion[HORA FIN]-Produccion[HORA INICIO],1)</f>
        <v>0.26041666666666663</v>
      </c>
      <c r="I401" s="16" t="s">
        <v>181</v>
      </c>
      <c r="J401" s="7" t="s">
        <v>783</v>
      </c>
      <c r="K401" s="7" t="s">
        <v>13</v>
      </c>
      <c r="L401" s="7">
        <v>28</v>
      </c>
      <c r="M401" s="7">
        <v>50</v>
      </c>
      <c r="N401" s="7">
        <f>Produccion[[#This Row],[Cant. Bolsas]]*Produccion[[#This Row],[Kilos Bolsa]]</f>
        <v>1400</v>
      </c>
      <c r="O401" s="8" t="s">
        <v>827</v>
      </c>
      <c r="P401" s="29">
        <f>Produccion[[#This Row],[Kilos Producidos]]*VLOOKUP(Produccion[[#This Row],[PRODUCTO]],ValorXKG[#All],2,FALSE)</f>
        <v>140000</v>
      </c>
    </row>
    <row r="402" spans="4:16" x14ac:dyDescent="0.25">
      <c r="D402" s="4" t="s">
        <v>824</v>
      </c>
      <c r="E402" s="5">
        <v>44474</v>
      </c>
      <c r="F402" s="6">
        <v>0.84375</v>
      </c>
      <c r="G402" s="6">
        <v>0.89583333333333337</v>
      </c>
      <c r="H402" s="6">
        <f>MOD(Produccion[HORA FIN]-Produccion[HORA INICIO],1)</f>
        <v>5.208333333333337E-2</v>
      </c>
      <c r="I402" s="16" t="s">
        <v>22</v>
      </c>
      <c r="J402" s="7" t="s">
        <v>783</v>
      </c>
      <c r="K402" s="7" t="s">
        <v>23</v>
      </c>
      <c r="L402" s="7"/>
      <c r="M402" s="7"/>
      <c r="N402" s="7">
        <f>Produccion[[#This Row],[Cant. Bolsas]]*Produccion[[#This Row],[Kilos Bolsa]]</f>
        <v>0</v>
      </c>
      <c r="O402" s="8" t="s">
        <v>28</v>
      </c>
      <c r="P402" s="29">
        <f>Produccion[[#This Row],[Kilos Producidos]]*VLOOKUP(Produccion[[#This Row],[PRODUCTO]],ValorXKG[#All],2,FALSE)</f>
        <v>0</v>
      </c>
    </row>
    <row r="403" spans="4:16" x14ac:dyDescent="0.25">
      <c r="D403" s="4" t="s">
        <v>824</v>
      </c>
      <c r="E403" s="5">
        <v>44474</v>
      </c>
      <c r="F403" s="6">
        <v>0.89583333333333337</v>
      </c>
      <c r="G403" s="6">
        <v>0.91666666666666663</v>
      </c>
      <c r="H403" s="6">
        <f>MOD(Produccion[HORA FIN]-Produccion[HORA INICIO],1)</f>
        <v>2.0833333333333259E-2</v>
      </c>
      <c r="I403" s="16" t="s">
        <v>182</v>
      </c>
      <c r="J403" s="7" t="s">
        <v>783</v>
      </c>
      <c r="K403" s="7" t="s">
        <v>30</v>
      </c>
      <c r="L403" s="7">
        <v>11</v>
      </c>
      <c r="M403" s="7">
        <v>20</v>
      </c>
      <c r="N403" s="7">
        <f>Produccion[[#This Row],[Cant. Bolsas]]*Produccion[[#This Row],[Kilos Bolsa]]</f>
        <v>220</v>
      </c>
      <c r="O403" s="8" t="s">
        <v>827</v>
      </c>
      <c r="P403" s="29">
        <f>Produccion[[#This Row],[Kilos Producidos]]*VLOOKUP(Produccion[[#This Row],[PRODUCTO]],ValorXKG[#All],2,FALSE)</f>
        <v>19800</v>
      </c>
    </row>
    <row r="404" spans="4:16" x14ac:dyDescent="0.25">
      <c r="D404" s="4" t="s">
        <v>826</v>
      </c>
      <c r="E404" s="5">
        <v>44474</v>
      </c>
      <c r="F404" s="6">
        <v>0.91666666666666663</v>
      </c>
      <c r="G404" s="6">
        <v>0.25</v>
      </c>
      <c r="H404" s="6">
        <f>MOD(Produccion[HORA FIN]-Produccion[HORA INICIO],1)</f>
        <v>0.33333333333333337</v>
      </c>
      <c r="I404" s="16" t="s">
        <v>53</v>
      </c>
      <c r="J404" s="7" t="s">
        <v>789</v>
      </c>
      <c r="K404" s="7" t="s">
        <v>30</v>
      </c>
      <c r="L404" s="7">
        <v>92</v>
      </c>
      <c r="M404" s="7">
        <v>20</v>
      </c>
      <c r="N404" s="7">
        <f>Produccion[[#This Row],[Cant. Bolsas]]*Produccion[[#This Row],[Kilos Bolsa]]</f>
        <v>1840</v>
      </c>
      <c r="O404" s="8" t="s">
        <v>827</v>
      </c>
      <c r="P404" s="29">
        <f>Produccion[[#This Row],[Kilos Producidos]]*VLOOKUP(Produccion[[#This Row],[PRODUCTO]],ValorXKG[#All],2,FALSE)</f>
        <v>165600</v>
      </c>
    </row>
    <row r="405" spans="4:16" x14ac:dyDescent="0.25">
      <c r="D405" s="4" t="s">
        <v>825</v>
      </c>
      <c r="E405" s="5">
        <v>44475</v>
      </c>
      <c r="F405" s="6">
        <v>0.25</v>
      </c>
      <c r="G405" s="6">
        <v>0.44444444444444442</v>
      </c>
      <c r="H405" s="6">
        <f>MOD(Produccion[HORA FIN]-Produccion[HORA INICIO],1)</f>
        <v>0.19444444444444442</v>
      </c>
      <c r="I405" s="16" t="s">
        <v>183</v>
      </c>
      <c r="J405" s="7" t="s">
        <v>66</v>
      </c>
      <c r="K405" s="7" t="s">
        <v>30</v>
      </c>
      <c r="L405" s="7">
        <v>24</v>
      </c>
      <c r="M405" s="7">
        <v>20</v>
      </c>
      <c r="N405" s="7">
        <f>Produccion[[#This Row],[Cant. Bolsas]]*Produccion[[#This Row],[Kilos Bolsa]]</f>
        <v>480</v>
      </c>
      <c r="O405" s="8" t="s">
        <v>827</v>
      </c>
      <c r="P405" s="29">
        <f>Produccion[[#This Row],[Kilos Producidos]]*VLOOKUP(Produccion[[#This Row],[PRODUCTO]],ValorXKG[#All],2,FALSE)</f>
        <v>43200</v>
      </c>
    </row>
    <row r="406" spans="4:16" x14ac:dyDescent="0.25">
      <c r="D406" s="4" t="s">
        <v>825</v>
      </c>
      <c r="E406" s="5">
        <v>44475</v>
      </c>
      <c r="F406" s="6">
        <v>0.44444444444444442</v>
      </c>
      <c r="G406" s="6">
        <v>0.49305555555555558</v>
      </c>
      <c r="H406" s="6">
        <f>MOD(Produccion[HORA FIN]-Produccion[HORA INICIO],1)</f>
        <v>4.861111111111116E-2</v>
      </c>
      <c r="I406" s="16" t="s">
        <v>22</v>
      </c>
      <c r="J406" s="7" t="s">
        <v>66</v>
      </c>
      <c r="K406" s="7" t="s">
        <v>23</v>
      </c>
      <c r="L406" s="7"/>
      <c r="M406" s="7"/>
      <c r="N406" s="7">
        <f>Produccion[[#This Row],[Cant. Bolsas]]*Produccion[[#This Row],[Kilos Bolsa]]</f>
        <v>0</v>
      </c>
      <c r="O406" s="8" t="s">
        <v>28</v>
      </c>
      <c r="P406" s="29">
        <f>Produccion[[#This Row],[Kilos Producidos]]*VLOOKUP(Produccion[[#This Row],[PRODUCTO]],ValorXKG[#All],2,FALSE)</f>
        <v>0</v>
      </c>
    </row>
    <row r="407" spans="4:16" x14ac:dyDescent="0.25">
      <c r="D407" s="4" t="s">
        <v>825</v>
      </c>
      <c r="E407" s="5">
        <v>44475</v>
      </c>
      <c r="F407" s="6">
        <v>0.49305555555555558</v>
      </c>
      <c r="G407" s="6">
        <v>0.58333333333333337</v>
      </c>
      <c r="H407" s="6">
        <f>MOD(Produccion[HORA FIN]-Produccion[HORA INICIO],1)</f>
        <v>9.027777777777779E-2</v>
      </c>
      <c r="I407" s="16" t="s">
        <v>184</v>
      </c>
      <c r="J407" s="7" t="s">
        <v>66</v>
      </c>
      <c r="K407" s="7" t="s">
        <v>30</v>
      </c>
      <c r="L407" s="7">
        <v>34</v>
      </c>
      <c r="M407" s="7">
        <v>20</v>
      </c>
      <c r="N407" s="7">
        <f>Produccion[[#This Row],[Cant. Bolsas]]*Produccion[[#This Row],[Kilos Bolsa]]</f>
        <v>680</v>
      </c>
      <c r="O407" s="8" t="s">
        <v>827</v>
      </c>
      <c r="P407" s="29">
        <f>Produccion[[#This Row],[Kilos Producidos]]*VLOOKUP(Produccion[[#This Row],[PRODUCTO]],ValorXKG[#All],2,FALSE)</f>
        <v>61200</v>
      </c>
    </row>
    <row r="408" spans="4:16" x14ac:dyDescent="0.25">
      <c r="D408" s="4" t="s">
        <v>824</v>
      </c>
      <c r="E408" s="5">
        <v>44475</v>
      </c>
      <c r="F408" s="6">
        <v>0.58333333333333337</v>
      </c>
      <c r="G408" s="6">
        <v>0.75</v>
      </c>
      <c r="H408" s="6">
        <f>MOD(Produccion[HORA FIN]-Produccion[HORA INICIO],1)</f>
        <v>0.16666666666666663</v>
      </c>
      <c r="I408" s="16" t="s">
        <v>53</v>
      </c>
      <c r="J408" s="7" t="s">
        <v>783</v>
      </c>
      <c r="K408" s="7" t="s">
        <v>30</v>
      </c>
      <c r="L408" s="7">
        <v>46</v>
      </c>
      <c r="M408" s="7">
        <v>20</v>
      </c>
      <c r="N408" s="7">
        <f>Produccion[[#This Row],[Cant. Bolsas]]*Produccion[[#This Row],[Kilos Bolsa]]</f>
        <v>920</v>
      </c>
      <c r="O408" s="8" t="s">
        <v>827</v>
      </c>
      <c r="P408" s="29">
        <f>Produccion[[#This Row],[Kilos Producidos]]*VLOOKUP(Produccion[[#This Row],[PRODUCTO]],ValorXKG[#All],2,FALSE)</f>
        <v>82800</v>
      </c>
    </row>
    <row r="409" spans="4:16" x14ac:dyDescent="0.25">
      <c r="D409" s="4" t="s">
        <v>824</v>
      </c>
      <c r="E409" s="5">
        <v>44475</v>
      </c>
      <c r="F409" s="6">
        <v>0.75</v>
      </c>
      <c r="G409" s="6">
        <v>0.79166666666666663</v>
      </c>
      <c r="H409" s="6">
        <f>MOD(Produccion[HORA FIN]-Produccion[HORA INICIO],1)</f>
        <v>4.166666666666663E-2</v>
      </c>
      <c r="I409" s="16" t="s">
        <v>22</v>
      </c>
      <c r="J409" s="7" t="s">
        <v>783</v>
      </c>
      <c r="K409" s="7" t="s">
        <v>23</v>
      </c>
      <c r="L409" s="7"/>
      <c r="M409" s="7"/>
      <c r="N409" s="7">
        <f>Produccion[[#This Row],[Cant. Bolsas]]*Produccion[[#This Row],[Kilos Bolsa]]</f>
        <v>0</v>
      </c>
      <c r="O409" s="8" t="s">
        <v>28</v>
      </c>
      <c r="P409" s="29">
        <f>Produccion[[#This Row],[Kilos Producidos]]*VLOOKUP(Produccion[[#This Row],[PRODUCTO]],ValorXKG[#All],2,FALSE)</f>
        <v>0</v>
      </c>
    </row>
    <row r="410" spans="4:16" x14ac:dyDescent="0.25">
      <c r="D410" s="4" t="s">
        <v>824</v>
      </c>
      <c r="E410" s="5">
        <v>44475</v>
      </c>
      <c r="F410" s="6">
        <v>0.79166666666666663</v>
      </c>
      <c r="G410" s="6">
        <v>0.91666666666666663</v>
      </c>
      <c r="H410" s="6">
        <f>MOD(Produccion[HORA FIN]-Produccion[HORA INICIO],1)</f>
        <v>0.125</v>
      </c>
      <c r="I410" s="16" t="s">
        <v>62</v>
      </c>
      <c r="J410" s="7" t="s">
        <v>783</v>
      </c>
      <c r="K410" s="7" t="s">
        <v>19</v>
      </c>
      <c r="L410" s="7">
        <v>18</v>
      </c>
      <c r="M410" s="7">
        <v>50</v>
      </c>
      <c r="N410" s="7">
        <f>Produccion[[#This Row],[Cant. Bolsas]]*Produccion[[#This Row],[Kilos Bolsa]]</f>
        <v>900</v>
      </c>
      <c r="O410" s="8" t="s">
        <v>827</v>
      </c>
      <c r="P410" s="29">
        <f>Produccion[[#This Row],[Kilos Producidos]]*VLOOKUP(Produccion[[#This Row],[PRODUCTO]],ValorXKG[#All],2,FALSE)</f>
        <v>90000</v>
      </c>
    </row>
    <row r="411" spans="4:16" x14ac:dyDescent="0.25">
      <c r="D411" s="4" t="s">
        <v>826</v>
      </c>
      <c r="E411" s="5">
        <v>44475</v>
      </c>
      <c r="F411" s="6">
        <v>0.91666666666666663</v>
      </c>
      <c r="G411" s="6">
        <v>1.0416666666666666E-2</v>
      </c>
      <c r="H411" s="6">
        <f>MOD(Produccion[HORA FIN]-Produccion[HORA INICIO],1)</f>
        <v>9.375E-2</v>
      </c>
      <c r="I411" s="16" t="s">
        <v>185</v>
      </c>
      <c r="J411" s="7" t="s">
        <v>789</v>
      </c>
      <c r="K411" s="7" t="s">
        <v>19</v>
      </c>
      <c r="L411" s="7">
        <v>8</v>
      </c>
      <c r="M411" s="7">
        <v>50</v>
      </c>
      <c r="N411" s="7">
        <f>Produccion[[#This Row],[Cant. Bolsas]]*Produccion[[#This Row],[Kilos Bolsa]]</f>
        <v>400</v>
      </c>
      <c r="O411" s="8" t="s">
        <v>827</v>
      </c>
      <c r="P411" s="29">
        <f>Produccion[[#This Row],[Kilos Producidos]]*VLOOKUP(Produccion[[#This Row],[PRODUCTO]],ValorXKG[#All],2,FALSE)</f>
        <v>40000</v>
      </c>
    </row>
    <row r="412" spans="4:16" x14ac:dyDescent="0.25">
      <c r="D412" s="4" t="s">
        <v>826</v>
      </c>
      <c r="E412" s="5">
        <v>44475</v>
      </c>
      <c r="F412" s="6">
        <v>1.0416666666666666E-2</v>
      </c>
      <c r="G412" s="6">
        <v>2.7777777777777776E-2</v>
      </c>
      <c r="H412" s="6">
        <f>MOD(Produccion[HORA FIN]-Produccion[HORA INICIO],1)</f>
        <v>1.7361111111111112E-2</v>
      </c>
      <c r="I412" s="16" t="s">
        <v>22</v>
      </c>
      <c r="J412" s="7" t="s">
        <v>789</v>
      </c>
      <c r="K412" s="7" t="s">
        <v>23</v>
      </c>
      <c r="L412" s="7"/>
      <c r="M412" s="7"/>
      <c r="N412" s="7">
        <f>Produccion[[#This Row],[Cant. Bolsas]]*Produccion[[#This Row],[Kilos Bolsa]]</f>
        <v>0</v>
      </c>
      <c r="O412" s="8" t="s">
        <v>45</v>
      </c>
      <c r="P412" s="29">
        <f>Produccion[[#This Row],[Kilos Producidos]]*VLOOKUP(Produccion[[#This Row],[PRODUCTO]],ValorXKG[#All],2,FALSE)</f>
        <v>0</v>
      </c>
    </row>
    <row r="413" spans="4:16" x14ac:dyDescent="0.25">
      <c r="D413" s="4" t="s">
        <v>826</v>
      </c>
      <c r="E413" s="5">
        <v>44475</v>
      </c>
      <c r="F413" s="6">
        <v>2.7777777777777776E-2</v>
      </c>
      <c r="G413" s="6">
        <v>0.14583333333333334</v>
      </c>
      <c r="H413" s="6">
        <f>MOD(Produccion[HORA FIN]-Produccion[HORA INICIO],1)</f>
        <v>0.11805555555555557</v>
      </c>
      <c r="I413" s="16" t="s">
        <v>186</v>
      </c>
      <c r="J413" s="7" t="s">
        <v>789</v>
      </c>
      <c r="K413" s="7" t="s">
        <v>64</v>
      </c>
      <c r="L413" s="7">
        <v>22</v>
      </c>
      <c r="M413" s="7">
        <v>30</v>
      </c>
      <c r="N413" s="7">
        <f>Produccion[[#This Row],[Cant. Bolsas]]*Produccion[[#This Row],[Kilos Bolsa]]</f>
        <v>660</v>
      </c>
      <c r="O413" s="8" t="s">
        <v>827</v>
      </c>
      <c r="P413" s="29">
        <f>Produccion[[#This Row],[Kilos Producidos]]*VLOOKUP(Produccion[[#This Row],[PRODUCTO]],ValorXKG[#All],2,FALSE)</f>
        <v>75900</v>
      </c>
    </row>
    <row r="414" spans="4:16" x14ac:dyDescent="0.25">
      <c r="D414" s="4" t="s">
        <v>826</v>
      </c>
      <c r="E414" s="5">
        <v>44475</v>
      </c>
      <c r="F414" s="6">
        <v>0.14583333333333334</v>
      </c>
      <c r="G414" s="6">
        <v>0.25</v>
      </c>
      <c r="H414" s="6">
        <f>MOD(Produccion[HORA FIN]-Produccion[HORA INICIO],1)</f>
        <v>0.10416666666666666</v>
      </c>
      <c r="I414" s="16" t="s">
        <v>27</v>
      </c>
      <c r="J414" s="7" t="s">
        <v>789</v>
      </c>
      <c r="K414" s="7" t="s">
        <v>36</v>
      </c>
      <c r="L414" s="7">
        <v>12</v>
      </c>
      <c r="M414" s="7">
        <v>30</v>
      </c>
      <c r="N414" s="7">
        <f>Produccion[[#This Row],[Cant. Bolsas]]*Produccion[[#This Row],[Kilos Bolsa]]</f>
        <v>360</v>
      </c>
      <c r="O414" s="8" t="s">
        <v>827</v>
      </c>
      <c r="P414" s="29">
        <f>Produccion[[#This Row],[Kilos Producidos]]*VLOOKUP(Produccion[[#This Row],[PRODUCTO]],ValorXKG[#All],2,FALSE)</f>
        <v>41400</v>
      </c>
    </row>
    <row r="415" spans="4:16" x14ac:dyDescent="0.25">
      <c r="D415" s="4" t="s">
        <v>826</v>
      </c>
      <c r="E415" s="5">
        <v>44475</v>
      </c>
      <c r="F415" s="6">
        <v>0.14583333333333334</v>
      </c>
      <c r="G415" s="6">
        <v>0.25</v>
      </c>
      <c r="H415" s="6">
        <f>MOD(Produccion[HORA FIN]-Produccion[HORA INICIO],1)</f>
        <v>0.10416666666666666</v>
      </c>
      <c r="I415" s="16" t="s">
        <v>27</v>
      </c>
      <c r="J415" s="7" t="s">
        <v>789</v>
      </c>
      <c r="K415" s="7" t="s">
        <v>38</v>
      </c>
      <c r="L415" s="7">
        <v>18</v>
      </c>
      <c r="M415" s="7">
        <v>20</v>
      </c>
      <c r="N415" s="7">
        <f>Produccion[[#This Row],[Cant. Bolsas]]*Produccion[[#This Row],[Kilos Bolsa]]</f>
        <v>360</v>
      </c>
      <c r="O415" s="8" t="s">
        <v>827</v>
      </c>
      <c r="P415" s="29">
        <f>Produccion[[#This Row],[Kilos Producidos]]*VLOOKUP(Produccion[[#This Row],[PRODUCTO]],ValorXKG[#All],2,FALSE)</f>
        <v>59400</v>
      </c>
    </row>
    <row r="416" spans="4:16" x14ac:dyDescent="0.25">
      <c r="D416" s="4" t="s">
        <v>825</v>
      </c>
      <c r="E416" s="5">
        <v>44476</v>
      </c>
      <c r="F416" s="6">
        <v>0.25</v>
      </c>
      <c r="G416" s="6">
        <v>0.57291666666666663</v>
      </c>
      <c r="H416" s="6">
        <f>MOD(Produccion[HORA FIN]-Produccion[HORA INICIO],1)</f>
        <v>0.32291666666666663</v>
      </c>
      <c r="I416" s="16" t="s">
        <v>133</v>
      </c>
      <c r="J416" s="7" t="s">
        <v>66</v>
      </c>
      <c r="K416" s="7" t="s">
        <v>36</v>
      </c>
      <c r="L416" s="7">
        <v>28</v>
      </c>
      <c r="M416" s="7">
        <v>30</v>
      </c>
      <c r="N416" s="7">
        <f>Produccion[[#This Row],[Cant. Bolsas]]*Produccion[[#This Row],[Kilos Bolsa]]</f>
        <v>840</v>
      </c>
      <c r="O416" s="8" t="s">
        <v>827</v>
      </c>
      <c r="P416" s="29">
        <f>Produccion[[#This Row],[Kilos Producidos]]*VLOOKUP(Produccion[[#This Row],[PRODUCTO]],ValorXKG[#All],2,FALSE)</f>
        <v>96600</v>
      </c>
    </row>
    <row r="417" spans="4:16" x14ac:dyDescent="0.25">
      <c r="D417" s="4" t="s">
        <v>825</v>
      </c>
      <c r="E417" s="5">
        <v>44476</v>
      </c>
      <c r="F417" s="6">
        <v>0.25</v>
      </c>
      <c r="G417" s="6">
        <v>0.57291666666666663</v>
      </c>
      <c r="H417" s="6">
        <f>MOD(Produccion[HORA FIN]-Produccion[HORA INICIO],1)</f>
        <v>0.32291666666666663</v>
      </c>
      <c r="I417" s="16" t="s">
        <v>133</v>
      </c>
      <c r="J417" s="7" t="s">
        <v>66</v>
      </c>
      <c r="K417" s="7" t="s">
        <v>38</v>
      </c>
      <c r="L417" s="7">
        <v>42</v>
      </c>
      <c r="M417" s="7">
        <v>20</v>
      </c>
      <c r="N417" s="7">
        <f>Produccion[[#This Row],[Cant. Bolsas]]*Produccion[[#This Row],[Kilos Bolsa]]</f>
        <v>840</v>
      </c>
      <c r="O417" s="8" t="s">
        <v>827</v>
      </c>
      <c r="P417" s="29">
        <f>Produccion[[#This Row],[Kilos Producidos]]*VLOOKUP(Produccion[[#This Row],[PRODUCTO]],ValorXKG[#All],2,FALSE)</f>
        <v>138600</v>
      </c>
    </row>
    <row r="418" spans="4:16" x14ac:dyDescent="0.25">
      <c r="D418" s="4" t="s">
        <v>824</v>
      </c>
      <c r="E418" s="5">
        <v>44476</v>
      </c>
      <c r="F418" s="6">
        <v>0.57291666666666663</v>
      </c>
      <c r="G418" s="6">
        <v>0.61805555555555558</v>
      </c>
      <c r="H418" s="6">
        <f>MOD(Produccion[HORA FIN]-Produccion[HORA INICIO],1)</f>
        <v>4.5138888888888951E-2</v>
      </c>
      <c r="I418" s="16" t="s">
        <v>22</v>
      </c>
      <c r="J418" s="7" t="s">
        <v>783</v>
      </c>
      <c r="K418" s="7" t="s">
        <v>23</v>
      </c>
      <c r="L418" s="7"/>
      <c r="M418" s="7"/>
      <c r="N418" s="7">
        <f>Produccion[[#This Row],[Cant. Bolsas]]*Produccion[[#This Row],[Kilos Bolsa]]</f>
        <v>0</v>
      </c>
      <c r="O418" s="8" t="s">
        <v>28</v>
      </c>
      <c r="P418" s="29">
        <f>Produccion[[#This Row],[Kilos Producidos]]*VLOOKUP(Produccion[[#This Row],[PRODUCTO]],ValorXKG[#All],2,FALSE)</f>
        <v>0</v>
      </c>
    </row>
    <row r="419" spans="4:16" x14ac:dyDescent="0.25">
      <c r="D419" s="4" t="s">
        <v>824</v>
      </c>
      <c r="E419" s="5">
        <v>44476</v>
      </c>
      <c r="F419" s="6">
        <v>0.61805555555555558</v>
      </c>
      <c r="G419" s="6">
        <v>0.875</v>
      </c>
      <c r="H419" s="6">
        <f>MOD(Produccion[HORA FIN]-Produccion[HORA INICIO],1)</f>
        <v>0.25694444444444442</v>
      </c>
      <c r="I419" s="16" t="s">
        <v>187</v>
      </c>
      <c r="J419" s="7" t="s">
        <v>783</v>
      </c>
      <c r="K419" s="7" t="s">
        <v>64</v>
      </c>
      <c r="L419" s="7">
        <v>56</v>
      </c>
      <c r="M419" s="7">
        <v>30</v>
      </c>
      <c r="N419" s="7">
        <f>Produccion[[#This Row],[Cant. Bolsas]]*Produccion[[#This Row],[Kilos Bolsa]]</f>
        <v>1680</v>
      </c>
      <c r="O419" s="8" t="s">
        <v>827</v>
      </c>
      <c r="P419" s="29">
        <f>Produccion[[#This Row],[Kilos Producidos]]*VLOOKUP(Produccion[[#This Row],[PRODUCTO]],ValorXKG[#All],2,FALSE)</f>
        <v>193200</v>
      </c>
    </row>
    <row r="420" spans="4:16" x14ac:dyDescent="0.25">
      <c r="D420" s="4" t="s">
        <v>824</v>
      </c>
      <c r="E420" s="5">
        <v>44476</v>
      </c>
      <c r="F420" s="6">
        <v>0.875</v>
      </c>
      <c r="G420" s="6">
        <v>0.91666666666666663</v>
      </c>
      <c r="H420" s="6">
        <f>MOD(Produccion[HORA FIN]-Produccion[HORA INICIO],1)</f>
        <v>4.166666666666663E-2</v>
      </c>
      <c r="I420" s="16" t="s">
        <v>35</v>
      </c>
      <c r="J420" s="7" t="s">
        <v>783</v>
      </c>
      <c r="K420" s="7" t="s">
        <v>36</v>
      </c>
      <c r="L420" s="7">
        <v>6</v>
      </c>
      <c r="M420" s="7">
        <v>30</v>
      </c>
      <c r="N420" s="7">
        <f>Produccion[[#This Row],[Cant. Bolsas]]*Produccion[[#This Row],[Kilos Bolsa]]</f>
        <v>180</v>
      </c>
      <c r="O420" s="8" t="s">
        <v>827</v>
      </c>
      <c r="P420" s="29">
        <f>Produccion[[#This Row],[Kilos Producidos]]*VLOOKUP(Produccion[[#This Row],[PRODUCTO]],ValorXKG[#All],2,FALSE)</f>
        <v>20700</v>
      </c>
    </row>
    <row r="421" spans="4:16" x14ac:dyDescent="0.25">
      <c r="D421" s="4" t="s">
        <v>824</v>
      </c>
      <c r="E421" s="5">
        <v>44476</v>
      </c>
      <c r="F421" s="6">
        <v>0.875</v>
      </c>
      <c r="G421" s="6">
        <v>0.91666666666666663</v>
      </c>
      <c r="H421" s="6">
        <f>MOD(Produccion[HORA FIN]-Produccion[HORA INICIO],1)</f>
        <v>4.166666666666663E-2</v>
      </c>
      <c r="I421" s="16" t="s">
        <v>35</v>
      </c>
      <c r="J421" s="7" t="s">
        <v>783</v>
      </c>
      <c r="K421" s="7" t="s">
        <v>38</v>
      </c>
      <c r="L421" s="7">
        <v>9</v>
      </c>
      <c r="M421" s="7">
        <v>20</v>
      </c>
      <c r="N421" s="7">
        <f>Produccion[[#This Row],[Cant. Bolsas]]*Produccion[[#This Row],[Kilos Bolsa]]</f>
        <v>180</v>
      </c>
      <c r="O421" s="8" t="s">
        <v>827</v>
      </c>
      <c r="P421" s="29">
        <f>Produccion[[#This Row],[Kilos Producidos]]*VLOOKUP(Produccion[[#This Row],[PRODUCTO]],ValorXKG[#All],2,FALSE)</f>
        <v>29700</v>
      </c>
    </row>
    <row r="422" spans="4:16" x14ac:dyDescent="0.25">
      <c r="D422" s="4" t="s">
        <v>826</v>
      </c>
      <c r="E422" s="5">
        <v>44476</v>
      </c>
      <c r="F422" s="6">
        <v>0.91666666666666663</v>
      </c>
      <c r="G422" s="6">
        <v>0.19444444444444445</v>
      </c>
      <c r="H422" s="6">
        <f>MOD(Produccion[HORA FIN]-Produccion[HORA INICIO],1)</f>
        <v>0.27777777777777779</v>
      </c>
      <c r="I422" s="16" t="s">
        <v>188</v>
      </c>
      <c r="J422" s="7" t="s">
        <v>789</v>
      </c>
      <c r="K422" s="7" t="s">
        <v>36</v>
      </c>
      <c r="L422" s="7">
        <v>29</v>
      </c>
      <c r="M422" s="7">
        <v>30</v>
      </c>
      <c r="N422" s="7">
        <f>Produccion[[#This Row],[Cant. Bolsas]]*Produccion[[#This Row],[Kilos Bolsa]]</f>
        <v>870</v>
      </c>
      <c r="O422" s="8" t="s">
        <v>827</v>
      </c>
      <c r="P422" s="29">
        <f>Produccion[[#This Row],[Kilos Producidos]]*VLOOKUP(Produccion[[#This Row],[PRODUCTO]],ValorXKG[#All],2,FALSE)</f>
        <v>100050</v>
      </c>
    </row>
    <row r="423" spans="4:16" x14ac:dyDescent="0.25">
      <c r="D423" s="4" t="s">
        <v>826</v>
      </c>
      <c r="E423" s="5">
        <v>44476</v>
      </c>
      <c r="F423" s="6">
        <v>0.91666666666666663</v>
      </c>
      <c r="G423" s="6">
        <v>0.19444444444444445</v>
      </c>
      <c r="H423" s="6">
        <f>MOD(Produccion[HORA FIN]-Produccion[HORA INICIO],1)</f>
        <v>0.27777777777777779</v>
      </c>
      <c r="I423" s="16" t="s">
        <v>189</v>
      </c>
      <c r="J423" s="7" t="s">
        <v>789</v>
      </c>
      <c r="K423" s="7" t="s">
        <v>38</v>
      </c>
      <c r="L423" s="7">
        <v>44</v>
      </c>
      <c r="M423" s="7">
        <v>20</v>
      </c>
      <c r="N423" s="7">
        <f>Produccion[[#This Row],[Cant. Bolsas]]*Produccion[[#This Row],[Kilos Bolsa]]</f>
        <v>880</v>
      </c>
      <c r="O423" s="8" t="s">
        <v>827</v>
      </c>
      <c r="P423" s="29">
        <f>Produccion[[#This Row],[Kilos Producidos]]*VLOOKUP(Produccion[[#This Row],[PRODUCTO]],ValorXKG[#All],2,FALSE)</f>
        <v>145200</v>
      </c>
    </row>
    <row r="424" spans="4:16" x14ac:dyDescent="0.25">
      <c r="D424" s="4" t="s">
        <v>826</v>
      </c>
      <c r="E424" s="5">
        <v>44476</v>
      </c>
      <c r="F424" s="6">
        <v>0.19444444444444445</v>
      </c>
      <c r="G424" s="6">
        <v>0.25</v>
      </c>
      <c r="H424" s="6">
        <f>MOD(Produccion[HORA FIN]-Produccion[HORA INICIO],1)</f>
        <v>5.5555555555555552E-2</v>
      </c>
      <c r="I424" s="16" t="s">
        <v>22</v>
      </c>
      <c r="J424" s="7" t="s">
        <v>789</v>
      </c>
      <c r="K424" s="7" t="s">
        <v>23</v>
      </c>
      <c r="L424" s="7"/>
      <c r="M424" s="7"/>
      <c r="N424" s="7">
        <f>Produccion[[#This Row],[Cant. Bolsas]]*Produccion[[#This Row],[Kilos Bolsa]]</f>
        <v>0</v>
      </c>
      <c r="O424" s="8" t="s">
        <v>28</v>
      </c>
      <c r="P424" s="29">
        <f>Produccion[[#This Row],[Kilos Producidos]]*VLOOKUP(Produccion[[#This Row],[PRODUCTO]],ValorXKG[#All],2,FALSE)</f>
        <v>0</v>
      </c>
    </row>
    <row r="425" spans="4:16" x14ac:dyDescent="0.25">
      <c r="D425" s="4" t="s">
        <v>825</v>
      </c>
      <c r="E425" s="5">
        <v>44477</v>
      </c>
      <c r="F425" s="6">
        <v>0.25</v>
      </c>
      <c r="G425" s="6">
        <v>0.34722222222222221</v>
      </c>
      <c r="H425" s="6">
        <f>MOD(Produccion[HORA FIN]-Produccion[HORA INICIO],1)</f>
        <v>9.722222222222221E-2</v>
      </c>
      <c r="I425" s="16" t="s">
        <v>22</v>
      </c>
      <c r="J425" s="7" t="s">
        <v>413</v>
      </c>
      <c r="K425" s="7" t="s">
        <v>23</v>
      </c>
      <c r="L425" s="7"/>
      <c r="M425" s="7"/>
      <c r="N425" s="7">
        <f>Produccion[[#This Row],[Cant. Bolsas]]*Produccion[[#This Row],[Kilos Bolsa]]</f>
        <v>0</v>
      </c>
      <c r="O425" s="8" t="s">
        <v>41</v>
      </c>
      <c r="P425" s="29">
        <f>Produccion[[#This Row],[Kilos Producidos]]*VLOOKUP(Produccion[[#This Row],[PRODUCTO]],ValorXKG[#All],2,FALSE)</f>
        <v>0</v>
      </c>
    </row>
    <row r="426" spans="4:16" x14ac:dyDescent="0.25">
      <c r="D426" s="4" t="s">
        <v>825</v>
      </c>
      <c r="E426" s="5">
        <v>44477</v>
      </c>
      <c r="F426" s="6">
        <v>0.34722222222222221</v>
      </c>
      <c r="G426" s="6">
        <v>0.58333333333333337</v>
      </c>
      <c r="H426" s="6">
        <f>MOD(Produccion[HORA FIN]-Produccion[HORA INICIO],1)</f>
        <v>0.23611111111111116</v>
      </c>
      <c r="I426" s="16" t="s">
        <v>190</v>
      </c>
      <c r="J426" s="7" t="s">
        <v>413</v>
      </c>
      <c r="K426" s="7" t="s">
        <v>13</v>
      </c>
      <c r="L426" s="7">
        <v>33</v>
      </c>
      <c r="M426" s="7">
        <v>50</v>
      </c>
      <c r="N426" s="7">
        <f>Produccion[[#This Row],[Cant. Bolsas]]*Produccion[[#This Row],[Kilos Bolsa]]</f>
        <v>1650</v>
      </c>
      <c r="O426" s="8" t="s">
        <v>827</v>
      </c>
      <c r="P426" s="29">
        <f>Produccion[[#This Row],[Kilos Producidos]]*VLOOKUP(Produccion[[#This Row],[PRODUCTO]],ValorXKG[#All],2,FALSE)</f>
        <v>165000</v>
      </c>
    </row>
    <row r="427" spans="4:16" x14ac:dyDescent="0.25">
      <c r="D427" s="4" t="s">
        <v>824</v>
      </c>
      <c r="E427" s="5">
        <v>44477</v>
      </c>
      <c r="F427" s="6">
        <v>0.58333333333333337</v>
      </c>
      <c r="G427" s="6">
        <v>0.91666666666666663</v>
      </c>
      <c r="H427" s="6">
        <f>MOD(Produccion[HORA FIN]-Produccion[HORA INICIO],1)</f>
        <v>0.33333333333333326</v>
      </c>
      <c r="I427" s="16" t="s">
        <v>15</v>
      </c>
      <c r="J427" s="7" t="s">
        <v>74</v>
      </c>
      <c r="K427" s="7" t="s">
        <v>13</v>
      </c>
      <c r="L427" s="7">
        <v>40</v>
      </c>
      <c r="M427" s="7">
        <v>50</v>
      </c>
      <c r="N427" s="7">
        <f>Produccion[[#This Row],[Cant. Bolsas]]*Produccion[[#This Row],[Kilos Bolsa]]</f>
        <v>2000</v>
      </c>
      <c r="O427" s="8" t="s">
        <v>827</v>
      </c>
      <c r="P427" s="29">
        <f>Produccion[[#This Row],[Kilos Producidos]]*VLOOKUP(Produccion[[#This Row],[PRODUCTO]],ValorXKG[#All],2,FALSE)</f>
        <v>200000</v>
      </c>
    </row>
    <row r="428" spans="4:16" x14ac:dyDescent="0.25">
      <c r="D428" s="4" t="s">
        <v>826</v>
      </c>
      <c r="E428" s="5">
        <v>44477</v>
      </c>
      <c r="F428" s="6">
        <v>0.91666666666666663</v>
      </c>
      <c r="G428" s="6">
        <v>0.1388888888888889</v>
      </c>
      <c r="H428" s="6">
        <f>MOD(Produccion[HORA FIN]-Produccion[HORA INICIO],1)</f>
        <v>0.22222222222222232</v>
      </c>
      <c r="I428" s="16" t="s">
        <v>191</v>
      </c>
      <c r="J428" s="7" t="s">
        <v>789</v>
      </c>
      <c r="K428" s="7" t="s">
        <v>13</v>
      </c>
      <c r="L428" s="7">
        <v>27</v>
      </c>
      <c r="M428" s="7">
        <v>50</v>
      </c>
      <c r="N428" s="7">
        <f>Produccion[[#This Row],[Cant. Bolsas]]*Produccion[[#This Row],[Kilos Bolsa]]</f>
        <v>1350</v>
      </c>
      <c r="O428" s="8" t="s">
        <v>827</v>
      </c>
      <c r="P428" s="29">
        <f>Produccion[[#This Row],[Kilos Producidos]]*VLOOKUP(Produccion[[#This Row],[PRODUCTO]],ValorXKG[#All],2,FALSE)</f>
        <v>135000</v>
      </c>
    </row>
    <row r="429" spans="4:16" x14ac:dyDescent="0.25">
      <c r="D429" s="4" t="s">
        <v>826</v>
      </c>
      <c r="E429" s="5">
        <v>44477</v>
      </c>
      <c r="F429" s="6">
        <v>0.1388888888888889</v>
      </c>
      <c r="G429" s="6">
        <v>0.25</v>
      </c>
      <c r="H429" s="6">
        <f>MOD(Produccion[HORA FIN]-Produccion[HORA INICIO],1)</f>
        <v>0.1111111111111111</v>
      </c>
      <c r="I429" s="16" t="s">
        <v>22</v>
      </c>
      <c r="J429" s="7" t="s">
        <v>789</v>
      </c>
      <c r="K429" s="7" t="s">
        <v>23</v>
      </c>
      <c r="L429" s="7"/>
      <c r="M429" s="7"/>
      <c r="N429" s="7">
        <f>Produccion[[#This Row],[Cant. Bolsas]]*Produccion[[#This Row],[Kilos Bolsa]]</f>
        <v>0</v>
      </c>
      <c r="O429" s="8" t="s">
        <v>192</v>
      </c>
      <c r="P429" s="29">
        <f>Produccion[[#This Row],[Kilos Producidos]]*VLOOKUP(Produccion[[#This Row],[PRODUCTO]],ValorXKG[#All],2,FALSE)</f>
        <v>0</v>
      </c>
    </row>
    <row r="430" spans="4:16" x14ac:dyDescent="0.25">
      <c r="D430" s="4" t="s">
        <v>825</v>
      </c>
      <c r="E430" s="5">
        <v>44480</v>
      </c>
      <c r="F430" s="6">
        <v>0.25</v>
      </c>
      <c r="G430" s="6">
        <v>0.29166666666666669</v>
      </c>
      <c r="H430" s="6">
        <f>MOD(Produccion[HORA FIN]-Produccion[HORA INICIO],1)</f>
        <v>4.1666666666666685E-2</v>
      </c>
      <c r="I430" s="16" t="s">
        <v>22</v>
      </c>
      <c r="J430" s="7" t="s">
        <v>413</v>
      </c>
      <c r="K430" s="7" t="s">
        <v>23</v>
      </c>
      <c r="L430" s="7"/>
      <c r="M430" s="7"/>
      <c r="N430" s="7">
        <f>Produccion[[#This Row],[Cant. Bolsas]]*Produccion[[#This Row],[Kilos Bolsa]]</f>
        <v>0</v>
      </c>
      <c r="O430" s="8" t="s">
        <v>45</v>
      </c>
      <c r="P430" s="29">
        <f>Produccion[[#This Row],[Kilos Producidos]]*VLOOKUP(Produccion[[#This Row],[PRODUCTO]],ValorXKG[#All],2,FALSE)</f>
        <v>0</v>
      </c>
    </row>
    <row r="431" spans="4:16" x14ac:dyDescent="0.25">
      <c r="D431" s="4" t="s">
        <v>825</v>
      </c>
      <c r="E431" s="5">
        <v>44480</v>
      </c>
      <c r="F431" s="6">
        <v>0.29166666666666669</v>
      </c>
      <c r="G431" s="6">
        <v>0.33333333333333331</v>
      </c>
      <c r="H431" s="6">
        <f>MOD(Produccion[HORA FIN]-Produccion[HORA INICIO],1)</f>
        <v>4.166666666666663E-2</v>
      </c>
      <c r="I431" s="16" t="s">
        <v>22</v>
      </c>
      <c r="J431" s="7" t="s">
        <v>413</v>
      </c>
      <c r="K431" s="7" t="s">
        <v>23</v>
      </c>
      <c r="L431" s="7"/>
      <c r="M431" s="7"/>
      <c r="N431" s="7">
        <f>Produccion[[#This Row],[Cant. Bolsas]]*Produccion[[#This Row],[Kilos Bolsa]]</f>
        <v>0</v>
      </c>
      <c r="O431" s="8" t="s">
        <v>45</v>
      </c>
      <c r="P431" s="29">
        <f>Produccion[[#This Row],[Kilos Producidos]]*VLOOKUP(Produccion[[#This Row],[PRODUCTO]],ValorXKG[#All],2,FALSE)</f>
        <v>0</v>
      </c>
    </row>
    <row r="432" spans="4:16" x14ac:dyDescent="0.25">
      <c r="D432" s="4" t="s">
        <v>825</v>
      </c>
      <c r="E432" s="5">
        <v>44480</v>
      </c>
      <c r="F432" s="6">
        <v>0.33333333333333331</v>
      </c>
      <c r="G432" s="6">
        <v>0.58333333333333337</v>
      </c>
      <c r="H432" s="6">
        <f>MOD(Produccion[HORA FIN]-Produccion[HORA INICIO],1)</f>
        <v>0.25000000000000006</v>
      </c>
      <c r="I432" s="16" t="s">
        <v>193</v>
      </c>
      <c r="J432" s="7" t="s">
        <v>413</v>
      </c>
      <c r="K432" s="7" t="s">
        <v>19</v>
      </c>
      <c r="L432" s="7">
        <v>34</v>
      </c>
      <c r="M432" s="7">
        <v>50</v>
      </c>
      <c r="N432" s="7">
        <f>Produccion[[#This Row],[Cant. Bolsas]]*Produccion[[#This Row],[Kilos Bolsa]]</f>
        <v>1700</v>
      </c>
      <c r="O432" s="8" t="s">
        <v>827</v>
      </c>
      <c r="P432" s="29">
        <f>Produccion[[#This Row],[Kilos Producidos]]*VLOOKUP(Produccion[[#This Row],[PRODUCTO]],ValorXKG[#All],2,FALSE)</f>
        <v>170000</v>
      </c>
    </row>
    <row r="433" spans="4:16" x14ac:dyDescent="0.25">
      <c r="D433" s="4" t="s">
        <v>824</v>
      </c>
      <c r="E433" s="5">
        <v>44480</v>
      </c>
      <c r="F433" s="6">
        <v>0.58333333333333337</v>
      </c>
      <c r="G433" s="6">
        <v>0.91666666666666663</v>
      </c>
      <c r="H433" s="6">
        <f>MOD(Produccion[HORA FIN]-Produccion[HORA INICIO],1)</f>
        <v>0.33333333333333326</v>
      </c>
      <c r="I433" s="16" t="s">
        <v>15</v>
      </c>
      <c r="J433" s="7" t="s">
        <v>788</v>
      </c>
      <c r="K433" s="7" t="s">
        <v>19</v>
      </c>
      <c r="L433" s="7">
        <v>40</v>
      </c>
      <c r="M433" s="7">
        <v>50</v>
      </c>
      <c r="N433" s="7">
        <f>Produccion[[#This Row],[Cant. Bolsas]]*Produccion[[#This Row],[Kilos Bolsa]]</f>
        <v>2000</v>
      </c>
      <c r="O433" s="8" t="s">
        <v>827</v>
      </c>
      <c r="P433" s="29">
        <f>Produccion[[#This Row],[Kilos Producidos]]*VLOOKUP(Produccion[[#This Row],[PRODUCTO]],ValorXKG[#All],2,FALSE)</f>
        <v>200000</v>
      </c>
    </row>
    <row r="434" spans="4:16" x14ac:dyDescent="0.25">
      <c r="D434" s="4" t="s">
        <v>826</v>
      </c>
      <c r="E434" s="5">
        <v>44480</v>
      </c>
      <c r="F434" s="6">
        <v>0.91666666666666663</v>
      </c>
      <c r="G434" s="6">
        <v>0.19166666666666668</v>
      </c>
      <c r="H434" s="6">
        <f>MOD(Produccion[HORA FIN]-Produccion[HORA INICIO],1)</f>
        <v>0.27500000000000002</v>
      </c>
      <c r="I434" s="16" t="s">
        <v>167</v>
      </c>
      <c r="J434" s="7" t="s">
        <v>786</v>
      </c>
      <c r="K434" s="7" t="s">
        <v>19</v>
      </c>
      <c r="L434" s="7">
        <v>30</v>
      </c>
      <c r="M434" s="7">
        <v>50</v>
      </c>
      <c r="N434" s="7">
        <f>Produccion[[#This Row],[Cant. Bolsas]]*Produccion[[#This Row],[Kilos Bolsa]]</f>
        <v>1500</v>
      </c>
      <c r="O434" s="8" t="s">
        <v>827</v>
      </c>
      <c r="P434" s="29">
        <f>Produccion[[#This Row],[Kilos Producidos]]*VLOOKUP(Produccion[[#This Row],[PRODUCTO]],ValorXKG[#All],2,FALSE)</f>
        <v>150000</v>
      </c>
    </row>
    <row r="435" spans="4:16" x14ac:dyDescent="0.25">
      <c r="D435" s="4" t="s">
        <v>826</v>
      </c>
      <c r="E435" s="5">
        <v>44480</v>
      </c>
      <c r="F435" s="6">
        <v>0.19166666666666668</v>
      </c>
      <c r="G435" s="6">
        <v>0.25</v>
      </c>
      <c r="H435" s="6">
        <f>MOD(Produccion[HORA FIN]-Produccion[HORA INICIO],1)</f>
        <v>5.833333333333332E-2</v>
      </c>
      <c r="I435" s="16" t="s">
        <v>22</v>
      </c>
      <c r="J435" s="7" t="s">
        <v>786</v>
      </c>
      <c r="K435" s="7" t="s">
        <v>23</v>
      </c>
      <c r="L435" s="7"/>
      <c r="M435" s="7"/>
      <c r="N435" s="7">
        <f>Produccion[[#This Row],[Cant. Bolsas]]*Produccion[[#This Row],[Kilos Bolsa]]</f>
        <v>0</v>
      </c>
      <c r="O435" s="8" t="s">
        <v>28</v>
      </c>
      <c r="P435" s="29">
        <f>Produccion[[#This Row],[Kilos Producidos]]*VLOOKUP(Produccion[[#This Row],[PRODUCTO]],ValorXKG[#All],2,FALSE)</f>
        <v>0</v>
      </c>
    </row>
    <row r="436" spans="4:16" x14ac:dyDescent="0.25">
      <c r="D436" s="4" t="s">
        <v>825</v>
      </c>
      <c r="E436" s="5">
        <v>44481</v>
      </c>
      <c r="F436" s="6">
        <v>0.25</v>
      </c>
      <c r="G436" s="6">
        <v>0.28125</v>
      </c>
      <c r="H436" s="6">
        <f>MOD(Produccion[HORA FIN]-Produccion[HORA INICIO],1)</f>
        <v>3.125E-2</v>
      </c>
      <c r="I436" s="16" t="s">
        <v>22</v>
      </c>
      <c r="J436" s="7" t="s">
        <v>66</v>
      </c>
      <c r="K436" s="7" t="s">
        <v>23</v>
      </c>
      <c r="L436" s="7"/>
      <c r="M436" s="7"/>
      <c r="N436" s="7">
        <f>Produccion[[#This Row],[Cant. Bolsas]]*Produccion[[#This Row],[Kilos Bolsa]]</f>
        <v>0</v>
      </c>
      <c r="O436" s="8" t="s">
        <v>45</v>
      </c>
      <c r="P436" s="29">
        <f>Produccion[[#This Row],[Kilos Producidos]]*VLOOKUP(Produccion[[#This Row],[PRODUCTO]],ValorXKG[#All],2,FALSE)</f>
        <v>0</v>
      </c>
    </row>
    <row r="437" spans="4:16" x14ac:dyDescent="0.25">
      <c r="D437" s="4" t="s">
        <v>825</v>
      </c>
      <c r="E437" s="5">
        <v>44481</v>
      </c>
      <c r="F437" s="6">
        <v>0.28125</v>
      </c>
      <c r="G437" s="6">
        <v>0.58333333333333337</v>
      </c>
      <c r="H437" s="6">
        <f>MOD(Produccion[HORA FIN]-Produccion[HORA INICIO],1)</f>
        <v>0.30208333333333337</v>
      </c>
      <c r="I437" s="16" t="s">
        <v>194</v>
      </c>
      <c r="J437" s="7" t="s">
        <v>66</v>
      </c>
      <c r="K437" s="7" t="s">
        <v>26</v>
      </c>
      <c r="L437" s="7">
        <v>73</v>
      </c>
      <c r="M437" s="7">
        <v>40</v>
      </c>
      <c r="N437" s="7">
        <f>Produccion[[#This Row],[Cant. Bolsas]]*Produccion[[#This Row],[Kilos Bolsa]]</f>
        <v>2920</v>
      </c>
      <c r="O437" s="8" t="s">
        <v>827</v>
      </c>
      <c r="P437" s="29">
        <f>Produccion[[#This Row],[Kilos Producidos]]*VLOOKUP(Produccion[[#This Row],[PRODUCTO]],ValorXKG[#All],2,FALSE)</f>
        <v>438000</v>
      </c>
    </row>
    <row r="438" spans="4:16" x14ac:dyDescent="0.25">
      <c r="D438" s="4" t="s">
        <v>824</v>
      </c>
      <c r="E438" s="5">
        <v>44481</v>
      </c>
      <c r="F438" s="6">
        <v>0.58333333333333337</v>
      </c>
      <c r="G438" s="6">
        <v>0.63888888888888884</v>
      </c>
      <c r="H438" s="6">
        <f>MOD(Produccion[HORA FIN]-Produccion[HORA INICIO],1)</f>
        <v>5.5555555555555469E-2</v>
      </c>
      <c r="I438" s="16" t="s">
        <v>16</v>
      </c>
      <c r="J438" s="7" t="s">
        <v>783</v>
      </c>
      <c r="K438" s="7" t="s">
        <v>26</v>
      </c>
      <c r="L438" s="7">
        <v>7</v>
      </c>
      <c r="M438" s="7">
        <v>40</v>
      </c>
      <c r="N438" s="7">
        <f>Produccion[[#This Row],[Cant. Bolsas]]*Produccion[[#This Row],[Kilos Bolsa]]</f>
        <v>280</v>
      </c>
      <c r="O438" s="8" t="s">
        <v>827</v>
      </c>
      <c r="P438" s="29">
        <f>Produccion[[#This Row],[Kilos Producidos]]*VLOOKUP(Produccion[[#This Row],[PRODUCTO]],ValorXKG[#All],2,FALSE)</f>
        <v>42000</v>
      </c>
    </row>
    <row r="439" spans="4:16" x14ac:dyDescent="0.25">
      <c r="D439" s="4" t="s">
        <v>824</v>
      </c>
      <c r="E439" s="5">
        <v>44481</v>
      </c>
      <c r="F439" s="6">
        <v>0.63888888888888884</v>
      </c>
      <c r="G439" s="6">
        <v>0.70833333333333337</v>
      </c>
      <c r="H439" s="6">
        <f>MOD(Produccion[HORA FIN]-Produccion[HORA INICIO],1)</f>
        <v>6.9444444444444531E-2</v>
      </c>
      <c r="I439" s="16" t="s">
        <v>22</v>
      </c>
      <c r="J439" s="7" t="s">
        <v>783</v>
      </c>
      <c r="K439" s="7" t="s">
        <v>23</v>
      </c>
      <c r="L439" s="7"/>
      <c r="M439" s="7"/>
      <c r="N439" s="7">
        <f>Produccion[[#This Row],[Cant. Bolsas]]*Produccion[[#This Row],[Kilos Bolsa]]</f>
        <v>0</v>
      </c>
      <c r="O439" s="8" t="s">
        <v>28</v>
      </c>
      <c r="P439" s="29">
        <f>Produccion[[#This Row],[Kilos Producidos]]*VLOOKUP(Produccion[[#This Row],[PRODUCTO]],ValorXKG[#All],2,FALSE)</f>
        <v>0</v>
      </c>
    </row>
    <row r="440" spans="4:16" x14ac:dyDescent="0.25">
      <c r="D440" s="4" t="s">
        <v>824</v>
      </c>
      <c r="E440" s="5">
        <v>44481</v>
      </c>
      <c r="F440" s="6">
        <v>0.70833333333333337</v>
      </c>
      <c r="G440" s="6">
        <v>0.91666666666666663</v>
      </c>
      <c r="H440" s="6">
        <f>MOD(Produccion[HORA FIN]-Produccion[HORA INICIO],1)</f>
        <v>0.20833333333333326</v>
      </c>
      <c r="I440" s="16" t="s">
        <v>195</v>
      </c>
      <c r="J440" s="7" t="s">
        <v>783</v>
      </c>
      <c r="K440" s="7" t="s">
        <v>30</v>
      </c>
      <c r="L440" s="7">
        <v>69</v>
      </c>
      <c r="M440" s="7">
        <v>20</v>
      </c>
      <c r="N440" s="7">
        <f>Produccion[[#This Row],[Cant. Bolsas]]*Produccion[[#This Row],[Kilos Bolsa]]</f>
        <v>1380</v>
      </c>
      <c r="O440" s="8" t="s">
        <v>827</v>
      </c>
      <c r="P440" s="29">
        <f>Produccion[[#This Row],[Kilos Producidos]]*VLOOKUP(Produccion[[#This Row],[PRODUCTO]],ValorXKG[#All],2,FALSE)</f>
        <v>124200</v>
      </c>
    </row>
    <row r="441" spans="4:16" x14ac:dyDescent="0.25">
      <c r="D441" s="4" t="s">
        <v>826</v>
      </c>
      <c r="E441" s="5">
        <v>44481</v>
      </c>
      <c r="F441" s="6">
        <v>0.91666666666666663</v>
      </c>
      <c r="G441" s="6">
        <v>0.25</v>
      </c>
      <c r="H441" s="6">
        <f>MOD(Produccion[HORA FIN]-Produccion[HORA INICIO],1)</f>
        <v>0.33333333333333337</v>
      </c>
      <c r="I441" s="16" t="s">
        <v>147</v>
      </c>
      <c r="J441" s="7" t="s">
        <v>789</v>
      </c>
      <c r="K441" s="7" t="s">
        <v>30</v>
      </c>
      <c r="L441" s="7">
        <v>95</v>
      </c>
      <c r="M441" s="7">
        <v>20</v>
      </c>
      <c r="N441" s="7">
        <f>Produccion[[#This Row],[Cant. Bolsas]]*Produccion[[#This Row],[Kilos Bolsa]]</f>
        <v>1900</v>
      </c>
      <c r="O441" s="8" t="s">
        <v>827</v>
      </c>
      <c r="P441" s="29">
        <f>Produccion[[#This Row],[Kilos Producidos]]*VLOOKUP(Produccion[[#This Row],[PRODUCTO]],ValorXKG[#All],2,FALSE)</f>
        <v>171000</v>
      </c>
    </row>
    <row r="442" spans="4:16" x14ac:dyDescent="0.25">
      <c r="D442" s="4" t="s">
        <v>825</v>
      </c>
      <c r="E442" s="5">
        <v>44482</v>
      </c>
      <c r="F442" s="6">
        <v>0.25</v>
      </c>
      <c r="G442" s="6">
        <v>0.33333333333333331</v>
      </c>
      <c r="H442" s="6">
        <f>MOD(Produccion[HORA FIN]-Produccion[HORA INICIO],1)</f>
        <v>8.3333333333333315E-2</v>
      </c>
      <c r="I442" s="16" t="s">
        <v>12</v>
      </c>
      <c r="J442" s="7" t="s">
        <v>66</v>
      </c>
      <c r="K442" s="7" t="s">
        <v>30</v>
      </c>
      <c r="L442" s="7">
        <v>20</v>
      </c>
      <c r="M442" s="7">
        <v>20</v>
      </c>
      <c r="N442" s="7">
        <f>Produccion[[#This Row],[Cant. Bolsas]]*Produccion[[#This Row],[Kilos Bolsa]]</f>
        <v>400</v>
      </c>
      <c r="O442" s="8" t="s">
        <v>827</v>
      </c>
      <c r="P442" s="29">
        <f>Produccion[[#This Row],[Kilos Producidos]]*VLOOKUP(Produccion[[#This Row],[PRODUCTO]],ValorXKG[#All],2,FALSE)</f>
        <v>36000</v>
      </c>
    </row>
    <row r="443" spans="4:16" x14ac:dyDescent="0.25">
      <c r="D443" s="4" t="s">
        <v>825</v>
      </c>
      <c r="E443" s="5">
        <v>44482</v>
      </c>
      <c r="F443" s="6">
        <v>0.33333333333333331</v>
      </c>
      <c r="G443" s="6">
        <v>0.41458333333333336</v>
      </c>
      <c r="H443" s="6">
        <f>MOD(Produccion[HORA FIN]-Produccion[HORA INICIO],1)</f>
        <v>8.1250000000000044E-2</v>
      </c>
      <c r="I443" s="16" t="s">
        <v>22</v>
      </c>
      <c r="J443" s="7" t="s">
        <v>66</v>
      </c>
      <c r="K443" s="7" t="s">
        <v>23</v>
      </c>
      <c r="L443" s="7"/>
      <c r="M443" s="7"/>
      <c r="N443" s="7">
        <f>Produccion[[#This Row],[Cant. Bolsas]]*Produccion[[#This Row],[Kilos Bolsa]]</f>
        <v>0</v>
      </c>
      <c r="O443" s="8" t="s">
        <v>41</v>
      </c>
      <c r="P443" s="29">
        <f>Produccion[[#This Row],[Kilos Producidos]]*VLOOKUP(Produccion[[#This Row],[PRODUCTO]],ValorXKG[#All],2,FALSE)</f>
        <v>0</v>
      </c>
    </row>
    <row r="444" spans="4:16" x14ac:dyDescent="0.25">
      <c r="D444" s="4" t="s">
        <v>825</v>
      </c>
      <c r="E444" s="5">
        <v>44482</v>
      </c>
      <c r="F444" s="6">
        <v>0.41458333333333336</v>
      </c>
      <c r="G444" s="6">
        <v>0.58333333333333337</v>
      </c>
      <c r="H444" s="6">
        <f>MOD(Produccion[HORA FIN]-Produccion[HORA INICIO],1)</f>
        <v>0.16875000000000001</v>
      </c>
      <c r="I444" s="16" t="s">
        <v>196</v>
      </c>
      <c r="J444" s="7" t="s">
        <v>66</v>
      </c>
      <c r="K444" s="7" t="s">
        <v>32</v>
      </c>
      <c r="L444" s="7">
        <v>40</v>
      </c>
      <c r="M444" s="7">
        <v>30</v>
      </c>
      <c r="N444" s="7">
        <f>Produccion[[#This Row],[Cant. Bolsas]]*Produccion[[#This Row],[Kilos Bolsa]]</f>
        <v>1200</v>
      </c>
      <c r="O444" s="8" t="s">
        <v>827</v>
      </c>
      <c r="P444" s="29">
        <f>Produccion[[#This Row],[Kilos Producidos]]*VLOOKUP(Produccion[[#This Row],[PRODUCTO]],ValorXKG[#All],2,FALSE)</f>
        <v>138000</v>
      </c>
    </row>
    <row r="445" spans="4:16" x14ac:dyDescent="0.25">
      <c r="D445" s="4" t="s">
        <v>824</v>
      </c>
      <c r="E445" s="5">
        <v>44482</v>
      </c>
      <c r="F445" s="6">
        <v>0.58333333333333337</v>
      </c>
      <c r="G445" s="6">
        <v>0.91666666666666663</v>
      </c>
      <c r="H445" s="6">
        <f>MOD(Produccion[HORA FIN]-Produccion[HORA INICIO],1)</f>
        <v>0.33333333333333326</v>
      </c>
      <c r="I445" s="16" t="s">
        <v>197</v>
      </c>
      <c r="J445" s="7" t="s">
        <v>783</v>
      </c>
      <c r="K445" s="7" t="s">
        <v>176</v>
      </c>
      <c r="L445" s="7">
        <v>69</v>
      </c>
      <c r="M445" s="7">
        <v>30</v>
      </c>
      <c r="N445" s="7">
        <f>Produccion[[#This Row],[Cant. Bolsas]]*Produccion[[#This Row],[Kilos Bolsa]]</f>
        <v>2070</v>
      </c>
      <c r="O445" s="8" t="s">
        <v>827</v>
      </c>
      <c r="P445" s="29">
        <f>Produccion[[#This Row],[Kilos Producidos]]*VLOOKUP(Produccion[[#This Row],[PRODUCTO]],ValorXKG[#All],2,FALSE)</f>
        <v>238050</v>
      </c>
    </row>
    <row r="446" spans="4:16" x14ac:dyDescent="0.25">
      <c r="D446" s="4" t="s">
        <v>826</v>
      </c>
      <c r="E446" s="5">
        <v>44482</v>
      </c>
      <c r="F446" s="6">
        <v>0.91666666666666663</v>
      </c>
      <c r="G446" s="6">
        <v>0.125</v>
      </c>
      <c r="H446" s="6">
        <f>MOD(Produccion[HORA FIN]-Produccion[HORA INICIO],1)</f>
        <v>0.20833333333333337</v>
      </c>
      <c r="I446" s="16" t="s">
        <v>33</v>
      </c>
      <c r="J446" s="7" t="s">
        <v>789</v>
      </c>
      <c r="K446" s="7" t="s">
        <v>32</v>
      </c>
      <c r="L446" s="7">
        <v>40</v>
      </c>
      <c r="M446" s="7">
        <v>30</v>
      </c>
      <c r="N446" s="7">
        <f>Produccion[[#This Row],[Cant. Bolsas]]*Produccion[[#This Row],[Kilos Bolsa]]</f>
        <v>1200</v>
      </c>
      <c r="O446" s="8" t="s">
        <v>827</v>
      </c>
      <c r="P446" s="29">
        <f>Produccion[[#This Row],[Kilos Producidos]]*VLOOKUP(Produccion[[#This Row],[PRODUCTO]],ValorXKG[#All],2,FALSE)</f>
        <v>138000</v>
      </c>
    </row>
    <row r="447" spans="4:16" x14ac:dyDescent="0.25">
      <c r="D447" s="4" t="s">
        <v>826</v>
      </c>
      <c r="E447" s="5">
        <v>44482</v>
      </c>
      <c r="F447" s="6">
        <v>0.125</v>
      </c>
      <c r="G447" s="6">
        <v>0.25</v>
      </c>
      <c r="H447" s="6">
        <f>MOD(Produccion[HORA FIN]-Produccion[HORA INICIO],1)</f>
        <v>0.125</v>
      </c>
      <c r="I447" s="16" t="s">
        <v>33</v>
      </c>
      <c r="J447" s="7" t="s">
        <v>789</v>
      </c>
      <c r="K447" s="7" t="s">
        <v>36</v>
      </c>
      <c r="L447" s="7">
        <v>12</v>
      </c>
      <c r="M447" s="7">
        <v>30</v>
      </c>
      <c r="N447" s="7">
        <f>Produccion[[#This Row],[Cant. Bolsas]]*Produccion[[#This Row],[Kilos Bolsa]]</f>
        <v>360</v>
      </c>
      <c r="O447" s="8" t="s">
        <v>827</v>
      </c>
      <c r="P447" s="29">
        <f>Produccion[[#This Row],[Kilos Producidos]]*VLOOKUP(Produccion[[#This Row],[PRODUCTO]],ValorXKG[#All],2,FALSE)</f>
        <v>41400</v>
      </c>
    </row>
    <row r="448" spans="4:16" x14ac:dyDescent="0.25">
      <c r="D448" s="4" t="s">
        <v>826</v>
      </c>
      <c r="E448" s="5">
        <v>44482</v>
      </c>
      <c r="F448" s="6">
        <v>0.125</v>
      </c>
      <c r="G448" s="6">
        <v>0.25</v>
      </c>
      <c r="H448" s="6">
        <f>MOD(Produccion[HORA FIN]-Produccion[HORA INICIO],1)</f>
        <v>0.125</v>
      </c>
      <c r="I448" s="16" t="s">
        <v>44</v>
      </c>
      <c r="J448" s="7" t="s">
        <v>789</v>
      </c>
      <c r="K448" s="7" t="s">
        <v>38</v>
      </c>
      <c r="L448" s="7">
        <v>16</v>
      </c>
      <c r="M448" s="7">
        <v>20</v>
      </c>
      <c r="N448" s="7">
        <f>Produccion[[#This Row],[Cant. Bolsas]]*Produccion[[#This Row],[Kilos Bolsa]]</f>
        <v>320</v>
      </c>
      <c r="O448" s="8" t="s">
        <v>827</v>
      </c>
      <c r="P448" s="29">
        <f>Produccion[[#This Row],[Kilos Producidos]]*VLOOKUP(Produccion[[#This Row],[PRODUCTO]],ValorXKG[#All],2,FALSE)</f>
        <v>52800</v>
      </c>
    </row>
    <row r="449" spans="4:16" x14ac:dyDescent="0.25">
      <c r="D449" s="4" t="s">
        <v>825</v>
      </c>
      <c r="E449" s="5">
        <v>44483</v>
      </c>
      <c r="F449" s="6">
        <v>0.25</v>
      </c>
      <c r="G449" s="6">
        <v>0.31736111111111109</v>
      </c>
      <c r="H449" s="6">
        <f>MOD(Produccion[HORA FIN]-Produccion[HORA INICIO],1)</f>
        <v>6.7361111111111094E-2</v>
      </c>
      <c r="I449" s="16" t="s">
        <v>22</v>
      </c>
      <c r="J449" s="7" t="s">
        <v>66</v>
      </c>
      <c r="K449" s="7" t="s">
        <v>23</v>
      </c>
      <c r="L449" s="7"/>
      <c r="M449" s="7"/>
      <c r="N449" s="7">
        <f>Produccion[[#This Row],[Cant. Bolsas]]*Produccion[[#This Row],[Kilos Bolsa]]</f>
        <v>0</v>
      </c>
      <c r="O449" s="8" t="s">
        <v>28</v>
      </c>
      <c r="P449" s="29">
        <f>Produccion[[#This Row],[Kilos Producidos]]*VLOOKUP(Produccion[[#This Row],[PRODUCTO]],ValorXKG[#All],2,FALSE)</f>
        <v>0</v>
      </c>
    </row>
    <row r="450" spans="4:16" x14ac:dyDescent="0.25">
      <c r="D450" s="4" t="s">
        <v>825</v>
      </c>
      <c r="E450" s="5">
        <v>44483</v>
      </c>
      <c r="F450" s="6">
        <v>0.31736111111111109</v>
      </c>
      <c r="G450" s="6">
        <v>0.53472222222222221</v>
      </c>
      <c r="H450" s="6">
        <f>MOD(Produccion[HORA FIN]-Produccion[HORA INICIO],1)</f>
        <v>0.21736111111111112</v>
      </c>
      <c r="I450" s="16" t="s">
        <v>198</v>
      </c>
      <c r="J450" s="7" t="s">
        <v>66</v>
      </c>
      <c r="K450" s="7" t="s">
        <v>38</v>
      </c>
      <c r="L450" s="7">
        <v>42</v>
      </c>
      <c r="M450" s="7">
        <v>20</v>
      </c>
      <c r="N450" s="7">
        <f>Produccion[[#This Row],[Cant. Bolsas]]*Produccion[[#This Row],[Kilos Bolsa]]</f>
        <v>840</v>
      </c>
      <c r="O450" s="8" t="s">
        <v>827</v>
      </c>
      <c r="P450" s="29">
        <f>Produccion[[#This Row],[Kilos Producidos]]*VLOOKUP(Produccion[[#This Row],[PRODUCTO]],ValorXKG[#All],2,FALSE)</f>
        <v>138600</v>
      </c>
    </row>
    <row r="451" spans="4:16" x14ac:dyDescent="0.25">
      <c r="D451" s="4" t="s">
        <v>825</v>
      </c>
      <c r="E451" s="5">
        <v>44483</v>
      </c>
      <c r="F451" s="6">
        <v>0.31736111111111109</v>
      </c>
      <c r="G451" s="6">
        <v>0.53472222222222221</v>
      </c>
      <c r="H451" s="6">
        <f>MOD(Produccion[HORA FIN]-Produccion[HORA INICIO],1)</f>
        <v>0.21736111111111112</v>
      </c>
      <c r="I451" s="16" t="s">
        <v>198</v>
      </c>
      <c r="J451" s="7" t="s">
        <v>66</v>
      </c>
      <c r="K451" s="7" t="s">
        <v>36</v>
      </c>
      <c r="L451" s="7">
        <v>28</v>
      </c>
      <c r="M451" s="7">
        <v>30</v>
      </c>
      <c r="N451" s="7">
        <f>Produccion[[#This Row],[Cant. Bolsas]]*Produccion[[#This Row],[Kilos Bolsa]]</f>
        <v>840</v>
      </c>
      <c r="O451" s="8" t="s">
        <v>827</v>
      </c>
      <c r="P451" s="29">
        <f>Produccion[[#This Row],[Kilos Producidos]]*VLOOKUP(Produccion[[#This Row],[PRODUCTO]],ValorXKG[#All],2,FALSE)</f>
        <v>96600</v>
      </c>
    </row>
    <row r="452" spans="4:16" x14ac:dyDescent="0.25">
      <c r="D452" s="4" t="s">
        <v>825</v>
      </c>
      <c r="E452" s="5">
        <v>44483</v>
      </c>
      <c r="F452" s="6">
        <v>0.53472222222222221</v>
      </c>
      <c r="G452" s="6">
        <v>0.58333333333333337</v>
      </c>
      <c r="H452" s="6">
        <f>MOD(Produccion[HORA FIN]-Produccion[HORA INICIO],1)</f>
        <v>4.861111111111116E-2</v>
      </c>
      <c r="I452" s="16" t="s">
        <v>22</v>
      </c>
      <c r="J452" s="7" t="s">
        <v>66</v>
      </c>
      <c r="K452" s="7" t="s">
        <v>23</v>
      </c>
      <c r="L452" s="7"/>
      <c r="M452" s="7"/>
      <c r="N452" s="7">
        <f>Produccion[[#This Row],[Cant. Bolsas]]*Produccion[[#This Row],[Kilos Bolsa]]</f>
        <v>0</v>
      </c>
      <c r="O452" s="8" t="s">
        <v>49</v>
      </c>
      <c r="P452" s="29">
        <f>Produccion[[#This Row],[Kilos Producidos]]*VLOOKUP(Produccion[[#This Row],[PRODUCTO]],ValorXKG[#All],2,FALSE)</f>
        <v>0</v>
      </c>
    </row>
    <row r="453" spans="4:16" x14ac:dyDescent="0.25">
      <c r="D453" s="4" t="s">
        <v>824</v>
      </c>
      <c r="E453" s="5">
        <v>44483</v>
      </c>
      <c r="F453" s="6">
        <v>0.58333333333333337</v>
      </c>
      <c r="G453" s="6">
        <v>0.84375</v>
      </c>
      <c r="H453" s="6">
        <f>MOD(Produccion[HORA FIN]-Produccion[HORA INICIO],1)</f>
        <v>0.26041666666666663</v>
      </c>
      <c r="I453" s="16" t="s">
        <v>199</v>
      </c>
      <c r="J453" s="7" t="s">
        <v>783</v>
      </c>
      <c r="K453" s="7" t="s">
        <v>36</v>
      </c>
      <c r="L453" s="7">
        <v>28</v>
      </c>
      <c r="M453" s="7">
        <v>30</v>
      </c>
      <c r="N453" s="7">
        <f>Produccion[[#This Row],[Cant. Bolsas]]*Produccion[[#This Row],[Kilos Bolsa]]</f>
        <v>840</v>
      </c>
      <c r="O453" s="8" t="s">
        <v>827</v>
      </c>
      <c r="P453" s="29">
        <f>Produccion[[#This Row],[Kilos Producidos]]*VLOOKUP(Produccion[[#This Row],[PRODUCTO]],ValorXKG[#All],2,FALSE)</f>
        <v>96600</v>
      </c>
    </row>
    <row r="454" spans="4:16" x14ac:dyDescent="0.25">
      <c r="D454" s="4" t="s">
        <v>824</v>
      </c>
      <c r="E454" s="5">
        <v>44483</v>
      </c>
      <c r="F454" s="6">
        <v>0.58333333333333337</v>
      </c>
      <c r="G454" s="6">
        <v>0.84375</v>
      </c>
      <c r="H454" s="6">
        <f>MOD(Produccion[HORA FIN]-Produccion[HORA INICIO],1)</f>
        <v>0.26041666666666663</v>
      </c>
      <c r="I454" s="16" t="s">
        <v>199</v>
      </c>
      <c r="J454" s="7" t="s">
        <v>783</v>
      </c>
      <c r="K454" s="7" t="s">
        <v>38</v>
      </c>
      <c r="L454" s="7">
        <v>42</v>
      </c>
      <c r="M454" s="7">
        <v>20</v>
      </c>
      <c r="N454" s="7">
        <f>Produccion[[#This Row],[Cant. Bolsas]]*Produccion[[#This Row],[Kilos Bolsa]]</f>
        <v>840</v>
      </c>
      <c r="O454" s="8" t="s">
        <v>827</v>
      </c>
      <c r="P454" s="29">
        <f>Produccion[[#This Row],[Kilos Producidos]]*VLOOKUP(Produccion[[#This Row],[PRODUCTO]],ValorXKG[#All],2,FALSE)</f>
        <v>138600</v>
      </c>
    </row>
    <row r="455" spans="4:16" x14ac:dyDescent="0.25">
      <c r="D455" s="4" t="s">
        <v>824</v>
      </c>
      <c r="E455" s="5">
        <v>44483</v>
      </c>
      <c r="F455" s="6">
        <v>0.84375</v>
      </c>
      <c r="G455" s="6">
        <v>0.91666666666666663</v>
      </c>
      <c r="H455" s="6">
        <f>MOD(Produccion[HORA FIN]-Produccion[HORA INICIO],1)</f>
        <v>7.291666666666663E-2</v>
      </c>
      <c r="I455" s="16" t="s">
        <v>22</v>
      </c>
      <c r="J455" s="7" t="s">
        <v>783</v>
      </c>
      <c r="K455" s="7" t="s">
        <v>23</v>
      </c>
      <c r="L455" s="7"/>
      <c r="M455" s="7"/>
      <c r="N455" s="7">
        <f>Produccion[[#This Row],[Cant. Bolsas]]*Produccion[[#This Row],[Kilos Bolsa]]</f>
        <v>0</v>
      </c>
      <c r="O455" s="8" t="s">
        <v>41</v>
      </c>
      <c r="P455" s="29">
        <f>Produccion[[#This Row],[Kilos Producidos]]*VLOOKUP(Produccion[[#This Row],[PRODUCTO]],ValorXKG[#All],2,FALSE)</f>
        <v>0</v>
      </c>
    </row>
    <row r="456" spans="4:16" x14ac:dyDescent="0.25">
      <c r="D456" s="4" t="s">
        <v>826</v>
      </c>
      <c r="E456" s="5">
        <v>44483</v>
      </c>
      <c r="F456" s="6">
        <v>0.91666666666666663</v>
      </c>
      <c r="G456" s="6">
        <v>0.22916666666666666</v>
      </c>
      <c r="H456" s="6">
        <f>MOD(Produccion[HORA FIN]-Produccion[HORA INICIO],1)</f>
        <v>0.3125</v>
      </c>
      <c r="I456" s="16" t="s">
        <v>200</v>
      </c>
      <c r="J456" s="7" t="s">
        <v>789</v>
      </c>
      <c r="K456" s="7" t="s">
        <v>13</v>
      </c>
      <c r="L456" s="7">
        <v>35</v>
      </c>
      <c r="M456" s="7">
        <v>50</v>
      </c>
      <c r="N456" s="7">
        <f>Produccion[[#This Row],[Cant. Bolsas]]*Produccion[[#This Row],[Kilos Bolsa]]</f>
        <v>1750</v>
      </c>
      <c r="O456" s="8" t="s">
        <v>827</v>
      </c>
      <c r="P456" s="29">
        <f>Produccion[[#This Row],[Kilos Producidos]]*VLOOKUP(Produccion[[#This Row],[PRODUCTO]],ValorXKG[#All],2,FALSE)</f>
        <v>175000</v>
      </c>
    </row>
    <row r="457" spans="4:16" x14ac:dyDescent="0.25">
      <c r="D457" s="4" t="s">
        <v>826</v>
      </c>
      <c r="E457" s="5">
        <v>44483</v>
      </c>
      <c r="F457" s="6">
        <v>0.22916666666666666</v>
      </c>
      <c r="G457" s="6">
        <v>0.25</v>
      </c>
      <c r="H457" s="6">
        <f>MOD(Produccion[HORA FIN]-Produccion[HORA INICIO],1)</f>
        <v>2.0833333333333343E-2</v>
      </c>
      <c r="I457" s="16" t="s">
        <v>22</v>
      </c>
      <c r="J457" s="7" t="s">
        <v>789</v>
      </c>
      <c r="K457" s="7" t="s">
        <v>23</v>
      </c>
      <c r="L457" s="7"/>
      <c r="M457" s="7"/>
      <c r="N457" s="7">
        <f>Produccion[[#This Row],[Cant. Bolsas]]*Produccion[[#This Row],[Kilos Bolsa]]</f>
        <v>0</v>
      </c>
      <c r="O457" s="8" t="s">
        <v>28</v>
      </c>
      <c r="P457" s="29">
        <f>Produccion[[#This Row],[Kilos Producidos]]*VLOOKUP(Produccion[[#This Row],[PRODUCTO]],ValorXKG[#All],2,FALSE)</f>
        <v>0</v>
      </c>
    </row>
    <row r="458" spans="4:16" x14ac:dyDescent="0.25">
      <c r="D458" s="4" t="s">
        <v>825</v>
      </c>
      <c r="E458" s="5">
        <v>44484</v>
      </c>
      <c r="F458" s="6">
        <v>0.25</v>
      </c>
      <c r="G458" s="6">
        <v>0.28472222222222221</v>
      </c>
      <c r="H458" s="6">
        <f>MOD(Produccion[HORA FIN]-Produccion[HORA INICIO],1)</f>
        <v>3.472222222222221E-2</v>
      </c>
      <c r="I458" s="16" t="s">
        <v>22</v>
      </c>
      <c r="J458" s="7" t="s">
        <v>66</v>
      </c>
      <c r="K458" s="7" t="s">
        <v>23</v>
      </c>
      <c r="L458" s="7"/>
      <c r="M458" s="7"/>
      <c r="N458" s="7">
        <f>Produccion[[#This Row],[Cant. Bolsas]]*Produccion[[#This Row],[Kilos Bolsa]]</f>
        <v>0</v>
      </c>
      <c r="O458" s="8" t="s">
        <v>28</v>
      </c>
      <c r="P458" s="29">
        <f>Produccion[[#This Row],[Kilos Producidos]]*VLOOKUP(Produccion[[#This Row],[PRODUCTO]],ValorXKG[#All],2,FALSE)</f>
        <v>0</v>
      </c>
    </row>
    <row r="459" spans="4:16" x14ac:dyDescent="0.25">
      <c r="D459" s="4" t="s">
        <v>825</v>
      </c>
      <c r="E459" s="5">
        <v>44484</v>
      </c>
      <c r="F459" s="6">
        <v>0.28472222222222221</v>
      </c>
      <c r="G459" s="6">
        <v>0.58333333333333337</v>
      </c>
      <c r="H459" s="6">
        <f>MOD(Produccion[HORA FIN]-Produccion[HORA INICIO],1)</f>
        <v>0.29861111111111116</v>
      </c>
      <c r="I459" s="16" t="s">
        <v>201</v>
      </c>
      <c r="J459" s="7" t="s">
        <v>66</v>
      </c>
      <c r="K459" s="7" t="s">
        <v>30</v>
      </c>
      <c r="L459" s="7">
        <v>104</v>
      </c>
      <c r="M459" s="7">
        <v>20</v>
      </c>
      <c r="N459" s="7">
        <f>Produccion[[#This Row],[Cant. Bolsas]]*Produccion[[#This Row],[Kilos Bolsa]]</f>
        <v>2080</v>
      </c>
      <c r="O459" s="8" t="s">
        <v>827</v>
      </c>
      <c r="P459" s="29">
        <f>Produccion[[#This Row],[Kilos Producidos]]*VLOOKUP(Produccion[[#This Row],[PRODUCTO]],ValorXKG[#All],2,FALSE)</f>
        <v>187200</v>
      </c>
    </row>
    <row r="460" spans="4:16" x14ac:dyDescent="0.25">
      <c r="D460" s="4" t="s">
        <v>824</v>
      </c>
      <c r="E460" s="5">
        <v>44484</v>
      </c>
      <c r="F460" s="6">
        <v>0.58333333333333337</v>
      </c>
      <c r="G460" s="6">
        <v>0.64583333333333337</v>
      </c>
      <c r="H460" s="6">
        <f>MOD(Produccion[HORA FIN]-Produccion[HORA INICIO],1)</f>
        <v>6.25E-2</v>
      </c>
      <c r="I460" s="16" t="s">
        <v>22</v>
      </c>
      <c r="J460" s="7" t="s">
        <v>783</v>
      </c>
      <c r="K460" s="7" t="s">
        <v>23</v>
      </c>
      <c r="L460" s="7"/>
      <c r="M460" s="7"/>
      <c r="N460" s="7">
        <f>Produccion[[#This Row],[Cant. Bolsas]]*Produccion[[#This Row],[Kilos Bolsa]]</f>
        <v>0</v>
      </c>
      <c r="O460" s="8" t="s">
        <v>28</v>
      </c>
      <c r="P460" s="29">
        <f>Produccion[[#This Row],[Kilos Producidos]]*VLOOKUP(Produccion[[#This Row],[PRODUCTO]],ValorXKG[#All],2,FALSE)</f>
        <v>0</v>
      </c>
    </row>
    <row r="461" spans="4:16" x14ac:dyDescent="0.25">
      <c r="D461" s="4" t="s">
        <v>824</v>
      </c>
      <c r="E461" s="5">
        <v>44484</v>
      </c>
      <c r="F461" s="6">
        <v>0.64583333333333337</v>
      </c>
      <c r="G461" s="6">
        <v>0.91666666666666663</v>
      </c>
      <c r="H461" s="6">
        <f>MOD(Produccion[HORA FIN]-Produccion[HORA INICIO],1)</f>
        <v>0.27083333333333326</v>
      </c>
      <c r="I461" s="16" t="s">
        <v>202</v>
      </c>
      <c r="J461" s="7" t="s">
        <v>783</v>
      </c>
      <c r="K461" s="7" t="s">
        <v>30</v>
      </c>
      <c r="L461" s="7">
        <v>85</v>
      </c>
      <c r="M461" s="7">
        <v>20</v>
      </c>
      <c r="N461" s="7">
        <f>Produccion[[#This Row],[Cant. Bolsas]]*Produccion[[#This Row],[Kilos Bolsa]]</f>
        <v>1700</v>
      </c>
      <c r="O461" s="8" t="s">
        <v>827</v>
      </c>
      <c r="P461" s="29">
        <f>Produccion[[#This Row],[Kilos Producidos]]*VLOOKUP(Produccion[[#This Row],[PRODUCTO]],ValorXKG[#All],2,FALSE)</f>
        <v>153000</v>
      </c>
    </row>
    <row r="462" spans="4:16" x14ac:dyDescent="0.25">
      <c r="D462" s="4" t="s">
        <v>826</v>
      </c>
      <c r="E462" s="5">
        <v>44484</v>
      </c>
      <c r="F462" s="6">
        <v>0.91666666666666663</v>
      </c>
      <c r="G462" s="6">
        <v>0.95138888888888884</v>
      </c>
      <c r="H462" s="6">
        <f>MOD(Produccion[HORA FIN]-Produccion[HORA INICIO],1)</f>
        <v>3.472222222222221E-2</v>
      </c>
      <c r="I462" s="16" t="s">
        <v>22</v>
      </c>
      <c r="J462" s="7" t="s">
        <v>789</v>
      </c>
      <c r="K462" s="7" t="s">
        <v>23</v>
      </c>
      <c r="L462" s="7"/>
      <c r="M462" s="7"/>
      <c r="N462" s="7">
        <f>Produccion[[#This Row],[Cant. Bolsas]]*Produccion[[#This Row],[Kilos Bolsa]]</f>
        <v>0</v>
      </c>
      <c r="O462" s="8" t="s">
        <v>28</v>
      </c>
      <c r="P462" s="29">
        <f>Produccion[[#This Row],[Kilos Producidos]]*VLOOKUP(Produccion[[#This Row],[PRODUCTO]],ValorXKG[#All],2,FALSE)</f>
        <v>0</v>
      </c>
    </row>
    <row r="463" spans="4:16" x14ac:dyDescent="0.25">
      <c r="D463" s="4" t="s">
        <v>826</v>
      </c>
      <c r="E463" s="5">
        <v>44484</v>
      </c>
      <c r="F463" s="6">
        <v>0.95138888888888884</v>
      </c>
      <c r="G463" s="6">
        <v>0.25</v>
      </c>
      <c r="H463" s="6">
        <f>MOD(Produccion[HORA FIN]-Produccion[HORA INICIO],1)</f>
        <v>0.29861111111111116</v>
      </c>
      <c r="I463" s="16" t="s">
        <v>203</v>
      </c>
      <c r="J463" s="7" t="s">
        <v>789</v>
      </c>
      <c r="K463" s="7" t="s">
        <v>13</v>
      </c>
      <c r="L463" s="7">
        <v>37</v>
      </c>
      <c r="M463" s="7">
        <v>50</v>
      </c>
      <c r="N463" s="7">
        <f>Produccion[[#This Row],[Cant. Bolsas]]*Produccion[[#This Row],[Kilos Bolsa]]</f>
        <v>1850</v>
      </c>
      <c r="O463" s="8" t="s">
        <v>827</v>
      </c>
      <c r="P463" s="29">
        <f>Produccion[[#This Row],[Kilos Producidos]]*VLOOKUP(Produccion[[#This Row],[PRODUCTO]],ValorXKG[#All],2,FALSE)</f>
        <v>185000</v>
      </c>
    </row>
    <row r="464" spans="4:16" x14ac:dyDescent="0.25">
      <c r="D464" s="4" t="s">
        <v>825</v>
      </c>
      <c r="E464" s="5">
        <v>44485</v>
      </c>
      <c r="F464" s="6">
        <v>0.25</v>
      </c>
      <c r="G464" s="6">
        <v>0.27083333333333331</v>
      </c>
      <c r="H464" s="6">
        <f>MOD(Produccion[HORA FIN]-Produccion[HORA INICIO],1)</f>
        <v>2.0833333333333315E-2</v>
      </c>
      <c r="I464" s="16" t="s">
        <v>22</v>
      </c>
      <c r="J464" s="7" t="s">
        <v>74</v>
      </c>
      <c r="K464" s="7" t="s">
        <v>23</v>
      </c>
      <c r="L464" s="7"/>
      <c r="M464" s="7"/>
      <c r="N464" s="7">
        <f>Produccion[[#This Row],[Cant. Bolsas]]*Produccion[[#This Row],[Kilos Bolsa]]</f>
        <v>0</v>
      </c>
      <c r="O464" s="8" t="s">
        <v>28</v>
      </c>
      <c r="P464" s="29">
        <f>Produccion[[#This Row],[Kilos Producidos]]*VLOOKUP(Produccion[[#This Row],[PRODUCTO]],ValorXKG[#All],2,FALSE)</f>
        <v>0</v>
      </c>
    </row>
    <row r="465" spans="4:16" x14ac:dyDescent="0.25">
      <c r="D465" s="4" t="s">
        <v>825</v>
      </c>
      <c r="E465" s="5">
        <v>44485</v>
      </c>
      <c r="F465" s="6">
        <v>0.27083333333333331</v>
      </c>
      <c r="G465" s="6">
        <v>0.5625</v>
      </c>
      <c r="H465" s="6">
        <f>MOD(Produccion[HORA FIN]-Produccion[HORA INICIO],1)</f>
        <v>0.29166666666666669</v>
      </c>
      <c r="I465" s="16" t="s">
        <v>204</v>
      </c>
      <c r="J465" s="7" t="s">
        <v>74</v>
      </c>
      <c r="K465" s="7" t="s">
        <v>13</v>
      </c>
      <c r="L465" s="7">
        <v>38</v>
      </c>
      <c r="M465" s="7">
        <v>50</v>
      </c>
      <c r="N465" s="7">
        <f>Produccion[[#This Row],[Cant. Bolsas]]*Produccion[[#This Row],[Kilos Bolsa]]</f>
        <v>1900</v>
      </c>
      <c r="O465" s="8" t="s">
        <v>49</v>
      </c>
      <c r="P465" s="29">
        <f>Produccion[[#This Row],[Kilos Producidos]]*VLOOKUP(Produccion[[#This Row],[PRODUCTO]],ValorXKG[#All],2,FALSE)</f>
        <v>190000</v>
      </c>
    </row>
    <row r="466" spans="4:16" x14ac:dyDescent="0.25">
      <c r="D466" s="4" t="s">
        <v>825</v>
      </c>
      <c r="E466" s="5">
        <v>44485</v>
      </c>
      <c r="F466" s="6">
        <v>0.5625</v>
      </c>
      <c r="G466" s="6">
        <v>0.58333333333333337</v>
      </c>
      <c r="H466" s="6">
        <f>MOD(Produccion[HORA FIN]-Produccion[HORA INICIO],1)</f>
        <v>2.083333333333337E-2</v>
      </c>
      <c r="I466" s="16" t="s">
        <v>22</v>
      </c>
      <c r="J466" s="7" t="s">
        <v>74</v>
      </c>
      <c r="K466" s="7" t="s">
        <v>23</v>
      </c>
      <c r="L466" s="7"/>
      <c r="M466" s="7"/>
      <c r="N466" s="7">
        <f>Produccion[[#This Row],[Cant. Bolsas]]*Produccion[[#This Row],[Kilos Bolsa]]</f>
        <v>0</v>
      </c>
      <c r="O466" s="8" t="s">
        <v>49</v>
      </c>
      <c r="P466" s="29">
        <f>Produccion[[#This Row],[Kilos Producidos]]*VLOOKUP(Produccion[[#This Row],[PRODUCTO]],ValorXKG[#All],2,FALSE)</f>
        <v>0</v>
      </c>
    </row>
    <row r="467" spans="4:16" x14ac:dyDescent="0.25">
      <c r="D467" s="4" t="s">
        <v>825</v>
      </c>
      <c r="E467" s="5">
        <v>44487</v>
      </c>
      <c r="F467" s="6">
        <v>0.25</v>
      </c>
      <c r="G467" s="6">
        <v>0.31319444444444444</v>
      </c>
      <c r="H467" s="6">
        <f>MOD(Produccion[HORA FIN]-Produccion[HORA INICIO],1)</f>
        <v>6.3194444444444442E-2</v>
      </c>
      <c r="I467" s="16" t="s">
        <v>22</v>
      </c>
      <c r="J467" s="7" t="s">
        <v>66</v>
      </c>
      <c r="K467" s="7" t="s">
        <v>23</v>
      </c>
      <c r="L467" s="7"/>
      <c r="M467" s="7"/>
      <c r="N467" s="7">
        <f>Produccion[[#This Row],[Cant. Bolsas]]*Produccion[[#This Row],[Kilos Bolsa]]</f>
        <v>0</v>
      </c>
      <c r="O467" s="8" t="s">
        <v>45</v>
      </c>
      <c r="P467" s="29">
        <f>Produccion[[#This Row],[Kilos Producidos]]*VLOOKUP(Produccion[[#This Row],[PRODUCTO]],ValorXKG[#All],2,FALSE)</f>
        <v>0</v>
      </c>
    </row>
    <row r="468" spans="4:16" x14ac:dyDescent="0.25">
      <c r="D468" s="4" t="s">
        <v>825</v>
      </c>
      <c r="E468" s="5">
        <v>44487</v>
      </c>
      <c r="F468" s="6">
        <v>0.31319444444444444</v>
      </c>
      <c r="G468" s="6">
        <v>0.58333333333333337</v>
      </c>
      <c r="H468" s="6">
        <f>MOD(Produccion[HORA FIN]-Produccion[HORA INICIO],1)</f>
        <v>0.27013888888888893</v>
      </c>
      <c r="I468" s="16" t="s">
        <v>205</v>
      </c>
      <c r="J468" s="7" t="s">
        <v>66</v>
      </c>
      <c r="K468" s="7" t="s">
        <v>26</v>
      </c>
      <c r="L468" s="7">
        <v>64</v>
      </c>
      <c r="M468" s="7">
        <v>40</v>
      </c>
      <c r="N468" s="7">
        <f>Produccion[[#This Row],[Cant. Bolsas]]*Produccion[[#This Row],[Kilos Bolsa]]</f>
        <v>2560</v>
      </c>
      <c r="O468" s="8" t="s">
        <v>827</v>
      </c>
      <c r="P468" s="29">
        <f>Produccion[[#This Row],[Kilos Producidos]]*VLOOKUP(Produccion[[#This Row],[PRODUCTO]],ValorXKG[#All],2,FALSE)</f>
        <v>384000</v>
      </c>
    </row>
    <row r="469" spans="4:16" x14ac:dyDescent="0.25">
      <c r="D469" s="4" t="s">
        <v>824</v>
      </c>
      <c r="E469" s="5">
        <v>44487</v>
      </c>
      <c r="F469" s="6">
        <v>0.58333333333333337</v>
      </c>
      <c r="G469" s="6">
        <v>0.68055555555555558</v>
      </c>
      <c r="H469" s="6">
        <f>MOD(Produccion[HORA FIN]-Produccion[HORA INICIO],1)</f>
        <v>9.722222222222221E-2</v>
      </c>
      <c r="I469" s="16" t="s">
        <v>206</v>
      </c>
      <c r="J469" s="7" t="s">
        <v>783</v>
      </c>
      <c r="K469" s="7" t="s">
        <v>26</v>
      </c>
      <c r="L469" s="7">
        <v>16</v>
      </c>
      <c r="M469" s="7">
        <v>40</v>
      </c>
      <c r="N469" s="7">
        <f>Produccion[[#This Row],[Cant. Bolsas]]*Produccion[[#This Row],[Kilos Bolsa]]</f>
        <v>640</v>
      </c>
      <c r="O469" s="8" t="s">
        <v>827</v>
      </c>
      <c r="P469" s="29">
        <f>Produccion[[#This Row],[Kilos Producidos]]*VLOOKUP(Produccion[[#This Row],[PRODUCTO]],ValorXKG[#All],2,FALSE)</f>
        <v>96000</v>
      </c>
    </row>
    <row r="470" spans="4:16" x14ac:dyDescent="0.25">
      <c r="D470" s="4" t="s">
        <v>824</v>
      </c>
      <c r="E470" s="5">
        <v>44487</v>
      </c>
      <c r="F470" s="6">
        <v>0.68055555555555558</v>
      </c>
      <c r="G470" s="6">
        <v>0.75</v>
      </c>
      <c r="H470" s="6">
        <f>MOD(Produccion[HORA FIN]-Produccion[HORA INICIO],1)</f>
        <v>6.944444444444442E-2</v>
      </c>
      <c r="I470" s="16" t="s">
        <v>22</v>
      </c>
      <c r="J470" s="7" t="s">
        <v>783</v>
      </c>
      <c r="K470" s="7" t="s">
        <v>23</v>
      </c>
      <c r="L470" s="7"/>
      <c r="M470" s="7"/>
      <c r="N470" s="7">
        <f>Produccion[[#This Row],[Cant. Bolsas]]*Produccion[[#This Row],[Kilos Bolsa]]</f>
        <v>0</v>
      </c>
      <c r="O470" s="8" t="s">
        <v>28</v>
      </c>
      <c r="P470" s="29">
        <f>Produccion[[#This Row],[Kilos Producidos]]*VLOOKUP(Produccion[[#This Row],[PRODUCTO]],ValorXKG[#All],2,FALSE)</f>
        <v>0</v>
      </c>
    </row>
    <row r="471" spans="4:16" x14ac:dyDescent="0.25">
      <c r="D471" s="4" t="s">
        <v>824</v>
      </c>
      <c r="E471" s="5">
        <v>44487</v>
      </c>
      <c r="F471" s="6">
        <v>0.75</v>
      </c>
      <c r="G471" s="6">
        <v>0.91666666666666663</v>
      </c>
      <c r="H471" s="6">
        <f>MOD(Produccion[HORA FIN]-Produccion[HORA INICIO],1)</f>
        <v>0.16666666666666663</v>
      </c>
      <c r="I471" s="16" t="s">
        <v>42</v>
      </c>
      <c r="J471" s="7" t="s">
        <v>783</v>
      </c>
      <c r="K471" s="7" t="s">
        <v>36</v>
      </c>
      <c r="L471" s="7">
        <v>18</v>
      </c>
      <c r="M471" s="7">
        <v>30</v>
      </c>
      <c r="N471" s="7">
        <f>Produccion[[#This Row],[Cant. Bolsas]]*Produccion[[#This Row],[Kilos Bolsa]]</f>
        <v>540</v>
      </c>
      <c r="O471" s="8" t="s">
        <v>827</v>
      </c>
      <c r="P471" s="29">
        <f>Produccion[[#This Row],[Kilos Producidos]]*VLOOKUP(Produccion[[#This Row],[PRODUCTO]],ValorXKG[#All],2,FALSE)</f>
        <v>62100</v>
      </c>
    </row>
    <row r="472" spans="4:16" x14ac:dyDescent="0.25">
      <c r="D472" s="4" t="s">
        <v>824</v>
      </c>
      <c r="E472" s="5">
        <v>44487</v>
      </c>
      <c r="F472" s="6">
        <v>0.75</v>
      </c>
      <c r="G472" s="6">
        <v>0.91666666666666663</v>
      </c>
      <c r="H472" s="6">
        <f>MOD(Produccion[HORA FIN]-Produccion[HORA INICIO],1)</f>
        <v>0.16666666666666663</v>
      </c>
      <c r="I472" s="16" t="s">
        <v>42</v>
      </c>
      <c r="J472" s="7" t="s">
        <v>783</v>
      </c>
      <c r="K472" s="7" t="s">
        <v>38</v>
      </c>
      <c r="L472" s="7">
        <v>27</v>
      </c>
      <c r="M472" s="7">
        <v>20</v>
      </c>
      <c r="N472" s="7">
        <f>Produccion[[#This Row],[Cant. Bolsas]]*Produccion[[#This Row],[Kilos Bolsa]]</f>
        <v>540</v>
      </c>
      <c r="O472" s="8" t="s">
        <v>827</v>
      </c>
      <c r="P472" s="29">
        <f>Produccion[[#This Row],[Kilos Producidos]]*VLOOKUP(Produccion[[#This Row],[PRODUCTO]],ValorXKG[#All],2,FALSE)</f>
        <v>89100</v>
      </c>
    </row>
    <row r="473" spans="4:16" x14ac:dyDescent="0.25">
      <c r="D473" s="4" t="s">
        <v>826</v>
      </c>
      <c r="E473" s="5">
        <v>44487</v>
      </c>
      <c r="F473" s="6">
        <v>0.91666666666666663</v>
      </c>
      <c r="G473" s="6">
        <v>0.1875</v>
      </c>
      <c r="H473" s="6">
        <f>MOD(Produccion[HORA FIN]-Produccion[HORA INICIO],1)</f>
        <v>0.27083333333333337</v>
      </c>
      <c r="I473" s="16" t="s">
        <v>125</v>
      </c>
      <c r="J473" s="7" t="s">
        <v>784</v>
      </c>
      <c r="K473" s="7" t="s">
        <v>36</v>
      </c>
      <c r="L473" s="7">
        <v>29</v>
      </c>
      <c r="M473" s="7">
        <v>30</v>
      </c>
      <c r="N473" s="7">
        <f>Produccion[[#This Row],[Cant. Bolsas]]*Produccion[[#This Row],[Kilos Bolsa]]</f>
        <v>870</v>
      </c>
      <c r="O473" s="8" t="s">
        <v>827</v>
      </c>
      <c r="P473" s="29">
        <f>Produccion[[#This Row],[Kilos Producidos]]*VLOOKUP(Produccion[[#This Row],[PRODUCTO]],ValorXKG[#All],2,FALSE)</f>
        <v>100050</v>
      </c>
    </row>
    <row r="474" spans="4:16" x14ac:dyDescent="0.25">
      <c r="D474" s="4" t="s">
        <v>826</v>
      </c>
      <c r="E474" s="5">
        <v>44487</v>
      </c>
      <c r="F474" s="6">
        <v>0.91666666666666663</v>
      </c>
      <c r="G474" s="6">
        <v>0.1875</v>
      </c>
      <c r="H474" s="6">
        <f>MOD(Produccion[HORA FIN]-Produccion[HORA INICIO],1)</f>
        <v>0.27083333333333337</v>
      </c>
      <c r="I474" s="16" t="s">
        <v>207</v>
      </c>
      <c r="J474" s="7" t="s">
        <v>784</v>
      </c>
      <c r="K474" s="7" t="s">
        <v>38</v>
      </c>
      <c r="L474" s="7">
        <v>43</v>
      </c>
      <c r="M474" s="7">
        <v>20</v>
      </c>
      <c r="N474" s="7">
        <f>Produccion[[#This Row],[Cant. Bolsas]]*Produccion[[#This Row],[Kilos Bolsa]]</f>
        <v>860</v>
      </c>
      <c r="O474" s="8" t="s">
        <v>827</v>
      </c>
      <c r="P474" s="29">
        <f>Produccion[[#This Row],[Kilos Producidos]]*VLOOKUP(Produccion[[#This Row],[PRODUCTO]],ValorXKG[#All],2,FALSE)</f>
        <v>141900</v>
      </c>
    </row>
    <row r="475" spans="4:16" x14ac:dyDescent="0.25">
      <c r="D475" s="4" t="s">
        <v>826</v>
      </c>
      <c r="E475" s="5">
        <v>44487</v>
      </c>
      <c r="F475" s="6">
        <v>0.1875</v>
      </c>
      <c r="G475" s="6">
        <v>0.25</v>
      </c>
      <c r="H475" s="6">
        <f>MOD(Produccion[HORA FIN]-Produccion[HORA INICIO],1)</f>
        <v>6.25E-2</v>
      </c>
      <c r="I475" s="16" t="s">
        <v>22</v>
      </c>
      <c r="J475" s="7" t="s">
        <v>784</v>
      </c>
      <c r="K475" s="7" t="s">
        <v>23</v>
      </c>
      <c r="L475" s="7"/>
      <c r="M475" s="7"/>
      <c r="N475" s="7">
        <f>Produccion[[#This Row],[Cant. Bolsas]]*Produccion[[#This Row],[Kilos Bolsa]]</f>
        <v>0</v>
      </c>
      <c r="O475" s="8" t="s">
        <v>28</v>
      </c>
      <c r="P475" s="29">
        <f>Produccion[[#This Row],[Kilos Producidos]]*VLOOKUP(Produccion[[#This Row],[PRODUCTO]],ValorXKG[#All],2,FALSE)</f>
        <v>0</v>
      </c>
    </row>
    <row r="476" spans="4:16" x14ac:dyDescent="0.25">
      <c r="D476" s="4" t="s">
        <v>825</v>
      </c>
      <c r="E476" s="5">
        <v>44488</v>
      </c>
      <c r="F476" s="6">
        <v>0.25</v>
      </c>
      <c r="G476" s="6">
        <v>0.33680555555555558</v>
      </c>
      <c r="H476" s="6">
        <f>MOD(Produccion[HORA FIN]-Produccion[HORA INICIO],1)</f>
        <v>8.680555555555558E-2</v>
      </c>
      <c r="I476" s="16" t="s">
        <v>208</v>
      </c>
      <c r="J476" s="7" t="s">
        <v>66</v>
      </c>
      <c r="K476" s="7" t="s">
        <v>32</v>
      </c>
      <c r="L476" s="7">
        <v>24</v>
      </c>
      <c r="M476" s="7">
        <v>30</v>
      </c>
      <c r="N476" s="7">
        <f>Produccion[[#This Row],[Cant. Bolsas]]*Produccion[[#This Row],[Kilos Bolsa]]</f>
        <v>720</v>
      </c>
      <c r="O476" s="8" t="s">
        <v>827</v>
      </c>
      <c r="P476" s="29">
        <f>Produccion[[#This Row],[Kilos Producidos]]*VLOOKUP(Produccion[[#This Row],[PRODUCTO]],ValorXKG[#All],2,FALSE)</f>
        <v>82800</v>
      </c>
    </row>
    <row r="477" spans="4:16" x14ac:dyDescent="0.25">
      <c r="D477" s="4" t="s">
        <v>825</v>
      </c>
      <c r="E477" s="5">
        <v>44488</v>
      </c>
      <c r="F477" s="6">
        <v>0.33680555555555558</v>
      </c>
      <c r="G477" s="6">
        <v>0.36805555555555558</v>
      </c>
      <c r="H477" s="6">
        <f>MOD(Produccion[HORA FIN]-Produccion[HORA INICIO],1)</f>
        <v>3.125E-2</v>
      </c>
      <c r="I477" s="16" t="s">
        <v>22</v>
      </c>
      <c r="J477" s="7" t="s">
        <v>66</v>
      </c>
      <c r="K477" s="7" t="s">
        <v>23</v>
      </c>
      <c r="L477" s="7"/>
      <c r="M477" s="7"/>
      <c r="N477" s="7">
        <f>Produccion[[#This Row],[Cant. Bolsas]]*Produccion[[#This Row],[Kilos Bolsa]]</f>
        <v>0</v>
      </c>
      <c r="O477" s="8" t="s">
        <v>41</v>
      </c>
      <c r="P477" s="29">
        <f>Produccion[[#This Row],[Kilos Producidos]]*VLOOKUP(Produccion[[#This Row],[PRODUCTO]],ValorXKG[#All],2,FALSE)</f>
        <v>0</v>
      </c>
    </row>
    <row r="478" spans="4:16" x14ac:dyDescent="0.25">
      <c r="D478" s="4" t="s">
        <v>825</v>
      </c>
      <c r="E478" s="5">
        <v>44488</v>
      </c>
      <c r="F478" s="6">
        <v>0.36805555555555558</v>
      </c>
      <c r="G478" s="6">
        <v>0.58333333333333337</v>
      </c>
      <c r="H478" s="6">
        <f>MOD(Produccion[HORA FIN]-Produccion[HORA INICIO],1)</f>
        <v>0.21527777777777779</v>
      </c>
      <c r="I478" s="16" t="s">
        <v>209</v>
      </c>
      <c r="J478" s="7" t="s">
        <v>66</v>
      </c>
      <c r="K478" s="7" t="s">
        <v>32</v>
      </c>
      <c r="L478" s="7">
        <v>44</v>
      </c>
      <c r="M478" s="7">
        <v>30</v>
      </c>
      <c r="N478" s="7">
        <f>Produccion[[#This Row],[Cant. Bolsas]]*Produccion[[#This Row],[Kilos Bolsa]]</f>
        <v>1320</v>
      </c>
      <c r="O478" s="8" t="s">
        <v>827</v>
      </c>
      <c r="P478" s="29">
        <f>Produccion[[#This Row],[Kilos Producidos]]*VLOOKUP(Produccion[[#This Row],[PRODUCTO]],ValorXKG[#All],2,FALSE)</f>
        <v>151800</v>
      </c>
    </row>
    <row r="479" spans="4:16" x14ac:dyDescent="0.25">
      <c r="D479" s="4" t="s">
        <v>824</v>
      </c>
      <c r="E479" s="5">
        <v>44488</v>
      </c>
      <c r="F479" s="6">
        <v>0.58333333333333337</v>
      </c>
      <c r="G479" s="6">
        <v>0.90625</v>
      </c>
      <c r="H479" s="6">
        <f>MOD(Produccion[HORA FIN]-Produccion[HORA INICIO],1)</f>
        <v>0.32291666666666663</v>
      </c>
      <c r="I479" s="16" t="s">
        <v>210</v>
      </c>
      <c r="J479" s="7" t="s">
        <v>783</v>
      </c>
      <c r="K479" s="7" t="s">
        <v>64</v>
      </c>
      <c r="L479" s="7">
        <v>67</v>
      </c>
      <c r="M479" s="7">
        <v>30</v>
      </c>
      <c r="N479" s="7">
        <f>Produccion[[#This Row],[Cant. Bolsas]]*Produccion[[#This Row],[Kilos Bolsa]]</f>
        <v>2010</v>
      </c>
      <c r="O479" s="8" t="s">
        <v>827</v>
      </c>
      <c r="P479" s="29">
        <f>Produccion[[#This Row],[Kilos Producidos]]*VLOOKUP(Produccion[[#This Row],[PRODUCTO]],ValorXKG[#All],2,FALSE)</f>
        <v>231150</v>
      </c>
    </row>
    <row r="480" spans="4:16" x14ac:dyDescent="0.25">
      <c r="D480" s="4" t="s">
        <v>824</v>
      </c>
      <c r="E480" s="5">
        <v>44488</v>
      </c>
      <c r="F480" s="6">
        <v>0.90625</v>
      </c>
      <c r="G480" s="6">
        <v>0.91666666666666663</v>
      </c>
      <c r="H480" s="6">
        <f>MOD(Produccion[HORA FIN]-Produccion[HORA INICIO],1)</f>
        <v>1.041666666666663E-2</v>
      </c>
      <c r="I480" s="16" t="s">
        <v>211</v>
      </c>
      <c r="J480" s="7" t="s">
        <v>783</v>
      </c>
      <c r="K480" s="7" t="s">
        <v>36</v>
      </c>
      <c r="L480" s="7">
        <v>3</v>
      </c>
      <c r="M480" s="7">
        <v>30</v>
      </c>
      <c r="N480" s="7">
        <f>Produccion[[#This Row],[Cant. Bolsas]]*Produccion[[#This Row],[Kilos Bolsa]]</f>
        <v>90</v>
      </c>
      <c r="O480" s="8" t="s">
        <v>827</v>
      </c>
      <c r="P480" s="29">
        <f>Produccion[[#This Row],[Kilos Producidos]]*VLOOKUP(Produccion[[#This Row],[PRODUCTO]],ValorXKG[#All],2,FALSE)</f>
        <v>10350</v>
      </c>
    </row>
    <row r="481" spans="4:16" x14ac:dyDescent="0.25">
      <c r="D481" s="4" t="s">
        <v>824</v>
      </c>
      <c r="E481" s="5">
        <v>44488</v>
      </c>
      <c r="F481" s="6">
        <v>0.90625</v>
      </c>
      <c r="G481" s="6">
        <v>0.91666666666666663</v>
      </c>
      <c r="H481" s="6">
        <f>MOD(Produccion[HORA FIN]-Produccion[HORA INICIO],1)</f>
        <v>1.041666666666663E-2</v>
      </c>
      <c r="I481" s="16" t="s">
        <v>104</v>
      </c>
      <c r="J481" s="7" t="s">
        <v>783</v>
      </c>
      <c r="K481" s="7" t="s">
        <v>38</v>
      </c>
      <c r="L481" s="7">
        <v>2</v>
      </c>
      <c r="M481" s="7">
        <v>20</v>
      </c>
      <c r="N481" s="7">
        <f>Produccion[[#This Row],[Cant. Bolsas]]*Produccion[[#This Row],[Kilos Bolsa]]</f>
        <v>40</v>
      </c>
      <c r="O481" s="8" t="s">
        <v>827</v>
      </c>
      <c r="P481" s="29">
        <f>Produccion[[#This Row],[Kilos Producidos]]*VLOOKUP(Produccion[[#This Row],[PRODUCTO]],ValorXKG[#All],2,FALSE)</f>
        <v>6600</v>
      </c>
    </row>
    <row r="482" spans="4:16" x14ac:dyDescent="0.25">
      <c r="D482" s="4" t="s">
        <v>826</v>
      </c>
      <c r="E482" s="5">
        <v>44488</v>
      </c>
      <c r="F482" s="6">
        <v>0.91666666666666663</v>
      </c>
      <c r="G482" s="6">
        <v>0.23055555555555557</v>
      </c>
      <c r="H482" s="6">
        <f>MOD(Produccion[HORA FIN]-Produccion[HORA INICIO],1)</f>
        <v>0.31388888888888888</v>
      </c>
      <c r="I482" s="16" t="s">
        <v>212</v>
      </c>
      <c r="J482" s="7" t="s">
        <v>784</v>
      </c>
      <c r="K482" s="7" t="s">
        <v>36</v>
      </c>
      <c r="L482" s="7">
        <v>32</v>
      </c>
      <c r="M482" s="7">
        <v>30</v>
      </c>
      <c r="N482" s="7">
        <f>Produccion[[#This Row],[Cant. Bolsas]]*Produccion[[#This Row],[Kilos Bolsa]]</f>
        <v>960</v>
      </c>
      <c r="O482" s="8" t="s">
        <v>827</v>
      </c>
      <c r="P482" s="29">
        <f>Produccion[[#This Row],[Kilos Producidos]]*VLOOKUP(Produccion[[#This Row],[PRODUCTO]],ValorXKG[#All],2,FALSE)</f>
        <v>110400</v>
      </c>
    </row>
    <row r="483" spans="4:16" x14ac:dyDescent="0.25">
      <c r="D483" s="4" t="s">
        <v>826</v>
      </c>
      <c r="E483" s="5">
        <v>44488</v>
      </c>
      <c r="F483" s="6">
        <v>0.91666666666666663</v>
      </c>
      <c r="G483" s="6">
        <v>0.23055555555555557</v>
      </c>
      <c r="H483" s="6">
        <f>MOD(Produccion[HORA FIN]-Produccion[HORA INICIO],1)</f>
        <v>0.31388888888888888</v>
      </c>
      <c r="I483" s="16" t="s">
        <v>212</v>
      </c>
      <c r="J483" s="7" t="s">
        <v>784</v>
      </c>
      <c r="K483" s="7" t="s">
        <v>38</v>
      </c>
      <c r="L483" s="7">
        <v>48</v>
      </c>
      <c r="M483" s="7">
        <v>20</v>
      </c>
      <c r="N483" s="7">
        <f>Produccion[[#This Row],[Cant. Bolsas]]*Produccion[[#This Row],[Kilos Bolsa]]</f>
        <v>960</v>
      </c>
      <c r="O483" s="8" t="s">
        <v>827</v>
      </c>
      <c r="P483" s="29">
        <f>Produccion[[#This Row],[Kilos Producidos]]*VLOOKUP(Produccion[[#This Row],[PRODUCTO]],ValorXKG[#All],2,FALSE)</f>
        <v>158400</v>
      </c>
    </row>
    <row r="484" spans="4:16" x14ac:dyDescent="0.25">
      <c r="D484" s="4" t="s">
        <v>826</v>
      </c>
      <c r="E484" s="5">
        <v>44488</v>
      </c>
      <c r="F484" s="6">
        <v>0.23055555555555557</v>
      </c>
      <c r="G484" s="6">
        <v>0.25</v>
      </c>
      <c r="H484" s="6">
        <f>MOD(Produccion[HORA FIN]-Produccion[HORA INICIO],1)</f>
        <v>1.9444444444444431E-2</v>
      </c>
      <c r="I484" s="16" t="s">
        <v>22</v>
      </c>
      <c r="J484" s="7" t="s">
        <v>784</v>
      </c>
      <c r="K484" s="7" t="s">
        <v>23</v>
      </c>
      <c r="L484" s="7"/>
      <c r="M484" s="7"/>
      <c r="N484" s="7">
        <f>Produccion[[#This Row],[Cant. Bolsas]]*Produccion[[#This Row],[Kilos Bolsa]]</f>
        <v>0</v>
      </c>
      <c r="O484" s="8" t="s">
        <v>41</v>
      </c>
      <c r="P484" s="29">
        <f>Produccion[[#This Row],[Kilos Producidos]]*VLOOKUP(Produccion[[#This Row],[PRODUCTO]],ValorXKG[#All],2,FALSE)</f>
        <v>0</v>
      </c>
    </row>
    <row r="485" spans="4:16" x14ac:dyDescent="0.25">
      <c r="D485" s="4" t="s">
        <v>825</v>
      </c>
      <c r="E485" s="5">
        <v>44489</v>
      </c>
      <c r="F485" s="6">
        <v>0.25</v>
      </c>
      <c r="G485" s="6">
        <v>0.32916666666666666</v>
      </c>
      <c r="H485" s="6">
        <f>MOD(Produccion[HORA FIN]-Produccion[HORA INICIO],1)</f>
        <v>7.9166666666666663E-2</v>
      </c>
      <c r="I485" s="16" t="s">
        <v>22</v>
      </c>
      <c r="J485" s="7" t="s">
        <v>66</v>
      </c>
      <c r="K485" s="7" t="s">
        <v>23</v>
      </c>
      <c r="L485" s="7"/>
      <c r="M485" s="7"/>
      <c r="N485" s="7">
        <f>Produccion[[#This Row],[Cant. Bolsas]]*Produccion[[#This Row],[Kilos Bolsa]]</f>
        <v>0</v>
      </c>
      <c r="O485" s="8" t="s">
        <v>41</v>
      </c>
      <c r="P485" s="29">
        <f>Produccion[[#This Row],[Kilos Producidos]]*VLOOKUP(Produccion[[#This Row],[PRODUCTO]],ValorXKG[#All],2,FALSE)</f>
        <v>0</v>
      </c>
    </row>
    <row r="486" spans="4:16" x14ac:dyDescent="0.25">
      <c r="D486" s="4" t="s">
        <v>825</v>
      </c>
      <c r="E486" s="5">
        <v>44489</v>
      </c>
      <c r="F486" s="6">
        <v>0.32916666666666666</v>
      </c>
      <c r="G486" s="6">
        <v>0.50972222222222219</v>
      </c>
      <c r="H486" s="6">
        <f>MOD(Produccion[HORA FIN]-Produccion[HORA INICIO],1)</f>
        <v>0.18055555555555552</v>
      </c>
      <c r="I486" s="16" t="s">
        <v>213</v>
      </c>
      <c r="J486" s="7" t="s">
        <v>66</v>
      </c>
      <c r="K486" s="7" t="s">
        <v>30</v>
      </c>
      <c r="L486" s="7">
        <v>50</v>
      </c>
      <c r="M486" s="7">
        <v>20</v>
      </c>
      <c r="N486" s="7">
        <f>Produccion[[#This Row],[Cant. Bolsas]]*Produccion[[#This Row],[Kilos Bolsa]]</f>
        <v>1000</v>
      </c>
      <c r="O486" s="8" t="s">
        <v>827</v>
      </c>
      <c r="P486" s="29">
        <f>Produccion[[#This Row],[Kilos Producidos]]*VLOOKUP(Produccion[[#This Row],[PRODUCTO]],ValorXKG[#All],2,FALSE)</f>
        <v>90000</v>
      </c>
    </row>
    <row r="487" spans="4:16" x14ac:dyDescent="0.25">
      <c r="D487" s="4" t="s">
        <v>825</v>
      </c>
      <c r="E487" s="5">
        <v>44489</v>
      </c>
      <c r="F487" s="6">
        <v>0.50972222222222219</v>
      </c>
      <c r="G487" s="6">
        <v>0.58333333333333337</v>
      </c>
      <c r="H487" s="6">
        <f>MOD(Produccion[HORA FIN]-Produccion[HORA INICIO],1)</f>
        <v>7.3611111111111183E-2</v>
      </c>
      <c r="I487" s="16" t="s">
        <v>214</v>
      </c>
      <c r="J487" s="7" t="s">
        <v>66</v>
      </c>
      <c r="K487" s="7" t="s">
        <v>13</v>
      </c>
      <c r="L487" s="7">
        <v>12</v>
      </c>
      <c r="M487" s="7">
        <v>50</v>
      </c>
      <c r="N487" s="7">
        <f>Produccion[[#This Row],[Cant. Bolsas]]*Produccion[[#This Row],[Kilos Bolsa]]</f>
        <v>600</v>
      </c>
      <c r="O487" s="8" t="s">
        <v>827</v>
      </c>
      <c r="P487" s="29">
        <f>Produccion[[#This Row],[Kilos Producidos]]*VLOOKUP(Produccion[[#This Row],[PRODUCTO]],ValorXKG[#All],2,FALSE)</f>
        <v>60000</v>
      </c>
    </row>
    <row r="488" spans="4:16" x14ac:dyDescent="0.25">
      <c r="D488" s="4" t="s">
        <v>824</v>
      </c>
      <c r="E488" s="5">
        <v>44489</v>
      </c>
      <c r="F488" s="6">
        <v>0.58333333333333337</v>
      </c>
      <c r="G488" s="6">
        <v>0.90277777777777779</v>
      </c>
      <c r="H488" s="6">
        <f>MOD(Produccion[HORA FIN]-Produccion[HORA INICIO],1)</f>
        <v>0.31944444444444442</v>
      </c>
      <c r="I488" s="16" t="s">
        <v>215</v>
      </c>
      <c r="J488" s="7" t="s">
        <v>783</v>
      </c>
      <c r="K488" s="7" t="s">
        <v>13</v>
      </c>
      <c r="L488" s="7">
        <v>37</v>
      </c>
      <c r="M488" s="7">
        <v>50</v>
      </c>
      <c r="N488" s="7">
        <f>Produccion[[#This Row],[Cant. Bolsas]]*Produccion[[#This Row],[Kilos Bolsa]]</f>
        <v>1850</v>
      </c>
      <c r="O488" s="8" t="s">
        <v>827</v>
      </c>
      <c r="P488" s="29">
        <f>Produccion[[#This Row],[Kilos Producidos]]*VLOOKUP(Produccion[[#This Row],[PRODUCTO]],ValorXKG[#All],2,FALSE)</f>
        <v>185000</v>
      </c>
    </row>
    <row r="489" spans="4:16" x14ac:dyDescent="0.25">
      <c r="D489" s="4" t="s">
        <v>824</v>
      </c>
      <c r="E489" s="5">
        <v>44489</v>
      </c>
      <c r="F489" s="6">
        <v>0.90277777777777779</v>
      </c>
      <c r="G489" s="6">
        <v>0.91666666666666663</v>
      </c>
      <c r="H489" s="6">
        <f>MOD(Produccion[HORA FIN]-Produccion[HORA INICIO],1)</f>
        <v>1.388888888888884E-2</v>
      </c>
      <c r="I489" s="16" t="s">
        <v>22</v>
      </c>
      <c r="J489" s="7" t="s">
        <v>783</v>
      </c>
      <c r="K489" s="7" t="s">
        <v>23</v>
      </c>
      <c r="L489" s="7"/>
      <c r="M489" s="7"/>
      <c r="N489" s="7">
        <f>Produccion[[#This Row],[Cant. Bolsas]]*Produccion[[#This Row],[Kilos Bolsa]]</f>
        <v>0</v>
      </c>
      <c r="O489" s="8" t="s">
        <v>45</v>
      </c>
      <c r="P489" s="29">
        <f>Produccion[[#This Row],[Kilos Producidos]]*VLOOKUP(Produccion[[#This Row],[PRODUCTO]],ValorXKG[#All],2,FALSE)</f>
        <v>0</v>
      </c>
    </row>
    <row r="490" spans="4:16" x14ac:dyDescent="0.25">
      <c r="D490" s="4" t="s">
        <v>826</v>
      </c>
      <c r="E490" s="5">
        <v>44489</v>
      </c>
      <c r="F490" s="6">
        <v>0.91666666666666663</v>
      </c>
      <c r="G490" s="6">
        <v>9.7222222222222224E-2</v>
      </c>
      <c r="H490" s="6">
        <f>MOD(Produccion[HORA FIN]-Produccion[HORA INICIO],1)</f>
        <v>0.18055555555555558</v>
      </c>
      <c r="I490" s="16" t="s">
        <v>216</v>
      </c>
      <c r="J490" s="7" t="s">
        <v>784</v>
      </c>
      <c r="K490" s="7" t="s">
        <v>19</v>
      </c>
      <c r="L490" s="7">
        <v>18</v>
      </c>
      <c r="M490" s="7">
        <v>50</v>
      </c>
      <c r="N490" s="7">
        <f>Produccion[[#This Row],[Cant. Bolsas]]*Produccion[[#This Row],[Kilos Bolsa]]</f>
        <v>900</v>
      </c>
      <c r="O490" s="8" t="s">
        <v>827</v>
      </c>
      <c r="P490" s="29">
        <f>Produccion[[#This Row],[Kilos Producidos]]*VLOOKUP(Produccion[[#This Row],[PRODUCTO]],ValorXKG[#All],2,FALSE)</f>
        <v>90000</v>
      </c>
    </row>
    <row r="491" spans="4:16" x14ac:dyDescent="0.25">
      <c r="D491" s="4" t="s">
        <v>826</v>
      </c>
      <c r="E491" s="5">
        <v>44489</v>
      </c>
      <c r="F491" s="6">
        <v>9.7222222222222224E-2</v>
      </c>
      <c r="G491" s="6">
        <v>0.125</v>
      </c>
      <c r="H491" s="6">
        <f>MOD(Produccion[HORA FIN]-Produccion[HORA INICIO],1)</f>
        <v>2.7777777777777776E-2</v>
      </c>
      <c r="I491" s="16" t="s">
        <v>22</v>
      </c>
      <c r="J491" s="7" t="s">
        <v>784</v>
      </c>
      <c r="K491" s="7" t="s">
        <v>23</v>
      </c>
      <c r="L491" s="7"/>
      <c r="M491" s="7"/>
      <c r="N491" s="7">
        <f>Produccion[[#This Row],[Cant. Bolsas]]*Produccion[[#This Row],[Kilos Bolsa]]</f>
        <v>0</v>
      </c>
      <c r="O491" s="8" t="s">
        <v>45</v>
      </c>
      <c r="P491" s="29">
        <f>Produccion[[#This Row],[Kilos Producidos]]*VLOOKUP(Produccion[[#This Row],[PRODUCTO]],ValorXKG[#All],2,FALSE)</f>
        <v>0</v>
      </c>
    </row>
    <row r="492" spans="4:16" x14ac:dyDescent="0.25">
      <c r="D492" s="4" t="s">
        <v>826</v>
      </c>
      <c r="E492" s="5">
        <v>44489</v>
      </c>
      <c r="F492" s="6">
        <v>0.125</v>
      </c>
      <c r="G492" s="6">
        <v>0.15625</v>
      </c>
      <c r="H492" s="6">
        <f>MOD(Produccion[HORA FIN]-Produccion[HORA INICIO],1)</f>
        <v>3.125E-2</v>
      </c>
      <c r="I492" s="16" t="s">
        <v>12</v>
      </c>
      <c r="J492" s="7" t="s">
        <v>784</v>
      </c>
      <c r="K492" s="7" t="s">
        <v>19</v>
      </c>
      <c r="L492" s="7">
        <v>3</v>
      </c>
      <c r="M492" s="7">
        <v>50</v>
      </c>
      <c r="N492" s="7">
        <f>Produccion[[#This Row],[Cant. Bolsas]]*Produccion[[#This Row],[Kilos Bolsa]]</f>
        <v>150</v>
      </c>
      <c r="O492" s="8" t="s">
        <v>827</v>
      </c>
      <c r="P492" s="29">
        <f>Produccion[[#This Row],[Kilos Producidos]]*VLOOKUP(Produccion[[#This Row],[PRODUCTO]],ValorXKG[#All],2,FALSE)</f>
        <v>15000</v>
      </c>
    </row>
    <row r="493" spans="4:16" x14ac:dyDescent="0.25">
      <c r="D493" s="4" t="s">
        <v>826</v>
      </c>
      <c r="E493" s="5">
        <v>44489</v>
      </c>
      <c r="F493" s="6">
        <v>0.15625</v>
      </c>
      <c r="G493" s="6">
        <v>0.22569444444444445</v>
      </c>
      <c r="H493" s="6">
        <f>MOD(Produccion[HORA FIN]-Produccion[HORA INICIO],1)</f>
        <v>6.9444444444444448E-2</v>
      </c>
      <c r="I493" s="16" t="s">
        <v>22</v>
      </c>
      <c r="J493" s="7" t="s">
        <v>784</v>
      </c>
      <c r="K493" s="7" t="s">
        <v>23</v>
      </c>
      <c r="L493" s="7"/>
      <c r="M493" s="7"/>
      <c r="N493" s="7">
        <f>Produccion[[#This Row],[Cant. Bolsas]]*Produccion[[#This Row],[Kilos Bolsa]]</f>
        <v>0</v>
      </c>
      <c r="O493" s="8" t="s">
        <v>45</v>
      </c>
      <c r="P493" s="29">
        <f>Produccion[[#This Row],[Kilos Producidos]]*VLOOKUP(Produccion[[#This Row],[PRODUCTO]],ValorXKG[#All],2,FALSE)</f>
        <v>0</v>
      </c>
    </row>
    <row r="494" spans="4:16" x14ac:dyDescent="0.25">
      <c r="D494" s="4" t="s">
        <v>826</v>
      </c>
      <c r="E494" s="5">
        <v>44489</v>
      </c>
      <c r="F494" s="6">
        <v>0.22569444444444445</v>
      </c>
      <c r="G494" s="6">
        <v>0.25</v>
      </c>
      <c r="H494" s="6">
        <f>MOD(Produccion[HORA FIN]-Produccion[HORA INICIO],1)</f>
        <v>2.4305555555555552E-2</v>
      </c>
      <c r="I494" s="16" t="s">
        <v>211</v>
      </c>
      <c r="J494" s="7" t="s">
        <v>784</v>
      </c>
      <c r="K494" s="7" t="s">
        <v>36</v>
      </c>
      <c r="L494" s="7">
        <v>7</v>
      </c>
      <c r="M494" s="7">
        <v>30</v>
      </c>
      <c r="N494" s="7">
        <f>Produccion[[#This Row],[Cant. Bolsas]]*Produccion[[#This Row],[Kilos Bolsa]]</f>
        <v>210</v>
      </c>
      <c r="O494" s="8" t="s">
        <v>827</v>
      </c>
      <c r="P494" s="29">
        <f>Produccion[[#This Row],[Kilos Producidos]]*VLOOKUP(Produccion[[#This Row],[PRODUCTO]],ValorXKG[#All],2,FALSE)</f>
        <v>24150</v>
      </c>
    </row>
    <row r="495" spans="4:16" x14ac:dyDescent="0.25">
      <c r="D495" s="4" t="s">
        <v>826</v>
      </c>
      <c r="E495" s="5">
        <v>44489</v>
      </c>
      <c r="F495" s="6">
        <v>0.22569444444444445</v>
      </c>
      <c r="G495" s="6">
        <v>0.25</v>
      </c>
      <c r="H495" s="6">
        <f>MOD(Produccion[HORA FIN]-Produccion[HORA INICIO],1)</f>
        <v>2.4305555555555552E-2</v>
      </c>
      <c r="I495" s="16" t="s">
        <v>217</v>
      </c>
      <c r="J495" s="7" t="s">
        <v>784</v>
      </c>
      <c r="K495" s="7" t="s">
        <v>38</v>
      </c>
      <c r="L495" s="7">
        <v>10</v>
      </c>
      <c r="M495" s="7">
        <v>20</v>
      </c>
      <c r="N495" s="7">
        <f>Produccion[[#This Row],[Cant. Bolsas]]*Produccion[[#This Row],[Kilos Bolsa]]</f>
        <v>200</v>
      </c>
      <c r="O495" s="8" t="s">
        <v>827</v>
      </c>
      <c r="P495" s="29">
        <f>Produccion[[#This Row],[Kilos Producidos]]*VLOOKUP(Produccion[[#This Row],[PRODUCTO]],ValorXKG[#All],2,FALSE)</f>
        <v>33000</v>
      </c>
    </row>
    <row r="496" spans="4:16" x14ac:dyDescent="0.25">
      <c r="D496" s="4" t="s">
        <v>825</v>
      </c>
      <c r="E496" s="5">
        <v>44490</v>
      </c>
      <c r="F496" s="6">
        <v>0.25</v>
      </c>
      <c r="G496" s="6">
        <v>0.39374999999999999</v>
      </c>
      <c r="H496" s="6">
        <f>MOD(Produccion[HORA FIN]-Produccion[HORA INICIO],1)</f>
        <v>0.14374999999999999</v>
      </c>
      <c r="I496" s="16" t="s">
        <v>218</v>
      </c>
      <c r="J496" s="7" t="s">
        <v>66</v>
      </c>
      <c r="K496" s="7" t="s">
        <v>36</v>
      </c>
      <c r="L496" s="7">
        <v>12</v>
      </c>
      <c r="M496" s="7">
        <v>30</v>
      </c>
      <c r="N496" s="7">
        <f>Produccion[[#This Row],[Cant. Bolsas]]*Produccion[[#This Row],[Kilos Bolsa]]</f>
        <v>360</v>
      </c>
      <c r="O496" s="8" t="s">
        <v>827</v>
      </c>
      <c r="P496" s="29">
        <f>Produccion[[#This Row],[Kilos Producidos]]*VLOOKUP(Produccion[[#This Row],[PRODUCTO]],ValorXKG[#All],2,FALSE)</f>
        <v>41400</v>
      </c>
    </row>
    <row r="497" spans="4:16" x14ac:dyDescent="0.25">
      <c r="D497" s="4" t="s">
        <v>825</v>
      </c>
      <c r="E497" s="5">
        <v>44490</v>
      </c>
      <c r="F497" s="6">
        <v>0.25</v>
      </c>
      <c r="G497" s="6">
        <v>0.39374999999999999</v>
      </c>
      <c r="H497" s="6">
        <f>MOD(Produccion[HORA FIN]-Produccion[HORA INICIO],1)</f>
        <v>0.14374999999999999</v>
      </c>
      <c r="I497" s="16" t="s">
        <v>218</v>
      </c>
      <c r="J497" s="7" t="s">
        <v>66</v>
      </c>
      <c r="K497" s="7" t="s">
        <v>38</v>
      </c>
      <c r="L497" s="7">
        <v>18</v>
      </c>
      <c r="M497" s="7">
        <v>20</v>
      </c>
      <c r="N497" s="7">
        <f>Produccion[[#This Row],[Cant. Bolsas]]*Produccion[[#This Row],[Kilos Bolsa]]</f>
        <v>360</v>
      </c>
      <c r="O497" s="8" t="s">
        <v>827</v>
      </c>
      <c r="P497" s="29">
        <f>Produccion[[#This Row],[Kilos Producidos]]*VLOOKUP(Produccion[[#This Row],[PRODUCTO]],ValorXKG[#All],2,FALSE)</f>
        <v>59400</v>
      </c>
    </row>
    <row r="498" spans="4:16" x14ac:dyDescent="0.25">
      <c r="D498" s="4" t="s">
        <v>825</v>
      </c>
      <c r="E498" s="5">
        <v>44490</v>
      </c>
      <c r="F498" s="6">
        <v>0.39374999999999999</v>
      </c>
      <c r="G498" s="6">
        <v>0.44791666666666669</v>
      </c>
      <c r="H498" s="6">
        <f>MOD(Produccion[HORA FIN]-Produccion[HORA INICIO],1)</f>
        <v>5.4166666666666696E-2</v>
      </c>
      <c r="I498" s="16" t="s">
        <v>22</v>
      </c>
      <c r="J498" s="7" t="s">
        <v>66</v>
      </c>
      <c r="K498" s="7" t="s">
        <v>23</v>
      </c>
      <c r="L498" s="7"/>
      <c r="M498" s="7"/>
      <c r="N498" s="7">
        <f>Produccion[[#This Row],[Cant. Bolsas]]*Produccion[[#This Row],[Kilos Bolsa]]</f>
        <v>0</v>
      </c>
      <c r="O498" s="8" t="s">
        <v>28</v>
      </c>
      <c r="P498" s="29">
        <f>Produccion[[#This Row],[Kilos Producidos]]*VLOOKUP(Produccion[[#This Row],[PRODUCTO]],ValorXKG[#All],2,FALSE)</f>
        <v>0</v>
      </c>
    </row>
    <row r="499" spans="4:16" x14ac:dyDescent="0.25">
      <c r="D499" s="4" t="s">
        <v>825</v>
      </c>
      <c r="E499" s="5">
        <v>44490</v>
      </c>
      <c r="F499" s="6">
        <v>0.44791666666666669</v>
      </c>
      <c r="G499" s="6">
        <v>0.58333333333333337</v>
      </c>
      <c r="H499" s="6">
        <f>MOD(Produccion[HORA FIN]-Produccion[HORA INICIO],1)</f>
        <v>0.13541666666666669</v>
      </c>
      <c r="I499" s="16" t="s">
        <v>219</v>
      </c>
      <c r="J499" s="7" t="s">
        <v>66</v>
      </c>
      <c r="K499" s="7" t="s">
        <v>26</v>
      </c>
      <c r="L499" s="7">
        <v>32</v>
      </c>
      <c r="M499" s="7">
        <v>40</v>
      </c>
      <c r="N499" s="7">
        <f>Produccion[[#This Row],[Cant. Bolsas]]*Produccion[[#This Row],[Kilos Bolsa]]</f>
        <v>1280</v>
      </c>
      <c r="O499" s="8" t="s">
        <v>827</v>
      </c>
      <c r="P499" s="29">
        <f>Produccion[[#This Row],[Kilos Producidos]]*VLOOKUP(Produccion[[#This Row],[PRODUCTO]],ValorXKG[#All],2,FALSE)</f>
        <v>192000</v>
      </c>
    </row>
    <row r="500" spans="4:16" x14ac:dyDescent="0.25">
      <c r="D500" s="4" t="s">
        <v>824</v>
      </c>
      <c r="E500" s="5">
        <v>44490</v>
      </c>
      <c r="F500" s="6">
        <v>0.58333333333333337</v>
      </c>
      <c r="G500" s="6">
        <v>0.72222222222222221</v>
      </c>
      <c r="H500" s="6">
        <f>MOD(Produccion[HORA FIN]-Produccion[HORA INICIO],1)</f>
        <v>0.13888888888888884</v>
      </c>
      <c r="I500" s="16" t="s">
        <v>47</v>
      </c>
      <c r="J500" s="7" t="s">
        <v>783</v>
      </c>
      <c r="K500" s="7" t="s">
        <v>26</v>
      </c>
      <c r="L500" s="7">
        <v>28</v>
      </c>
      <c r="M500" s="7">
        <v>40</v>
      </c>
      <c r="N500" s="7">
        <f>Produccion[[#This Row],[Cant. Bolsas]]*Produccion[[#This Row],[Kilos Bolsa]]</f>
        <v>1120</v>
      </c>
      <c r="O500" s="8" t="s">
        <v>827</v>
      </c>
      <c r="P500" s="29">
        <f>Produccion[[#This Row],[Kilos Producidos]]*VLOOKUP(Produccion[[#This Row],[PRODUCTO]],ValorXKG[#All],2,FALSE)</f>
        <v>168000</v>
      </c>
    </row>
    <row r="501" spans="4:16" x14ac:dyDescent="0.25">
      <c r="D501" s="4" t="s">
        <v>824</v>
      </c>
      <c r="E501" s="5">
        <v>44490</v>
      </c>
      <c r="F501" s="6">
        <v>0.72222222222222221</v>
      </c>
      <c r="G501" s="6">
        <v>0.78472222222222221</v>
      </c>
      <c r="H501" s="6">
        <f>MOD(Produccion[HORA FIN]-Produccion[HORA INICIO],1)</f>
        <v>6.25E-2</v>
      </c>
      <c r="I501" s="16" t="s">
        <v>22</v>
      </c>
      <c r="J501" s="7" t="s">
        <v>783</v>
      </c>
      <c r="K501" s="7" t="s">
        <v>23</v>
      </c>
      <c r="L501" s="7"/>
      <c r="M501" s="7"/>
      <c r="N501" s="7">
        <f>Produccion[[#This Row],[Cant. Bolsas]]*Produccion[[#This Row],[Kilos Bolsa]]</f>
        <v>0</v>
      </c>
      <c r="O501" s="8" t="s">
        <v>28</v>
      </c>
      <c r="P501" s="29">
        <f>Produccion[[#This Row],[Kilos Producidos]]*VLOOKUP(Produccion[[#This Row],[PRODUCTO]],ValorXKG[#All],2,FALSE)</f>
        <v>0</v>
      </c>
    </row>
    <row r="502" spans="4:16" x14ac:dyDescent="0.25">
      <c r="D502" s="4" t="s">
        <v>824</v>
      </c>
      <c r="E502" s="5">
        <v>44490</v>
      </c>
      <c r="F502" s="6">
        <v>0.78472222222222221</v>
      </c>
      <c r="G502" s="6">
        <v>0.91666666666666663</v>
      </c>
      <c r="H502" s="6">
        <f>MOD(Produccion[HORA FIN]-Produccion[HORA INICIO],1)</f>
        <v>0.13194444444444442</v>
      </c>
      <c r="I502" s="16" t="s">
        <v>220</v>
      </c>
      <c r="J502" s="7" t="s">
        <v>783</v>
      </c>
      <c r="K502" s="7" t="s">
        <v>36</v>
      </c>
      <c r="L502" s="7">
        <v>16</v>
      </c>
      <c r="M502" s="7">
        <v>30</v>
      </c>
      <c r="N502" s="7">
        <f>Produccion[[#This Row],[Cant. Bolsas]]*Produccion[[#This Row],[Kilos Bolsa]]</f>
        <v>480</v>
      </c>
      <c r="O502" s="8" t="s">
        <v>827</v>
      </c>
      <c r="P502" s="29">
        <f>Produccion[[#This Row],[Kilos Producidos]]*VLOOKUP(Produccion[[#This Row],[PRODUCTO]],ValorXKG[#All],2,FALSE)</f>
        <v>55200</v>
      </c>
    </row>
    <row r="503" spans="4:16" x14ac:dyDescent="0.25">
      <c r="D503" s="4" t="s">
        <v>824</v>
      </c>
      <c r="E503" s="5">
        <v>44490</v>
      </c>
      <c r="F503" s="6">
        <v>0.78472222222222221</v>
      </c>
      <c r="G503" s="6">
        <v>0.91666666666666663</v>
      </c>
      <c r="H503" s="6">
        <f>MOD(Produccion[HORA FIN]-Produccion[HORA INICIO],1)</f>
        <v>0.13194444444444442</v>
      </c>
      <c r="I503" s="16" t="s">
        <v>220</v>
      </c>
      <c r="J503" s="7" t="s">
        <v>783</v>
      </c>
      <c r="K503" s="7" t="s">
        <v>38</v>
      </c>
      <c r="L503" s="7">
        <v>24</v>
      </c>
      <c r="M503" s="7">
        <v>20</v>
      </c>
      <c r="N503" s="7">
        <f>Produccion[[#This Row],[Cant. Bolsas]]*Produccion[[#This Row],[Kilos Bolsa]]</f>
        <v>480</v>
      </c>
      <c r="O503" s="8" t="s">
        <v>827</v>
      </c>
      <c r="P503" s="29">
        <f>Produccion[[#This Row],[Kilos Producidos]]*VLOOKUP(Produccion[[#This Row],[PRODUCTO]],ValorXKG[#All],2,FALSE)</f>
        <v>79200</v>
      </c>
    </row>
    <row r="504" spans="4:16" x14ac:dyDescent="0.25">
      <c r="D504" s="4" t="s">
        <v>826</v>
      </c>
      <c r="E504" s="5">
        <v>44490</v>
      </c>
      <c r="F504" s="6">
        <v>0.91666666666666663</v>
      </c>
      <c r="G504" s="6">
        <v>1.3888888888888888E-2</v>
      </c>
      <c r="H504" s="6">
        <f>MOD(Produccion[HORA FIN]-Produccion[HORA INICIO],1)</f>
        <v>9.722222222222221E-2</v>
      </c>
      <c r="I504" s="16" t="s">
        <v>221</v>
      </c>
      <c r="J504" s="7" t="s">
        <v>784</v>
      </c>
      <c r="K504" s="7" t="s">
        <v>36</v>
      </c>
      <c r="L504" s="7">
        <v>3</v>
      </c>
      <c r="M504" s="7">
        <v>30</v>
      </c>
      <c r="N504" s="7">
        <f>Produccion[[#This Row],[Cant. Bolsas]]*Produccion[[#This Row],[Kilos Bolsa]]</f>
        <v>90</v>
      </c>
      <c r="O504" s="8" t="s">
        <v>827</v>
      </c>
      <c r="P504" s="29">
        <f>Produccion[[#This Row],[Kilos Producidos]]*VLOOKUP(Produccion[[#This Row],[PRODUCTO]],ValorXKG[#All],2,FALSE)</f>
        <v>10350</v>
      </c>
    </row>
    <row r="505" spans="4:16" x14ac:dyDescent="0.25">
      <c r="D505" s="4" t="s">
        <v>826</v>
      </c>
      <c r="E505" s="5">
        <v>44490</v>
      </c>
      <c r="F505" s="6">
        <v>0.91666666666666663</v>
      </c>
      <c r="G505" s="6">
        <v>1.3888888888888888E-2</v>
      </c>
      <c r="H505" s="6">
        <f>MOD(Produccion[HORA FIN]-Produccion[HORA INICIO],1)</f>
        <v>9.722222222222221E-2</v>
      </c>
      <c r="I505" s="16" t="s">
        <v>105</v>
      </c>
      <c r="J505" s="7" t="s">
        <v>784</v>
      </c>
      <c r="K505" s="7" t="s">
        <v>38</v>
      </c>
      <c r="L505" s="7">
        <v>5</v>
      </c>
      <c r="M505" s="7">
        <v>20</v>
      </c>
      <c r="N505" s="7">
        <f>Produccion[[#This Row],[Cant. Bolsas]]*Produccion[[#This Row],[Kilos Bolsa]]</f>
        <v>100</v>
      </c>
      <c r="O505" s="8" t="s">
        <v>827</v>
      </c>
      <c r="P505" s="29">
        <f>Produccion[[#This Row],[Kilos Producidos]]*VLOOKUP(Produccion[[#This Row],[PRODUCTO]],ValorXKG[#All],2,FALSE)</f>
        <v>16500</v>
      </c>
    </row>
    <row r="506" spans="4:16" x14ac:dyDescent="0.25">
      <c r="D506" s="4" t="s">
        <v>826</v>
      </c>
      <c r="E506" s="5">
        <v>44490</v>
      </c>
      <c r="F506" s="6">
        <v>1.3888888888888888E-2</v>
      </c>
      <c r="G506" s="6">
        <v>0.25</v>
      </c>
      <c r="H506" s="6">
        <f>MOD(Produccion[HORA FIN]-Produccion[HORA INICIO],1)</f>
        <v>0.2361111111111111</v>
      </c>
      <c r="I506" s="16" t="s">
        <v>61</v>
      </c>
      <c r="J506" s="7" t="s">
        <v>784</v>
      </c>
      <c r="K506" s="7" t="s">
        <v>32</v>
      </c>
      <c r="L506" s="7">
        <v>48</v>
      </c>
      <c r="M506" s="7">
        <v>30</v>
      </c>
      <c r="N506" s="7">
        <f>Produccion[[#This Row],[Cant. Bolsas]]*Produccion[[#This Row],[Kilos Bolsa]]</f>
        <v>1440</v>
      </c>
      <c r="O506" s="8" t="s">
        <v>827</v>
      </c>
      <c r="P506" s="29">
        <f>Produccion[[#This Row],[Kilos Producidos]]*VLOOKUP(Produccion[[#This Row],[PRODUCTO]],ValorXKG[#All],2,FALSE)</f>
        <v>165600</v>
      </c>
    </row>
    <row r="507" spans="4:16" x14ac:dyDescent="0.25">
      <c r="D507" s="4" t="s">
        <v>825</v>
      </c>
      <c r="E507" s="5">
        <v>44491</v>
      </c>
      <c r="F507" s="6">
        <v>0.25</v>
      </c>
      <c r="G507" s="6">
        <v>0.375</v>
      </c>
      <c r="H507" s="6">
        <f>MOD(Produccion[HORA FIN]-Produccion[HORA INICIO],1)</f>
        <v>0.125</v>
      </c>
      <c r="I507" s="16" t="s">
        <v>12</v>
      </c>
      <c r="J507" s="7" t="s">
        <v>66</v>
      </c>
      <c r="K507" s="7" t="s">
        <v>32</v>
      </c>
      <c r="L507" s="7">
        <v>20</v>
      </c>
      <c r="M507" s="7">
        <v>30</v>
      </c>
      <c r="N507" s="7">
        <f>Produccion[[#This Row],[Cant. Bolsas]]*Produccion[[#This Row],[Kilos Bolsa]]</f>
        <v>600</v>
      </c>
      <c r="O507" s="8" t="s">
        <v>827</v>
      </c>
      <c r="P507" s="29">
        <f>Produccion[[#This Row],[Kilos Producidos]]*VLOOKUP(Produccion[[#This Row],[PRODUCTO]],ValorXKG[#All],2,FALSE)</f>
        <v>69000</v>
      </c>
    </row>
    <row r="508" spans="4:16" x14ac:dyDescent="0.25">
      <c r="D508" s="4" t="s">
        <v>825</v>
      </c>
      <c r="E508" s="5">
        <v>44491</v>
      </c>
      <c r="F508" s="6">
        <v>0.375</v>
      </c>
      <c r="G508" s="6">
        <v>0.41388888888888886</v>
      </c>
      <c r="H508" s="6">
        <f>MOD(Produccion[HORA FIN]-Produccion[HORA INICIO],1)</f>
        <v>3.8888888888888862E-2</v>
      </c>
      <c r="I508" s="16" t="s">
        <v>22</v>
      </c>
      <c r="J508" s="7" t="s">
        <v>66</v>
      </c>
      <c r="K508" s="7" t="s">
        <v>23</v>
      </c>
      <c r="L508" s="7"/>
      <c r="M508" s="7"/>
      <c r="N508" s="7">
        <f>Produccion[[#This Row],[Cant. Bolsas]]*Produccion[[#This Row],[Kilos Bolsa]]</f>
        <v>0</v>
      </c>
      <c r="O508" s="8" t="s">
        <v>28</v>
      </c>
      <c r="P508" s="29">
        <f>Produccion[[#This Row],[Kilos Producidos]]*VLOOKUP(Produccion[[#This Row],[PRODUCTO]],ValorXKG[#All],2,FALSE)</f>
        <v>0</v>
      </c>
    </row>
    <row r="509" spans="4:16" x14ac:dyDescent="0.25">
      <c r="D509" s="4" t="s">
        <v>825</v>
      </c>
      <c r="E509" s="5">
        <v>44491</v>
      </c>
      <c r="F509" s="6">
        <v>0.41388888888888886</v>
      </c>
      <c r="G509" s="6">
        <v>0.58333333333333337</v>
      </c>
      <c r="H509" s="6">
        <f>MOD(Produccion[HORA FIN]-Produccion[HORA INICIO],1)</f>
        <v>0.16944444444444451</v>
      </c>
      <c r="I509" s="16" t="s">
        <v>222</v>
      </c>
      <c r="J509" s="7" t="s">
        <v>66</v>
      </c>
      <c r="K509" s="7" t="s">
        <v>32</v>
      </c>
      <c r="L509" s="7">
        <v>40</v>
      </c>
      <c r="M509" s="7">
        <v>30</v>
      </c>
      <c r="N509" s="7">
        <f>Produccion[[#This Row],[Cant. Bolsas]]*Produccion[[#This Row],[Kilos Bolsa]]</f>
        <v>1200</v>
      </c>
      <c r="O509" s="8" t="s">
        <v>827</v>
      </c>
      <c r="P509" s="29">
        <f>Produccion[[#This Row],[Kilos Producidos]]*VLOOKUP(Produccion[[#This Row],[PRODUCTO]],ValorXKG[#All],2,FALSE)</f>
        <v>138000</v>
      </c>
    </row>
    <row r="510" spans="4:16" x14ac:dyDescent="0.25">
      <c r="D510" s="4" t="s">
        <v>824</v>
      </c>
      <c r="E510" s="5">
        <v>44491</v>
      </c>
      <c r="F510" s="6">
        <v>0.58333333333333337</v>
      </c>
      <c r="G510" s="6">
        <v>0.70833333333333337</v>
      </c>
      <c r="H510" s="6">
        <f>MOD(Produccion[HORA FIN]-Produccion[HORA INICIO],1)</f>
        <v>0.125</v>
      </c>
      <c r="I510" s="16" t="s">
        <v>16</v>
      </c>
      <c r="J510" s="7" t="s">
        <v>783</v>
      </c>
      <c r="K510" s="7" t="s">
        <v>32</v>
      </c>
      <c r="L510" s="7">
        <v>21</v>
      </c>
      <c r="M510" s="7">
        <v>30</v>
      </c>
      <c r="N510" s="7">
        <f>Produccion[[#This Row],[Cant. Bolsas]]*Produccion[[#This Row],[Kilos Bolsa]]</f>
        <v>630</v>
      </c>
      <c r="O510" s="8" t="s">
        <v>827</v>
      </c>
      <c r="P510" s="29">
        <f>Produccion[[#This Row],[Kilos Producidos]]*VLOOKUP(Produccion[[#This Row],[PRODUCTO]],ValorXKG[#All],2,FALSE)</f>
        <v>72450</v>
      </c>
    </row>
    <row r="511" spans="4:16" x14ac:dyDescent="0.25">
      <c r="D511" s="4" t="s">
        <v>824</v>
      </c>
      <c r="E511" s="5">
        <v>44491</v>
      </c>
      <c r="F511" s="6">
        <v>0.70833333333333337</v>
      </c>
      <c r="G511" s="6">
        <v>0.91666666666666663</v>
      </c>
      <c r="H511" s="6">
        <f>MOD(Produccion[HORA FIN]-Produccion[HORA INICIO],1)</f>
        <v>0.20833333333333326</v>
      </c>
      <c r="I511" s="16" t="s">
        <v>189</v>
      </c>
      <c r="J511" s="7" t="s">
        <v>783</v>
      </c>
      <c r="K511" s="7" t="s">
        <v>36</v>
      </c>
      <c r="L511" s="7">
        <v>22</v>
      </c>
      <c r="M511" s="7">
        <v>30</v>
      </c>
      <c r="N511" s="7">
        <f>Produccion[[#This Row],[Cant. Bolsas]]*Produccion[[#This Row],[Kilos Bolsa]]</f>
        <v>660</v>
      </c>
      <c r="O511" s="8" t="s">
        <v>827</v>
      </c>
      <c r="P511" s="29">
        <f>Produccion[[#This Row],[Kilos Producidos]]*VLOOKUP(Produccion[[#This Row],[PRODUCTO]],ValorXKG[#All],2,FALSE)</f>
        <v>75900</v>
      </c>
    </row>
    <row r="512" spans="4:16" x14ac:dyDescent="0.25">
      <c r="D512" s="4" t="s">
        <v>824</v>
      </c>
      <c r="E512" s="5">
        <v>44491</v>
      </c>
      <c r="F512" s="6">
        <v>0.70833333333333337</v>
      </c>
      <c r="G512" s="6">
        <v>0.91666666666666663</v>
      </c>
      <c r="H512" s="6">
        <f>MOD(Produccion[HORA FIN]-Produccion[HORA INICIO],1)</f>
        <v>0.20833333333333326</v>
      </c>
      <c r="I512" s="16" t="s">
        <v>189</v>
      </c>
      <c r="J512" s="7" t="s">
        <v>783</v>
      </c>
      <c r="K512" s="7" t="s">
        <v>38</v>
      </c>
      <c r="L512" s="7">
        <v>33</v>
      </c>
      <c r="M512" s="7">
        <v>20</v>
      </c>
      <c r="N512" s="7">
        <f>Produccion[[#This Row],[Cant. Bolsas]]*Produccion[[#This Row],[Kilos Bolsa]]</f>
        <v>660</v>
      </c>
      <c r="O512" s="8" t="s">
        <v>827</v>
      </c>
      <c r="P512" s="29">
        <f>Produccion[[#This Row],[Kilos Producidos]]*VLOOKUP(Produccion[[#This Row],[PRODUCTO]],ValorXKG[#All],2,FALSE)</f>
        <v>108900</v>
      </c>
    </row>
    <row r="513" spans="4:16" x14ac:dyDescent="0.25">
      <c r="D513" s="4" t="s">
        <v>826</v>
      </c>
      <c r="E513" s="5">
        <v>44491</v>
      </c>
      <c r="F513" s="6">
        <v>0.91666666666666663</v>
      </c>
      <c r="G513" s="6">
        <v>0.22569444444444445</v>
      </c>
      <c r="H513" s="6">
        <f>MOD(Produccion[HORA FIN]-Produccion[HORA INICIO],1)</f>
        <v>0.30902777777777779</v>
      </c>
      <c r="I513" s="16" t="s">
        <v>223</v>
      </c>
      <c r="J513" s="7" t="s">
        <v>784</v>
      </c>
      <c r="K513" s="7" t="s">
        <v>36</v>
      </c>
      <c r="L513" s="7">
        <v>30</v>
      </c>
      <c r="M513" s="7">
        <v>30</v>
      </c>
      <c r="N513" s="7">
        <f>Produccion[[#This Row],[Cant. Bolsas]]*Produccion[[#This Row],[Kilos Bolsa]]</f>
        <v>900</v>
      </c>
      <c r="O513" s="8" t="s">
        <v>827</v>
      </c>
      <c r="P513" s="29">
        <f>Produccion[[#This Row],[Kilos Producidos]]*VLOOKUP(Produccion[[#This Row],[PRODUCTO]],ValorXKG[#All],2,FALSE)</f>
        <v>103500</v>
      </c>
    </row>
    <row r="514" spans="4:16" x14ac:dyDescent="0.25">
      <c r="D514" s="4" t="s">
        <v>826</v>
      </c>
      <c r="E514" s="5">
        <v>44491</v>
      </c>
      <c r="F514" s="6">
        <v>0.91666666666666663</v>
      </c>
      <c r="G514" s="6">
        <v>0.22569444444444445</v>
      </c>
      <c r="H514" s="6">
        <f>MOD(Produccion[HORA FIN]-Produccion[HORA INICIO],1)</f>
        <v>0.30902777777777779</v>
      </c>
      <c r="I514" s="16" t="s">
        <v>223</v>
      </c>
      <c r="J514" s="7" t="s">
        <v>784</v>
      </c>
      <c r="K514" s="7" t="s">
        <v>38</v>
      </c>
      <c r="L514" s="7">
        <v>45</v>
      </c>
      <c r="M514" s="7">
        <v>20</v>
      </c>
      <c r="N514" s="7">
        <f>Produccion[[#This Row],[Cant. Bolsas]]*Produccion[[#This Row],[Kilos Bolsa]]</f>
        <v>900</v>
      </c>
      <c r="O514" s="8" t="s">
        <v>827</v>
      </c>
      <c r="P514" s="29">
        <f>Produccion[[#This Row],[Kilos Producidos]]*VLOOKUP(Produccion[[#This Row],[PRODUCTO]],ValorXKG[#All],2,FALSE)</f>
        <v>148500</v>
      </c>
    </row>
    <row r="515" spans="4:16" x14ac:dyDescent="0.25">
      <c r="D515" s="4" t="s">
        <v>826</v>
      </c>
      <c r="E515" s="5">
        <v>44491</v>
      </c>
      <c r="F515" s="6">
        <v>0.22569444444444445</v>
      </c>
      <c r="G515" s="6">
        <v>0.25</v>
      </c>
      <c r="H515" s="6">
        <f>MOD(Produccion[HORA FIN]-Produccion[HORA INICIO],1)</f>
        <v>2.4305555555555552E-2</v>
      </c>
      <c r="I515" s="16" t="s">
        <v>22</v>
      </c>
      <c r="J515" s="7" t="s">
        <v>784</v>
      </c>
      <c r="K515" s="7" t="s">
        <v>23</v>
      </c>
      <c r="L515" s="7"/>
      <c r="M515" s="7"/>
      <c r="N515" s="7">
        <f>Produccion[[#This Row],[Cant. Bolsas]]*Produccion[[#This Row],[Kilos Bolsa]]</f>
        <v>0</v>
      </c>
      <c r="O515" s="8" t="s">
        <v>49</v>
      </c>
      <c r="P515" s="29">
        <f>Produccion[[#This Row],[Kilos Producidos]]*VLOOKUP(Produccion[[#This Row],[PRODUCTO]],ValorXKG[#All],2,FALSE)</f>
        <v>0</v>
      </c>
    </row>
    <row r="516" spans="4:16" x14ac:dyDescent="0.25">
      <c r="D516" s="4" t="s">
        <v>825</v>
      </c>
      <c r="E516" s="5">
        <v>44492</v>
      </c>
      <c r="F516" s="6">
        <v>0.25</v>
      </c>
      <c r="G516" s="6">
        <v>0.58333333333333337</v>
      </c>
      <c r="H516" s="6">
        <f>MOD(Produccion[HORA FIN]-Produccion[HORA INICIO],1)</f>
        <v>0.33333333333333337</v>
      </c>
      <c r="I516" s="16" t="s">
        <v>22</v>
      </c>
      <c r="J516" s="7" t="s">
        <v>413</v>
      </c>
      <c r="K516" s="7" t="s">
        <v>23</v>
      </c>
      <c r="L516" s="7"/>
      <c r="M516" s="7"/>
      <c r="N516" s="7">
        <f>Produccion[[#This Row],[Cant. Bolsas]]*Produccion[[#This Row],[Kilos Bolsa]]</f>
        <v>0</v>
      </c>
      <c r="O516" s="8" t="s">
        <v>49</v>
      </c>
      <c r="P516" s="29">
        <f>Produccion[[#This Row],[Kilos Producidos]]*VLOOKUP(Produccion[[#This Row],[PRODUCTO]],ValorXKG[#All],2,FALSE)</f>
        <v>0</v>
      </c>
    </row>
    <row r="517" spans="4:16" x14ac:dyDescent="0.25">
      <c r="D517" s="4" t="s">
        <v>825</v>
      </c>
      <c r="E517" s="5">
        <v>44494</v>
      </c>
      <c r="F517" s="6">
        <v>0.25</v>
      </c>
      <c r="G517" s="6">
        <v>0.58333333333333337</v>
      </c>
      <c r="H517" s="6">
        <f>MOD(Produccion[HORA FIN]-Produccion[HORA INICIO],1)</f>
        <v>0.33333333333333337</v>
      </c>
      <c r="I517" s="16" t="s">
        <v>22</v>
      </c>
      <c r="J517" s="7" t="s">
        <v>66</v>
      </c>
      <c r="K517" s="7" t="s">
        <v>23</v>
      </c>
      <c r="L517" s="7"/>
      <c r="M517" s="7"/>
      <c r="N517" s="7">
        <f>Produccion[[#This Row],[Cant. Bolsas]]*Produccion[[#This Row],[Kilos Bolsa]]</f>
        <v>0</v>
      </c>
      <c r="O517" s="8" t="s">
        <v>45</v>
      </c>
      <c r="P517" s="29">
        <f>Produccion[[#This Row],[Kilos Producidos]]*VLOOKUP(Produccion[[#This Row],[PRODUCTO]],ValorXKG[#All],2,FALSE)</f>
        <v>0</v>
      </c>
    </row>
    <row r="518" spans="4:16" x14ac:dyDescent="0.25">
      <c r="D518" s="4" t="s">
        <v>824</v>
      </c>
      <c r="E518" s="5">
        <v>44494</v>
      </c>
      <c r="F518" s="6">
        <v>0.58333333333333337</v>
      </c>
      <c r="G518" s="6">
        <v>0.75</v>
      </c>
      <c r="H518" s="6">
        <f>MOD(Produccion[HORA FIN]-Produccion[HORA INICIO],1)</f>
        <v>0.16666666666666663</v>
      </c>
      <c r="I518" s="16" t="s">
        <v>22</v>
      </c>
      <c r="J518" s="7" t="s">
        <v>783</v>
      </c>
      <c r="K518" s="7" t="s">
        <v>23</v>
      </c>
      <c r="L518" s="7"/>
      <c r="M518" s="7"/>
      <c r="N518" s="7">
        <f>Produccion[[#This Row],[Cant. Bolsas]]*Produccion[[#This Row],[Kilos Bolsa]]</f>
        <v>0</v>
      </c>
      <c r="O518" s="8" t="s">
        <v>45</v>
      </c>
      <c r="P518" s="29">
        <f>Produccion[[#This Row],[Kilos Producidos]]*VLOOKUP(Produccion[[#This Row],[PRODUCTO]],ValorXKG[#All],2,FALSE)</f>
        <v>0</v>
      </c>
    </row>
    <row r="519" spans="4:16" x14ac:dyDescent="0.25">
      <c r="D519" s="4" t="s">
        <v>824</v>
      </c>
      <c r="E519" s="5">
        <v>44494</v>
      </c>
      <c r="F519" s="6">
        <v>0.75</v>
      </c>
      <c r="G519" s="6">
        <v>0.91666666666666663</v>
      </c>
      <c r="H519" s="6">
        <f>MOD(Produccion[HORA FIN]-Produccion[HORA INICIO],1)</f>
        <v>0.16666666666666663</v>
      </c>
      <c r="I519" s="16" t="s">
        <v>224</v>
      </c>
      <c r="J519" s="7" t="s">
        <v>783</v>
      </c>
      <c r="K519" s="7" t="s">
        <v>30</v>
      </c>
      <c r="L519" s="7">
        <v>57</v>
      </c>
      <c r="M519" s="7">
        <v>20</v>
      </c>
      <c r="N519" s="7">
        <f>Produccion[[#This Row],[Cant. Bolsas]]*Produccion[[#This Row],[Kilos Bolsa]]</f>
        <v>1140</v>
      </c>
      <c r="O519" s="8" t="s">
        <v>827</v>
      </c>
      <c r="P519" s="29">
        <f>Produccion[[#This Row],[Kilos Producidos]]*VLOOKUP(Produccion[[#This Row],[PRODUCTO]],ValorXKG[#All],2,FALSE)</f>
        <v>102600</v>
      </c>
    </row>
    <row r="520" spans="4:16" x14ac:dyDescent="0.25">
      <c r="D520" s="4" t="s">
        <v>826</v>
      </c>
      <c r="E520" s="5">
        <v>44494</v>
      </c>
      <c r="F520" s="6">
        <v>0.91666666666666663</v>
      </c>
      <c r="G520" s="6">
        <v>0.18611111111111112</v>
      </c>
      <c r="H520" s="6">
        <f>MOD(Produccion[HORA FIN]-Produccion[HORA INICIO],1)</f>
        <v>0.26944444444444449</v>
      </c>
      <c r="I520" s="16" t="s">
        <v>225</v>
      </c>
      <c r="J520" s="7" t="s">
        <v>784</v>
      </c>
      <c r="K520" s="7" t="s">
        <v>30</v>
      </c>
      <c r="L520" s="7">
        <v>80</v>
      </c>
      <c r="M520" s="7">
        <v>20</v>
      </c>
      <c r="N520" s="7">
        <f>Produccion[[#This Row],[Cant. Bolsas]]*Produccion[[#This Row],[Kilos Bolsa]]</f>
        <v>1600</v>
      </c>
      <c r="O520" s="8" t="s">
        <v>827</v>
      </c>
      <c r="P520" s="29">
        <f>Produccion[[#This Row],[Kilos Producidos]]*VLOOKUP(Produccion[[#This Row],[PRODUCTO]],ValorXKG[#All],2,FALSE)</f>
        <v>144000</v>
      </c>
    </row>
    <row r="521" spans="4:16" x14ac:dyDescent="0.25">
      <c r="D521" s="4" t="s">
        <v>826</v>
      </c>
      <c r="E521" s="5">
        <v>44494</v>
      </c>
      <c r="F521" s="6">
        <v>0.18611111111111112</v>
      </c>
      <c r="G521" s="6">
        <v>0.2326388888888889</v>
      </c>
      <c r="H521" s="6">
        <f>MOD(Produccion[HORA FIN]-Produccion[HORA INICIO],1)</f>
        <v>4.6527777777777779E-2</v>
      </c>
      <c r="I521" s="16" t="s">
        <v>22</v>
      </c>
      <c r="J521" s="7" t="s">
        <v>784</v>
      </c>
      <c r="K521" s="7" t="s">
        <v>23</v>
      </c>
      <c r="L521" s="7"/>
      <c r="M521" s="7"/>
      <c r="N521" s="7">
        <f>Produccion[[#This Row],[Cant. Bolsas]]*Produccion[[#This Row],[Kilos Bolsa]]</f>
        <v>0</v>
      </c>
      <c r="O521" s="8" t="s">
        <v>28</v>
      </c>
      <c r="P521" s="29">
        <f>Produccion[[#This Row],[Kilos Producidos]]*VLOOKUP(Produccion[[#This Row],[PRODUCTO]],ValorXKG[#All],2,FALSE)</f>
        <v>0</v>
      </c>
    </row>
    <row r="522" spans="4:16" x14ac:dyDescent="0.25">
      <c r="D522" s="4" t="s">
        <v>826</v>
      </c>
      <c r="E522" s="5">
        <v>44494</v>
      </c>
      <c r="F522" s="6">
        <v>0.2326388888888889</v>
      </c>
      <c r="G522" s="6">
        <v>0.25</v>
      </c>
      <c r="H522" s="6">
        <f>MOD(Produccion[HORA FIN]-Produccion[HORA INICIO],1)</f>
        <v>1.7361111111111105E-2</v>
      </c>
      <c r="I522" s="16" t="s">
        <v>80</v>
      </c>
      <c r="J522" s="7" t="s">
        <v>784</v>
      </c>
      <c r="K522" s="7" t="s">
        <v>19</v>
      </c>
      <c r="L522" s="7">
        <v>4</v>
      </c>
      <c r="M522" s="7">
        <v>50</v>
      </c>
      <c r="N522" s="7">
        <f>Produccion[[#This Row],[Cant. Bolsas]]*Produccion[[#This Row],[Kilos Bolsa]]</f>
        <v>200</v>
      </c>
      <c r="O522" s="8" t="s">
        <v>827</v>
      </c>
      <c r="P522" s="29">
        <f>Produccion[[#This Row],[Kilos Producidos]]*VLOOKUP(Produccion[[#This Row],[PRODUCTO]],ValorXKG[#All],2,FALSE)</f>
        <v>20000</v>
      </c>
    </row>
    <row r="523" spans="4:16" x14ac:dyDescent="0.25">
      <c r="D523" s="4" t="s">
        <v>825</v>
      </c>
      <c r="E523" s="5">
        <v>44495</v>
      </c>
      <c r="F523" s="6">
        <v>0.25</v>
      </c>
      <c r="G523" s="6">
        <v>0.58333333333333337</v>
      </c>
      <c r="H523" s="6">
        <f>MOD(Produccion[HORA FIN]-Produccion[HORA INICIO],1)</f>
        <v>0.33333333333333337</v>
      </c>
      <c r="I523" s="16" t="s">
        <v>226</v>
      </c>
      <c r="J523" s="7" t="s">
        <v>413</v>
      </c>
      <c r="K523" s="7" t="s">
        <v>19</v>
      </c>
      <c r="L523" s="7">
        <v>39</v>
      </c>
      <c r="M523" s="7">
        <v>50</v>
      </c>
      <c r="N523" s="7">
        <f>Produccion[[#This Row],[Cant. Bolsas]]*Produccion[[#This Row],[Kilos Bolsa]]</f>
        <v>1950</v>
      </c>
      <c r="O523" s="8" t="s">
        <v>827</v>
      </c>
      <c r="P523" s="29">
        <f>Produccion[[#This Row],[Kilos Producidos]]*VLOOKUP(Produccion[[#This Row],[PRODUCTO]],ValorXKG[#All],2,FALSE)</f>
        <v>195000</v>
      </c>
    </row>
    <row r="524" spans="4:16" x14ac:dyDescent="0.25">
      <c r="D524" s="4" t="s">
        <v>824</v>
      </c>
      <c r="E524" s="5">
        <v>44495</v>
      </c>
      <c r="F524" s="6">
        <v>0.58333333333333337</v>
      </c>
      <c r="G524" s="6">
        <v>0.625</v>
      </c>
      <c r="H524" s="6">
        <f>MOD(Produccion[HORA FIN]-Produccion[HORA INICIO],1)</f>
        <v>4.166666666666663E-2</v>
      </c>
      <c r="I524" s="16" t="s">
        <v>22</v>
      </c>
      <c r="J524" s="7" t="s">
        <v>783</v>
      </c>
      <c r="K524" s="7" t="s">
        <v>23</v>
      </c>
      <c r="L524" s="7"/>
      <c r="M524" s="7"/>
      <c r="N524" s="7">
        <f>Produccion[[#This Row],[Cant. Bolsas]]*Produccion[[#This Row],[Kilos Bolsa]]</f>
        <v>0</v>
      </c>
      <c r="O524" s="8" t="s">
        <v>45</v>
      </c>
      <c r="P524" s="29">
        <f>Produccion[[#This Row],[Kilos Producidos]]*VLOOKUP(Produccion[[#This Row],[PRODUCTO]],ValorXKG[#All],2,FALSE)</f>
        <v>0</v>
      </c>
    </row>
    <row r="525" spans="4:16" x14ac:dyDescent="0.25">
      <c r="D525" s="4" t="s">
        <v>824</v>
      </c>
      <c r="E525" s="5">
        <v>44495</v>
      </c>
      <c r="F525" s="6">
        <v>0.625</v>
      </c>
      <c r="G525" s="6">
        <v>0.91666666666666663</v>
      </c>
      <c r="H525" s="6">
        <f>MOD(Produccion[HORA FIN]-Produccion[HORA INICIO],1)</f>
        <v>0.29166666666666663</v>
      </c>
      <c r="I525" s="16" t="s">
        <v>70</v>
      </c>
      <c r="J525" s="7" t="s">
        <v>783</v>
      </c>
      <c r="K525" s="7" t="s">
        <v>13</v>
      </c>
      <c r="L525" s="7">
        <v>40</v>
      </c>
      <c r="M525" s="7">
        <v>50</v>
      </c>
      <c r="N525" s="7">
        <f>Produccion[[#This Row],[Cant. Bolsas]]*Produccion[[#This Row],[Kilos Bolsa]]</f>
        <v>2000</v>
      </c>
      <c r="O525" s="8" t="s">
        <v>827</v>
      </c>
      <c r="P525" s="29">
        <f>Produccion[[#This Row],[Kilos Producidos]]*VLOOKUP(Produccion[[#This Row],[PRODUCTO]],ValorXKG[#All],2,FALSE)</f>
        <v>200000</v>
      </c>
    </row>
    <row r="526" spans="4:16" x14ac:dyDescent="0.25">
      <c r="D526" s="4" t="s">
        <v>826</v>
      </c>
      <c r="E526" s="5">
        <v>44495</v>
      </c>
      <c r="F526" s="6">
        <v>0.91666666666666663</v>
      </c>
      <c r="G526" s="6">
        <v>0.25</v>
      </c>
      <c r="H526" s="6">
        <f>MOD(Produccion[HORA FIN]-Produccion[HORA INICIO],1)</f>
        <v>0.33333333333333337</v>
      </c>
      <c r="I526" s="16" t="s">
        <v>147</v>
      </c>
      <c r="J526" s="7" t="s">
        <v>784</v>
      </c>
      <c r="K526" s="7" t="s">
        <v>13</v>
      </c>
      <c r="L526" s="7">
        <v>38</v>
      </c>
      <c r="M526" s="7">
        <v>50</v>
      </c>
      <c r="N526" s="7">
        <f>Produccion[[#This Row],[Cant. Bolsas]]*Produccion[[#This Row],[Kilos Bolsa]]</f>
        <v>1900</v>
      </c>
      <c r="O526" s="8" t="s">
        <v>827</v>
      </c>
      <c r="P526" s="29">
        <f>Produccion[[#This Row],[Kilos Producidos]]*VLOOKUP(Produccion[[#This Row],[PRODUCTO]],ValorXKG[#All],2,FALSE)</f>
        <v>190000</v>
      </c>
    </row>
    <row r="527" spans="4:16" x14ac:dyDescent="0.25">
      <c r="D527" s="4" t="s">
        <v>825</v>
      </c>
      <c r="E527" s="5">
        <v>44496</v>
      </c>
      <c r="F527" s="6">
        <v>0.25</v>
      </c>
      <c r="G527" s="6">
        <v>0.58333333333333337</v>
      </c>
      <c r="H527" s="6">
        <f>MOD(Produccion[HORA FIN]-Produccion[HORA INICIO],1)</f>
        <v>0.33333333333333337</v>
      </c>
      <c r="I527" s="16" t="s">
        <v>22</v>
      </c>
      <c r="J527" s="7" t="s">
        <v>66</v>
      </c>
      <c r="K527" s="7" t="s">
        <v>23</v>
      </c>
      <c r="L527" s="7"/>
      <c r="M527" s="7"/>
      <c r="N527" s="7">
        <f>Produccion[[#This Row],[Cant. Bolsas]]*Produccion[[#This Row],[Kilos Bolsa]]</f>
        <v>0</v>
      </c>
      <c r="O527" s="8" t="s">
        <v>45</v>
      </c>
      <c r="P527" s="29">
        <f>Produccion[[#This Row],[Kilos Producidos]]*VLOOKUP(Produccion[[#This Row],[PRODUCTO]],ValorXKG[#All],2,FALSE)</f>
        <v>0</v>
      </c>
    </row>
    <row r="528" spans="4:16" x14ac:dyDescent="0.25">
      <c r="D528" s="4" t="s">
        <v>824</v>
      </c>
      <c r="E528" s="5">
        <v>44496</v>
      </c>
      <c r="F528" s="6">
        <v>0.58333333333333337</v>
      </c>
      <c r="G528" s="6">
        <v>0.66666666666666663</v>
      </c>
      <c r="H528" s="6">
        <f>MOD(Produccion[HORA FIN]-Produccion[HORA INICIO],1)</f>
        <v>8.3333333333333259E-2</v>
      </c>
      <c r="I528" s="16" t="s">
        <v>22</v>
      </c>
      <c r="J528" s="7" t="s">
        <v>783</v>
      </c>
      <c r="K528" s="7" t="s">
        <v>23</v>
      </c>
      <c r="L528" s="7"/>
      <c r="M528" s="7"/>
      <c r="N528" s="7">
        <f>Produccion[[#This Row],[Cant. Bolsas]]*Produccion[[#This Row],[Kilos Bolsa]]</f>
        <v>0</v>
      </c>
      <c r="O528" s="8" t="s">
        <v>24</v>
      </c>
      <c r="P528" s="29">
        <f>Produccion[[#This Row],[Kilos Producidos]]*VLOOKUP(Produccion[[#This Row],[PRODUCTO]],ValorXKG[#All],2,FALSE)</f>
        <v>0</v>
      </c>
    </row>
    <row r="529" spans="4:16" x14ac:dyDescent="0.25">
      <c r="D529" s="4" t="s">
        <v>824</v>
      </c>
      <c r="E529" s="5">
        <v>44496</v>
      </c>
      <c r="F529" s="6">
        <v>0.66666666666666663</v>
      </c>
      <c r="G529" s="6">
        <v>0.91666666666666663</v>
      </c>
      <c r="H529" s="6">
        <f>MOD(Produccion[HORA FIN]-Produccion[HORA INICIO],1)</f>
        <v>0.25</v>
      </c>
      <c r="I529" s="16" t="s">
        <v>227</v>
      </c>
      <c r="J529" s="7" t="s">
        <v>783</v>
      </c>
      <c r="K529" s="7" t="s">
        <v>26</v>
      </c>
      <c r="L529" s="7">
        <v>69</v>
      </c>
      <c r="M529" s="7">
        <v>40</v>
      </c>
      <c r="N529" s="7">
        <f>Produccion[[#This Row],[Cant. Bolsas]]*Produccion[[#This Row],[Kilos Bolsa]]</f>
        <v>2760</v>
      </c>
      <c r="O529" s="8" t="s">
        <v>827</v>
      </c>
      <c r="P529" s="29">
        <f>Produccion[[#This Row],[Kilos Producidos]]*VLOOKUP(Produccion[[#This Row],[PRODUCTO]],ValorXKG[#All],2,FALSE)</f>
        <v>414000</v>
      </c>
    </row>
    <row r="530" spans="4:16" x14ac:dyDescent="0.25">
      <c r="D530" s="4" t="s">
        <v>826</v>
      </c>
      <c r="E530" s="5">
        <v>44496</v>
      </c>
      <c r="F530" s="6">
        <v>0.91666666666666663</v>
      </c>
      <c r="G530" s="6">
        <v>0.99305555555555558</v>
      </c>
      <c r="H530" s="6">
        <f>MOD(Produccion[HORA FIN]-Produccion[HORA INICIO],1)</f>
        <v>7.6388888888888951E-2</v>
      </c>
      <c r="I530" s="16" t="s">
        <v>33</v>
      </c>
      <c r="J530" s="7" t="s">
        <v>784</v>
      </c>
      <c r="K530" s="7" t="s">
        <v>26</v>
      </c>
      <c r="L530" s="7">
        <v>11</v>
      </c>
      <c r="M530" s="7">
        <v>40</v>
      </c>
      <c r="N530" s="7">
        <f>Produccion[[#This Row],[Cant. Bolsas]]*Produccion[[#This Row],[Kilos Bolsa]]</f>
        <v>440</v>
      </c>
      <c r="O530" s="8" t="s">
        <v>827</v>
      </c>
      <c r="P530" s="29">
        <f>Produccion[[#This Row],[Kilos Producidos]]*VLOOKUP(Produccion[[#This Row],[PRODUCTO]],ValorXKG[#All],2,FALSE)</f>
        <v>66000</v>
      </c>
    </row>
    <row r="531" spans="4:16" x14ac:dyDescent="0.25">
      <c r="D531" s="4" t="s">
        <v>826</v>
      </c>
      <c r="E531" s="5">
        <v>44496</v>
      </c>
      <c r="F531" s="6">
        <v>0.99305555555555558</v>
      </c>
      <c r="G531" s="6">
        <v>4.1666666666666664E-2</v>
      </c>
      <c r="H531" s="6">
        <f>MOD(Produccion[HORA FIN]-Produccion[HORA INICIO],1)</f>
        <v>4.8611111111111049E-2</v>
      </c>
      <c r="I531" s="16" t="s">
        <v>22</v>
      </c>
      <c r="J531" s="7" t="s">
        <v>784</v>
      </c>
      <c r="K531" s="7" t="s">
        <v>23</v>
      </c>
      <c r="L531" s="7"/>
      <c r="M531" s="7"/>
      <c r="N531" s="7">
        <f>Produccion[[#This Row],[Cant. Bolsas]]*Produccion[[#This Row],[Kilos Bolsa]]</f>
        <v>0</v>
      </c>
      <c r="O531" s="8" t="s">
        <v>28</v>
      </c>
      <c r="P531" s="29">
        <f>Produccion[[#This Row],[Kilos Producidos]]*VLOOKUP(Produccion[[#This Row],[PRODUCTO]],ValorXKG[#All],2,FALSE)</f>
        <v>0</v>
      </c>
    </row>
    <row r="532" spans="4:16" x14ac:dyDescent="0.25">
      <c r="D532" s="4" t="s">
        <v>826</v>
      </c>
      <c r="E532" s="5">
        <v>44496</v>
      </c>
      <c r="F532" s="6">
        <v>4.1666666666666664E-2</v>
      </c>
      <c r="G532" s="6">
        <v>0.25</v>
      </c>
      <c r="H532" s="6">
        <f>MOD(Produccion[HORA FIN]-Produccion[HORA INICIO],1)</f>
        <v>0.20833333333333334</v>
      </c>
      <c r="I532" s="16" t="s">
        <v>145</v>
      </c>
      <c r="J532" s="7" t="s">
        <v>784</v>
      </c>
      <c r="K532" s="7" t="s">
        <v>30</v>
      </c>
      <c r="L532" s="7">
        <v>63</v>
      </c>
      <c r="M532" s="7">
        <v>20</v>
      </c>
      <c r="N532" s="7">
        <f>Produccion[[#This Row],[Cant. Bolsas]]*Produccion[[#This Row],[Kilos Bolsa]]</f>
        <v>1260</v>
      </c>
      <c r="O532" s="8" t="s">
        <v>827</v>
      </c>
      <c r="P532" s="29">
        <f>Produccion[[#This Row],[Kilos Producidos]]*VLOOKUP(Produccion[[#This Row],[PRODUCTO]],ValorXKG[#All],2,FALSE)</f>
        <v>113400</v>
      </c>
    </row>
    <row r="533" spans="4:16" x14ac:dyDescent="0.25">
      <c r="D533" s="4" t="s">
        <v>825</v>
      </c>
      <c r="E533" s="5">
        <v>44497</v>
      </c>
      <c r="F533" s="6">
        <v>0.25</v>
      </c>
      <c r="G533" s="6">
        <v>0.58333333333333337</v>
      </c>
      <c r="H533" s="6">
        <f>MOD(Produccion[HORA FIN]-Produccion[HORA INICIO],1)</f>
        <v>0.33333333333333337</v>
      </c>
      <c r="I533" s="16" t="s">
        <v>22</v>
      </c>
      <c r="J533" s="7" t="s">
        <v>66</v>
      </c>
      <c r="K533" s="7" t="s">
        <v>23</v>
      </c>
      <c r="L533" s="7"/>
      <c r="M533" s="7"/>
      <c r="N533" s="7">
        <f>Produccion[[#This Row],[Cant. Bolsas]]*Produccion[[#This Row],[Kilos Bolsa]]</f>
        <v>0</v>
      </c>
      <c r="O533" s="8" t="s">
        <v>45</v>
      </c>
      <c r="P533" s="29">
        <f>Produccion[[#This Row],[Kilos Producidos]]*VLOOKUP(Produccion[[#This Row],[PRODUCTO]],ValorXKG[#All],2,FALSE)</f>
        <v>0</v>
      </c>
    </row>
    <row r="534" spans="4:16" x14ac:dyDescent="0.25">
      <c r="D534" s="4" t="s">
        <v>824</v>
      </c>
      <c r="E534" s="5">
        <v>44497</v>
      </c>
      <c r="F534" s="6">
        <v>0.58333333333333337</v>
      </c>
      <c r="G534" s="6">
        <v>0.91666666666666663</v>
      </c>
      <c r="H534" s="6">
        <f>MOD(Produccion[HORA FIN]-Produccion[HORA INICIO],1)</f>
        <v>0.33333333333333326</v>
      </c>
      <c r="I534" s="16" t="s">
        <v>228</v>
      </c>
      <c r="J534" s="7" t="s">
        <v>783</v>
      </c>
      <c r="K534" s="7" t="s">
        <v>30</v>
      </c>
      <c r="L534" s="7">
        <v>110</v>
      </c>
      <c r="M534" s="7">
        <v>20</v>
      </c>
      <c r="N534" s="7">
        <f>Produccion[[#This Row],[Cant. Bolsas]]*Produccion[[#This Row],[Kilos Bolsa]]</f>
        <v>2200</v>
      </c>
      <c r="O534" s="8" t="s">
        <v>827</v>
      </c>
      <c r="P534" s="29">
        <f>Produccion[[#This Row],[Kilos Producidos]]*VLOOKUP(Produccion[[#This Row],[PRODUCTO]],ValorXKG[#All],2,FALSE)</f>
        <v>198000</v>
      </c>
    </row>
    <row r="535" spans="4:16" x14ac:dyDescent="0.25">
      <c r="D535" s="4" t="s">
        <v>826</v>
      </c>
      <c r="E535" s="5">
        <v>44497</v>
      </c>
      <c r="F535" s="6">
        <v>0.91666666666666663</v>
      </c>
      <c r="G535" s="6">
        <v>8.6805555555555552E-2</v>
      </c>
      <c r="H535" s="6">
        <f>MOD(Produccion[HORA FIN]-Produccion[HORA INICIO],1)</f>
        <v>0.17013888888888895</v>
      </c>
      <c r="I535" s="16" t="s">
        <v>229</v>
      </c>
      <c r="J535" s="7" t="s">
        <v>784</v>
      </c>
      <c r="K535" s="7" t="s">
        <v>30</v>
      </c>
      <c r="L535" s="7">
        <v>50</v>
      </c>
      <c r="M535" s="7">
        <v>20</v>
      </c>
      <c r="N535" s="7">
        <f>Produccion[[#This Row],[Cant. Bolsas]]*Produccion[[#This Row],[Kilos Bolsa]]</f>
        <v>1000</v>
      </c>
      <c r="O535" s="8" t="s">
        <v>827</v>
      </c>
      <c r="P535" s="29">
        <f>Produccion[[#This Row],[Kilos Producidos]]*VLOOKUP(Produccion[[#This Row],[PRODUCTO]],ValorXKG[#All],2,FALSE)</f>
        <v>90000</v>
      </c>
    </row>
    <row r="536" spans="4:16" x14ac:dyDescent="0.25">
      <c r="D536" s="4" t="s">
        <v>826</v>
      </c>
      <c r="E536" s="5">
        <v>44497</v>
      </c>
      <c r="F536" s="6">
        <v>8.6805555555555552E-2</v>
      </c>
      <c r="G536" s="6">
        <v>0.1736111111111111</v>
      </c>
      <c r="H536" s="6">
        <f>MOD(Produccion[HORA FIN]-Produccion[HORA INICIO],1)</f>
        <v>8.6805555555555552E-2</v>
      </c>
      <c r="I536" s="16" t="s">
        <v>81</v>
      </c>
      <c r="J536" s="7" t="s">
        <v>784</v>
      </c>
      <c r="K536" s="7" t="s">
        <v>32</v>
      </c>
      <c r="L536" s="7">
        <v>15</v>
      </c>
      <c r="M536" s="7">
        <v>30</v>
      </c>
      <c r="N536" s="7">
        <f>Produccion[[#This Row],[Cant. Bolsas]]*Produccion[[#This Row],[Kilos Bolsa]]</f>
        <v>450</v>
      </c>
      <c r="O536" s="8" t="s">
        <v>827</v>
      </c>
      <c r="P536" s="29">
        <f>Produccion[[#This Row],[Kilos Producidos]]*VLOOKUP(Produccion[[#This Row],[PRODUCTO]],ValorXKG[#All],2,FALSE)</f>
        <v>51750</v>
      </c>
    </row>
    <row r="537" spans="4:16" x14ac:dyDescent="0.25">
      <c r="D537" s="4" t="s">
        <v>826</v>
      </c>
      <c r="E537" s="5">
        <v>44497</v>
      </c>
      <c r="F537" s="6">
        <v>0.1736111111111111</v>
      </c>
      <c r="G537" s="6">
        <v>0.25</v>
      </c>
      <c r="H537" s="6">
        <f>MOD(Produccion[HORA FIN]-Produccion[HORA INICIO],1)</f>
        <v>7.6388888888888895E-2</v>
      </c>
      <c r="I537" s="16" t="s">
        <v>110</v>
      </c>
      <c r="J537" s="7" t="s">
        <v>784</v>
      </c>
      <c r="K537" s="7" t="s">
        <v>36</v>
      </c>
      <c r="L537" s="7">
        <v>6</v>
      </c>
      <c r="M537" s="7">
        <v>30</v>
      </c>
      <c r="N537" s="7">
        <f>Produccion[[#This Row],[Cant. Bolsas]]*Produccion[[#This Row],[Kilos Bolsa]]</f>
        <v>180</v>
      </c>
      <c r="O537" s="8" t="s">
        <v>827</v>
      </c>
      <c r="P537" s="29">
        <f>Produccion[[#This Row],[Kilos Producidos]]*VLOOKUP(Produccion[[#This Row],[PRODUCTO]],ValorXKG[#All],2,FALSE)</f>
        <v>20700</v>
      </c>
    </row>
    <row r="538" spans="4:16" x14ac:dyDescent="0.25">
      <c r="D538" s="4" t="s">
        <v>826</v>
      </c>
      <c r="E538" s="5">
        <v>44497</v>
      </c>
      <c r="F538" s="6">
        <v>0.1736111111111111</v>
      </c>
      <c r="G538" s="6">
        <v>0.25</v>
      </c>
      <c r="H538" s="6">
        <f>MOD(Produccion[HORA FIN]-Produccion[HORA INICIO],1)</f>
        <v>7.6388888888888895E-2</v>
      </c>
      <c r="I538" s="16" t="s">
        <v>110</v>
      </c>
      <c r="J538" s="7" t="s">
        <v>784</v>
      </c>
      <c r="K538" s="7" t="s">
        <v>38</v>
      </c>
      <c r="L538" s="7">
        <v>9</v>
      </c>
      <c r="M538" s="7">
        <v>20</v>
      </c>
      <c r="N538" s="7">
        <f>Produccion[[#This Row],[Cant. Bolsas]]*Produccion[[#This Row],[Kilos Bolsa]]</f>
        <v>180</v>
      </c>
      <c r="O538" s="8" t="s">
        <v>827</v>
      </c>
      <c r="P538" s="29">
        <f>Produccion[[#This Row],[Kilos Producidos]]*VLOOKUP(Produccion[[#This Row],[PRODUCTO]],ValorXKG[#All],2,FALSE)</f>
        <v>29700</v>
      </c>
    </row>
    <row r="539" spans="4:16" x14ac:dyDescent="0.25">
      <c r="D539" s="4" t="s">
        <v>825</v>
      </c>
      <c r="E539" s="5">
        <v>44498</v>
      </c>
      <c r="F539" s="6">
        <v>0.25</v>
      </c>
      <c r="G539" s="6">
        <v>0.54166666666666663</v>
      </c>
      <c r="H539" s="6">
        <f>MOD(Produccion[HORA FIN]-Produccion[HORA INICIO],1)</f>
        <v>0.29166666666666663</v>
      </c>
      <c r="I539" s="16" t="s">
        <v>22</v>
      </c>
      <c r="J539" s="7" t="s">
        <v>66</v>
      </c>
      <c r="K539" s="7" t="s">
        <v>23</v>
      </c>
      <c r="L539" s="7"/>
      <c r="M539" s="7"/>
      <c r="N539" s="7">
        <f>Produccion[[#This Row],[Cant. Bolsas]]*Produccion[[#This Row],[Kilos Bolsa]]</f>
        <v>0</v>
      </c>
      <c r="O539" s="8" t="s">
        <v>45</v>
      </c>
      <c r="P539" s="29">
        <f>Produccion[[#This Row],[Kilos Producidos]]*VLOOKUP(Produccion[[#This Row],[PRODUCTO]],ValorXKG[#All],2,FALSE)</f>
        <v>0</v>
      </c>
    </row>
    <row r="540" spans="4:16" x14ac:dyDescent="0.25">
      <c r="D540" s="4" t="s">
        <v>825</v>
      </c>
      <c r="E540" s="5">
        <v>44498</v>
      </c>
      <c r="F540" s="6">
        <v>0.54166666666666663</v>
      </c>
      <c r="G540" s="6">
        <v>0.58333333333333337</v>
      </c>
      <c r="H540" s="6">
        <f>MOD(Produccion[HORA FIN]-Produccion[HORA INICIO],1)</f>
        <v>4.1666666666666741E-2</v>
      </c>
      <c r="I540" s="16" t="s">
        <v>42</v>
      </c>
      <c r="J540" s="7" t="s">
        <v>66</v>
      </c>
      <c r="K540" s="7" t="s">
        <v>32</v>
      </c>
      <c r="L540" s="7">
        <v>9</v>
      </c>
      <c r="M540" s="7">
        <v>30</v>
      </c>
      <c r="N540" s="7">
        <f>Produccion[[#This Row],[Cant. Bolsas]]*Produccion[[#This Row],[Kilos Bolsa]]</f>
        <v>270</v>
      </c>
      <c r="O540" s="8" t="s">
        <v>827</v>
      </c>
      <c r="P540" s="29">
        <f>Produccion[[#This Row],[Kilos Producidos]]*VLOOKUP(Produccion[[#This Row],[PRODUCTO]],ValorXKG[#All],2,FALSE)</f>
        <v>31050</v>
      </c>
    </row>
    <row r="541" spans="4:16" x14ac:dyDescent="0.25">
      <c r="D541" s="4" t="s">
        <v>824</v>
      </c>
      <c r="E541" s="5">
        <v>44498</v>
      </c>
      <c r="F541" s="6">
        <v>0.58333333333333337</v>
      </c>
      <c r="G541" s="6">
        <v>0.85416666666666663</v>
      </c>
      <c r="H541" s="6">
        <f>MOD(Produccion[HORA FIN]-Produccion[HORA INICIO],1)</f>
        <v>0.27083333333333326</v>
      </c>
      <c r="I541" s="16" t="s">
        <v>230</v>
      </c>
      <c r="J541" s="7" t="s">
        <v>783</v>
      </c>
      <c r="K541" s="7" t="s">
        <v>64</v>
      </c>
      <c r="L541" s="7">
        <v>54</v>
      </c>
      <c r="M541" s="7">
        <v>30</v>
      </c>
      <c r="N541" s="7">
        <f>Produccion[[#This Row],[Cant. Bolsas]]*Produccion[[#This Row],[Kilos Bolsa]]</f>
        <v>1620</v>
      </c>
      <c r="O541" s="8" t="s">
        <v>827</v>
      </c>
      <c r="P541" s="29">
        <f>Produccion[[#This Row],[Kilos Producidos]]*VLOOKUP(Produccion[[#This Row],[PRODUCTO]],ValorXKG[#All],2,FALSE)</f>
        <v>186300</v>
      </c>
    </row>
    <row r="542" spans="4:16" x14ac:dyDescent="0.25">
      <c r="D542" s="4" t="s">
        <v>824</v>
      </c>
      <c r="E542" s="5">
        <v>44498</v>
      </c>
      <c r="F542" s="6">
        <v>0.85416666666666663</v>
      </c>
      <c r="G542" s="6">
        <v>0.91666666666666663</v>
      </c>
      <c r="H542" s="6">
        <f>MOD(Produccion[HORA FIN]-Produccion[HORA INICIO],1)</f>
        <v>6.25E-2</v>
      </c>
      <c r="I542" s="16" t="s">
        <v>59</v>
      </c>
      <c r="J542" s="7" t="s">
        <v>783</v>
      </c>
      <c r="K542" s="7" t="s">
        <v>36</v>
      </c>
      <c r="L542" s="7">
        <v>10</v>
      </c>
      <c r="M542" s="7">
        <v>30</v>
      </c>
      <c r="N542" s="7">
        <f>Produccion[[#This Row],[Cant. Bolsas]]*Produccion[[#This Row],[Kilos Bolsa]]</f>
        <v>300</v>
      </c>
      <c r="O542" s="8" t="s">
        <v>827</v>
      </c>
      <c r="P542" s="29">
        <f>Produccion[[#This Row],[Kilos Producidos]]*VLOOKUP(Produccion[[#This Row],[PRODUCTO]],ValorXKG[#All],2,FALSE)</f>
        <v>34500</v>
      </c>
    </row>
    <row r="543" spans="4:16" x14ac:dyDescent="0.25">
      <c r="D543" s="4" t="s">
        <v>824</v>
      </c>
      <c r="E543" s="5">
        <v>44498</v>
      </c>
      <c r="F543" s="6">
        <v>0.85416666666666663</v>
      </c>
      <c r="G543" s="6">
        <v>0.91666666666666663</v>
      </c>
      <c r="H543" s="6">
        <f>MOD(Produccion[HORA FIN]-Produccion[HORA INICIO],1)</f>
        <v>6.25E-2</v>
      </c>
      <c r="I543" s="16" t="s">
        <v>59</v>
      </c>
      <c r="J543" s="7" t="s">
        <v>783</v>
      </c>
      <c r="K543" s="7" t="s">
        <v>38</v>
      </c>
      <c r="L543" s="7">
        <v>15</v>
      </c>
      <c r="M543" s="7">
        <v>20</v>
      </c>
      <c r="N543" s="7">
        <f>Produccion[[#This Row],[Cant. Bolsas]]*Produccion[[#This Row],[Kilos Bolsa]]</f>
        <v>300</v>
      </c>
      <c r="O543" s="8" t="s">
        <v>827</v>
      </c>
      <c r="P543" s="29">
        <f>Produccion[[#This Row],[Kilos Producidos]]*VLOOKUP(Produccion[[#This Row],[PRODUCTO]],ValorXKG[#All],2,FALSE)</f>
        <v>49500</v>
      </c>
    </row>
    <row r="544" spans="4:16" x14ac:dyDescent="0.25">
      <c r="D544" s="4" t="s">
        <v>826</v>
      </c>
      <c r="E544" s="5">
        <v>44498</v>
      </c>
      <c r="F544" s="6">
        <v>0.91666666666666663</v>
      </c>
      <c r="G544" s="6">
        <v>0.25</v>
      </c>
      <c r="H544" s="6">
        <f>MOD(Produccion[HORA FIN]-Produccion[HORA INICIO],1)</f>
        <v>0.33333333333333337</v>
      </c>
      <c r="I544" s="16" t="s">
        <v>33</v>
      </c>
      <c r="J544" s="7" t="s">
        <v>784</v>
      </c>
      <c r="K544" s="7" t="s">
        <v>36</v>
      </c>
      <c r="L544" s="7">
        <v>32</v>
      </c>
      <c r="M544" s="7">
        <v>30</v>
      </c>
      <c r="N544" s="7">
        <f>Produccion[[#This Row],[Cant. Bolsas]]*Produccion[[#This Row],[Kilos Bolsa]]</f>
        <v>960</v>
      </c>
      <c r="O544" s="8" t="s">
        <v>827</v>
      </c>
      <c r="P544" s="29">
        <f>Produccion[[#This Row],[Kilos Producidos]]*VLOOKUP(Produccion[[#This Row],[PRODUCTO]],ValorXKG[#All],2,FALSE)</f>
        <v>110400</v>
      </c>
    </row>
    <row r="545" spans="4:16" x14ac:dyDescent="0.25">
      <c r="D545" s="4" t="s">
        <v>826</v>
      </c>
      <c r="E545" s="5">
        <v>44498</v>
      </c>
      <c r="F545" s="6">
        <v>0.91666666666666663</v>
      </c>
      <c r="G545" s="6">
        <v>0.25</v>
      </c>
      <c r="H545" s="6">
        <f>MOD(Produccion[HORA FIN]-Produccion[HORA INICIO],1)</f>
        <v>0.33333333333333337</v>
      </c>
      <c r="I545" s="16" t="s">
        <v>33</v>
      </c>
      <c r="J545" s="7" t="s">
        <v>784</v>
      </c>
      <c r="K545" s="7" t="s">
        <v>38</v>
      </c>
      <c r="L545" s="7">
        <v>48</v>
      </c>
      <c r="M545" s="7">
        <v>20</v>
      </c>
      <c r="N545" s="7">
        <f>Produccion[[#This Row],[Cant. Bolsas]]*Produccion[[#This Row],[Kilos Bolsa]]</f>
        <v>960</v>
      </c>
      <c r="O545" s="8" t="s">
        <v>827</v>
      </c>
      <c r="P545" s="29">
        <f>Produccion[[#This Row],[Kilos Producidos]]*VLOOKUP(Produccion[[#This Row],[PRODUCTO]],ValorXKG[#All],2,FALSE)</f>
        <v>158400</v>
      </c>
    </row>
    <row r="546" spans="4:16" x14ac:dyDescent="0.25">
      <c r="D546" s="4" t="s">
        <v>824</v>
      </c>
      <c r="E546" s="5">
        <v>44499</v>
      </c>
      <c r="F546" s="6">
        <v>0.5</v>
      </c>
      <c r="G546" s="6">
        <v>0.70833333333333337</v>
      </c>
      <c r="H546" s="6">
        <f>MOD(Produccion[HORA FIN]-Produccion[HORA INICIO],1)</f>
        <v>0.20833333333333337</v>
      </c>
      <c r="I546" s="16" t="s">
        <v>22</v>
      </c>
      <c r="J546" s="7" t="s">
        <v>413</v>
      </c>
      <c r="K546" s="7" t="s">
        <v>23</v>
      </c>
      <c r="L546" s="7"/>
      <c r="M546" s="7"/>
      <c r="N546" s="7">
        <f>Produccion[[#This Row],[Cant. Bolsas]]*Produccion[[#This Row],[Kilos Bolsa]]</f>
        <v>0</v>
      </c>
      <c r="O546" s="8" t="s">
        <v>45</v>
      </c>
      <c r="P546" s="29">
        <f>Produccion[[#This Row],[Kilos Producidos]]*VLOOKUP(Produccion[[#This Row],[PRODUCTO]],ValorXKG[#All],2,FALSE)</f>
        <v>0</v>
      </c>
    </row>
    <row r="547" spans="4:16" x14ac:dyDescent="0.25">
      <c r="D547" s="4" t="s">
        <v>824</v>
      </c>
      <c r="E547" s="5">
        <v>44500</v>
      </c>
      <c r="F547" s="6">
        <v>0.58333333333333337</v>
      </c>
      <c r="G547" s="6">
        <v>0.61805555555555558</v>
      </c>
      <c r="H547" s="6">
        <f>MOD(Produccion[HORA FIN]-Produccion[HORA INICIO],1)</f>
        <v>3.472222222222221E-2</v>
      </c>
      <c r="I547" s="16" t="s">
        <v>22</v>
      </c>
      <c r="J547" s="7" t="s">
        <v>413</v>
      </c>
      <c r="K547" s="7" t="s">
        <v>23</v>
      </c>
      <c r="L547" s="7"/>
      <c r="M547" s="7"/>
      <c r="N547" s="7">
        <f>Produccion[[#This Row],[Cant. Bolsas]]*Produccion[[#This Row],[Kilos Bolsa]]</f>
        <v>0</v>
      </c>
      <c r="O547" s="8" t="s">
        <v>45</v>
      </c>
      <c r="P547" s="29">
        <f>Produccion[[#This Row],[Kilos Producidos]]*VLOOKUP(Produccion[[#This Row],[PRODUCTO]],ValorXKG[#All],2,FALSE)</f>
        <v>0</v>
      </c>
    </row>
    <row r="548" spans="4:16" x14ac:dyDescent="0.25">
      <c r="D548" s="4" t="s">
        <v>824</v>
      </c>
      <c r="E548" s="5">
        <v>44500</v>
      </c>
      <c r="F548" s="6">
        <v>0.61805555555555558</v>
      </c>
      <c r="G548" s="6">
        <v>0.78125</v>
      </c>
      <c r="H548" s="6">
        <f>MOD(Produccion[HORA FIN]-Produccion[HORA INICIO],1)</f>
        <v>0.16319444444444442</v>
      </c>
      <c r="I548" s="16" t="s">
        <v>231</v>
      </c>
      <c r="J548" s="7" t="s">
        <v>413</v>
      </c>
      <c r="K548" s="7" t="s">
        <v>19</v>
      </c>
      <c r="L548" s="7">
        <v>25</v>
      </c>
      <c r="M548" s="7">
        <v>50</v>
      </c>
      <c r="N548" s="7">
        <f>Produccion[[#This Row],[Cant. Bolsas]]*Produccion[[#This Row],[Kilos Bolsa]]</f>
        <v>1250</v>
      </c>
      <c r="O548" s="8" t="s">
        <v>827</v>
      </c>
      <c r="P548" s="29">
        <f>Produccion[[#This Row],[Kilos Producidos]]*VLOOKUP(Produccion[[#This Row],[PRODUCTO]],ValorXKG[#All],2,FALSE)</f>
        <v>125000</v>
      </c>
    </row>
    <row r="549" spans="4:16" x14ac:dyDescent="0.25">
      <c r="D549" s="4" t="s">
        <v>824</v>
      </c>
      <c r="E549" s="5">
        <v>44500</v>
      </c>
      <c r="F549" s="6">
        <v>0.78125</v>
      </c>
      <c r="G549" s="6">
        <v>0.93055555555555558</v>
      </c>
      <c r="H549" s="6">
        <f>MOD(Produccion[HORA FIN]-Produccion[HORA INICIO],1)</f>
        <v>0.14930555555555558</v>
      </c>
      <c r="I549" s="16" t="s">
        <v>232</v>
      </c>
      <c r="J549" s="7" t="s">
        <v>413</v>
      </c>
      <c r="K549" s="7" t="s">
        <v>13</v>
      </c>
      <c r="L549" s="7">
        <v>25</v>
      </c>
      <c r="M549" s="7">
        <v>20</v>
      </c>
      <c r="N549" s="7">
        <f>Produccion[[#This Row],[Cant. Bolsas]]*Produccion[[#This Row],[Kilos Bolsa]]</f>
        <v>500</v>
      </c>
      <c r="O549" s="8" t="s">
        <v>827</v>
      </c>
      <c r="P549" s="29">
        <f>Produccion[[#This Row],[Kilos Producidos]]*VLOOKUP(Produccion[[#This Row],[PRODUCTO]],ValorXKG[#All],2,FALSE)</f>
        <v>50000</v>
      </c>
    </row>
    <row r="550" spans="4:16" x14ac:dyDescent="0.25">
      <c r="D550" s="4" t="s">
        <v>826</v>
      </c>
      <c r="E550" s="5">
        <v>44500</v>
      </c>
      <c r="F550" s="6">
        <v>0.93055555555555558</v>
      </c>
      <c r="G550" s="6">
        <v>0.11805555555555555</v>
      </c>
      <c r="H550" s="6">
        <f>MOD(Produccion[HORA FIN]-Produccion[HORA INICIO],1)</f>
        <v>0.1875</v>
      </c>
      <c r="I550" s="16" t="s">
        <v>233</v>
      </c>
      <c r="J550" s="7" t="s">
        <v>413</v>
      </c>
      <c r="K550" s="7" t="s">
        <v>30</v>
      </c>
      <c r="L550" s="7">
        <v>50</v>
      </c>
      <c r="M550" s="7">
        <v>20</v>
      </c>
      <c r="N550" s="7">
        <f>Produccion[[#This Row],[Cant. Bolsas]]*Produccion[[#This Row],[Kilos Bolsa]]</f>
        <v>1000</v>
      </c>
      <c r="O550" s="8" t="s">
        <v>827</v>
      </c>
      <c r="P550" s="29">
        <f>Produccion[[#This Row],[Kilos Producidos]]*VLOOKUP(Produccion[[#This Row],[PRODUCTO]],ValorXKG[#All],2,FALSE)</f>
        <v>90000</v>
      </c>
    </row>
    <row r="551" spans="4:16" x14ac:dyDescent="0.25">
      <c r="D551" s="4" t="s">
        <v>826</v>
      </c>
      <c r="E551" s="5">
        <v>44500</v>
      </c>
      <c r="F551" s="6">
        <v>0.11805555555555555</v>
      </c>
      <c r="G551" s="6">
        <v>0.1875</v>
      </c>
      <c r="H551" s="6">
        <f>MOD(Produccion[HORA FIN]-Produccion[HORA INICIO],1)</f>
        <v>6.9444444444444448E-2</v>
      </c>
      <c r="I551" s="16" t="s">
        <v>27</v>
      </c>
      <c r="J551" s="7" t="s">
        <v>413</v>
      </c>
      <c r="K551" s="7" t="s">
        <v>26</v>
      </c>
      <c r="L551" s="7">
        <v>12</v>
      </c>
      <c r="M551" s="7">
        <v>40</v>
      </c>
      <c r="N551" s="7">
        <f>Produccion[[#This Row],[Cant. Bolsas]]*Produccion[[#This Row],[Kilos Bolsa]]</f>
        <v>480</v>
      </c>
      <c r="O551" s="8" t="s">
        <v>827</v>
      </c>
      <c r="P551" s="29">
        <f>Produccion[[#This Row],[Kilos Producidos]]*VLOOKUP(Produccion[[#This Row],[PRODUCTO]],ValorXKG[#All],2,FALSE)</f>
        <v>72000</v>
      </c>
    </row>
    <row r="552" spans="4:16" x14ac:dyDescent="0.25">
      <c r="D552" s="4" t="s">
        <v>826</v>
      </c>
      <c r="E552" s="5">
        <v>44500</v>
      </c>
      <c r="F552" s="6">
        <v>0.1875</v>
      </c>
      <c r="G552" s="6">
        <v>0.2013888888888889</v>
      </c>
      <c r="H552" s="6">
        <f>MOD(Produccion[HORA FIN]-Produccion[HORA INICIO],1)</f>
        <v>1.3888888888888895E-2</v>
      </c>
      <c r="I552" s="16" t="s">
        <v>22</v>
      </c>
      <c r="J552" s="7" t="s">
        <v>413</v>
      </c>
      <c r="K552" s="7" t="s">
        <v>23</v>
      </c>
      <c r="L552" s="7"/>
      <c r="M552" s="7"/>
      <c r="N552" s="7">
        <f>Produccion[[#This Row],[Cant. Bolsas]]*Produccion[[#This Row],[Kilos Bolsa]]</f>
        <v>0</v>
      </c>
      <c r="O552" s="8" t="s">
        <v>45</v>
      </c>
      <c r="P552" s="29">
        <f>Produccion[[#This Row],[Kilos Producidos]]*VLOOKUP(Produccion[[#This Row],[PRODUCTO]],ValorXKG[#All],2,FALSE)</f>
        <v>0</v>
      </c>
    </row>
    <row r="553" spans="4:16" x14ac:dyDescent="0.25">
      <c r="D553" s="4" t="s">
        <v>826</v>
      </c>
      <c r="E553" s="5">
        <v>44500</v>
      </c>
      <c r="F553" s="6">
        <v>0.2013888888888889</v>
      </c>
      <c r="G553" s="6">
        <v>0.25</v>
      </c>
      <c r="H553" s="6">
        <f>MOD(Produccion[HORA FIN]-Produccion[HORA INICIO],1)</f>
        <v>4.8611111111111105E-2</v>
      </c>
      <c r="I553" s="16" t="s">
        <v>22</v>
      </c>
      <c r="J553" s="7" t="s">
        <v>413</v>
      </c>
      <c r="K553" s="7" t="s">
        <v>23</v>
      </c>
      <c r="L553" s="7"/>
      <c r="M553" s="7"/>
      <c r="N553" s="7">
        <f>Produccion[[#This Row],[Cant. Bolsas]]*Produccion[[#This Row],[Kilos Bolsa]]</f>
        <v>0</v>
      </c>
      <c r="O553" s="8" t="s">
        <v>28</v>
      </c>
      <c r="P553" s="29">
        <f>Produccion[[#This Row],[Kilos Producidos]]*VLOOKUP(Produccion[[#This Row],[PRODUCTO]],ValorXKG[#All],2,FALSE)</f>
        <v>0</v>
      </c>
    </row>
    <row r="554" spans="4:16" x14ac:dyDescent="0.25">
      <c r="D554" s="4" t="s">
        <v>825</v>
      </c>
      <c r="E554" s="5">
        <v>44501</v>
      </c>
      <c r="F554" s="6">
        <v>0.25</v>
      </c>
      <c r="G554" s="6">
        <v>0.52083333333333337</v>
      </c>
      <c r="H554" s="6">
        <f>MOD(Produccion[HORA FIN]-Produccion[HORA INICIO],1)</f>
        <v>0.27083333333333337</v>
      </c>
      <c r="I554" s="16" t="s">
        <v>22</v>
      </c>
      <c r="J554" s="7" t="s">
        <v>66</v>
      </c>
      <c r="K554" s="7" t="s">
        <v>23</v>
      </c>
      <c r="L554" s="7"/>
      <c r="M554" s="7"/>
      <c r="N554" s="7">
        <f>Produccion[[#This Row],[Cant. Bolsas]]*Produccion[[#This Row],[Kilos Bolsa]]</f>
        <v>0</v>
      </c>
      <c r="O554" s="8" t="s">
        <v>45</v>
      </c>
      <c r="P554" s="29">
        <f>Produccion[[#This Row],[Kilos Producidos]]*VLOOKUP(Produccion[[#This Row],[PRODUCTO]],ValorXKG[#All],2,FALSE)</f>
        <v>0</v>
      </c>
    </row>
    <row r="555" spans="4:16" x14ac:dyDescent="0.25">
      <c r="D555" s="4" t="s">
        <v>825</v>
      </c>
      <c r="E555" s="5">
        <v>44501</v>
      </c>
      <c r="F555" s="6">
        <v>0.52083333333333337</v>
      </c>
      <c r="G555" s="6">
        <v>0.58333333333333337</v>
      </c>
      <c r="H555" s="6">
        <f>MOD(Produccion[HORA FIN]-Produccion[HORA INICIO],1)</f>
        <v>6.25E-2</v>
      </c>
      <c r="I555" s="16" t="s">
        <v>104</v>
      </c>
      <c r="J555" s="7" t="s">
        <v>66</v>
      </c>
      <c r="K555" s="7" t="s">
        <v>38</v>
      </c>
      <c r="L555" s="7">
        <v>12</v>
      </c>
      <c r="M555" s="7">
        <v>20</v>
      </c>
      <c r="N555" s="7">
        <f>Produccion[[#This Row],[Cant. Bolsas]]*Produccion[[#This Row],[Kilos Bolsa]]</f>
        <v>240</v>
      </c>
      <c r="O555" s="8" t="s">
        <v>827</v>
      </c>
      <c r="P555" s="29">
        <f>Produccion[[#This Row],[Kilos Producidos]]*VLOOKUP(Produccion[[#This Row],[PRODUCTO]],ValorXKG[#All],2,FALSE)</f>
        <v>39600</v>
      </c>
    </row>
    <row r="556" spans="4:16" x14ac:dyDescent="0.25">
      <c r="D556" s="4" t="s">
        <v>825</v>
      </c>
      <c r="E556" s="5">
        <v>44501</v>
      </c>
      <c r="F556" s="6">
        <v>0.52083333333333337</v>
      </c>
      <c r="G556" s="6">
        <v>0.58333333333333337</v>
      </c>
      <c r="H556" s="6">
        <f>MOD(Produccion[HORA FIN]-Produccion[HORA INICIO],1)</f>
        <v>6.25E-2</v>
      </c>
      <c r="I556" s="16" t="s">
        <v>75</v>
      </c>
      <c r="J556" s="7" t="s">
        <v>66</v>
      </c>
      <c r="K556" s="7" t="s">
        <v>36</v>
      </c>
      <c r="L556" s="7">
        <v>7</v>
      </c>
      <c r="M556" s="7">
        <v>30</v>
      </c>
      <c r="N556" s="7">
        <f>Produccion[[#This Row],[Cant. Bolsas]]*Produccion[[#This Row],[Kilos Bolsa]]</f>
        <v>210</v>
      </c>
      <c r="O556" s="8" t="s">
        <v>827</v>
      </c>
      <c r="P556" s="29">
        <f>Produccion[[#This Row],[Kilos Producidos]]*VLOOKUP(Produccion[[#This Row],[PRODUCTO]],ValorXKG[#All],2,FALSE)</f>
        <v>24150</v>
      </c>
    </row>
    <row r="557" spans="4:16" x14ac:dyDescent="0.25">
      <c r="D557" s="4" t="s">
        <v>824</v>
      </c>
      <c r="E557" s="5">
        <v>44501</v>
      </c>
      <c r="F557" s="6">
        <v>0.58333333333333337</v>
      </c>
      <c r="G557" s="6">
        <v>0.61805555555555558</v>
      </c>
      <c r="H557" s="6">
        <f>MOD(Produccion[HORA FIN]-Produccion[HORA INICIO],1)</f>
        <v>3.472222222222221E-2</v>
      </c>
      <c r="I557" s="16" t="s">
        <v>22</v>
      </c>
      <c r="J557" s="7" t="s">
        <v>783</v>
      </c>
      <c r="K557" s="7" t="s">
        <v>23</v>
      </c>
      <c r="L557" s="7"/>
      <c r="M557" s="7"/>
      <c r="N557" s="7">
        <f>Produccion[[#This Row],[Cant. Bolsas]]*Produccion[[#This Row],[Kilos Bolsa]]</f>
        <v>0</v>
      </c>
      <c r="O557" s="8" t="s">
        <v>45</v>
      </c>
      <c r="P557" s="29">
        <f>Produccion[[#This Row],[Kilos Producidos]]*VLOOKUP(Produccion[[#This Row],[PRODUCTO]],ValorXKG[#All],2,FALSE)</f>
        <v>0</v>
      </c>
    </row>
    <row r="558" spans="4:16" x14ac:dyDescent="0.25">
      <c r="D558" s="4" t="s">
        <v>824</v>
      </c>
      <c r="E558" s="5">
        <v>44501</v>
      </c>
      <c r="F558" s="6">
        <v>0.61805555555555558</v>
      </c>
      <c r="G558" s="6">
        <v>0.91666666666666663</v>
      </c>
      <c r="H558" s="6">
        <f>MOD(Produccion[HORA FIN]-Produccion[HORA INICIO],1)</f>
        <v>0.29861111111111105</v>
      </c>
      <c r="I558" s="16" t="s">
        <v>234</v>
      </c>
      <c r="J558" s="7" t="s">
        <v>783</v>
      </c>
      <c r="K558" s="7" t="s">
        <v>13</v>
      </c>
      <c r="L558" s="7">
        <v>95</v>
      </c>
      <c r="M558" s="7">
        <v>20</v>
      </c>
      <c r="N558" s="7">
        <f>Produccion[[#This Row],[Cant. Bolsas]]*Produccion[[#This Row],[Kilos Bolsa]]</f>
        <v>1900</v>
      </c>
      <c r="O558" s="8" t="s">
        <v>827</v>
      </c>
      <c r="P558" s="29">
        <f>Produccion[[#This Row],[Kilos Producidos]]*VLOOKUP(Produccion[[#This Row],[PRODUCTO]],ValorXKG[#All],2,FALSE)</f>
        <v>190000</v>
      </c>
    </row>
    <row r="559" spans="4:16" x14ac:dyDescent="0.25">
      <c r="D559" s="4" t="s">
        <v>826</v>
      </c>
      <c r="E559" s="5">
        <v>44501</v>
      </c>
      <c r="F559" s="6">
        <v>0.91666666666666663</v>
      </c>
      <c r="G559" s="6">
        <v>4.1666666666666664E-2</v>
      </c>
      <c r="H559" s="6">
        <f>MOD(Produccion[HORA FIN]-Produccion[HORA INICIO],1)</f>
        <v>0.125</v>
      </c>
      <c r="I559" s="16" t="s">
        <v>235</v>
      </c>
      <c r="J559" s="7" t="s">
        <v>786</v>
      </c>
      <c r="K559" s="7" t="s">
        <v>13</v>
      </c>
      <c r="L559" s="7">
        <v>25</v>
      </c>
      <c r="M559" s="7">
        <v>20</v>
      </c>
      <c r="N559" s="7">
        <f>Produccion[[#This Row],[Cant. Bolsas]]*Produccion[[#This Row],[Kilos Bolsa]]</f>
        <v>500</v>
      </c>
      <c r="O559" s="8" t="s">
        <v>827</v>
      </c>
      <c r="P559" s="29">
        <f>Produccion[[#This Row],[Kilos Producidos]]*VLOOKUP(Produccion[[#This Row],[PRODUCTO]],ValorXKG[#All],2,FALSE)</f>
        <v>50000</v>
      </c>
    </row>
    <row r="560" spans="4:16" x14ac:dyDescent="0.25">
      <c r="D560" s="4" t="s">
        <v>826</v>
      </c>
      <c r="E560" s="5">
        <v>44501</v>
      </c>
      <c r="F560" s="6">
        <v>4.1666666666666664E-2</v>
      </c>
      <c r="G560" s="6">
        <v>0.25</v>
      </c>
      <c r="H560" s="6">
        <f>MOD(Produccion[HORA FIN]-Produccion[HORA INICIO],1)</f>
        <v>0.20833333333333334</v>
      </c>
      <c r="I560" s="16" t="s">
        <v>22</v>
      </c>
      <c r="J560" s="7" t="s">
        <v>786</v>
      </c>
      <c r="K560" s="7" t="s">
        <v>23</v>
      </c>
      <c r="L560" s="7"/>
      <c r="M560" s="7"/>
      <c r="N560" s="7">
        <f>Produccion[[#This Row],[Cant. Bolsas]]*Produccion[[#This Row],[Kilos Bolsa]]</f>
        <v>0</v>
      </c>
      <c r="O560" s="8" t="s">
        <v>24</v>
      </c>
      <c r="P560" s="29">
        <f>Produccion[[#This Row],[Kilos Producidos]]*VLOOKUP(Produccion[[#This Row],[PRODUCTO]],ValorXKG[#All],2,FALSE)</f>
        <v>0</v>
      </c>
    </row>
    <row r="561" spans="4:16" x14ac:dyDescent="0.25">
      <c r="D561" s="4" t="s">
        <v>825</v>
      </c>
      <c r="E561" s="5">
        <v>44502</v>
      </c>
      <c r="F561" s="6">
        <v>0.25</v>
      </c>
      <c r="G561" s="6">
        <v>0.6875</v>
      </c>
      <c r="H561" s="6">
        <f>MOD(Produccion[HORA FIN]-Produccion[HORA INICIO],1)</f>
        <v>0.4375</v>
      </c>
      <c r="I561" s="16" t="s">
        <v>22</v>
      </c>
      <c r="J561" s="7" t="s">
        <v>66</v>
      </c>
      <c r="K561" s="7" t="s">
        <v>23</v>
      </c>
      <c r="L561" s="7"/>
      <c r="M561" s="7"/>
      <c r="N561" s="7">
        <f>Produccion[[#This Row],[Cant. Bolsas]]*Produccion[[#This Row],[Kilos Bolsa]]</f>
        <v>0</v>
      </c>
      <c r="O561" s="8" t="s">
        <v>24</v>
      </c>
      <c r="P561" s="29">
        <f>Produccion[[#This Row],[Kilos Producidos]]*VLOOKUP(Produccion[[#This Row],[PRODUCTO]],ValorXKG[#All],2,FALSE)</f>
        <v>0</v>
      </c>
    </row>
    <row r="562" spans="4:16" x14ac:dyDescent="0.25">
      <c r="D562" s="4" t="s">
        <v>824</v>
      </c>
      <c r="E562" s="5">
        <v>44502</v>
      </c>
      <c r="F562" s="6">
        <v>0.6875</v>
      </c>
      <c r="G562" s="6">
        <v>0.91666666666666663</v>
      </c>
      <c r="H562" s="6">
        <f>MOD(Produccion[HORA FIN]-Produccion[HORA INICIO],1)</f>
        <v>0.22916666666666663</v>
      </c>
      <c r="I562" s="16" t="s">
        <v>104</v>
      </c>
      <c r="J562" s="7" t="s">
        <v>783</v>
      </c>
      <c r="K562" s="7" t="s">
        <v>30</v>
      </c>
      <c r="L562" s="7">
        <v>88</v>
      </c>
      <c r="M562" s="7">
        <v>20</v>
      </c>
      <c r="N562" s="7">
        <f>Produccion[[#This Row],[Cant. Bolsas]]*Produccion[[#This Row],[Kilos Bolsa]]</f>
        <v>1760</v>
      </c>
      <c r="O562" s="8" t="s">
        <v>827</v>
      </c>
      <c r="P562" s="29">
        <f>Produccion[[#This Row],[Kilos Producidos]]*VLOOKUP(Produccion[[#This Row],[PRODUCTO]],ValorXKG[#All],2,FALSE)</f>
        <v>158400</v>
      </c>
    </row>
    <row r="563" spans="4:16" x14ac:dyDescent="0.25">
      <c r="D563" s="4" t="s">
        <v>826</v>
      </c>
      <c r="E563" s="5">
        <v>44502</v>
      </c>
      <c r="F563" s="6">
        <v>0.91666666666666663</v>
      </c>
      <c r="G563" s="6">
        <v>0.95138888888888884</v>
      </c>
      <c r="H563" s="6">
        <f>MOD(Produccion[HORA FIN]-Produccion[HORA INICIO],1)</f>
        <v>3.472222222222221E-2</v>
      </c>
      <c r="I563" s="16" t="s">
        <v>31</v>
      </c>
      <c r="J563" s="7" t="s">
        <v>789</v>
      </c>
      <c r="K563" s="7" t="s">
        <v>30</v>
      </c>
      <c r="L563" s="7">
        <v>5</v>
      </c>
      <c r="M563" s="7">
        <v>20</v>
      </c>
      <c r="N563" s="7">
        <f>Produccion[[#This Row],[Cant. Bolsas]]*Produccion[[#This Row],[Kilos Bolsa]]</f>
        <v>100</v>
      </c>
      <c r="O563" s="8" t="s">
        <v>827</v>
      </c>
      <c r="P563" s="29">
        <f>Produccion[[#This Row],[Kilos Producidos]]*VLOOKUP(Produccion[[#This Row],[PRODUCTO]],ValorXKG[#All],2,FALSE)</f>
        <v>9000</v>
      </c>
    </row>
    <row r="564" spans="4:16" x14ac:dyDescent="0.25">
      <c r="D564" s="4" t="s">
        <v>826</v>
      </c>
      <c r="E564" s="5">
        <v>44502</v>
      </c>
      <c r="F564" s="6">
        <v>0.95138888888888884</v>
      </c>
      <c r="G564" s="6">
        <v>0.25</v>
      </c>
      <c r="H564" s="6">
        <f>MOD(Produccion[HORA FIN]-Produccion[HORA INICIO],1)</f>
        <v>0.29861111111111116</v>
      </c>
      <c r="I564" s="16" t="s">
        <v>22</v>
      </c>
      <c r="J564" s="7" t="s">
        <v>789</v>
      </c>
      <c r="K564" s="7" t="s">
        <v>23</v>
      </c>
      <c r="L564" s="7"/>
      <c r="M564" s="7"/>
      <c r="N564" s="7">
        <f>Produccion[[#This Row],[Cant. Bolsas]]*Produccion[[#This Row],[Kilos Bolsa]]</f>
        <v>0</v>
      </c>
      <c r="O564" s="8" t="s">
        <v>45</v>
      </c>
      <c r="P564" s="29">
        <f>Produccion[[#This Row],[Kilos Producidos]]*VLOOKUP(Produccion[[#This Row],[PRODUCTO]],ValorXKG[#All],2,FALSE)</f>
        <v>0</v>
      </c>
    </row>
    <row r="565" spans="4:16" x14ac:dyDescent="0.25">
      <c r="D565" s="4" t="s">
        <v>825</v>
      </c>
      <c r="E565" s="5">
        <v>44503</v>
      </c>
      <c r="F565" s="6">
        <v>0.25</v>
      </c>
      <c r="G565" s="6">
        <v>0.52083333333333337</v>
      </c>
      <c r="H565" s="6">
        <f>MOD(Produccion[HORA FIN]-Produccion[HORA INICIO],1)</f>
        <v>0.27083333333333337</v>
      </c>
      <c r="I565" s="16" t="s">
        <v>22</v>
      </c>
      <c r="J565" s="7" t="s">
        <v>66</v>
      </c>
      <c r="K565" s="7" t="s">
        <v>23</v>
      </c>
      <c r="L565" s="7"/>
      <c r="M565" s="7"/>
      <c r="N565" s="7">
        <f>Produccion[[#This Row],[Cant. Bolsas]]*Produccion[[#This Row],[Kilos Bolsa]]</f>
        <v>0</v>
      </c>
      <c r="O565" s="8" t="s">
        <v>45</v>
      </c>
      <c r="P565" s="29">
        <f>Produccion[[#This Row],[Kilos Producidos]]*VLOOKUP(Produccion[[#This Row],[PRODUCTO]],ValorXKG[#All],2,FALSE)</f>
        <v>0</v>
      </c>
    </row>
    <row r="566" spans="4:16" x14ac:dyDescent="0.25">
      <c r="D566" s="4" t="s">
        <v>825</v>
      </c>
      <c r="E566" s="5">
        <v>44503</v>
      </c>
      <c r="F566" s="6">
        <v>0.52083333333333337</v>
      </c>
      <c r="G566" s="6">
        <v>0.58333333333333337</v>
      </c>
      <c r="H566" s="6">
        <f>MOD(Produccion[HORA FIN]-Produccion[HORA INICIO],1)</f>
        <v>6.25E-2</v>
      </c>
      <c r="I566" s="16" t="s">
        <v>35</v>
      </c>
      <c r="J566" s="7" t="s">
        <v>66</v>
      </c>
      <c r="K566" s="7" t="s">
        <v>32</v>
      </c>
      <c r="L566" s="7">
        <v>18</v>
      </c>
      <c r="M566" s="7">
        <v>30</v>
      </c>
      <c r="N566" s="7">
        <f>Produccion[[#This Row],[Cant. Bolsas]]*Produccion[[#This Row],[Kilos Bolsa]]</f>
        <v>540</v>
      </c>
      <c r="O566" s="8" t="s">
        <v>827</v>
      </c>
      <c r="P566" s="29">
        <f>Produccion[[#This Row],[Kilos Producidos]]*VLOOKUP(Produccion[[#This Row],[PRODUCTO]],ValorXKG[#All],2,FALSE)</f>
        <v>62100</v>
      </c>
    </row>
    <row r="567" spans="4:16" x14ac:dyDescent="0.25">
      <c r="D567" s="4" t="s">
        <v>824</v>
      </c>
      <c r="E567" s="5">
        <v>44503</v>
      </c>
      <c r="F567" s="6">
        <v>0.58333333333333337</v>
      </c>
      <c r="G567" s="6">
        <v>0.63888888888888884</v>
      </c>
      <c r="H567" s="6">
        <f>MOD(Produccion[HORA FIN]-Produccion[HORA INICIO],1)</f>
        <v>5.5555555555555469E-2</v>
      </c>
      <c r="I567" s="16" t="s">
        <v>236</v>
      </c>
      <c r="J567" s="7" t="s">
        <v>783</v>
      </c>
      <c r="K567" s="7" t="s">
        <v>64</v>
      </c>
      <c r="L567" s="7">
        <v>9</v>
      </c>
      <c r="M567" s="7">
        <v>30</v>
      </c>
      <c r="N567" s="7">
        <f>Produccion[[#This Row],[Cant. Bolsas]]*Produccion[[#This Row],[Kilos Bolsa]]</f>
        <v>270</v>
      </c>
      <c r="O567" s="8" t="s">
        <v>827</v>
      </c>
      <c r="P567" s="29">
        <f>Produccion[[#This Row],[Kilos Producidos]]*VLOOKUP(Produccion[[#This Row],[PRODUCTO]],ValorXKG[#All],2,FALSE)</f>
        <v>31050</v>
      </c>
    </row>
    <row r="568" spans="4:16" x14ac:dyDescent="0.25">
      <c r="D568" s="4" t="s">
        <v>824</v>
      </c>
      <c r="E568" s="5">
        <v>44503</v>
      </c>
      <c r="F568" s="6">
        <v>0.63888888888888884</v>
      </c>
      <c r="G568" s="6">
        <v>0.91666666666666663</v>
      </c>
      <c r="H568" s="6">
        <f>MOD(Produccion[HORA FIN]-Produccion[HORA INICIO],1)</f>
        <v>0.27777777777777779</v>
      </c>
      <c r="I568" s="16" t="s">
        <v>237</v>
      </c>
      <c r="J568" s="7" t="s">
        <v>783</v>
      </c>
      <c r="K568" s="7" t="s">
        <v>36</v>
      </c>
      <c r="L568" s="7">
        <v>26</v>
      </c>
      <c r="M568" s="7">
        <v>30</v>
      </c>
      <c r="N568" s="7">
        <f>Produccion[[#This Row],[Cant. Bolsas]]*Produccion[[#This Row],[Kilos Bolsa]]</f>
        <v>780</v>
      </c>
      <c r="O568" s="8" t="s">
        <v>827</v>
      </c>
      <c r="P568" s="29">
        <f>Produccion[[#This Row],[Kilos Producidos]]*VLOOKUP(Produccion[[#This Row],[PRODUCTO]],ValorXKG[#All],2,FALSE)</f>
        <v>89700</v>
      </c>
    </row>
    <row r="569" spans="4:16" x14ac:dyDescent="0.25">
      <c r="D569" s="4" t="s">
        <v>824</v>
      </c>
      <c r="E569" s="5">
        <v>44503</v>
      </c>
      <c r="F569" s="6">
        <v>0.63888888888888884</v>
      </c>
      <c r="G569" s="6">
        <v>0.91666666666666663</v>
      </c>
      <c r="H569" s="6">
        <f>MOD(Produccion[HORA FIN]-Produccion[HORA INICIO],1)</f>
        <v>0.27777777777777779</v>
      </c>
      <c r="I569" s="16" t="s">
        <v>238</v>
      </c>
      <c r="J569" s="7" t="s">
        <v>783</v>
      </c>
      <c r="K569" s="7" t="s">
        <v>38</v>
      </c>
      <c r="L569" s="7">
        <v>52</v>
      </c>
      <c r="M569" s="7">
        <v>20</v>
      </c>
      <c r="N569" s="7">
        <f>Produccion[[#This Row],[Cant. Bolsas]]*Produccion[[#This Row],[Kilos Bolsa]]</f>
        <v>1040</v>
      </c>
      <c r="O569" s="8" t="s">
        <v>827</v>
      </c>
      <c r="P569" s="29">
        <f>Produccion[[#This Row],[Kilos Producidos]]*VLOOKUP(Produccion[[#This Row],[PRODUCTO]],ValorXKG[#All],2,FALSE)</f>
        <v>171600</v>
      </c>
    </row>
    <row r="570" spans="4:16" x14ac:dyDescent="0.25">
      <c r="D570" s="4" t="s">
        <v>826</v>
      </c>
      <c r="E570" s="5">
        <v>44503</v>
      </c>
      <c r="F570" s="6">
        <v>0.91666666666666663</v>
      </c>
      <c r="G570" s="6">
        <v>5.5555555555555552E-2</v>
      </c>
      <c r="H570" s="6">
        <f>MOD(Produccion[HORA FIN]-Produccion[HORA INICIO],1)</f>
        <v>0.13888888888888895</v>
      </c>
      <c r="I570" s="16" t="s">
        <v>239</v>
      </c>
      <c r="J570" s="7" t="s">
        <v>789</v>
      </c>
      <c r="K570" s="7" t="s">
        <v>36</v>
      </c>
      <c r="L570" s="7">
        <v>19</v>
      </c>
      <c r="M570" s="7">
        <v>30</v>
      </c>
      <c r="N570" s="7">
        <f>Produccion[[#This Row],[Cant. Bolsas]]*Produccion[[#This Row],[Kilos Bolsa]]</f>
        <v>570</v>
      </c>
      <c r="O570" s="8" t="s">
        <v>827</v>
      </c>
      <c r="P570" s="29">
        <f>Produccion[[#This Row],[Kilos Producidos]]*VLOOKUP(Produccion[[#This Row],[PRODUCTO]],ValorXKG[#All],2,FALSE)</f>
        <v>65550</v>
      </c>
    </row>
    <row r="571" spans="4:16" x14ac:dyDescent="0.25">
      <c r="D571" s="4" t="s">
        <v>826</v>
      </c>
      <c r="E571" s="5">
        <v>44503</v>
      </c>
      <c r="F571" s="6">
        <v>0.91666666666666663</v>
      </c>
      <c r="G571" s="6">
        <v>5.5555555555555552E-2</v>
      </c>
      <c r="H571" s="6">
        <f>MOD(Produccion[HORA FIN]-Produccion[HORA INICIO],1)</f>
        <v>0.13888888888888895</v>
      </c>
      <c r="I571" s="16" t="s">
        <v>240</v>
      </c>
      <c r="J571" s="7" t="s">
        <v>789</v>
      </c>
      <c r="K571" s="7" t="s">
        <v>38</v>
      </c>
      <c r="L571" s="7">
        <v>29</v>
      </c>
      <c r="M571" s="7">
        <v>20</v>
      </c>
      <c r="N571" s="7">
        <f>Produccion[[#This Row],[Cant. Bolsas]]*Produccion[[#This Row],[Kilos Bolsa]]</f>
        <v>580</v>
      </c>
      <c r="O571" s="8" t="s">
        <v>827</v>
      </c>
      <c r="P571" s="29">
        <f>Produccion[[#This Row],[Kilos Producidos]]*VLOOKUP(Produccion[[#This Row],[PRODUCTO]],ValorXKG[#All],2,FALSE)</f>
        <v>95700</v>
      </c>
    </row>
    <row r="572" spans="4:16" x14ac:dyDescent="0.25">
      <c r="D572" s="4" t="s">
        <v>826</v>
      </c>
      <c r="E572" s="5">
        <v>44503</v>
      </c>
      <c r="F572" s="6">
        <v>5.5555555555555552E-2</v>
      </c>
      <c r="G572" s="6">
        <v>0.125</v>
      </c>
      <c r="H572" s="6">
        <f>MOD(Produccion[HORA FIN]-Produccion[HORA INICIO],1)</f>
        <v>6.9444444444444448E-2</v>
      </c>
      <c r="I572" s="16" t="s">
        <v>22</v>
      </c>
      <c r="J572" s="7" t="s">
        <v>789</v>
      </c>
      <c r="K572" s="7" t="s">
        <v>23</v>
      </c>
      <c r="L572" s="7"/>
      <c r="M572" s="7"/>
      <c r="N572" s="7">
        <f>Produccion[[#This Row],[Cant. Bolsas]]*Produccion[[#This Row],[Kilos Bolsa]]</f>
        <v>0</v>
      </c>
      <c r="O572" s="8" t="s">
        <v>41</v>
      </c>
      <c r="P572" s="29">
        <f>Produccion[[#This Row],[Kilos Producidos]]*VLOOKUP(Produccion[[#This Row],[PRODUCTO]],ValorXKG[#All],2,FALSE)</f>
        <v>0</v>
      </c>
    </row>
    <row r="573" spans="4:16" x14ac:dyDescent="0.25">
      <c r="D573" s="4" t="s">
        <v>826</v>
      </c>
      <c r="E573" s="5">
        <v>44503</v>
      </c>
      <c r="F573" s="6">
        <v>0.125</v>
      </c>
      <c r="G573" s="6">
        <v>0.25</v>
      </c>
      <c r="H573" s="6">
        <f>MOD(Produccion[HORA FIN]-Produccion[HORA INICIO],1)</f>
        <v>0.125</v>
      </c>
      <c r="I573" s="16" t="s">
        <v>62</v>
      </c>
      <c r="J573" s="7" t="s">
        <v>789</v>
      </c>
      <c r="K573" s="7" t="s">
        <v>19</v>
      </c>
      <c r="L573" s="7">
        <v>45</v>
      </c>
      <c r="M573" s="7">
        <v>20</v>
      </c>
      <c r="N573" s="7">
        <f>Produccion[[#This Row],[Cant. Bolsas]]*Produccion[[#This Row],[Kilos Bolsa]]</f>
        <v>900</v>
      </c>
      <c r="O573" s="8" t="s">
        <v>827</v>
      </c>
      <c r="P573" s="29">
        <f>Produccion[[#This Row],[Kilos Producidos]]*VLOOKUP(Produccion[[#This Row],[PRODUCTO]],ValorXKG[#All],2,FALSE)</f>
        <v>90000</v>
      </c>
    </row>
    <row r="574" spans="4:16" x14ac:dyDescent="0.25">
      <c r="D574" s="4" t="s">
        <v>825</v>
      </c>
      <c r="E574" s="5">
        <v>44504</v>
      </c>
      <c r="F574" s="6">
        <v>0.25</v>
      </c>
      <c r="G574" s="6">
        <v>0.58333333333333337</v>
      </c>
      <c r="H574" s="6">
        <f>MOD(Produccion[HORA FIN]-Produccion[HORA INICIO],1)</f>
        <v>0.33333333333333337</v>
      </c>
      <c r="I574" s="16" t="s">
        <v>22</v>
      </c>
      <c r="J574" s="7" t="s">
        <v>66</v>
      </c>
      <c r="K574" s="7" t="s">
        <v>23</v>
      </c>
      <c r="L574" s="7"/>
      <c r="M574" s="7"/>
      <c r="N574" s="7">
        <f>Produccion[[#This Row],[Cant. Bolsas]]*Produccion[[#This Row],[Kilos Bolsa]]</f>
        <v>0</v>
      </c>
      <c r="O574" s="8" t="s">
        <v>45</v>
      </c>
      <c r="P574" s="29">
        <f>Produccion[[#This Row],[Kilos Producidos]]*VLOOKUP(Produccion[[#This Row],[PRODUCTO]],ValorXKG[#All],2,FALSE)</f>
        <v>0</v>
      </c>
    </row>
    <row r="575" spans="4:16" x14ac:dyDescent="0.25">
      <c r="D575" s="4" t="s">
        <v>824</v>
      </c>
      <c r="E575" s="5">
        <v>44504</v>
      </c>
      <c r="F575" s="6">
        <v>0.58333333333333337</v>
      </c>
      <c r="G575" s="6">
        <v>0.63888888888888884</v>
      </c>
      <c r="H575" s="6">
        <f>MOD(Produccion[HORA FIN]-Produccion[HORA INICIO],1)</f>
        <v>5.5555555555555469E-2</v>
      </c>
      <c r="I575" s="16" t="s">
        <v>22</v>
      </c>
      <c r="J575" s="7" t="s">
        <v>783</v>
      </c>
      <c r="K575" s="7" t="s">
        <v>23</v>
      </c>
      <c r="L575" s="7"/>
      <c r="M575" s="7"/>
      <c r="N575" s="7">
        <f>Produccion[[#This Row],[Cant. Bolsas]]*Produccion[[#This Row],[Kilos Bolsa]]</f>
        <v>0</v>
      </c>
      <c r="O575" s="8" t="s">
        <v>45</v>
      </c>
      <c r="P575" s="29">
        <f>Produccion[[#This Row],[Kilos Producidos]]*VLOOKUP(Produccion[[#This Row],[PRODUCTO]],ValorXKG[#All],2,FALSE)</f>
        <v>0</v>
      </c>
    </row>
    <row r="576" spans="4:16" x14ac:dyDescent="0.25">
      <c r="D576" s="4" t="s">
        <v>824</v>
      </c>
      <c r="E576" s="5">
        <v>44504</v>
      </c>
      <c r="F576" s="6">
        <v>0.63888888888888884</v>
      </c>
      <c r="G576" s="6">
        <v>0.83333333333333337</v>
      </c>
      <c r="H576" s="6">
        <f>MOD(Produccion[HORA FIN]-Produccion[HORA INICIO],1)</f>
        <v>0.19444444444444453</v>
      </c>
      <c r="I576" s="16" t="s">
        <v>241</v>
      </c>
      <c r="J576" s="7" t="s">
        <v>783</v>
      </c>
      <c r="K576" s="7" t="s">
        <v>19</v>
      </c>
      <c r="L576" s="7">
        <v>67</v>
      </c>
      <c r="M576" s="7">
        <v>20</v>
      </c>
      <c r="N576" s="7">
        <f>Produccion[[#This Row],[Cant. Bolsas]]*Produccion[[#This Row],[Kilos Bolsa]]</f>
        <v>1340</v>
      </c>
      <c r="O576" s="8" t="s">
        <v>827</v>
      </c>
      <c r="P576" s="29">
        <f>Produccion[[#This Row],[Kilos Producidos]]*VLOOKUP(Produccion[[#This Row],[PRODUCTO]],ValorXKG[#All],2,FALSE)</f>
        <v>134000</v>
      </c>
    </row>
    <row r="577" spans="4:16" x14ac:dyDescent="0.25">
      <c r="D577" s="4" t="s">
        <v>824</v>
      </c>
      <c r="E577" s="5">
        <v>44504</v>
      </c>
      <c r="F577" s="6">
        <v>0.83333333333333337</v>
      </c>
      <c r="G577" s="6">
        <v>0.91666666666666663</v>
      </c>
      <c r="H577" s="6">
        <f>MOD(Produccion[HORA FIN]-Produccion[HORA INICIO],1)</f>
        <v>8.3333333333333259E-2</v>
      </c>
      <c r="I577" s="16" t="s">
        <v>22</v>
      </c>
      <c r="J577" s="7" t="s">
        <v>783</v>
      </c>
      <c r="K577" s="7" t="s">
        <v>23</v>
      </c>
      <c r="L577" s="7"/>
      <c r="M577" s="7"/>
      <c r="N577" s="7">
        <f>Produccion[[#This Row],[Cant. Bolsas]]*Produccion[[#This Row],[Kilos Bolsa]]</f>
        <v>0</v>
      </c>
      <c r="O577" s="8" t="s">
        <v>24</v>
      </c>
      <c r="P577" s="29">
        <f>Produccion[[#This Row],[Kilos Producidos]]*VLOOKUP(Produccion[[#This Row],[PRODUCTO]],ValorXKG[#All],2,FALSE)</f>
        <v>0</v>
      </c>
    </row>
    <row r="578" spans="4:16" x14ac:dyDescent="0.25">
      <c r="D578" s="4" t="s">
        <v>826</v>
      </c>
      <c r="E578" s="5">
        <v>44504</v>
      </c>
      <c r="F578" s="6">
        <v>0.91666666666666663</v>
      </c>
      <c r="G578" s="6">
        <v>0.25</v>
      </c>
      <c r="H578" s="6">
        <f>MOD(Produccion[HORA FIN]-Produccion[HORA INICIO],1)</f>
        <v>0.33333333333333337</v>
      </c>
      <c r="I578" s="16" t="s">
        <v>22</v>
      </c>
      <c r="J578" s="7" t="s">
        <v>789</v>
      </c>
      <c r="K578" s="7" t="s">
        <v>23</v>
      </c>
      <c r="L578" s="7"/>
      <c r="M578" s="7"/>
      <c r="N578" s="7">
        <f>Produccion[[#This Row],[Cant. Bolsas]]*Produccion[[#This Row],[Kilos Bolsa]]</f>
        <v>0</v>
      </c>
      <c r="O578" s="8" t="s">
        <v>24</v>
      </c>
      <c r="P578" s="29">
        <f>Produccion[[#This Row],[Kilos Producidos]]*VLOOKUP(Produccion[[#This Row],[PRODUCTO]],ValorXKG[#All],2,FALSE)</f>
        <v>0</v>
      </c>
    </row>
    <row r="579" spans="4:16" x14ac:dyDescent="0.25">
      <c r="D579" s="4" t="s">
        <v>825</v>
      </c>
      <c r="E579" s="5">
        <v>44505</v>
      </c>
      <c r="F579" s="6">
        <v>0.25</v>
      </c>
      <c r="G579" s="6">
        <v>0.58333333333333337</v>
      </c>
      <c r="H579" s="6">
        <f>MOD(Produccion[HORA FIN]-Produccion[HORA INICIO],1)</f>
        <v>0.33333333333333337</v>
      </c>
      <c r="I579" s="16" t="s">
        <v>22</v>
      </c>
      <c r="J579" s="7" t="s">
        <v>66</v>
      </c>
      <c r="K579" s="7" t="s">
        <v>23</v>
      </c>
      <c r="L579" s="7"/>
      <c r="M579" s="7"/>
      <c r="N579" s="7">
        <f>Produccion[[#This Row],[Cant. Bolsas]]*Produccion[[#This Row],[Kilos Bolsa]]</f>
        <v>0</v>
      </c>
      <c r="O579" s="8" t="s">
        <v>45</v>
      </c>
      <c r="P579" s="29">
        <f>Produccion[[#This Row],[Kilos Producidos]]*VLOOKUP(Produccion[[#This Row],[PRODUCTO]],ValorXKG[#All],2,FALSE)</f>
        <v>0</v>
      </c>
    </row>
    <row r="580" spans="4:16" x14ac:dyDescent="0.25">
      <c r="D580" s="4" t="s">
        <v>824</v>
      </c>
      <c r="E580" s="5">
        <v>44505</v>
      </c>
      <c r="F580" s="6">
        <v>0.58333333333333337</v>
      </c>
      <c r="G580" s="6">
        <v>0.6875</v>
      </c>
      <c r="H580" s="6">
        <f>MOD(Produccion[HORA FIN]-Produccion[HORA INICIO],1)</f>
        <v>0.10416666666666663</v>
      </c>
      <c r="I580" s="16" t="s">
        <v>22</v>
      </c>
      <c r="J580" s="7" t="s">
        <v>783</v>
      </c>
      <c r="K580" s="7" t="s">
        <v>23</v>
      </c>
      <c r="L580" s="7"/>
      <c r="M580" s="7"/>
      <c r="N580" s="7">
        <f>Produccion[[#This Row],[Cant. Bolsas]]*Produccion[[#This Row],[Kilos Bolsa]]</f>
        <v>0</v>
      </c>
      <c r="O580" s="8" t="s">
        <v>45</v>
      </c>
      <c r="P580" s="29">
        <f>Produccion[[#This Row],[Kilos Producidos]]*VLOOKUP(Produccion[[#This Row],[PRODUCTO]],ValorXKG[#All],2,FALSE)</f>
        <v>0</v>
      </c>
    </row>
    <row r="581" spans="4:16" x14ac:dyDescent="0.25">
      <c r="D581" s="4" t="s">
        <v>824</v>
      </c>
      <c r="E581" s="5">
        <v>44505</v>
      </c>
      <c r="F581" s="6">
        <v>0.6875</v>
      </c>
      <c r="G581" s="6">
        <v>0.91666666666666663</v>
      </c>
      <c r="H581" s="6">
        <f>MOD(Produccion[HORA FIN]-Produccion[HORA INICIO],1)</f>
        <v>0.22916666666666663</v>
      </c>
      <c r="I581" s="16" t="s">
        <v>242</v>
      </c>
      <c r="J581" s="7" t="s">
        <v>783</v>
      </c>
      <c r="K581" s="7" t="s">
        <v>30</v>
      </c>
      <c r="L581" s="7">
        <v>70</v>
      </c>
      <c r="M581" s="7">
        <v>20</v>
      </c>
      <c r="N581" s="7">
        <f>Produccion[[#This Row],[Cant. Bolsas]]*Produccion[[#This Row],[Kilos Bolsa]]</f>
        <v>1400</v>
      </c>
      <c r="O581" s="8" t="s">
        <v>827</v>
      </c>
      <c r="P581" s="29">
        <f>Produccion[[#This Row],[Kilos Producidos]]*VLOOKUP(Produccion[[#This Row],[PRODUCTO]],ValorXKG[#All],2,FALSE)</f>
        <v>126000</v>
      </c>
    </row>
    <row r="582" spans="4:16" x14ac:dyDescent="0.25">
      <c r="D582" s="4" t="s">
        <v>826</v>
      </c>
      <c r="E582" s="5">
        <v>44505</v>
      </c>
      <c r="F582" s="6">
        <v>0.91666666666666663</v>
      </c>
      <c r="G582" s="6">
        <v>0.25</v>
      </c>
      <c r="H582" s="6">
        <f>MOD(Produccion[HORA FIN]-Produccion[HORA INICIO],1)</f>
        <v>0.33333333333333337</v>
      </c>
      <c r="I582" s="16" t="s">
        <v>226</v>
      </c>
      <c r="J582" s="7" t="s">
        <v>786</v>
      </c>
      <c r="K582" s="7" t="s">
        <v>32</v>
      </c>
      <c r="L582" s="7">
        <v>65</v>
      </c>
      <c r="M582" s="7">
        <v>30</v>
      </c>
      <c r="N582" s="7">
        <f>Produccion[[#This Row],[Cant. Bolsas]]*Produccion[[#This Row],[Kilos Bolsa]]</f>
        <v>1950</v>
      </c>
      <c r="O582" s="8" t="s">
        <v>827</v>
      </c>
      <c r="P582" s="29">
        <f>Produccion[[#This Row],[Kilos Producidos]]*VLOOKUP(Produccion[[#This Row],[PRODUCTO]],ValorXKG[#All],2,FALSE)</f>
        <v>224250</v>
      </c>
    </row>
    <row r="583" spans="4:16" x14ac:dyDescent="0.25">
      <c r="D583" s="4" t="s">
        <v>825</v>
      </c>
      <c r="E583" s="5">
        <v>44506</v>
      </c>
      <c r="F583" s="6">
        <v>0.25</v>
      </c>
      <c r="G583" s="6">
        <v>0.34027777777777779</v>
      </c>
      <c r="H583" s="6">
        <f>MOD(Produccion[HORA FIN]-Produccion[HORA INICIO],1)</f>
        <v>9.027777777777779E-2</v>
      </c>
      <c r="I583" s="16" t="s">
        <v>22</v>
      </c>
      <c r="J583" s="7" t="s">
        <v>117</v>
      </c>
      <c r="K583" s="7" t="s">
        <v>23</v>
      </c>
      <c r="L583" s="7"/>
      <c r="M583" s="7"/>
      <c r="N583" s="7">
        <f>Produccion[[#This Row],[Cant. Bolsas]]*Produccion[[#This Row],[Kilos Bolsa]]</f>
        <v>0</v>
      </c>
      <c r="O583" s="8" t="s">
        <v>45</v>
      </c>
      <c r="P583" s="29">
        <f>Produccion[[#This Row],[Kilos Producidos]]*VLOOKUP(Produccion[[#This Row],[PRODUCTO]],ValorXKG[#All],2,FALSE)</f>
        <v>0</v>
      </c>
    </row>
    <row r="584" spans="4:16" x14ac:dyDescent="0.25">
      <c r="D584" s="4" t="s">
        <v>825</v>
      </c>
      <c r="E584" s="5">
        <v>44506</v>
      </c>
      <c r="F584" s="6">
        <v>0.34027777777777779</v>
      </c>
      <c r="G584" s="6">
        <v>0.54166666666666663</v>
      </c>
      <c r="H584" s="6">
        <f>MOD(Produccion[HORA FIN]-Produccion[HORA INICIO],1)</f>
        <v>0.20138888888888884</v>
      </c>
      <c r="I584" s="16" t="s">
        <v>243</v>
      </c>
      <c r="J584" s="7" t="s">
        <v>117</v>
      </c>
      <c r="K584" s="7" t="s">
        <v>32</v>
      </c>
      <c r="L584" s="7">
        <v>36</v>
      </c>
      <c r="M584" s="7">
        <v>30</v>
      </c>
      <c r="N584" s="7">
        <f>Produccion[[#This Row],[Cant. Bolsas]]*Produccion[[#This Row],[Kilos Bolsa]]</f>
        <v>1080</v>
      </c>
      <c r="O584" s="8" t="s">
        <v>827</v>
      </c>
      <c r="P584" s="29">
        <f>Produccion[[#This Row],[Kilos Producidos]]*VLOOKUP(Produccion[[#This Row],[PRODUCTO]],ValorXKG[#All],2,FALSE)</f>
        <v>124200</v>
      </c>
    </row>
    <row r="585" spans="4:16" x14ac:dyDescent="0.25">
      <c r="D585" s="4" t="s">
        <v>825</v>
      </c>
      <c r="E585" s="5">
        <v>44506</v>
      </c>
      <c r="F585" s="6">
        <v>0.54166666666666663</v>
      </c>
      <c r="G585" s="6">
        <v>0.56597222222222221</v>
      </c>
      <c r="H585" s="6">
        <f>MOD(Produccion[HORA FIN]-Produccion[HORA INICIO],1)</f>
        <v>2.430555555555558E-2</v>
      </c>
      <c r="I585" s="16" t="s">
        <v>22</v>
      </c>
      <c r="J585" s="7" t="s">
        <v>117</v>
      </c>
      <c r="K585" s="7" t="s">
        <v>23</v>
      </c>
      <c r="L585" s="7"/>
      <c r="M585" s="7"/>
      <c r="N585" s="7">
        <f>Produccion[[#This Row],[Cant. Bolsas]]*Produccion[[#This Row],[Kilos Bolsa]]</f>
        <v>0</v>
      </c>
      <c r="O585" s="8" t="s">
        <v>28</v>
      </c>
      <c r="P585" s="29">
        <f>Produccion[[#This Row],[Kilos Producidos]]*VLOOKUP(Produccion[[#This Row],[PRODUCTO]],ValorXKG[#All],2,FALSE)</f>
        <v>0</v>
      </c>
    </row>
    <row r="586" spans="4:16" x14ac:dyDescent="0.25">
      <c r="D586" s="4" t="s">
        <v>825</v>
      </c>
      <c r="E586" s="5">
        <v>44506</v>
      </c>
      <c r="F586" s="6">
        <v>0.56597222222222221</v>
      </c>
      <c r="G586" s="6">
        <v>0.58333333333333337</v>
      </c>
      <c r="H586" s="6">
        <f>MOD(Produccion[HORA FIN]-Produccion[HORA INICIO],1)</f>
        <v>1.736111111111116E-2</v>
      </c>
      <c r="I586" s="16" t="s">
        <v>244</v>
      </c>
      <c r="J586" s="7" t="s">
        <v>117</v>
      </c>
      <c r="K586" s="7" t="s">
        <v>36</v>
      </c>
      <c r="L586" s="7">
        <v>3</v>
      </c>
      <c r="M586" s="7">
        <v>30</v>
      </c>
      <c r="N586" s="7">
        <f>Produccion[[#This Row],[Cant. Bolsas]]*Produccion[[#This Row],[Kilos Bolsa]]</f>
        <v>90</v>
      </c>
      <c r="O586" s="8" t="s">
        <v>827</v>
      </c>
      <c r="P586" s="29">
        <f>Produccion[[#This Row],[Kilos Producidos]]*VLOOKUP(Produccion[[#This Row],[PRODUCTO]],ValorXKG[#All],2,FALSE)</f>
        <v>10350</v>
      </c>
    </row>
    <row r="587" spans="4:16" x14ac:dyDescent="0.25">
      <c r="D587" s="4" t="s">
        <v>825</v>
      </c>
      <c r="E587" s="5">
        <v>44506</v>
      </c>
      <c r="F587" s="6">
        <v>0.56597222222222221</v>
      </c>
      <c r="G587" s="6">
        <v>0.58333333333333337</v>
      </c>
      <c r="H587" s="6">
        <f>MOD(Produccion[HORA FIN]-Produccion[HORA INICIO],1)</f>
        <v>1.736111111111116E-2</v>
      </c>
      <c r="I587" s="16" t="s">
        <v>37</v>
      </c>
      <c r="J587" s="7" t="s">
        <v>117</v>
      </c>
      <c r="K587" s="7" t="s">
        <v>38</v>
      </c>
      <c r="L587" s="7">
        <v>4</v>
      </c>
      <c r="M587" s="7">
        <v>20</v>
      </c>
      <c r="N587" s="7">
        <f>Produccion[[#This Row],[Cant. Bolsas]]*Produccion[[#This Row],[Kilos Bolsa]]</f>
        <v>80</v>
      </c>
      <c r="O587" s="8" t="s">
        <v>827</v>
      </c>
      <c r="P587" s="29">
        <f>Produccion[[#This Row],[Kilos Producidos]]*VLOOKUP(Produccion[[#This Row],[PRODUCTO]],ValorXKG[#All],2,FALSE)</f>
        <v>13200</v>
      </c>
    </row>
    <row r="588" spans="4:16" x14ac:dyDescent="0.25">
      <c r="D588" s="4" t="s">
        <v>824</v>
      </c>
      <c r="E588" s="5">
        <v>44507</v>
      </c>
      <c r="F588" s="6">
        <v>0.58333333333333337</v>
      </c>
      <c r="G588" s="6">
        <v>0.875</v>
      </c>
      <c r="H588" s="6">
        <f>MOD(Produccion[HORA FIN]-Produccion[HORA INICIO],1)</f>
        <v>0.29166666666666663</v>
      </c>
      <c r="I588" s="16" t="s">
        <v>245</v>
      </c>
      <c r="J588" s="7" t="s">
        <v>788</v>
      </c>
      <c r="K588" s="7" t="s">
        <v>36</v>
      </c>
      <c r="L588" s="7">
        <v>29</v>
      </c>
      <c r="M588" s="7">
        <v>30</v>
      </c>
      <c r="N588" s="7">
        <f>Produccion[[#This Row],[Cant. Bolsas]]*Produccion[[#This Row],[Kilos Bolsa]]</f>
        <v>870</v>
      </c>
      <c r="O588" s="8" t="s">
        <v>827</v>
      </c>
      <c r="P588" s="29">
        <f>Produccion[[#This Row],[Kilos Producidos]]*VLOOKUP(Produccion[[#This Row],[PRODUCTO]],ValorXKG[#All],2,FALSE)</f>
        <v>100050</v>
      </c>
    </row>
    <row r="589" spans="4:16" x14ac:dyDescent="0.25">
      <c r="D589" s="4" t="s">
        <v>824</v>
      </c>
      <c r="E589" s="5">
        <v>44507</v>
      </c>
      <c r="F589" s="6">
        <v>0.58333333333333337</v>
      </c>
      <c r="G589" s="6">
        <v>0.875</v>
      </c>
      <c r="H589" s="6">
        <f>MOD(Produccion[HORA FIN]-Produccion[HORA INICIO],1)</f>
        <v>0.29166666666666663</v>
      </c>
      <c r="I589" s="16" t="s">
        <v>246</v>
      </c>
      <c r="J589" s="7" t="s">
        <v>788</v>
      </c>
      <c r="K589" s="7" t="s">
        <v>38</v>
      </c>
      <c r="L589" s="7">
        <v>43</v>
      </c>
      <c r="M589" s="7">
        <v>20</v>
      </c>
      <c r="N589" s="7">
        <f>Produccion[[#This Row],[Cant. Bolsas]]*Produccion[[#This Row],[Kilos Bolsa]]</f>
        <v>860</v>
      </c>
      <c r="O589" s="8" t="s">
        <v>827</v>
      </c>
      <c r="P589" s="29">
        <f>Produccion[[#This Row],[Kilos Producidos]]*VLOOKUP(Produccion[[#This Row],[PRODUCTO]],ValorXKG[#All],2,FALSE)</f>
        <v>141900</v>
      </c>
    </row>
    <row r="590" spans="4:16" x14ac:dyDescent="0.25">
      <c r="D590" s="4" t="s">
        <v>824</v>
      </c>
      <c r="E590" s="5">
        <v>44507</v>
      </c>
      <c r="F590" s="6">
        <v>0.875</v>
      </c>
      <c r="G590" s="6">
        <v>0.91666666666666663</v>
      </c>
      <c r="H590" s="6">
        <f>MOD(Produccion[HORA FIN]-Produccion[HORA INICIO],1)</f>
        <v>4.166666666666663E-2</v>
      </c>
      <c r="I590" s="16" t="s">
        <v>22</v>
      </c>
      <c r="J590" s="7" t="s">
        <v>788</v>
      </c>
      <c r="K590" s="7" t="s">
        <v>23</v>
      </c>
      <c r="L590" s="7"/>
      <c r="M590" s="7"/>
      <c r="N590" s="7">
        <f>Produccion[[#This Row],[Cant. Bolsas]]*Produccion[[#This Row],[Kilos Bolsa]]</f>
        <v>0</v>
      </c>
      <c r="O590" s="8" t="s">
        <v>49</v>
      </c>
      <c r="P590" s="29">
        <f>Produccion[[#This Row],[Kilos Producidos]]*VLOOKUP(Produccion[[#This Row],[PRODUCTO]],ValorXKG[#All],2,FALSE)</f>
        <v>0</v>
      </c>
    </row>
    <row r="591" spans="4:16" x14ac:dyDescent="0.25">
      <c r="D591" s="4" t="s">
        <v>825</v>
      </c>
      <c r="E591" s="5">
        <v>44508</v>
      </c>
      <c r="F591" s="6">
        <v>0.25</v>
      </c>
      <c r="G591" s="6">
        <v>0.39583333333333331</v>
      </c>
      <c r="H591" s="6">
        <f>MOD(Produccion[HORA FIN]-Produccion[HORA INICIO],1)</f>
        <v>0.14583333333333331</v>
      </c>
      <c r="I591" s="16" t="s">
        <v>247</v>
      </c>
      <c r="J591" s="7" t="s">
        <v>66</v>
      </c>
      <c r="K591" s="7" t="s">
        <v>26</v>
      </c>
      <c r="L591" s="7">
        <v>6</v>
      </c>
      <c r="M591" s="7">
        <v>40</v>
      </c>
      <c r="N591" s="7">
        <f>Produccion[[#This Row],[Cant. Bolsas]]*Produccion[[#This Row],[Kilos Bolsa]]</f>
        <v>240</v>
      </c>
      <c r="O591" s="8" t="s">
        <v>827</v>
      </c>
      <c r="P591" s="29">
        <f>Produccion[[#This Row],[Kilos Producidos]]*VLOOKUP(Produccion[[#This Row],[PRODUCTO]],ValorXKG[#All],2,FALSE)</f>
        <v>36000</v>
      </c>
    </row>
    <row r="592" spans="4:16" x14ac:dyDescent="0.25">
      <c r="D592" s="4" t="s">
        <v>825</v>
      </c>
      <c r="E592" s="5">
        <v>44508</v>
      </c>
      <c r="F592" s="6">
        <v>0.39583333333333331</v>
      </c>
      <c r="G592" s="6">
        <v>0.4375</v>
      </c>
      <c r="H592" s="6">
        <f>MOD(Produccion[HORA FIN]-Produccion[HORA INICIO],1)</f>
        <v>4.1666666666666685E-2</v>
      </c>
      <c r="I592" s="16" t="s">
        <v>62</v>
      </c>
      <c r="J592" s="7" t="s">
        <v>66</v>
      </c>
      <c r="K592" s="7" t="s">
        <v>32</v>
      </c>
      <c r="L592" s="7">
        <v>10</v>
      </c>
      <c r="M592" s="7">
        <v>30</v>
      </c>
      <c r="N592" s="7">
        <f>Produccion[[#This Row],[Cant. Bolsas]]*Produccion[[#This Row],[Kilos Bolsa]]</f>
        <v>300</v>
      </c>
      <c r="O592" s="8" t="s">
        <v>827</v>
      </c>
      <c r="P592" s="29">
        <f>Produccion[[#This Row],[Kilos Producidos]]*VLOOKUP(Produccion[[#This Row],[PRODUCTO]],ValorXKG[#All],2,FALSE)</f>
        <v>34500</v>
      </c>
    </row>
    <row r="593" spans="4:16" x14ac:dyDescent="0.25">
      <c r="D593" s="4" t="s">
        <v>825</v>
      </c>
      <c r="E593" s="5">
        <v>44508</v>
      </c>
      <c r="F593" s="6">
        <v>0.4375</v>
      </c>
      <c r="G593" s="6">
        <v>0.55208333333333337</v>
      </c>
      <c r="H593" s="6">
        <f>MOD(Produccion[HORA FIN]-Produccion[HORA INICIO],1)</f>
        <v>0.11458333333333337</v>
      </c>
      <c r="I593" s="16" t="s">
        <v>108</v>
      </c>
      <c r="J593" s="7" t="s">
        <v>66</v>
      </c>
      <c r="K593" s="7" t="s">
        <v>36</v>
      </c>
      <c r="L593" s="7">
        <v>12</v>
      </c>
      <c r="M593" s="7">
        <v>30</v>
      </c>
      <c r="N593" s="7">
        <f>Produccion[[#This Row],[Cant. Bolsas]]*Produccion[[#This Row],[Kilos Bolsa]]</f>
        <v>360</v>
      </c>
      <c r="O593" s="8" t="s">
        <v>827</v>
      </c>
      <c r="P593" s="29">
        <f>Produccion[[#This Row],[Kilos Producidos]]*VLOOKUP(Produccion[[#This Row],[PRODUCTO]],ValorXKG[#All],2,FALSE)</f>
        <v>41400</v>
      </c>
    </row>
    <row r="594" spans="4:16" x14ac:dyDescent="0.25">
      <c r="D594" s="4" t="s">
        <v>825</v>
      </c>
      <c r="E594" s="5">
        <v>44508</v>
      </c>
      <c r="F594" s="6">
        <v>0.4375</v>
      </c>
      <c r="G594" s="6">
        <v>0.55208333333333337</v>
      </c>
      <c r="H594" s="6">
        <f>MOD(Produccion[HORA FIN]-Produccion[HORA INICIO],1)</f>
        <v>0.11458333333333337</v>
      </c>
      <c r="I594" s="16" t="s">
        <v>108</v>
      </c>
      <c r="J594" s="7" t="s">
        <v>66</v>
      </c>
      <c r="K594" s="7" t="s">
        <v>38</v>
      </c>
      <c r="L594" s="7">
        <v>18</v>
      </c>
      <c r="M594" s="7">
        <v>20</v>
      </c>
      <c r="N594" s="7">
        <f>Produccion[[#This Row],[Cant. Bolsas]]*Produccion[[#This Row],[Kilos Bolsa]]</f>
        <v>360</v>
      </c>
      <c r="O594" s="8" t="s">
        <v>827</v>
      </c>
      <c r="P594" s="29">
        <f>Produccion[[#This Row],[Kilos Producidos]]*VLOOKUP(Produccion[[#This Row],[PRODUCTO]],ValorXKG[#All],2,FALSE)</f>
        <v>59400</v>
      </c>
    </row>
    <row r="595" spans="4:16" x14ac:dyDescent="0.25">
      <c r="D595" s="4" t="s">
        <v>825</v>
      </c>
      <c r="E595" s="5">
        <v>44508</v>
      </c>
      <c r="F595" s="6">
        <v>0.55208333333333337</v>
      </c>
      <c r="G595" s="6">
        <v>0.58333333333333337</v>
      </c>
      <c r="H595" s="6">
        <f>MOD(Produccion[HORA FIN]-Produccion[HORA INICIO],1)</f>
        <v>3.125E-2</v>
      </c>
      <c r="I595" s="16" t="s">
        <v>22</v>
      </c>
      <c r="J595" s="7" t="s">
        <v>66</v>
      </c>
      <c r="K595" s="7" t="s">
        <v>23</v>
      </c>
      <c r="L595" s="7"/>
      <c r="M595" s="7"/>
      <c r="N595" s="7">
        <f>Produccion[[#This Row],[Cant. Bolsas]]*Produccion[[#This Row],[Kilos Bolsa]]</f>
        <v>0</v>
      </c>
      <c r="O595" s="8" t="s">
        <v>41</v>
      </c>
      <c r="P595" s="29">
        <f>Produccion[[#This Row],[Kilos Producidos]]*VLOOKUP(Produccion[[#This Row],[PRODUCTO]],ValorXKG[#All],2,FALSE)</f>
        <v>0</v>
      </c>
    </row>
    <row r="596" spans="4:16" x14ac:dyDescent="0.25">
      <c r="D596" s="4" t="s">
        <v>824</v>
      </c>
      <c r="E596" s="5">
        <v>44508</v>
      </c>
      <c r="F596" s="6">
        <v>0.58333333333333337</v>
      </c>
      <c r="G596" s="6">
        <v>0.70833333333333337</v>
      </c>
      <c r="H596" s="6">
        <f>MOD(Produccion[HORA FIN]-Produccion[HORA INICIO],1)</f>
        <v>0.125</v>
      </c>
      <c r="I596" s="16" t="s">
        <v>22</v>
      </c>
      <c r="J596" s="7" t="s">
        <v>783</v>
      </c>
      <c r="K596" s="7" t="s">
        <v>23</v>
      </c>
      <c r="L596" s="7"/>
      <c r="M596" s="7"/>
      <c r="N596" s="7">
        <f>Produccion[[#This Row],[Cant. Bolsas]]*Produccion[[#This Row],[Kilos Bolsa]]</f>
        <v>0</v>
      </c>
      <c r="O596" s="8" t="s">
        <v>45</v>
      </c>
      <c r="P596" s="29">
        <f>Produccion[[#This Row],[Kilos Producidos]]*VLOOKUP(Produccion[[#This Row],[PRODUCTO]],ValorXKG[#All],2,FALSE)</f>
        <v>0</v>
      </c>
    </row>
    <row r="597" spans="4:16" x14ac:dyDescent="0.25">
      <c r="D597" s="4" t="s">
        <v>824</v>
      </c>
      <c r="E597" s="5">
        <v>44508</v>
      </c>
      <c r="F597" s="6">
        <v>0.70833333333333337</v>
      </c>
      <c r="G597" s="6">
        <v>0.91666666666666663</v>
      </c>
      <c r="H597" s="6">
        <f>MOD(Produccion[HORA FIN]-Produccion[HORA INICIO],1)</f>
        <v>0.20833333333333326</v>
      </c>
      <c r="I597" s="16" t="s">
        <v>59</v>
      </c>
      <c r="J597" s="7" t="s">
        <v>783</v>
      </c>
      <c r="K597" s="7" t="s">
        <v>26</v>
      </c>
      <c r="L597" s="7">
        <v>50</v>
      </c>
      <c r="M597" s="7">
        <v>40</v>
      </c>
      <c r="N597" s="7">
        <f>Produccion[[#This Row],[Cant. Bolsas]]*Produccion[[#This Row],[Kilos Bolsa]]</f>
        <v>2000</v>
      </c>
      <c r="O597" s="8" t="s">
        <v>827</v>
      </c>
      <c r="P597" s="29">
        <f>Produccion[[#This Row],[Kilos Producidos]]*VLOOKUP(Produccion[[#This Row],[PRODUCTO]],ValorXKG[#All],2,FALSE)</f>
        <v>300000</v>
      </c>
    </row>
    <row r="598" spans="4:16" x14ac:dyDescent="0.25">
      <c r="D598" s="4" t="s">
        <v>826</v>
      </c>
      <c r="E598" s="5">
        <v>44508</v>
      </c>
      <c r="F598" s="6">
        <v>0.91666666666666663</v>
      </c>
      <c r="G598" s="6">
        <v>0.95138888888888884</v>
      </c>
      <c r="H598" s="6">
        <f>MOD(Produccion[HORA FIN]-Produccion[HORA INICIO],1)</f>
        <v>3.472222222222221E-2</v>
      </c>
      <c r="I598" s="16" t="s">
        <v>33</v>
      </c>
      <c r="J598" s="7" t="s">
        <v>786</v>
      </c>
      <c r="K598" s="7" t="s">
        <v>26</v>
      </c>
      <c r="L598" s="7">
        <v>5</v>
      </c>
      <c r="M598" s="7">
        <v>40</v>
      </c>
      <c r="N598" s="7">
        <f>Produccion[[#This Row],[Cant. Bolsas]]*Produccion[[#This Row],[Kilos Bolsa]]</f>
        <v>200</v>
      </c>
      <c r="O598" s="8" t="s">
        <v>827</v>
      </c>
      <c r="P598" s="29">
        <f>Produccion[[#This Row],[Kilos Producidos]]*VLOOKUP(Produccion[[#This Row],[PRODUCTO]],ValorXKG[#All],2,FALSE)</f>
        <v>30000</v>
      </c>
    </row>
    <row r="599" spans="4:16" x14ac:dyDescent="0.25">
      <c r="D599" s="4" t="s">
        <v>826</v>
      </c>
      <c r="E599" s="5">
        <v>44508</v>
      </c>
      <c r="F599" s="6">
        <v>0.95138888888888884</v>
      </c>
      <c r="G599" s="6">
        <v>0.97916666666666663</v>
      </c>
      <c r="H599" s="6">
        <f>MOD(Produccion[HORA FIN]-Produccion[HORA INICIO],1)</f>
        <v>2.777777777777779E-2</v>
      </c>
      <c r="I599" s="16" t="s">
        <v>22</v>
      </c>
      <c r="J599" s="7" t="s">
        <v>786</v>
      </c>
      <c r="K599" s="7" t="s">
        <v>23</v>
      </c>
      <c r="L599" s="7"/>
      <c r="M599" s="7"/>
      <c r="N599" s="7">
        <f>Produccion[[#This Row],[Cant. Bolsas]]*Produccion[[#This Row],[Kilos Bolsa]]</f>
        <v>0</v>
      </c>
      <c r="O599" s="8" t="s">
        <v>28</v>
      </c>
      <c r="P599" s="29">
        <f>Produccion[[#This Row],[Kilos Producidos]]*VLOOKUP(Produccion[[#This Row],[PRODUCTO]],ValorXKG[#All],2,FALSE)</f>
        <v>0</v>
      </c>
    </row>
    <row r="600" spans="4:16" x14ac:dyDescent="0.25">
      <c r="D600" s="4" t="s">
        <v>826</v>
      </c>
      <c r="E600" s="5">
        <v>44508</v>
      </c>
      <c r="F600" s="6">
        <v>0.97916666666666663</v>
      </c>
      <c r="G600" s="6">
        <v>0.15277777777777779</v>
      </c>
      <c r="H600" s="6">
        <f>MOD(Produccion[HORA FIN]-Produccion[HORA INICIO],1)</f>
        <v>0.17361111111111116</v>
      </c>
      <c r="I600" s="16" t="s">
        <v>95</v>
      </c>
      <c r="J600" s="7" t="s">
        <v>786</v>
      </c>
      <c r="K600" s="7" t="s">
        <v>13</v>
      </c>
      <c r="L600" s="7">
        <v>40</v>
      </c>
      <c r="M600" s="7">
        <v>20</v>
      </c>
      <c r="N600" s="7">
        <f>Produccion[[#This Row],[Cant. Bolsas]]*Produccion[[#This Row],[Kilos Bolsa]]</f>
        <v>800</v>
      </c>
      <c r="O600" s="8" t="s">
        <v>827</v>
      </c>
      <c r="P600" s="29">
        <f>Produccion[[#This Row],[Kilos Producidos]]*VLOOKUP(Produccion[[#This Row],[PRODUCTO]],ValorXKG[#All],2,FALSE)</f>
        <v>80000</v>
      </c>
    </row>
    <row r="601" spans="4:16" x14ac:dyDescent="0.25">
      <c r="D601" s="4" t="s">
        <v>826</v>
      </c>
      <c r="E601" s="5">
        <v>44508</v>
      </c>
      <c r="F601" s="6">
        <v>0.15277777777777779</v>
      </c>
      <c r="G601" s="6">
        <v>0.16666666666666666</v>
      </c>
      <c r="H601" s="6">
        <f>MOD(Produccion[HORA FIN]-Produccion[HORA INICIO],1)</f>
        <v>1.3888888888888867E-2</v>
      </c>
      <c r="I601" s="16" t="s">
        <v>22</v>
      </c>
      <c r="J601" s="7" t="s">
        <v>786</v>
      </c>
      <c r="K601" s="7" t="s">
        <v>23</v>
      </c>
      <c r="L601" s="7"/>
      <c r="M601" s="7"/>
      <c r="N601" s="7">
        <f>Produccion[[#This Row],[Cant. Bolsas]]*Produccion[[#This Row],[Kilos Bolsa]]</f>
        <v>0</v>
      </c>
      <c r="O601" s="8" t="s">
        <v>45</v>
      </c>
      <c r="P601" s="29">
        <f>Produccion[[#This Row],[Kilos Producidos]]*VLOOKUP(Produccion[[#This Row],[PRODUCTO]],ValorXKG[#All],2,FALSE)</f>
        <v>0</v>
      </c>
    </row>
    <row r="602" spans="4:16" x14ac:dyDescent="0.25">
      <c r="D602" s="4" t="s">
        <v>826</v>
      </c>
      <c r="E602" s="5">
        <v>44508</v>
      </c>
      <c r="F602" s="6">
        <v>0.16666666666666666</v>
      </c>
      <c r="G602" s="6">
        <v>0.25</v>
      </c>
      <c r="H602" s="6">
        <f>MOD(Produccion[HORA FIN]-Produccion[HORA INICIO],1)</f>
        <v>8.3333333333333343E-2</v>
      </c>
      <c r="I602" s="16" t="s">
        <v>62</v>
      </c>
      <c r="J602" s="7" t="s">
        <v>786</v>
      </c>
      <c r="K602" s="7" t="s">
        <v>19</v>
      </c>
      <c r="L602" s="7">
        <v>30</v>
      </c>
      <c r="M602" s="7">
        <v>20</v>
      </c>
      <c r="N602" s="7">
        <f>Produccion[[#This Row],[Cant. Bolsas]]*Produccion[[#This Row],[Kilos Bolsa]]</f>
        <v>600</v>
      </c>
      <c r="O602" s="8" t="s">
        <v>827</v>
      </c>
      <c r="P602" s="29">
        <f>Produccion[[#This Row],[Kilos Producidos]]*VLOOKUP(Produccion[[#This Row],[PRODUCTO]],ValorXKG[#All],2,FALSE)</f>
        <v>60000</v>
      </c>
    </row>
    <row r="603" spans="4:16" x14ac:dyDescent="0.25">
      <c r="D603" s="4" t="s">
        <v>825</v>
      </c>
      <c r="E603" s="5">
        <v>44509</v>
      </c>
      <c r="F603" s="6">
        <v>0.25</v>
      </c>
      <c r="G603" s="6">
        <v>0.57291666666666663</v>
      </c>
      <c r="H603" s="6">
        <f>MOD(Produccion[HORA FIN]-Produccion[HORA INICIO],1)</f>
        <v>0.32291666666666663</v>
      </c>
      <c r="I603" s="16" t="s">
        <v>22</v>
      </c>
      <c r="J603" s="7" t="s">
        <v>66</v>
      </c>
      <c r="K603" s="7" t="s">
        <v>23</v>
      </c>
      <c r="L603" s="7"/>
      <c r="M603" s="7"/>
      <c r="N603" s="7">
        <f>Produccion[[#This Row],[Cant. Bolsas]]*Produccion[[#This Row],[Kilos Bolsa]]</f>
        <v>0</v>
      </c>
      <c r="O603" s="8" t="s">
        <v>45</v>
      </c>
      <c r="P603" s="29">
        <f>Produccion[[#This Row],[Kilos Producidos]]*VLOOKUP(Produccion[[#This Row],[PRODUCTO]],ValorXKG[#All],2,FALSE)</f>
        <v>0</v>
      </c>
    </row>
    <row r="604" spans="4:16" x14ac:dyDescent="0.25">
      <c r="D604" s="4" t="s">
        <v>825</v>
      </c>
      <c r="E604" s="5">
        <v>44509</v>
      </c>
      <c r="F604" s="6">
        <v>0.57291666666666663</v>
      </c>
      <c r="G604" s="6">
        <v>0.58333333333333337</v>
      </c>
      <c r="H604" s="6">
        <f>MOD(Produccion[HORA FIN]-Produccion[HORA INICIO],1)</f>
        <v>1.0416666666666741E-2</v>
      </c>
      <c r="I604" s="16" t="s">
        <v>248</v>
      </c>
      <c r="J604" s="7" t="s">
        <v>66</v>
      </c>
      <c r="K604" s="7" t="s">
        <v>26</v>
      </c>
      <c r="L604" s="7">
        <v>4</v>
      </c>
      <c r="M604" s="7">
        <v>40</v>
      </c>
      <c r="N604" s="7">
        <f>Produccion[[#This Row],[Cant. Bolsas]]*Produccion[[#This Row],[Kilos Bolsa]]</f>
        <v>160</v>
      </c>
      <c r="O604" s="8" t="s">
        <v>827</v>
      </c>
      <c r="P604" s="29">
        <f>Produccion[[#This Row],[Kilos Producidos]]*VLOOKUP(Produccion[[#This Row],[PRODUCTO]],ValorXKG[#All],2,FALSE)</f>
        <v>24000</v>
      </c>
    </row>
    <row r="605" spans="4:16" x14ac:dyDescent="0.25">
      <c r="D605" s="4" t="s">
        <v>824</v>
      </c>
      <c r="E605" s="5">
        <v>44509</v>
      </c>
      <c r="F605" s="6">
        <v>0.58333333333333337</v>
      </c>
      <c r="G605" s="6">
        <v>0.81944444444444442</v>
      </c>
      <c r="H605" s="6">
        <f>MOD(Produccion[HORA FIN]-Produccion[HORA INICIO],1)</f>
        <v>0.23611111111111105</v>
      </c>
      <c r="I605" s="16" t="s">
        <v>35</v>
      </c>
      <c r="J605" s="7" t="s">
        <v>783</v>
      </c>
      <c r="K605" s="7" t="s">
        <v>26</v>
      </c>
      <c r="L605" s="7">
        <v>51</v>
      </c>
      <c r="M605" s="7">
        <v>40</v>
      </c>
      <c r="N605" s="7">
        <f>Produccion[[#This Row],[Cant. Bolsas]]*Produccion[[#This Row],[Kilos Bolsa]]</f>
        <v>2040</v>
      </c>
      <c r="O605" s="8" t="s">
        <v>827</v>
      </c>
      <c r="P605" s="29">
        <f>Produccion[[#This Row],[Kilos Producidos]]*VLOOKUP(Produccion[[#This Row],[PRODUCTO]],ValorXKG[#All],2,FALSE)</f>
        <v>306000</v>
      </c>
    </row>
    <row r="606" spans="4:16" x14ac:dyDescent="0.25">
      <c r="D606" s="4" t="s">
        <v>824</v>
      </c>
      <c r="E606" s="5">
        <v>44509</v>
      </c>
      <c r="F606" s="6">
        <v>0.81944444444444442</v>
      </c>
      <c r="G606" s="6">
        <v>0.875</v>
      </c>
      <c r="H606" s="6">
        <f>MOD(Produccion[HORA FIN]-Produccion[HORA INICIO],1)</f>
        <v>5.555555555555558E-2</v>
      </c>
      <c r="I606" s="16" t="s">
        <v>22</v>
      </c>
      <c r="J606" s="7" t="s">
        <v>783</v>
      </c>
      <c r="K606" s="7" t="s">
        <v>23</v>
      </c>
      <c r="L606" s="7"/>
      <c r="M606" s="7"/>
      <c r="N606" s="7">
        <f>Produccion[[#This Row],[Cant. Bolsas]]*Produccion[[#This Row],[Kilos Bolsa]]</f>
        <v>0</v>
      </c>
      <c r="O606" s="8" t="s">
        <v>28</v>
      </c>
      <c r="P606" s="29">
        <f>Produccion[[#This Row],[Kilos Producidos]]*VLOOKUP(Produccion[[#This Row],[PRODUCTO]],ValorXKG[#All],2,FALSE)</f>
        <v>0</v>
      </c>
    </row>
    <row r="607" spans="4:16" x14ac:dyDescent="0.25">
      <c r="D607" s="4" t="s">
        <v>824</v>
      </c>
      <c r="E607" s="5">
        <v>44509</v>
      </c>
      <c r="F607" s="6">
        <v>0.875</v>
      </c>
      <c r="G607" s="6">
        <v>0.91666666666666663</v>
      </c>
      <c r="H607" s="6">
        <f>MOD(Produccion[HORA FIN]-Produccion[HORA INICIO],1)</f>
        <v>4.166666666666663E-2</v>
      </c>
      <c r="I607" s="16" t="s">
        <v>62</v>
      </c>
      <c r="J607" s="7" t="s">
        <v>783</v>
      </c>
      <c r="K607" s="7" t="s">
        <v>13</v>
      </c>
      <c r="L607" s="7">
        <v>15</v>
      </c>
      <c r="M607" s="7">
        <v>20</v>
      </c>
      <c r="N607" s="7">
        <f>Produccion[[#This Row],[Cant. Bolsas]]*Produccion[[#This Row],[Kilos Bolsa]]</f>
        <v>300</v>
      </c>
      <c r="O607" s="8" t="s">
        <v>827</v>
      </c>
      <c r="P607" s="29">
        <f>Produccion[[#This Row],[Kilos Producidos]]*VLOOKUP(Produccion[[#This Row],[PRODUCTO]],ValorXKG[#All],2,FALSE)</f>
        <v>30000</v>
      </c>
    </row>
    <row r="608" spans="4:16" x14ac:dyDescent="0.25">
      <c r="D608" s="4" t="s">
        <v>826</v>
      </c>
      <c r="E608" s="5">
        <v>44509</v>
      </c>
      <c r="F608" s="6">
        <v>0.91666666666666663</v>
      </c>
      <c r="G608" s="6">
        <v>0.15972222222222221</v>
      </c>
      <c r="H608" s="6">
        <f>MOD(Produccion[HORA FIN]-Produccion[HORA INICIO],1)</f>
        <v>0.24305555555555558</v>
      </c>
      <c r="I608" s="16" t="s">
        <v>249</v>
      </c>
      <c r="J608" s="7" t="s">
        <v>786</v>
      </c>
      <c r="K608" s="7" t="s">
        <v>13</v>
      </c>
      <c r="L608" s="7">
        <v>60</v>
      </c>
      <c r="M608" s="7">
        <v>20</v>
      </c>
      <c r="N608" s="7">
        <f>Produccion[[#This Row],[Cant. Bolsas]]*Produccion[[#This Row],[Kilos Bolsa]]</f>
        <v>1200</v>
      </c>
      <c r="O608" s="8" t="s">
        <v>827</v>
      </c>
      <c r="P608" s="29">
        <f>Produccion[[#This Row],[Kilos Producidos]]*VLOOKUP(Produccion[[#This Row],[PRODUCTO]],ValorXKG[#All],2,FALSE)</f>
        <v>120000</v>
      </c>
    </row>
    <row r="609" spans="4:16" x14ac:dyDescent="0.25">
      <c r="D609" s="4" t="s">
        <v>826</v>
      </c>
      <c r="E609" s="5">
        <v>44509</v>
      </c>
      <c r="F609" s="6">
        <v>0.15972222222222221</v>
      </c>
      <c r="G609" s="6">
        <v>0.17708333333333334</v>
      </c>
      <c r="H609" s="6">
        <f>MOD(Produccion[HORA FIN]-Produccion[HORA INICIO],1)</f>
        <v>1.7361111111111133E-2</v>
      </c>
      <c r="I609" s="16" t="s">
        <v>22</v>
      </c>
      <c r="J609" s="7" t="s">
        <v>786</v>
      </c>
      <c r="K609" s="7" t="s">
        <v>23</v>
      </c>
      <c r="L609" s="7"/>
      <c r="M609" s="7"/>
      <c r="N609" s="7">
        <f>Produccion[[#This Row],[Cant. Bolsas]]*Produccion[[#This Row],[Kilos Bolsa]]</f>
        <v>0</v>
      </c>
      <c r="O609" s="8" t="s">
        <v>28</v>
      </c>
      <c r="P609" s="29">
        <f>Produccion[[#This Row],[Kilos Producidos]]*VLOOKUP(Produccion[[#This Row],[PRODUCTO]],ValorXKG[#All],2,FALSE)</f>
        <v>0</v>
      </c>
    </row>
    <row r="610" spans="4:16" x14ac:dyDescent="0.25">
      <c r="D610" s="4" t="s">
        <v>826</v>
      </c>
      <c r="E610" s="5">
        <v>44509</v>
      </c>
      <c r="F610" s="6">
        <v>0.17708333333333334</v>
      </c>
      <c r="G610" s="6">
        <v>0.25</v>
      </c>
      <c r="H610" s="6">
        <f>MOD(Produccion[HORA FIN]-Produccion[HORA INICIO],1)</f>
        <v>7.2916666666666657E-2</v>
      </c>
      <c r="I610" s="16" t="s">
        <v>173</v>
      </c>
      <c r="J610" s="7" t="s">
        <v>786</v>
      </c>
      <c r="K610" s="7" t="s">
        <v>32</v>
      </c>
      <c r="L610" s="7">
        <v>20</v>
      </c>
      <c r="M610" s="7">
        <v>30</v>
      </c>
      <c r="N610" s="7">
        <f>Produccion[[#This Row],[Cant. Bolsas]]*Produccion[[#This Row],[Kilos Bolsa]]</f>
        <v>600</v>
      </c>
      <c r="O610" s="8" t="s">
        <v>827</v>
      </c>
      <c r="P610" s="29">
        <f>Produccion[[#This Row],[Kilos Producidos]]*VLOOKUP(Produccion[[#This Row],[PRODUCTO]],ValorXKG[#All],2,FALSE)</f>
        <v>69000</v>
      </c>
    </row>
    <row r="611" spans="4:16" x14ac:dyDescent="0.25">
      <c r="D611" s="4" t="s">
        <v>825</v>
      </c>
      <c r="E611" s="5">
        <v>44510</v>
      </c>
      <c r="F611" s="6">
        <v>0.25</v>
      </c>
      <c r="G611" s="6">
        <v>0.58333333333333337</v>
      </c>
      <c r="H611" s="6">
        <f>MOD(Produccion[HORA FIN]-Produccion[HORA INICIO],1)</f>
        <v>0.33333333333333337</v>
      </c>
      <c r="I611" s="16" t="s">
        <v>22</v>
      </c>
      <c r="J611" s="7" t="s">
        <v>66</v>
      </c>
      <c r="K611" s="7" t="s">
        <v>23</v>
      </c>
      <c r="L611" s="7"/>
      <c r="M611" s="7"/>
      <c r="N611" s="7">
        <f>Produccion[[#This Row],[Cant. Bolsas]]*Produccion[[#This Row],[Kilos Bolsa]]</f>
        <v>0</v>
      </c>
      <c r="O611" s="8" t="s">
        <v>45</v>
      </c>
      <c r="P611" s="29">
        <f>Produccion[[#This Row],[Kilos Producidos]]*VLOOKUP(Produccion[[#This Row],[PRODUCTO]],ValorXKG[#All],2,FALSE)</f>
        <v>0</v>
      </c>
    </row>
    <row r="612" spans="4:16" x14ac:dyDescent="0.25">
      <c r="D612" s="4" t="s">
        <v>824</v>
      </c>
      <c r="E612" s="5">
        <v>44510</v>
      </c>
      <c r="F612" s="6">
        <v>0.58333333333333337</v>
      </c>
      <c r="G612" s="6">
        <v>0.91666666666666663</v>
      </c>
      <c r="H612" s="6">
        <f>MOD(Produccion[HORA FIN]-Produccion[HORA INICIO],1)</f>
        <v>0.33333333333333326</v>
      </c>
      <c r="I612" s="16" t="s">
        <v>22</v>
      </c>
      <c r="J612" s="7" t="s">
        <v>783</v>
      </c>
      <c r="K612" s="7" t="s">
        <v>23</v>
      </c>
      <c r="L612" s="7"/>
      <c r="M612" s="7"/>
      <c r="N612" s="7">
        <f>Produccion[[#This Row],[Cant. Bolsas]]*Produccion[[#This Row],[Kilos Bolsa]]</f>
        <v>0</v>
      </c>
      <c r="O612" s="8" t="s">
        <v>45</v>
      </c>
      <c r="P612" s="29">
        <f>Produccion[[#This Row],[Kilos Producidos]]*VLOOKUP(Produccion[[#This Row],[PRODUCTO]],ValorXKG[#All],2,FALSE)</f>
        <v>0</v>
      </c>
    </row>
    <row r="613" spans="4:16" x14ac:dyDescent="0.25">
      <c r="D613" s="4" t="s">
        <v>826</v>
      </c>
      <c r="E613" s="5">
        <v>44510</v>
      </c>
      <c r="F613" s="6">
        <v>0.91666666666666663</v>
      </c>
      <c r="G613" s="6">
        <v>0.25</v>
      </c>
      <c r="H613" s="6">
        <f>MOD(Produccion[HORA FIN]-Produccion[HORA INICIO],1)</f>
        <v>0.33333333333333337</v>
      </c>
      <c r="I613" s="16" t="s">
        <v>22</v>
      </c>
      <c r="J613" s="7" t="s">
        <v>789</v>
      </c>
      <c r="K613" s="7" t="s">
        <v>23</v>
      </c>
      <c r="L613" s="7"/>
      <c r="M613" s="7"/>
      <c r="N613" s="7">
        <f>Produccion[[#This Row],[Cant. Bolsas]]*Produccion[[#This Row],[Kilos Bolsa]]</f>
        <v>0</v>
      </c>
      <c r="O613" s="8" t="s">
        <v>45</v>
      </c>
      <c r="P613" s="29">
        <f>Produccion[[#This Row],[Kilos Producidos]]*VLOOKUP(Produccion[[#This Row],[PRODUCTO]],ValorXKG[#All],2,FALSE)</f>
        <v>0</v>
      </c>
    </row>
    <row r="614" spans="4:16" x14ac:dyDescent="0.25">
      <c r="D614" s="4" t="s">
        <v>825</v>
      </c>
      <c r="E614" s="5">
        <v>44511</v>
      </c>
      <c r="F614" s="6">
        <v>0.25</v>
      </c>
      <c r="G614" s="6">
        <v>0.58333333333333337</v>
      </c>
      <c r="H614" s="6">
        <f>MOD(Produccion[HORA FIN]-Produccion[HORA INICIO],1)</f>
        <v>0.33333333333333337</v>
      </c>
      <c r="I614" s="16" t="s">
        <v>22</v>
      </c>
      <c r="J614" s="7" t="s">
        <v>66</v>
      </c>
      <c r="K614" s="7" t="s">
        <v>23</v>
      </c>
      <c r="L614" s="7"/>
      <c r="M614" s="7"/>
      <c r="N614" s="7">
        <f>Produccion[[#This Row],[Cant. Bolsas]]*Produccion[[#This Row],[Kilos Bolsa]]</f>
        <v>0</v>
      </c>
      <c r="O614" s="8" t="s">
        <v>45</v>
      </c>
      <c r="P614" s="29">
        <f>Produccion[[#This Row],[Kilos Producidos]]*VLOOKUP(Produccion[[#This Row],[PRODUCTO]],ValorXKG[#All],2,FALSE)</f>
        <v>0</v>
      </c>
    </row>
    <row r="615" spans="4:16" x14ac:dyDescent="0.25">
      <c r="D615" s="4" t="s">
        <v>824</v>
      </c>
      <c r="E615" s="5">
        <v>44511</v>
      </c>
      <c r="F615" s="6">
        <v>0.58333333333333337</v>
      </c>
      <c r="G615" s="6">
        <v>0.72916666666666663</v>
      </c>
      <c r="H615" s="6">
        <f>MOD(Produccion[HORA FIN]-Produccion[HORA INICIO],1)</f>
        <v>0.14583333333333326</v>
      </c>
      <c r="I615" s="16" t="s">
        <v>22</v>
      </c>
      <c r="J615" s="7" t="s">
        <v>783</v>
      </c>
      <c r="K615" s="7" t="s">
        <v>23</v>
      </c>
      <c r="L615" s="7"/>
      <c r="M615" s="7"/>
      <c r="N615" s="7">
        <f>Produccion[[#This Row],[Cant. Bolsas]]*Produccion[[#This Row],[Kilos Bolsa]]</f>
        <v>0</v>
      </c>
      <c r="O615" s="8" t="s">
        <v>45</v>
      </c>
      <c r="P615" s="29">
        <f>Produccion[[#This Row],[Kilos Producidos]]*VLOOKUP(Produccion[[#This Row],[PRODUCTO]],ValorXKG[#All],2,FALSE)</f>
        <v>0</v>
      </c>
    </row>
    <row r="616" spans="4:16" x14ac:dyDescent="0.25">
      <c r="D616" s="4" t="s">
        <v>824</v>
      </c>
      <c r="E616" s="5">
        <v>44511</v>
      </c>
      <c r="F616" s="6">
        <v>0.72916666666666663</v>
      </c>
      <c r="G616" s="6">
        <v>0.91666666666666663</v>
      </c>
      <c r="H616" s="6">
        <f>MOD(Produccion[HORA FIN]-Produccion[HORA INICIO],1)</f>
        <v>0.1875</v>
      </c>
      <c r="I616" s="16" t="s">
        <v>233</v>
      </c>
      <c r="J616" s="7" t="s">
        <v>783</v>
      </c>
      <c r="K616" s="7" t="s">
        <v>13</v>
      </c>
      <c r="L616" s="7">
        <v>50</v>
      </c>
      <c r="M616" s="7">
        <v>20</v>
      </c>
      <c r="N616" s="7">
        <f>Produccion[[#This Row],[Cant. Bolsas]]*Produccion[[#This Row],[Kilos Bolsa]]</f>
        <v>1000</v>
      </c>
      <c r="O616" s="8" t="s">
        <v>827</v>
      </c>
      <c r="P616" s="29">
        <f>Produccion[[#This Row],[Kilos Producidos]]*VLOOKUP(Produccion[[#This Row],[PRODUCTO]],ValorXKG[#All],2,FALSE)</f>
        <v>100000</v>
      </c>
    </row>
    <row r="617" spans="4:16" x14ac:dyDescent="0.25">
      <c r="D617" s="4" t="s">
        <v>826</v>
      </c>
      <c r="E617" s="5">
        <v>44511</v>
      </c>
      <c r="F617" s="6">
        <v>0.91666666666666663</v>
      </c>
      <c r="G617" s="6">
        <v>0.2013888888888889</v>
      </c>
      <c r="H617" s="6">
        <f>MOD(Produccion[HORA FIN]-Produccion[HORA INICIO],1)</f>
        <v>0.28472222222222232</v>
      </c>
      <c r="I617" s="16" t="s">
        <v>250</v>
      </c>
      <c r="J617" s="7" t="s">
        <v>789</v>
      </c>
      <c r="K617" s="7" t="s">
        <v>13</v>
      </c>
      <c r="L617" s="7">
        <v>62</v>
      </c>
      <c r="M617" s="7">
        <v>20</v>
      </c>
      <c r="N617" s="7">
        <f>Produccion[[#This Row],[Cant. Bolsas]]*Produccion[[#This Row],[Kilos Bolsa]]</f>
        <v>1240</v>
      </c>
      <c r="O617" s="8" t="s">
        <v>827</v>
      </c>
      <c r="P617" s="29">
        <f>Produccion[[#This Row],[Kilos Producidos]]*VLOOKUP(Produccion[[#This Row],[PRODUCTO]],ValorXKG[#All],2,FALSE)</f>
        <v>124000</v>
      </c>
    </row>
    <row r="618" spans="4:16" x14ac:dyDescent="0.25">
      <c r="D618" s="4" t="s">
        <v>826</v>
      </c>
      <c r="E618" s="5">
        <v>44511</v>
      </c>
      <c r="F618" s="6">
        <v>0.2013888888888889</v>
      </c>
      <c r="G618" s="6">
        <v>0.25</v>
      </c>
      <c r="H618" s="6">
        <f>MOD(Produccion[HORA FIN]-Produccion[HORA INICIO],1)</f>
        <v>4.8611111111111105E-2</v>
      </c>
      <c r="I618" s="16" t="s">
        <v>98</v>
      </c>
      <c r="J618" s="7" t="s">
        <v>789</v>
      </c>
      <c r="K618" s="7" t="s">
        <v>19</v>
      </c>
      <c r="L618" s="7">
        <v>15</v>
      </c>
      <c r="M618" s="7">
        <v>20</v>
      </c>
      <c r="N618" s="7">
        <f>Produccion[[#This Row],[Cant. Bolsas]]*Produccion[[#This Row],[Kilos Bolsa]]</f>
        <v>300</v>
      </c>
      <c r="O618" s="8" t="s">
        <v>827</v>
      </c>
      <c r="P618" s="29">
        <f>Produccion[[#This Row],[Kilos Producidos]]*VLOOKUP(Produccion[[#This Row],[PRODUCTO]],ValorXKG[#All],2,FALSE)</f>
        <v>30000</v>
      </c>
    </row>
    <row r="619" spans="4:16" x14ac:dyDescent="0.25">
      <c r="D619" s="4" t="s">
        <v>825</v>
      </c>
      <c r="E619" s="5">
        <v>44512</v>
      </c>
      <c r="F619" s="6">
        <v>0.25</v>
      </c>
      <c r="G619" s="6">
        <v>0.53125</v>
      </c>
      <c r="H619" s="6">
        <f>MOD(Produccion[HORA FIN]-Produccion[HORA INICIO],1)</f>
        <v>0.28125</v>
      </c>
      <c r="I619" s="16" t="s">
        <v>233</v>
      </c>
      <c r="J619" s="7" t="s">
        <v>66</v>
      </c>
      <c r="K619" s="7" t="s">
        <v>19</v>
      </c>
      <c r="L619" s="7">
        <v>75</v>
      </c>
      <c r="M619" s="7">
        <v>20</v>
      </c>
      <c r="N619" s="7">
        <f>Produccion[[#This Row],[Cant. Bolsas]]*Produccion[[#This Row],[Kilos Bolsa]]</f>
        <v>1500</v>
      </c>
      <c r="O619" s="8" t="s">
        <v>827</v>
      </c>
      <c r="P619" s="29">
        <f>Produccion[[#This Row],[Kilos Producidos]]*VLOOKUP(Produccion[[#This Row],[PRODUCTO]],ValorXKG[#All],2,FALSE)</f>
        <v>150000</v>
      </c>
    </row>
    <row r="620" spans="4:16" x14ac:dyDescent="0.25">
      <c r="D620" s="4" t="s">
        <v>825</v>
      </c>
      <c r="E620" s="5">
        <v>44512</v>
      </c>
      <c r="F620" s="6">
        <v>0.53125</v>
      </c>
      <c r="G620" s="6">
        <v>0.58333333333333337</v>
      </c>
      <c r="H620" s="6">
        <f>MOD(Produccion[HORA FIN]-Produccion[HORA INICIO],1)</f>
        <v>5.208333333333337E-2</v>
      </c>
      <c r="I620" s="16" t="s">
        <v>22</v>
      </c>
      <c r="J620" s="7" t="s">
        <v>66</v>
      </c>
      <c r="K620" s="7" t="s">
        <v>23</v>
      </c>
      <c r="L620" s="7"/>
      <c r="M620" s="7"/>
      <c r="N620" s="7">
        <f>Produccion[[#This Row],[Cant. Bolsas]]*Produccion[[#This Row],[Kilos Bolsa]]</f>
        <v>0</v>
      </c>
      <c r="O620" s="8" t="s">
        <v>45</v>
      </c>
      <c r="P620" s="29">
        <f>Produccion[[#This Row],[Kilos Producidos]]*VLOOKUP(Produccion[[#This Row],[PRODUCTO]],ValorXKG[#All],2,FALSE)</f>
        <v>0</v>
      </c>
    </row>
    <row r="621" spans="4:16" x14ac:dyDescent="0.25">
      <c r="D621" s="4" t="s">
        <v>824</v>
      </c>
      <c r="E621" s="5">
        <v>44512</v>
      </c>
      <c r="F621" s="6">
        <v>0.58333333333333337</v>
      </c>
      <c r="G621" s="6">
        <v>0.85416666666666663</v>
      </c>
      <c r="H621" s="6">
        <f>MOD(Produccion[HORA FIN]-Produccion[HORA INICIO],1)</f>
        <v>0.27083333333333326</v>
      </c>
      <c r="I621" s="16" t="s">
        <v>59</v>
      </c>
      <c r="J621" s="7" t="s">
        <v>783</v>
      </c>
      <c r="K621" s="7" t="s">
        <v>26</v>
      </c>
      <c r="L621" s="7">
        <v>65</v>
      </c>
      <c r="M621" s="7">
        <v>40</v>
      </c>
      <c r="N621" s="7">
        <f>Produccion[[#This Row],[Cant. Bolsas]]*Produccion[[#This Row],[Kilos Bolsa]]</f>
        <v>2600</v>
      </c>
      <c r="O621" s="8" t="s">
        <v>827</v>
      </c>
      <c r="P621" s="29">
        <f>Produccion[[#This Row],[Kilos Producidos]]*VLOOKUP(Produccion[[#This Row],[PRODUCTO]],ValorXKG[#All],2,FALSE)</f>
        <v>390000</v>
      </c>
    </row>
    <row r="622" spans="4:16" x14ac:dyDescent="0.25">
      <c r="D622" s="4" t="s">
        <v>824</v>
      </c>
      <c r="E622" s="5">
        <v>44512</v>
      </c>
      <c r="F622" s="6">
        <v>0.85416666666666663</v>
      </c>
      <c r="G622" s="6">
        <v>0.90277777777777779</v>
      </c>
      <c r="H622" s="6">
        <f>MOD(Produccion[HORA FIN]-Produccion[HORA INICIO],1)</f>
        <v>4.861111111111116E-2</v>
      </c>
      <c r="I622" s="16" t="s">
        <v>22</v>
      </c>
      <c r="J622" s="7" t="s">
        <v>783</v>
      </c>
      <c r="K622" s="7" t="s">
        <v>23</v>
      </c>
      <c r="L622" s="7"/>
      <c r="M622" s="7"/>
      <c r="N622" s="7">
        <f>Produccion[[#This Row],[Cant. Bolsas]]*Produccion[[#This Row],[Kilos Bolsa]]</f>
        <v>0</v>
      </c>
      <c r="O622" s="8" t="s">
        <v>28</v>
      </c>
      <c r="P622" s="29">
        <f>Produccion[[#This Row],[Kilos Producidos]]*VLOOKUP(Produccion[[#This Row],[PRODUCTO]],ValorXKG[#All],2,FALSE)</f>
        <v>0</v>
      </c>
    </row>
    <row r="623" spans="4:16" x14ac:dyDescent="0.25">
      <c r="D623" s="4" t="s">
        <v>824</v>
      </c>
      <c r="E623" s="5">
        <v>44512</v>
      </c>
      <c r="F623" s="6">
        <v>0.90277777777777779</v>
      </c>
      <c r="G623" s="6">
        <v>0.91666666666666663</v>
      </c>
      <c r="H623" s="6">
        <f>MOD(Produccion[HORA FIN]-Produccion[HORA INICIO],1)</f>
        <v>1.388888888888884E-2</v>
      </c>
      <c r="I623" s="16" t="s">
        <v>35</v>
      </c>
      <c r="J623" s="7" t="s">
        <v>783</v>
      </c>
      <c r="K623" s="7" t="s">
        <v>36</v>
      </c>
      <c r="L623" s="7">
        <v>2</v>
      </c>
      <c r="M623" s="7">
        <v>30</v>
      </c>
      <c r="N623" s="7">
        <f>Produccion[[#This Row],[Cant. Bolsas]]*Produccion[[#This Row],[Kilos Bolsa]]</f>
        <v>60</v>
      </c>
      <c r="O623" s="8" t="s">
        <v>827</v>
      </c>
      <c r="P623" s="29">
        <f>Produccion[[#This Row],[Kilos Producidos]]*VLOOKUP(Produccion[[#This Row],[PRODUCTO]],ValorXKG[#All],2,FALSE)</f>
        <v>6900</v>
      </c>
    </row>
    <row r="624" spans="4:16" x14ac:dyDescent="0.25">
      <c r="D624" s="4" t="s">
        <v>824</v>
      </c>
      <c r="E624" s="5">
        <v>44512</v>
      </c>
      <c r="F624" s="6">
        <v>0.90277777777777779</v>
      </c>
      <c r="G624" s="6">
        <v>0.91666666666666663</v>
      </c>
      <c r="H624" s="6">
        <f>MOD(Produccion[HORA FIN]-Produccion[HORA INICIO],1)</f>
        <v>1.388888888888884E-2</v>
      </c>
      <c r="I624" s="16" t="s">
        <v>35</v>
      </c>
      <c r="J624" s="7" t="s">
        <v>783</v>
      </c>
      <c r="K624" s="7" t="s">
        <v>38</v>
      </c>
      <c r="L624" s="7">
        <v>3</v>
      </c>
      <c r="M624" s="7">
        <v>20</v>
      </c>
      <c r="N624" s="7">
        <f>Produccion[[#This Row],[Cant. Bolsas]]*Produccion[[#This Row],[Kilos Bolsa]]</f>
        <v>60</v>
      </c>
      <c r="O624" s="8" t="s">
        <v>827</v>
      </c>
      <c r="P624" s="29">
        <f>Produccion[[#This Row],[Kilos Producidos]]*VLOOKUP(Produccion[[#This Row],[PRODUCTO]],ValorXKG[#All],2,FALSE)</f>
        <v>9900</v>
      </c>
    </row>
    <row r="625" spans="4:16" x14ac:dyDescent="0.25">
      <c r="D625" s="4" t="s">
        <v>826</v>
      </c>
      <c r="E625" s="5">
        <v>44512</v>
      </c>
      <c r="F625" s="6">
        <v>0.91666666666666663</v>
      </c>
      <c r="G625" s="6">
        <v>0.25</v>
      </c>
      <c r="H625" s="6">
        <f>MOD(Produccion[HORA FIN]-Produccion[HORA INICIO],1)</f>
        <v>0.33333333333333337</v>
      </c>
      <c r="I625" s="16" t="s">
        <v>62</v>
      </c>
      <c r="J625" s="7" t="s">
        <v>786</v>
      </c>
      <c r="K625" s="7" t="s">
        <v>36</v>
      </c>
      <c r="L625" s="7">
        <v>40</v>
      </c>
      <c r="M625" s="7">
        <v>30</v>
      </c>
      <c r="N625" s="7">
        <f>Produccion[[#This Row],[Cant. Bolsas]]*Produccion[[#This Row],[Kilos Bolsa]]</f>
        <v>1200</v>
      </c>
      <c r="O625" s="8" t="s">
        <v>827</v>
      </c>
      <c r="P625" s="29">
        <f>Produccion[[#This Row],[Kilos Producidos]]*VLOOKUP(Produccion[[#This Row],[PRODUCTO]],ValorXKG[#All],2,FALSE)</f>
        <v>138000</v>
      </c>
    </row>
    <row r="626" spans="4:16" x14ac:dyDescent="0.25">
      <c r="D626" s="4" t="s">
        <v>826</v>
      </c>
      <c r="E626" s="5">
        <v>44512</v>
      </c>
      <c r="F626" s="6">
        <v>0.91666666666666663</v>
      </c>
      <c r="G626" s="6">
        <v>0.25</v>
      </c>
      <c r="H626" s="6">
        <f>MOD(Produccion[HORA FIN]-Produccion[HORA INICIO],1)</f>
        <v>0.33333333333333337</v>
      </c>
      <c r="I626" s="16" t="s">
        <v>62</v>
      </c>
      <c r="J626" s="7" t="s">
        <v>786</v>
      </c>
      <c r="K626" s="7" t="s">
        <v>38</v>
      </c>
      <c r="L626" s="7">
        <v>60</v>
      </c>
      <c r="M626" s="7">
        <v>20</v>
      </c>
      <c r="N626" s="7">
        <f>Produccion[[#This Row],[Cant. Bolsas]]*Produccion[[#This Row],[Kilos Bolsa]]</f>
        <v>1200</v>
      </c>
      <c r="O626" s="8" t="s">
        <v>827</v>
      </c>
      <c r="P626" s="29">
        <f>Produccion[[#This Row],[Kilos Producidos]]*VLOOKUP(Produccion[[#This Row],[PRODUCTO]],ValorXKG[#All],2,FALSE)</f>
        <v>198000</v>
      </c>
    </row>
    <row r="627" spans="4:16" x14ac:dyDescent="0.25">
      <c r="D627" s="4" t="s">
        <v>825</v>
      </c>
      <c r="E627" s="5">
        <v>44513</v>
      </c>
      <c r="F627" s="6">
        <v>0.25</v>
      </c>
      <c r="G627" s="6">
        <v>0.40972222222222221</v>
      </c>
      <c r="H627" s="6">
        <f>MOD(Produccion[HORA FIN]-Produccion[HORA INICIO],1)</f>
        <v>0.15972222222222221</v>
      </c>
      <c r="I627" s="16" t="s">
        <v>251</v>
      </c>
      <c r="J627" s="7" t="s">
        <v>74</v>
      </c>
      <c r="K627" s="7" t="s">
        <v>36</v>
      </c>
      <c r="L627" s="7">
        <v>16</v>
      </c>
      <c r="M627" s="7">
        <v>30</v>
      </c>
      <c r="N627" s="7">
        <f>Produccion[[#This Row],[Cant. Bolsas]]*Produccion[[#This Row],[Kilos Bolsa]]</f>
        <v>480</v>
      </c>
      <c r="O627" s="8" t="s">
        <v>827</v>
      </c>
      <c r="P627" s="29">
        <f>Produccion[[#This Row],[Kilos Producidos]]*VLOOKUP(Produccion[[#This Row],[PRODUCTO]],ValorXKG[#All],2,FALSE)</f>
        <v>55200</v>
      </c>
    </row>
    <row r="628" spans="4:16" x14ac:dyDescent="0.25">
      <c r="D628" s="4" t="s">
        <v>825</v>
      </c>
      <c r="E628" s="5">
        <v>44513</v>
      </c>
      <c r="F628" s="6">
        <v>0.25</v>
      </c>
      <c r="G628" s="6">
        <v>0.40972222222222221</v>
      </c>
      <c r="H628" s="6">
        <f>MOD(Produccion[HORA FIN]-Produccion[HORA INICIO],1)</f>
        <v>0.15972222222222221</v>
      </c>
      <c r="I628" s="16" t="s">
        <v>251</v>
      </c>
      <c r="J628" s="7" t="s">
        <v>74</v>
      </c>
      <c r="K628" s="7" t="s">
        <v>38</v>
      </c>
      <c r="L628" s="7">
        <v>24</v>
      </c>
      <c r="M628" s="7">
        <v>20</v>
      </c>
      <c r="N628" s="7">
        <f>Produccion[[#This Row],[Cant. Bolsas]]*Produccion[[#This Row],[Kilos Bolsa]]</f>
        <v>480</v>
      </c>
      <c r="O628" s="8" t="s">
        <v>827</v>
      </c>
      <c r="P628" s="29">
        <f>Produccion[[#This Row],[Kilos Producidos]]*VLOOKUP(Produccion[[#This Row],[PRODUCTO]],ValorXKG[#All],2,FALSE)</f>
        <v>79200</v>
      </c>
    </row>
    <row r="629" spans="4:16" x14ac:dyDescent="0.25">
      <c r="D629" s="4" t="s">
        <v>825</v>
      </c>
      <c r="E629" s="5">
        <v>44513</v>
      </c>
      <c r="F629" s="6">
        <v>0.40972222222222221</v>
      </c>
      <c r="G629" s="6">
        <v>0.4375</v>
      </c>
      <c r="H629" s="6">
        <f>MOD(Produccion[HORA FIN]-Produccion[HORA INICIO],1)</f>
        <v>2.777777777777779E-2</v>
      </c>
      <c r="I629" s="16" t="s">
        <v>22</v>
      </c>
      <c r="J629" s="7" t="s">
        <v>74</v>
      </c>
      <c r="K629" s="7" t="s">
        <v>23</v>
      </c>
      <c r="L629" s="7"/>
      <c r="M629" s="7"/>
      <c r="N629" s="7">
        <f>Produccion[[#This Row],[Cant. Bolsas]]*Produccion[[#This Row],[Kilos Bolsa]]</f>
        <v>0</v>
      </c>
      <c r="O629" s="8" t="s">
        <v>28</v>
      </c>
      <c r="P629" s="29">
        <f>Produccion[[#This Row],[Kilos Producidos]]*VLOOKUP(Produccion[[#This Row],[PRODUCTO]],ValorXKG[#All],2,FALSE)</f>
        <v>0</v>
      </c>
    </row>
    <row r="630" spans="4:16" x14ac:dyDescent="0.25">
      <c r="D630" s="4" t="s">
        <v>825</v>
      </c>
      <c r="E630" s="5">
        <v>44513</v>
      </c>
      <c r="F630" s="6">
        <v>0.4375</v>
      </c>
      <c r="G630" s="6">
        <v>0.5625</v>
      </c>
      <c r="H630" s="6">
        <f>MOD(Produccion[HORA FIN]-Produccion[HORA INICIO],1)</f>
        <v>0.125</v>
      </c>
      <c r="I630" s="16" t="s">
        <v>75</v>
      </c>
      <c r="J630" s="7" t="s">
        <v>74</v>
      </c>
      <c r="K630" s="7" t="s">
        <v>32</v>
      </c>
      <c r="L630" s="7">
        <v>28</v>
      </c>
      <c r="M630" s="7">
        <v>30</v>
      </c>
      <c r="N630" s="7">
        <f>Produccion[[#This Row],[Cant. Bolsas]]*Produccion[[#This Row],[Kilos Bolsa]]</f>
        <v>840</v>
      </c>
      <c r="O630" s="8" t="s">
        <v>827</v>
      </c>
      <c r="P630" s="29">
        <f>Produccion[[#This Row],[Kilos Producidos]]*VLOOKUP(Produccion[[#This Row],[PRODUCTO]],ValorXKG[#All],2,FALSE)</f>
        <v>96600</v>
      </c>
    </row>
    <row r="631" spans="4:16" x14ac:dyDescent="0.25">
      <c r="D631" s="4" t="s">
        <v>825</v>
      </c>
      <c r="E631" s="5">
        <v>44513</v>
      </c>
      <c r="F631" s="6">
        <v>0.5625</v>
      </c>
      <c r="G631" s="6">
        <v>0.58333333333333337</v>
      </c>
      <c r="H631" s="6">
        <f>MOD(Produccion[HORA FIN]-Produccion[HORA INICIO],1)</f>
        <v>2.083333333333337E-2</v>
      </c>
      <c r="I631" s="16" t="s">
        <v>22</v>
      </c>
      <c r="J631" s="7" t="s">
        <v>74</v>
      </c>
      <c r="K631" s="7" t="s">
        <v>23</v>
      </c>
      <c r="L631" s="7"/>
      <c r="M631" s="7"/>
      <c r="N631" s="7">
        <f>Produccion[[#This Row],[Cant. Bolsas]]*Produccion[[#This Row],[Kilos Bolsa]]</f>
        <v>0</v>
      </c>
      <c r="O631" s="8" t="s">
        <v>49</v>
      </c>
      <c r="P631" s="29">
        <f>Produccion[[#This Row],[Kilos Producidos]]*VLOOKUP(Produccion[[#This Row],[PRODUCTO]],ValorXKG[#All],2,FALSE)</f>
        <v>0</v>
      </c>
    </row>
    <row r="632" spans="4:16" x14ac:dyDescent="0.25">
      <c r="D632" s="4" t="s">
        <v>824</v>
      </c>
      <c r="E632" s="5">
        <v>44513</v>
      </c>
      <c r="F632" s="6">
        <v>0.58333333333333337</v>
      </c>
      <c r="G632" s="6">
        <v>0.625</v>
      </c>
      <c r="H632" s="6">
        <f>MOD(Produccion[HORA FIN]-Produccion[HORA INICIO],1)</f>
        <v>4.166666666666663E-2</v>
      </c>
      <c r="I632" s="16" t="s">
        <v>22</v>
      </c>
      <c r="J632" s="7" t="s">
        <v>788</v>
      </c>
      <c r="K632" s="7" t="s">
        <v>23</v>
      </c>
      <c r="L632" s="7"/>
      <c r="M632" s="7"/>
      <c r="N632" s="7">
        <f>Produccion[[#This Row],[Cant. Bolsas]]*Produccion[[#This Row],[Kilos Bolsa]]</f>
        <v>0</v>
      </c>
      <c r="O632" s="8" t="s">
        <v>45</v>
      </c>
      <c r="P632" s="29">
        <f>Produccion[[#This Row],[Kilos Producidos]]*VLOOKUP(Produccion[[#This Row],[PRODUCTO]],ValorXKG[#All],2,FALSE)</f>
        <v>0</v>
      </c>
    </row>
    <row r="633" spans="4:16" x14ac:dyDescent="0.25">
      <c r="D633" s="4" t="s">
        <v>824</v>
      </c>
      <c r="E633" s="5">
        <v>44513</v>
      </c>
      <c r="F633" s="6">
        <v>0.625</v>
      </c>
      <c r="G633" s="6">
        <v>0.89583333333333337</v>
      </c>
      <c r="H633" s="6">
        <f>MOD(Produccion[HORA FIN]-Produccion[HORA INICIO],1)</f>
        <v>0.27083333333333337</v>
      </c>
      <c r="I633" s="16" t="s">
        <v>252</v>
      </c>
      <c r="J633" s="7" t="s">
        <v>788</v>
      </c>
      <c r="K633" s="7" t="s">
        <v>32</v>
      </c>
      <c r="L633" s="7">
        <v>51</v>
      </c>
      <c r="M633" s="7">
        <v>30</v>
      </c>
      <c r="N633" s="7">
        <f>Produccion[[#This Row],[Cant. Bolsas]]*Produccion[[#This Row],[Kilos Bolsa]]</f>
        <v>1530</v>
      </c>
      <c r="O633" s="8" t="s">
        <v>827</v>
      </c>
      <c r="P633" s="29">
        <f>Produccion[[#This Row],[Kilos Producidos]]*VLOOKUP(Produccion[[#This Row],[PRODUCTO]],ValorXKG[#All],2,FALSE)</f>
        <v>175950</v>
      </c>
    </row>
    <row r="634" spans="4:16" x14ac:dyDescent="0.25">
      <c r="D634" s="4" t="s">
        <v>824</v>
      </c>
      <c r="E634" s="5">
        <v>44514</v>
      </c>
      <c r="F634" s="6">
        <v>0.58333333333333337</v>
      </c>
      <c r="G634" s="6">
        <v>0.61805555555555558</v>
      </c>
      <c r="H634" s="6">
        <f>MOD(Produccion[HORA FIN]-Produccion[HORA INICIO],1)</f>
        <v>3.472222222222221E-2</v>
      </c>
      <c r="I634" s="16" t="s">
        <v>22</v>
      </c>
      <c r="J634" s="7" t="s">
        <v>413</v>
      </c>
      <c r="K634" s="7" t="s">
        <v>23</v>
      </c>
      <c r="L634" s="7"/>
      <c r="M634" s="7"/>
      <c r="N634" s="7">
        <f>Produccion[[#This Row],[Cant. Bolsas]]*Produccion[[#This Row],[Kilos Bolsa]]</f>
        <v>0</v>
      </c>
      <c r="O634" s="8" t="s">
        <v>45</v>
      </c>
      <c r="P634" s="29">
        <f>Produccion[[#This Row],[Kilos Producidos]]*VLOOKUP(Produccion[[#This Row],[PRODUCTO]],ValorXKG[#All],2,FALSE)</f>
        <v>0</v>
      </c>
    </row>
    <row r="635" spans="4:16" x14ac:dyDescent="0.25">
      <c r="D635" s="4" t="s">
        <v>824</v>
      </c>
      <c r="E635" s="5">
        <v>44514</v>
      </c>
      <c r="F635" s="6">
        <v>0.61805555555555558</v>
      </c>
      <c r="G635" s="6">
        <v>0.84375</v>
      </c>
      <c r="H635" s="6">
        <f>MOD(Produccion[HORA FIN]-Produccion[HORA INICIO],1)</f>
        <v>0.22569444444444442</v>
      </c>
      <c r="I635" s="16" t="s">
        <v>230</v>
      </c>
      <c r="J635" s="7" t="s">
        <v>413</v>
      </c>
      <c r="K635" s="7" t="s">
        <v>32</v>
      </c>
      <c r="L635" s="7">
        <v>45</v>
      </c>
      <c r="M635" s="7">
        <v>30</v>
      </c>
      <c r="N635" s="7">
        <f>Produccion[[#This Row],[Cant. Bolsas]]*Produccion[[#This Row],[Kilos Bolsa]]</f>
        <v>1350</v>
      </c>
      <c r="O635" s="8" t="s">
        <v>827</v>
      </c>
      <c r="P635" s="29">
        <f>Produccion[[#This Row],[Kilos Producidos]]*VLOOKUP(Produccion[[#This Row],[PRODUCTO]],ValorXKG[#All],2,FALSE)</f>
        <v>155250</v>
      </c>
    </row>
    <row r="636" spans="4:16" x14ac:dyDescent="0.25">
      <c r="D636" s="4" t="s">
        <v>824</v>
      </c>
      <c r="E636" s="5">
        <v>44514</v>
      </c>
      <c r="F636" s="6">
        <v>0.84375</v>
      </c>
      <c r="G636" s="6">
        <v>0.9375</v>
      </c>
      <c r="H636" s="6">
        <f>MOD(Produccion[HORA FIN]-Produccion[HORA INICIO],1)</f>
        <v>9.375E-2</v>
      </c>
      <c r="I636" s="16" t="s">
        <v>22</v>
      </c>
      <c r="J636" s="7" t="s">
        <v>413</v>
      </c>
      <c r="K636" s="7" t="s">
        <v>23</v>
      </c>
      <c r="L636" s="7"/>
      <c r="M636" s="7"/>
      <c r="N636" s="7">
        <f>Produccion[[#This Row],[Cant. Bolsas]]*Produccion[[#This Row],[Kilos Bolsa]]</f>
        <v>0</v>
      </c>
      <c r="O636" s="8" t="s">
        <v>41</v>
      </c>
      <c r="P636" s="29">
        <f>Produccion[[#This Row],[Kilos Producidos]]*VLOOKUP(Produccion[[#This Row],[PRODUCTO]],ValorXKG[#All],2,FALSE)</f>
        <v>0</v>
      </c>
    </row>
    <row r="637" spans="4:16" x14ac:dyDescent="0.25">
      <c r="D637" s="4" t="s">
        <v>826</v>
      </c>
      <c r="E637" s="5">
        <v>44514</v>
      </c>
      <c r="F637" s="6">
        <v>0.91666666666666663</v>
      </c>
      <c r="G637" s="6">
        <v>8.3333333333333329E-2</v>
      </c>
      <c r="H637" s="6">
        <f>MOD(Produccion[HORA FIN]-Produccion[HORA INICIO],1)</f>
        <v>0.16666666666666674</v>
      </c>
      <c r="I637" s="16" t="s">
        <v>253</v>
      </c>
      <c r="J637" s="7" t="s">
        <v>786</v>
      </c>
      <c r="K637" s="7" t="s">
        <v>13</v>
      </c>
      <c r="L637" s="7">
        <v>10</v>
      </c>
      <c r="M637" s="7">
        <v>20</v>
      </c>
      <c r="N637" s="7">
        <f>Produccion[[#This Row],[Cant. Bolsas]]*Produccion[[#This Row],[Kilos Bolsa]]</f>
        <v>200</v>
      </c>
      <c r="O637" s="8" t="s">
        <v>827</v>
      </c>
      <c r="P637" s="29">
        <f>Produccion[[#This Row],[Kilos Producidos]]*VLOOKUP(Produccion[[#This Row],[PRODUCTO]],ValorXKG[#All],2,FALSE)</f>
        <v>20000</v>
      </c>
    </row>
    <row r="638" spans="4:16" x14ac:dyDescent="0.25">
      <c r="D638" s="4" t="s">
        <v>826</v>
      </c>
      <c r="E638" s="5">
        <v>44514</v>
      </c>
      <c r="F638" s="6">
        <v>8.3333333333333329E-2</v>
      </c>
      <c r="G638" s="6">
        <v>0.25</v>
      </c>
      <c r="H638" s="6">
        <f>MOD(Produccion[HORA FIN]-Produccion[HORA INICIO],1)</f>
        <v>0.16666666666666669</v>
      </c>
      <c r="I638" s="16" t="s">
        <v>22</v>
      </c>
      <c r="J638" s="7" t="s">
        <v>786</v>
      </c>
      <c r="K638" s="7" t="s">
        <v>23</v>
      </c>
      <c r="L638" s="7"/>
      <c r="M638" s="7"/>
      <c r="N638" s="7">
        <f>Produccion[[#This Row],[Cant. Bolsas]]*Produccion[[#This Row],[Kilos Bolsa]]</f>
        <v>0</v>
      </c>
      <c r="O638" s="8" t="s">
        <v>45</v>
      </c>
      <c r="P638" s="29">
        <f>Produccion[[#This Row],[Kilos Producidos]]*VLOOKUP(Produccion[[#This Row],[PRODUCTO]],ValorXKG[#All],2,FALSE)</f>
        <v>0</v>
      </c>
    </row>
    <row r="639" spans="4:16" x14ac:dyDescent="0.25">
      <c r="D639" s="4" t="s">
        <v>825</v>
      </c>
      <c r="E639" s="5">
        <v>44515</v>
      </c>
      <c r="F639" s="6">
        <v>0.25</v>
      </c>
      <c r="G639" s="6">
        <v>0.58333333333333337</v>
      </c>
      <c r="H639" s="6">
        <f>MOD(Produccion[HORA FIN]-Produccion[HORA INICIO],1)</f>
        <v>0.33333333333333337</v>
      </c>
      <c r="I639" s="16" t="s">
        <v>22</v>
      </c>
      <c r="J639" s="7" t="s">
        <v>66</v>
      </c>
      <c r="K639" s="7" t="s">
        <v>23</v>
      </c>
      <c r="L639" s="7"/>
      <c r="M639" s="7"/>
      <c r="N639" s="7">
        <f>Produccion[[#This Row],[Cant. Bolsas]]*Produccion[[#This Row],[Kilos Bolsa]]</f>
        <v>0</v>
      </c>
      <c r="O639" s="8" t="s">
        <v>45</v>
      </c>
      <c r="P639" s="29">
        <f>Produccion[[#This Row],[Kilos Producidos]]*VLOOKUP(Produccion[[#This Row],[PRODUCTO]],ValorXKG[#All],2,FALSE)</f>
        <v>0</v>
      </c>
    </row>
    <row r="640" spans="4:16" x14ac:dyDescent="0.25">
      <c r="D640" s="4" t="s">
        <v>824</v>
      </c>
      <c r="E640" s="5">
        <v>44515</v>
      </c>
      <c r="F640" s="6">
        <v>0.58333333333333337</v>
      </c>
      <c r="G640" s="6">
        <v>0.91666666666666663</v>
      </c>
      <c r="H640" s="6">
        <f>MOD(Produccion[HORA FIN]-Produccion[HORA INICIO],1)</f>
        <v>0.33333333333333326</v>
      </c>
      <c r="I640" s="16" t="s">
        <v>33</v>
      </c>
      <c r="J640" s="7" t="s">
        <v>783</v>
      </c>
      <c r="K640" s="7" t="s">
        <v>13</v>
      </c>
      <c r="L640" s="7">
        <v>96</v>
      </c>
      <c r="M640" s="7">
        <v>20</v>
      </c>
      <c r="N640" s="7">
        <f>Produccion[[#This Row],[Cant. Bolsas]]*Produccion[[#This Row],[Kilos Bolsa]]</f>
        <v>1920</v>
      </c>
      <c r="O640" s="8" t="s">
        <v>827</v>
      </c>
      <c r="P640" s="29">
        <f>Produccion[[#This Row],[Kilos Producidos]]*VLOOKUP(Produccion[[#This Row],[PRODUCTO]],ValorXKG[#All],2,FALSE)</f>
        <v>192000</v>
      </c>
    </row>
    <row r="641" spans="4:16" x14ac:dyDescent="0.25">
      <c r="D641" s="4" t="s">
        <v>826</v>
      </c>
      <c r="E641" s="5">
        <v>44515</v>
      </c>
      <c r="F641" s="6">
        <v>0.91666666666666663</v>
      </c>
      <c r="G641" s="6">
        <v>0.25</v>
      </c>
      <c r="H641" s="6">
        <f>MOD(Produccion[HORA FIN]-Produccion[HORA INICIO],1)</f>
        <v>0.33333333333333337</v>
      </c>
      <c r="I641" s="16" t="s">
        <v>254</v>
      </c>
      <c r="J641" s="7" t="s">
        <v>786</v>
      </c>
      <c r="K641" s="7" t="s">
        <v>13</v>
      </c>
      <c r="L641" s="7">
        <v>97</v>
      </c>
      <c r="M641" s="7">
        <v>20</v>
      </c>
      <c r="N641" s="7">
        <f>Produccion[[#This Row],[Cant. Bolsas]]*Produccion[[#This Row],[Kilos Bolsa]]</f>
        <v>1940</v>
      </c>
      <c r="O641" s="8" t="s">
        <v>827</v>
      </c>
      <c r="P641" s="29">
        <f>Produccion[[#This Row],[Kilos Producidos]]*VLOOKUP(Produccion[[#This Row],[PRODUCTO]],ValorXKG[#All],2,FALSE)</f>
        <v>194000</v>
      </c>
    </row>
    <row r="642" spans="4:16" x14ac:dyDescent="0.25">
      <c r="D642" s="4" t="s">
        <v>825</v>
      </c>
      <c r="E642" s="5">
        <v>44516</v>
      </c>
      <c r="F642" s="6">
        <v>0.25</v>
      </c>
      <c r="G642" s="6">
        <v>0.30902777777777779</v>
      </c>
      <c r="H642" s="6">
        <f>MOD(Produccion[HORA FIN]-Produccion[HORA INICIO],1)</f>
        <v>5.902777777777779E-2</v>
      </c>
      <c r="I642" s="16" t="s">
        <v>22</v>
      </c>
      <c r="J642" s="7" t="s">
        <v>66</v>
      </c>
      <c r="K642" s="7" t="s">
        <v>23</v>
      </c>
      <c r="L642" s="7"/>
      <c r="M642" s="7"/>
      <c r="N642" s="7">
        <f>Produccion[[#This Row],[Cant. Bolsas]]*Produccion[[#This Row],[Kilos Bolsa]]</f>
        <v>0</v>
      </c>
      <c r="O642" s="8" t="s">
        <v>45</v>
      </c>
      <c r="P642" s="29">
        <f>Produccion[[#This Row],[Kilos Producidos]]*VLOOKUP(Produccion[[#This Row],[PRODUCTO]],ValorXKG[#All],2,FALSE)</f>
        <v>0</v>
      </c>
    </row>
    <row r="643" spans="4:16" x14ac:dyDescent="0.25">
      <c r="D643" s="4" t="s">
        <v>825</v>
      </c>
      <c r="E643" s="5">
        <v>44516</v>
      </c>
      <c r="F643" s="6">
        <v>0.30902777777777779</v>
      </c>
      <c r="G643" s="6">
        <v>0.58333333333333337</v>
      </c>
      <c r="H643" s="6">
        <f>MOD(Produccion[HORA FIN]-Produccion[HORA INICIO],1)</f>
        <v>0.27430555555555558</v>
      </c>
      <c r="I643" s="16" t="s">
        <v>255</v>
      </c>
      <c r="J643" s="7" t="s">
        <v>66</v>
      </c>
      <c r="K643" s="7" t="s">
        <v>19</v>
      </c>
      <c r="L643" s="7">
        <v>75</v>
      </c>
      <c r="M643" s="7">
        <v>20</v>
      </c>
      <c r="N643" s="7">
        <f>Produccion[[#This Row],[Cant. Bolsas]]*Produccion[[#This Row],[Kilos Bolsa]]</f>
        <v>1500</v>
      </c>
      <c r="O643" s="8" t="s">
        <v>827</v>
      </c>
      <c r="P643" s="29">
        <f>Produccion[[#This Row],[Kilos Producidos]]*VLOOKUP(Produccion[[#This Row],[PRODUCTO]],ValorXKG[#All],2,FALSE)</f>
        <v>150000</v>
      </c>
    </row>
    <row r="644" spans="4:16" x14ac:dyDescent="0.25">
      <c r="D644" s="4" t="s">
        <v>824</v>
      </c>
      <c r="E644" s="5">
        <v>44516</v>
      </c>
      <c r="F644" s="6">
        <v>0.58333333333333337</v>
      </c>
      <c r="G644" s="6">
        <v>0.65625</v>
      </c>
      <c r="H644" s="6">
        <f>MOD(Produccion[HORA FIN]-Produccion[HORA INICIO],1)</f>
        <v>7.291666666666663E-2</v>
      </c>
      <c r="I644" s="16" t="s">
        <v>29</v>
      </c>
      <c r="J644" s="7" t="s">
        <v>783</v>
      </c>
      <c r="K644" s="7" t="s">
        <v>19</v>
      </c>
      <c r="L644" s="7">
        <v>14</v>
      </c>
      <c r="M644" s="7">
        <v>20</v>
      </c>
      <c r="N644" s="7">
        <f>Produccion[[#This Row],[Cant. Bolsas]]*Produccion[[#This Row],[Kilos Bolsa]]</f>
        <v>280</v>
      </c>
      <c r="O644" s="8" t="s">
        <v>827</v>
      </c>
      <c r="P644" s="29">
        <f>Produccion[[#This Row],[Kilos Producidos]]*VLOOKUP(Produccion[[#This Row],[PRODUCTO]],ValorXKG[#All],2,FALSE)</f>
        <v>28000</v>
      </c>
    </row>
    <row r="645" spans="4:16" x14ac:dyDescent="0.25">
      <c r="D645" s="4" t="s">
        <v>824</v>
      </c>
      <c r="E645" s="5">
        <v>44516</v>
      </c>
      <c r="F645" s="6">
        <v>0.65625</v>
      </c>
      <c r="G645" s="6">
        <v>0.69791666666666663</v>
      </c>
      <c r="H645" s="6">
        <f>MOD(Produccion[HORA FIN]-Produccion[HORA INICIO],1)</f>
        <v>4.166666666666663E-2</v>
      </c>
      <c r="I645" s="16" t="s">
        <v>22</v>
      </c>
      <c r="J645" s="7" t="s">
        <v>783</v>
      </c>
      <c r="K645" s="7" t="s">
        <v>23</v>
      </c>
      <c r="L645" s="7"/>
      <c r="M645" s="7"/>
      <c r="N645" s="7">
        <f>Produccion[[#This Row],[Cant. Bolsas]]*Produccion[[#This Row],[Kilos Bolsa]]</f>
        <v>0</v>
      </c>
      <c r="O645" s="8" t="s">
        <v>28</v>
      </c>
      <c r="P645" s="29">
        <f>Produccion[[#This Row],[Kilos Producidos]]*VLOOKUP(Produccion[[#This Row],[PRODUCTO]],ValorXKG[#All],2,FALSE)</f>
        <v>0</v>
      </c>
    </row>
    <row r="646" spans="4:16" x14ac:dyDescent="0.25">
      <c r="D646" s="4" t="s">
        <v>824</v>
      </c>
      <c r="E646" s="5">
        <v>44516</v>
      </c>
      <c r="F646" s="6">
        <v>0.69791666666666663</v>
      </c>
      <c r="G646" s="6">
        <v>0.91666666666666663</v>
      </c>
      <c r="H646" s="6">
        <f>MOD(Produccion[HORA FIN]-Produccion[HORA INICIO],1)</f>
        <v>0.21875</v>
      </c>
      <c r="I646" s="16" t="s">
        <v>70</v>
      </c>
      <c r="J646" s="7" t="s">
        <v>783</v>
      </c>
      <c r="K646" s="7" t="s">
        <v>30</v>
      </c>
      <c r="L646" s="7">
        <v>75</v>
      </c>
      <c r="M646" s="7">
        <v>20</v>
      </c>
      <c r="N646" s="7">
        <f>Produccion[[#This Row],[Cant. Bolsas]]*Produccion[[#This Row],[Kilos Bolsa]]</f>
        <v>1500</v>
      </c>
      <c r="O646" s="8" t="s">
        <v>827</v>
      </c>
      <c r="P646" s="29">
        <f>Produccion[[#This Row],[Kilos Producidos]]*VLOOKUP(Produccion[[#This Row],[PRODUCTO]],ValorXKG[#All],2,FALSE)</f>
        <v>135000</v>
      </c>
    </row>
    <row r="647" spans="4:16" x14ac:dyDescent="0.25">
      <c r="D647" s="4" t="s">
        <v>826</v>
      </c>
      <c r="E647" s="5">
        <v>44516</v>
      </c>
      <c r="F647" s="6">
        <v>0.91666666666666663</v>
      </c>
      <c r="G647" s="6">
        <v>0.1736111111111111</v>
      </c>
      <c r="H647" s="6">
        <f>MOD(Produccion[HORA FIN]-Produccion[HORA INICIO],1)</f>
        <v>0.25694444444444442</v>
      </c>
      <c r="I647" s="16" t="s">
        <v>256</v>
      </c>
      <c r="J647" s="7" t="s">
        <v>789</v>
      </c>
      <c r="K647" s="7" t="s">
        <v>30</v>
      </c>
      <c r="L647" s="7">
        <v>70</v>
      </c>
      <c r="M647" s="7">
        <v>20</v>
      </c>
      <c r="N647" s="7">
        <f>Produccion[[#This Row],[Cant. Bolsas]]*Produccion[[#This Row],[Kilos Bolsa]]</f>
        <v>1400</v>
      </c>
      <c r="O647" s="8" t="s">
        <v>827</v>
      </c>
      <c r="P647" s="29">
        <f>Produccion[[#This Row],[Kilos Producidos]]*VLOOKUP(Produccion[[#This Row],[PRODUCTO]],ValorXKG[#All],2,FALSE)</f>
        <v>126000</v>
      </c>
    </row>
    <row r="648" spans="4:16" x14ac:dyDescent="0.25">
      <c r="D648" s="4" t="s">
        <v>826</v>
      </c>
      <c r="E648" s="5">
        <v>44516</v>
      </c>
      <c r="F648" s="6">
        <v>0.1736111111111111</v>
      </c>
      <c r="G648" s="6">
        <v>0.25</v>
      </c>
      <c r="H648" s="6">
        <f>MOD(Produccion[HORA FIN]-Produccion[HORA INICIO],1)</f>
        <v>7.6388888888888895E-2</v>
      </c>
      <c r="I648" s="16" t="s">
        <v>115</v>
      </c>
      <c r="J648" s="7" t="s">
        <v>789</v>
      </c>
      <c r="K648" s="7" t="s">
        <v>36</v>
      </c>
      <c r="L648" s="7">
        <v>10</v>
      </c>
      <c r="M648" s="7">
        <v>30</v>
      </c>
      <c r="N648" s="7">
        <f>Produccion[[#This Row],[Cant. Bolsas]]*Produccion[[#This Row],[Kilos Bolsa]]</f>
        <v>300</v>
      </c>
      <c r="O648" s="8" t="s">
        <v>827</v>
      </c>
      <c r="P648" s="29">
        <f>Produccion[[#This Row],[Kilos Producidos]]*VLOOKUP(Produccion[[#This Row],[PRODUCTO]],ValorXKG[#All],2,FALSE)</f>
        <v>34500</v>
      </c>
    </row>
    <row r="649" spans="4:16" x14ac:dyDescent="0.25">
      <c r="D649" s="4" t="s">
        <v>826</v>
      </c>
      <c r="E649" s="5">
        <v>44516</v>
      </c>
      <c r="F649" s="6">
        <v>0.1736111111111111</v>
      </c>
      <c r="G649" s="6">
        <v>0.25</v>
      </c>
      <c r="H649" s="6">
        <f>MOD(Produccion[HORA FIN]-Produccion[HORA INICIO],1)</f>
        <v>7.6388888888888895E-2</v>
      </c>
      <c r="I649" s="16" t="s">
        <v>115</v>
      </c>
      <c r="J649" s="7" t="s">
        <v>789</v>
      </c>
      <c r="K649" s="7" t="s">
        <v>38</v>
      </c>
      <c r="L649" s="7">
        <v>15</v>
      </c>
      <c r="M649" s="7">
        <v>20</v>
      </c>
      <c r="N649" s="7">
        <f>Produccion[[#This Row],[Cant. Bolsas]]*Produccion[[#This Row],[Kilos Bolsa]]</f>
        <v>300</v>
      </c>
      <c r="O649" s="8" t="s">
        <v>827</v>
      </c>
      <c r="P649" s="29">
        <f>Produccion[[#This Row],[Kilos Producidos]]*VLOOKUP(Produccion[[#This Row],[PRODUCTO]],ValorXKG[#All],2,FALSE)</f>
        <v>49500</v>
      </c>
    </row>
    <row r="650" spans="4:16" x14ac:dyDescent="0.25">
      <c r="D650" s="4" t="s">
        <v>825</v>
      </c>
      <c r="E650" s="5">
        <v>44517</v>
      </c>
      <c r="F650" s="6">
        <v>0.25</v>
      </c>
      <c r="G650" s="6">
        <v>0.44097222222222221</v>
      </c>
      <c r="H650" s="6">
        <f>MOD(Produccion[HORA FIN]-Produccion[HORA INICIO],1)</f>
        <v>0.19097222222222221</v>
      </c>
      <c r="I650" s="16" t="s">
        <v>257</v>
      </c>
      <c r="J650" s="7" t="s">
        <v>66</v>
      </c>
      <c r="K650" s="7" t="s">
        <v>36</v>
      </c>
      <c r="L650" s="7">
        <v>18</v>
      </c>
      <c r="M650" s="7">
        <v>30</v>
      </c>
      <c r="N650" s="7">
        <f>Produccion[[#This Row],[Cant. Bolsas]]*Produccion[[#This Row],[Kilos Bolsa]]</f>
        <v>540</v>
      </c>
      <c r="O650" s="8" t="s">
        <v>827</v>
      </c>
      <c r="P650" s="29">
        <f>Produccion[[#This Row],[Kilos Producidos]]*VLOOKUP(Produccion[[#This Row],[PRODUCTO]],ValorXKG[#All],2,FALSE)</f>
        <v>62100</v>
      </c>
    </row>
    <row r="651" spans="4:16" x14ac:dyDescent="0.25">
      <c r="D651" s="4" t="s">
        <v>825</v>
      </c>
      <c r="E651" s="5">
        <v>44517</v>
      </c>
      <c r="F651" s="6">
        <v>0.25</v>
      </c>
      <c r="G651" s="6">
        <v>0.44097222222222221</v>
      </c>
      <c r="H651" s="6">
        <f>MOD(Produccion[HORA FIN]-Produccion[HORA INICIO],1)</f>
        <v>0.19097222222222221</v>
      </c>
      <c r="I651" s="16" t="s">
        <v>257</v>
      </c>
      <c r="J651" s="7" t="s">
        <v>66</v>
      </c>
      <c r="K651" s="7" t="s">
        <v>38</v>
      </c>
      <c r="L651" s="7">
        <v>27</v>
      </c>
      <c r="M651" s="7">
        <v>20</v>
      </c>
      <c r="N651" s="7">
        <f>Produccion[[#This Row],[Cant. Bolsas]]*Produccion[[#This Row],[Kilos Bolsa]]</f>
        <v>540</v>
      </c>
      <c r="O651" s="8" t="s">
        <v>827</v>
      </c>
      <c r="P651" s="29">
        <f>Produccion[[#This Row],[Kilos Producidos]]*VLOOKUP(Produccion[[#This Row],[PRODUCTO]],ValorXKG[#All],2,FALSE)</f>
        <v>89100</v>
      </c>
    </row>
    <row r="652" spans="4:16" x14ac:dyDescent="0.25">
      <c r="D652" s="4" t="s">
        <v>825</v>
      </c>
      <c r="E652" s="5">
        <v>44517</v>
      </c>
      <c r="F652" s="6">
        <v>0.44097222222222221</v>
      </c>
      <c r="G652" s="6">
        <v>0.58333333333333337</v>
      </c>
      <c r="H652" s="6">
        <f>MOD(Produccion[HORA FIN]-Produccion[HORA INICIO],1)</f>
        <v>0.14236111111111116</v>
      </c>
      <c r="I652" s="16" t="s">
        <v>22</v>
      </c>
      <c r="J652" s="7" t="s">
        <v>66</v>
      </c>
      <c r="K652" s="7" t="s">
        <v>23</v>
      </c>
      <c r="L652" s="7"/>
      <c r="M652" s="7"/>
      <c r="N652" s="7">
        <f>Produccion[[#This Row],[Cant. Bolsas]]*Produccion[[#This Row],[Kilos Bolsa]]</f>
        <v>0</v>
      </c>
      <c r="O652" s="8" t="s">
        <v>45</v>
      </c>
      <c r="P652" s="29">
        <f>Produccion[[#This Row],[Kilos Producidos]]*VLOOKUP(Produccion[[#This Row],[PRODUCTO]],ValorXKG[#All],2,FALSE)</f>
        <v>0</v>
      </c>
    </row>
    <row r="653" spans="4:16" x14ac:dyDescent="0.25">
      <c r="D653" s="4" t="s">
        <v>824</v>
      </c>
      <c r="E653" s="5">
        <v>44517</v>
      </c>
      <c r="F653" s="6">
        <v>0.58333333333333337</v>
      </c>
      <c r="G653" s="6">
        <v>0.70833333333333337</v>
      </c>
      <c r="H653" s="6">
        <f>MOD(Produccion[HORA FIN]-Produccion[HORA INICIO],1)</f>
        <v>0.125</v>
      </c>
      <c r="I653" s="16" t="s">
        <v>22</v>
      </c>
      <c r="J653" s="7" t="s">
        <v>783</v>
      </c>
      <c r="K653" s="7" t="s">
        <v>23</v>
      </c>
      <c r="L653" s="7"/>
      <c r="M653" s="7"/>
      <c r="N653" s="7">
        <f>Produccion[[#This Row],[Cant. Bolsas]]*Produccion[[#This Row],[Kilos Bolsa]]</f>
        <v>0</v>
      </c>
      <c r="O653" s="8" t="s">
        <v>45</v>
      </c>
      <c r="P653" s="29">
        <f>Produccion[[#This Row],[Kilos Producidos]]*VLOOKUP(Produccion[[#This Row],[PRODUCTO]],ValorXKG[#All],2,FALSE)</f>
        <v>0</v>
      </c>
    </row>
    <row r="654" spans="4:16" x14ac:dyDescent="0.25">
      <c r="D654" s="4" t="s">
        <v>824</v>
      </c>
      <c r="E654" s="5">
        <v>44517</v>
      </c>
      <c r="F654" s="6">
        <v>0.70833333333333337</v>
      </c>
      <c r="G654" s="6">
        <v>0.91666666666666663</v>
      </c>
      <c r="H654" s="6">
        <f>MOD(Produccion[HORA FIN]-Produccion[HORA INICIO],1)</f>
        <v>0.20833333333333326</v>
      </c>
      <c r="I654" s="16" t="s">
        <v>189</v>
      </c>
      <c r="J654" s="7" t="s">
        <v>783</v>
      </c>
      <c r="K654" s="7" t="s">
        <v>36</v>
      </c>
      <c r="L654" s="7">
        <v>22</v>
      </c>
      <c r="M654" s="7">
        <v>30</v>
      </c>
      <c r="N654" s="7">
        <f>Produccion[[#This Row],[Cant. Bolsas]]*Produccion[[#This Row],[Kilos Bolsa]]</f>
        <v>660</v>
      </c>
      <c r="O654" s="8" t="s">
        <v>827</v>
      </c>
      <c r="P654" s="29">
        <f>Produccion[[#This Row],[Kilos Producidos]]*VLOOKUP(Produccion[[#This Row],[PRODUCTO]],ValorXKG[#All],2,FALSE)</f>
        <v>75900</v>
      </c>
    </row>
    <row r="655" spans="4:16" x14ac:dyDescent="0.25">
      <c r="D655" s="4" t="s">
        <v>824</v>
      </c>
      <c r="E655" s="5">
        <v>44517</v>
      </c>
      <c r="F655" s="6">
        <v>0.70833333333333337</v>
      </c>
      <c r="G655" s="6">
        <v>0.91666666666666663</v>
      </c>
      <c r="H655" s="6">
        <f>MOD(Produccion[HORA FIN]-Produccion[HORA INICIO],1)</f>
        <v>0.20833333333333326</v>
      </c>
      <c r="I655" s="16" t="s">
        <v>189</v>
      </c>
      <c r="J655" s="7" t="s">
        <v>783</v>
      </c>
      <c r="K655" s="7" t="s">
        <v>38</v>
      </c>
      <c r="L655" s="7">
        <v>33</v>
      </c>
      <c r="M655" s="7">
        <v>20</v>
      </c>
      <c r="N655" s="7">
        <f>Produccion[[#This Row],[Cant. Bolsas]]*Produccion[[#This Row],[Kilos Bolsa]]</f>
        <v>660</v>
      </c>
      <c r="O655" s="8" t="s">
        <v>827</v>
      </c>
      <c r="P655" s="29">
        <f>Produccion[[#This Row],[Kilos Producidos]]*VLOOKUP(Produccion[[#This Row],[PRODUCTO]],ValorXKG[#All],2,FALSE)</f>
        <v>108900</v>
      </c>
    </row>
    <row r="656" spans="4:16" x14ac:dyDescent="0.25">
      <c r="D656" s="4" t="s">
        <v>826</v>
      </c>
      <c r="E656" s="5">
        <v>44517</v>
      </c>
      <c r="F656" s="6">
        <v>0.91666666666666663</v>
      </c>
      <c r="G656" s="6">
        <v>0.15972222222222221</v>
      </c>
      <c r="H656" s="6">
        <f>MOD(Produccion[HORA FIN]-Produccion[HORA INICIO],1)</f>
        <v>0.24305555555555558</v>
      </c>
      <c r="I656" s="16" t="s">
        <v>258</v>
      </c>
      <c r="J656" s="7" t="s">
        <v>789</v>
      </c>
      <c r="K656" s="7" t="s">
        <v>36</v>
      </c>
      <c r="L656" s="7">
        <v>24</v>
      </c>
      <c r="M656" s="7">
        <v>30</v>
      </c>
      <c r="N656" s="7">
        <f>Produccion[[#This Row],[Cant. Bolsas]]*Produccion[[#This Row],[Kilos Bolsa]]</f>
        <v>720</v>
      </c>
      <c r="O656" s="8" t="s">
        <v>827</v>
      </c>
      <c r="P656" s="29">
        <f>Produccion[[#This Row],[Kilos Producidos]]*VLOOKUP(Produccion[[#This Row],[PRODUCTO]],ValorXKG[#All],2,FALSE)</f>
        <v>82800</v>
      </c>
    </row>
    <row r="657" spans="4:16" x14ac:dyDescent="0.25">
      <c r="D657" s="4" t="s">
        <v>826</v>
      </c>
      <c r="E657" s="5">
        <v>44517</v>
      </c>
      <c r="F657" s="6">
        <v>0.91666666666666663</v>
      </c>
      <c r="G657" s="6">
        <v>0.15972222222222221</v>
      </c>
      <c r="H657" s="6">
        <f>MOD(Produccion[HORA FIN]-Produccion[HORA INICIO],1)</f>
        <v>0.24305555555555558</v>
      </c>
      <c r="I657" s="16" t="s">
        <v>258</v>
      </c>
      <c r="J657" s="7" t="s">
        <v>789</v>
      </c>
      <c r="K657" s="7" t="s">
        <v>38</v>
      </c>
      <c r="L657" s="7">
        <v>36</v>
      </c>
      <c r="M657" s="7">
        <v>20</v>
      </c>
      <c r="N657" s="7">
        <f>Produccion[[#This Row],[Cant. Bolsas]]*Produccion[[#This Row],[Kilos Bolsa]]</f>
        <v>720</v>
      </c>
      <c r="O657" s="8" t="s">
        <v>827</v>
      </c>
      <c r="P657" s="29">
        <f>Produccion[[#This Row],[Kilos Producidos]]*VLOOKUP(Produccion[[#This Row],[PRODUCTO]],ValorXKG[#All],2,FALSE)</f>
        <v>118800</v>
      </c>
    </row>
    <row r="658" spans="4:16" x14ac:dyDescent="0.25">
      <c r="D658" s="4" t="s">
        <v>826</v>
      </c>
      <c r="E658" s="5">
        <v>44517</v>
      </c>
      <c r="F658" s="6">
        <v>0.15972222222222221</v>
      </c>
      <c r="G658" s="6">
        <v>0.19444444444444445</v>
      </c>
      <c r="H658" s="6">
        <f>MOD(Produccion[HORA FIN]-Produccion[HORA INICIO],1)</f>
        <v>3.4722222222222238E-2</v>
      </c>
      <c r="I658" s="16" t="s">
        <v>22</v>
      </c>
      <c r="J658" s="7" t="s">
        <v>789</v>
      </c>
      <c r="K658" s="7" t="s">
        <v>23</v>
      </c>
      <c r="L658" s="7"/>
      <c r="M658" s="7"/>
      <c r="N658" s="7">
        <f>Produccion[[#This Row],[Cant. Bolsas]]*Produccion[[#This Row],[Kilos Bolsa]]</f>
        <v>0</v>
      </c>
      <c r="O658" s="8" t="s">
        <v>45</v>
      </c>
      <c r="P658" s="29">
        <f>Produccion[[#This Row],[Kilos Producidos]]*VLOOKUP(Produccion[[#This Row],[PRODUCTO]],ValorXKG[#All],2,FALSE)</f>
        <v>0</v>
      </c>
    </row>
    <row r="659" spans="4:16" x14ac:dyDescent="0.25">
      <c r="D659" s="4" t="s">
        <v>826</v>
      </c>
      <c r="E659" s="5">
        <v>44517</v>
      </c>
      <c r="F659" s="6">
        <v>0.19444444444444445</v>
      </c>
      <c r="G659" s="6">
        <v>0.25</v>
      </c>
      <c r="H659" s="6">
        <f>MOD(Produccion[HORA FIN]-Produccion[HORA INICIO],1)</f>
        <v>5.5555555555555552E-2</v>
      </c>
      <c r="I659" s="16" t="s">
        <v>259</v>
      </c>
      <c r="J659" s="7" t="s">
        <v>789</v>
      </c>
      <c r="K659" s="7" t="s">
        <v>26</v>
      </c>
      <c r="L659" s="7">
        <v>20</v>
      </c>
      <c r="M659" s="7">
        <v>45</v>
      </c>
      <c r="N659" s="7">
        <f>Produccion[[#This Row],[Cant. Bolsas]]*Produccion[[#This Row],[Kilos Bolsa]]</f>
        <v>900</v>
      </c>
      <c r="O659" s="8" t="s">
        <v>827</v>
      </c>
      <c r="P659" s="29">
        <f>Produccion[[#This Row],[Kilos Producidos]]*VLOOKUP(Produccion[[#This Row],[PRODUCTO]],ValorXKG[#All],2,FALSE)</f>
        <v>135000</v>
      </c>
    </row>
    <row r="660" spans="4:16" x14ac:dyDescent="0.25">
      <c r="D660" s="4" t="s">
        <v>825</v>
      </c>
      <c r="E660" s="5">
        <v>44518</v>
      </c>
      <c r="F660" s="6">
        <v>0.25</v>
      </c>
      <c r="G660" s="6">
        <v>0.58333333333333337</v>
      </c>
      <c r="H660" s="6">
        <f>MOD(Produccion[HORA FIN]-Produccion[HORA INICIO],1)</f>
        <v>0.33333333333333337</v>
      </c>
      <c r="I660" s="16" t="s">
        <v>35</v>
      </c>
      <c r="J660" s="7" t="s">
        <v>66</v>
      </c>
      <c r="K660" s="7" t="s">
        <v>26</v>
      </c>
      <c r="L660" s="7">
        <v>72</v>
      </c>
      <c r="M660" s="7">
        <v>40</v>
      </c>
      <c r="N660" s="7">
        <f>Produccion[[#This Row],[Cant. Bolsas]]*Produccion[[#This Row],[Kilos Bolsa]]</f>
        <v>2880</v>
      </c>
      <c r="O660" s="8" t="s">
        <v>827</v>
      </c>
      <c r="P660" s="29">
        <f>Produccion[[#This Row],[Kilos Producidos]]*VLOOKUP(Produccion[[#This Row],[PRODUCTO]],ValorXKG[#All],2,FALSE)</f>
        <v>432000</v>
      </c>
    </row>
    <row r="661" spans="4:16" x14ac:dyDescent="0.25">
      <c r="D661" s="4" t="s">
        <v>824</v>
      </c>
      <c r="E661" s="5">
        <v>44518</v>
      </c>
      <c r="F661" s="6">
        <v>0.58333333333333337</v>
      </c>
      <c r="G661" s="6">
        <v>0.64583333333333337</v>
      </c>
      <c r="H661" s="6">
        <f>MOD(Produccion[HORA FIN]-Produccion[HORA INICIO],1)</f>
        <v>6.25E-2</v>
      </c>
      <c r="I661" s="16" t="s">
        <v>44</v>
      </c>
      <c r="J661" s="7" t="s">
        <v>783</v>
      </c>
      <c r="K661" s="7" t="s">
        <v>26</v>
      </c>
      <c r="L661" s="7">
        <v>8</v>
      </c>
      <c r="M661" s="7">
        <v>40</v>
      </c>
      <c r="N661" s="7">
        <f>Produccion[[#This Row],[Cant. Bolsas]]*Produccion[[#This Row],[Kilos Bolsa]]</f>
        <v>320</v>
      </c>
      <c r="O661" s="8" t="s">
        <v>827</v>
      </c>
      <c r="P661" s="29">
        <f>Produccion[[#This Row],[Kilos Producidos]]*VLOOKUP(Produccion[[#This Row],[PRODUCTO]],ValorXKG[#All],2,FALSE)</f>
        <v>48000</v>
      </c>
    </row>
    <row r="662" spans="4:16" x14ac:dyDescent="0.25">
      <c r="D662" s="4" t="s">
        <v>824</v>
      </c>
      <c r="E662" s="5">
        <v>44518</v>
      </c>
      <c r="F662" s="6">
        <v>0.64583333333333337</v>
      </c>
      <c r="G662" s="6">
        <v>0.72916666666666663</v>
      </c>
      <c r="H662" s="6">
        <f>MOD(Produccion[HORA FIN]-Produccion[HORA INICIO],1)</f>
        <v>8.3333333333333259E-2</v>
      </c>
      <c r="I662" s="16" t="s">
        <v>22</v>
      </c>
      <c r="J662" s="7" t="s">
        <v>783</v>
      </c>
      <c r="K662" s="7" t="s">
        <v>23</v>
      </c>
      <c r="L662" s="7"/>
      <c r="M662" s="7"/>
      <c r="N662" s="7">
        <f>Produccion[[#This Row],[Cant. Bolsas]]*Produccion[[#This Row],[Kilos Bolsa]]</f>
        <v>0</v>
      </c>
      <c r="O662" s="8" t="s">
        <v>49</v>
      </c>
      <c r="P662" s="29">
        <f>Produccion[[#This Row],[Kilos Producidos]]*VLOOKUP(Produccion[[#This Row],[PRODUCTO]],ValorXKG[#All],2,FALSE)</f>
        <v>0</v>
      </c>
    </row>
    <row r="663" spans="4:16" x14ac:dyDescent="0.25">
      <c r="D663" s="4" t="s">
        <v>824</v>
      </c>
      <c r="E663" s="5">
        <v>44518</v>
      </c>
      <c r="F663" s="6">
        <v>0.72916666666666663</v>
      </c>
      <c r="G663" s="6">
        <v>0.89583333333333337</v>
      </c>
      <c r="H663" s="6">
        <f>MOD(Produccion[HORA FIN]-Produccion[HORA INICIO],1)</f>
        <v>0.16666666666666674</v>
      </c>
      <c r="I663" s="16" t="s">
        <v>260</v>
      </c>
      <c r="J663" s="7" t="s">
        <v>783</v>
      </c>
      <c r="K663" s="7" t="s">
        <v>13</v>
      </c>
      <c r="L663" s="7">
        <v>39</v>
      </c>
      <c r="M663" s="7">
        <v>20</v>
      </c>
      <c r="N663" s="7">
        <f>Produccion[[#This Row],[Cant. Bolsas]]*Produccion[[#This Row],[Kilos Bolsa]]</f>
        <v>780</v>
      </c>
      <c r="O663" s="8" t="s">
        <v>827</v>
      </c>
      <c r="P663" s="29">
        <f>Produccion[[#This Row],[Kilos Producidos]]*VLOOKUP(Produccion[[#This Row],[PRODUCTO]],ValorXKG[#All],2,FALSE)</f>
        <v>78000</v>
      </c>
    </row>
    <row r="664" spans="4:16" x14ac:dyDescent="0.25">
      <c r="D664" s="4" t="s">
        <v>824</v>
      </c>
      <c r="E664" s="5">
        <v>44518</v>
      </c>
      <c r="F664" s="6">
        <v>0.89583333333333337</v>
      </c>
      <c r="G664" s="6">
        <v>0.91666666666666663</v>
      </c>
      <c r="H664" s="6">
        <f>MOD(Produccion[HORA FIN]-Produccion[HORA INICIO],1)</f>
        <v>2.0833333333333259E-2</v>
      </c>
      <c r="I664" s="16" t="s">
        <v>182</v>
      </c>
      <c r="J664" s="7" t="s">
        <v>783</v>
      </c>
      <c r="K664" s="7" t="s">
        <v>19</v>
      </c>
      <c r="L664" s="7">
        <v>11</v>
      </c>
      <c r="M664" s="7">
        <v>20</v>
      </c>
      <c r="N664" s="7">
        <f>Produccion[[#This Row],[Cant. Bolsas]]*Produccion[[#This Row],[Kilos Bolsa]]</f>
        <v>220</v>
      </c>
      <c r="O664" s="8" t="s">
        <v>827</v>
      </c>
      <c r="P664" s="29">
        <f>Produccion[[#This Row],[Kilos Producidos]]*VLOOKUP(Produccion[[#This Row],[PRODUCTO]],ValorXKG[#All],2,FALSE)</f>
        <v>22000</v>
      </c>
    </row>
    <row r="665" spans="4:16" x14ac:dyDescent="0.25">
      <c r="D665" s="4" t="s">
        <v>826</v>
      </c>
      <c r="E665" s="5">
        <v>44518</v>
      </c>
      <c r="F665" s="6">
        <v>0.91666666666666663</v>
      </c>
      <c r="G665" s="6">
        <v>0.13541666666666666</v>
      </c>
      <c r="H665" s="6">
        <f>MOD(Produccion[HORA FIN]-Produccion[HORA INICIO],1)</f>
        <v>0.21875</v>
      </c>
      <c r="I665" s="16" t="s">
        <v>261</v>
      </c>
      <c r="J665" s="7" t="s">
        <v>786</v>
      </c>
      <c r="K665" s="7" t="s">
        <v>19</v>
      </c>
      <c r="L665" s="7">
        <v>55</v>
      </c>
      <c r="M665" s="7">
        <v>20</v>
      </c>
      <c r="N665" s="7">
        <f>Produccion[[#This Row],[Cant. Bolsas]]*Produccion[[#This Row],[Kilos Bolsa]]</f>
        <v>1100</v>
      </c>
      <c r="O665" s="8" t="s">
        <v>827</v>
      </c>
      <c r="P665" s="29">
        <f>Produccion[[#This Row],[Kilos Producidos]]*VLOOKUP(Produccion[[#This Row],[PRODUCTO]],ValorXKG[#All],2,FALSE)</f>
        <v>110000</v>
      </c>
    </row>
    <row r="666" spans="4:16" x14ac:dyDescent="0.25">
      <c r="D666" s="4" t="s">
        <v>826</v>
      </c>
      <c r="E666" s="5">
        <v>44518</v>
      </c>
      <c r="F666" s="6">
        <v>0.13541666666666666</v>
      </c>
      <c r="G666" s="6">
        <v>0.15972222222222221</v>
      </c>
      <c r="H666" s="6">
        <f>MOD(Produccion[HORA FIN]-Produccion[HORA INICIO],1)</f>
        <v>2.4305555555555552E-2</v>
      </c>
      <c r="I666" s="16" t="s">
        <v>22</v>
      </c>
      <c r="J666" s="7" t="s">
        <v>786</v>
      </c>
      <c r="K666" s="7" t="s">
        <v>23</v>
      </c>
      <c r="L666" s="7"/>
      <c r="M666" s="7"/>
      <c r="N666" s="7">
        <f>Produccion[[#This Row],[Cant. Bolsas]]*Produccion[[#This Row],[Kilos Bolsa]]</f>
        <v>0</v>
      </c>
      <c r="O666" s="8" t="s">
        <v>28</v>
      </c>
      <c r="P666" s="29">
        <f>Produccion[[#This Row],[Kilos Producidos]]*VLOOKUP(Produccion[[#This Row],[PRODUCTO]],ValorXKG[#All],2,FALSE)</f>
        <v>0</v>
      </c>
    </row>
    <row r="667" spans="4:16" x14ac:dyDescent="0.25">
      <c r="D667" s="4" t="s">
        <v>826</v>
      </c>
      <c r="E667" s="5">
        <v>44518</v>
      </c>
      <c r="F667" s="6">
        <v>0.15972222222222221</v>
      </c>
      <c r="G667" s="6">
        <v>0.25</v>
      </c>
      <c r="H667" s="6">
        <f>MOD(Produccion[HORA FIN]-Produccion[HORA INICIO],1)</f>
        <v>9.027777777777779E-2</v>
      </c>
      <c r="I667" s="16" t="s">
        <v>262</v>
      </c>
      <c r="J667" s="7" t="s">
        <v>786</v>
      </c>
      <c r="K667" s="7" t="s">
        <v>32</v>
      </c>
      <c r="L667" s="7">
        <v>20</v>
      </c>
      <c r="M667" s="7">
        <v>30</v>
      </c>
      <c r="N667" s="7">
        <f>Produccion[[#This Row],[Cant. Bolsas]]*Produccion[[#This Row],[Kilos Bolsa]]</f>
        <v>600</v>
      </c>
      <c r="O667" s="8" t="s">
        <v>827</v>
      </c>
      <c r="P667" s="29">
        <f>Produccion[[#This Row],[Kilos Producidos]]*VLOOKUP(Produccion[[#This Row],[PRODUCTO]],ValorXKG[#All],2,FALSE)</f>
        <v>69000</v>
      </c>
    </row>
    <row r="668" spans="4:16" x14ac:dyDescent="0.25">
      <c r="D668" s="4" t="s">
        <v>825</v>
      </c>
      <c r="E668" s="5">
        <v>44519</v>
      </c>
      <c r="F668" s="6">
        <v>0.25</v>
      </c>
      <c r="G668" s="6">
        <v>0.58333333333333337</v>
      </c>
      <c r="H668" s="6">
        <f>MOD(Produccion[HORA FIN]-Produccion[HORA INICIO],1)</f>
        <v>0.33333333333333337</v>
      </c>
      <c r="I668" s="16" t="s">
        <v>263</v>
      </c>
      <c r="J668" s="7" t="s">
        <v>66</v>
      </c>
      <c r="K668" s="7" t="s">
        <v>32</v>
      </c>
      <c r="L668" s="7">
        <v>81</v>
      </c>
      <c r="M668" s="7">
        <v>30</v>
      </c>
      <c r="N668" s="7">
        <f>Produccion[[#This Row],[Cant. Bolsas]]*Produccion[[#This Row],[Kilos Bolsa]]</f>
        <v>2430</v>
      </c>
      <c r="O668" s="8" t="s">
        <v>827</v>
      </c>
      <c r="P668" s="29">
        <f>Produccion[[#This Row],[Kilos Producidos]]*VLOOKUP(Produccion[[#This Row],[PRODUCTO]],ValorXKG[#All],2,FALSE)</f>
        <v>279450</v>
      </c>
    </row>
    <row r="669" spans="4:16" x14ac:dyDescent="0.25">
      <c r="D669" s="4" t="s">
        <v>824</v>
      </c>
      <c r="E669" s="5">
        <v>44519</v>
      </c>
      <c r="F669" s="6">
        <v>0.58333333333333337</v>
      </c>
      <c r="G669" s="6">
        <v>0.89583333333333337</v>
      </c>
      <c r="H669" s="6">
        <f>MOD(Produccion[HORA FIN]-Produccion[HORA INICIO],1)</f>
        <v>0.3125</v>
      </c>
      <c r="I669" s="16" t="s">
        <v>264</v>
      </c>
      <c r="J669" s="7" t="s">
        <v>783</v>
      </c>
      <c r="K669" s="7" t="s">
        <v>32</v>
      </c>
      <c r="L669" s="7">
        <v>57</v>
      </c>
      <c r="M669" s="7">
        <v>30</v>
      </c>
      <c r="N669" s="7">
        <f>Produccion[[#This Row],[Cant. Bolsas]]*Produccion[[#This Row],[Kilos Bolsa]]</f>
        <v>1710</v>
      </c>
      <c r="O669" s="8" t="s">
        <v>827</v>
      </c>
      <c r="P669" s="29">
        <f>Produccion[[#This Row],[Kilos Producidos]]*VLOOKUP(Produccion[[#This Row],[PRODUCTO]],ValorXKG[#All],2,FALSE)</f>
        <v>196650</v>
      </c>
    </row>
    <row r="670" spans="4:16" x14ac:dyDescent="0.25">
      <c r="D670" s="4" t="s">
        <v>824</v>
      </c>
      <c r="E670" s="5">
        <v>44519</v>
      </c>
      <c r="F670" s="6">
        <v>0.89583333333333337</v>
      </c>
      <c r="G670" s="6">
        <v>0.91666666666666663</v>
      </c>
      <c r="H670" s="6">
        <f>MOD(Produccion[HORA FIN]-Produccion[HORA INICIO],1)</f>
        <v>2.0833333333333259E-2</v>
      </c>
      <c r="I670" s="16" t="s">
        <v>80</v>
      </c>
      <c r="J670" s="7" t="s">
        <v>783</v>
      </c>
      <c r="K670" s="7" t="s">
        <v>36</v>
      </c>
      <c r="L670" s="7">
        <v>4</v>
      </c>
      <c r="M670" s="7">
        <v>30</v>
      </c>
      <c r="N670" s="7">
        <f>Produccion[[#This Row],[Cant. Bolsas]]*Produccion[[#This Row],[Kilos Bolsa]]</f>
        <v>120</v>
      </c>
      <c r="O670" s="8" t="s">
        <v>827</v>
      </c>
      <c r="P670" s="29">
        <f>Produccion[[#This Row],[Kilos Producidos]]*VLOOKUP(Produccion[[#This Row],[PRODUCTO]],ValorXKG[#All],2,FALSE)</f>
        <v>13800</v>
      </c>
    </row>
    <row r="671" spans="4:16" x14ac:dyDescent="0.25">
      <c r="D671" s="4" t="s">
        <v>824</v>
      </c>
      <c r="E671" s="5">
        <v>44519</v>
      </c>
      <c r="F671" s="6">
        <v>0.89583333333333337</v>
      </c>
      <c r="G671" s="6">
        <v>0.91666666666666663</v>
      </c>
      <c r="H671" s="6">
        <f>MOD(Produccion[HORA FIN]-Produccion[HORA INICIO],1)</f>
        <v>2.0833333333333259E-2</v>
      </c>
      <c r="I671" s="16" t="s">
        <v>80</v>
      </c>
      <c r="J671" s="7" t="s">
        <v>783</v>
      </c>
      <c r="K671" s="7" t="s">
        <v>38</v>
      </c>
      <c r="L671" s="7">
        <v>6</v>
      </c>
      <c r="M671" s="7">
        <v>20</v>
      </c>
      <c r="N671" s="7">
        <f>Produccion[[#This Row],[Cant. Bolsas]]*Produccion[[#This Row],[Kilos Bolsa]]</f>
        <v>120</v>
      </c>
      <c r="O671" s="8" t="s">
        <v>827</v>
      </c>
      <c r="P671" s="29">
        <f>Produccion[[#This Row],[Kilos Producidos]]*VLOOKUP(Produccion[[#This Row],[PRODUCTO]],ValorXKG[#All],2,FALSE)</f>
        <v>19800</v>
      </c>
    </row>
    <row r="672" spans="4:16" x14ac:dyDescent="0.25">
      <c r="D672" s="4" t="s">
        <v>826</v>
      </c>
      <c r="E672" s="5">
        <v>44519</v>
      </c>
      <c r="F672" s="6">
        <v>0.91666666666666663</v>
      </c>
      <c r="G672" s="6">
        <v>0.22916666666666666</v>
      </c>
      <c r="H672" s="6">
        <f>MOD(Produccion[HORA FIN]-Produccion[HORA INICIO],1)</f>
        <v>0.3125</v>
      </c>
      <c r="I672" s="16" t="s">
        <v>33</v>
      </c>
      <c r="J672" s="7" t="s">
        <v>789</v>
      </c>
      <c r="K672" s="7" t="s">
        <v>36</v>
      </c>
      <c r="L672" s="7">
        <v>30</v>
      </c>
      <c r="M672" s="7">
        <v>30</v>
      </c>
      <c r="N672" s="7">
        <f>Produccion[[#This Row],[Cant. Bolsas]]*Produccion[[#This Row],[Kilos Bolsa]]</f>
        <v>900</v>
      </c>
      <c r="O672" s="8" t="s">
        <v>827</v>
      </c>
      <c r="P672" s="29">
        <f>Produccion[[#This Row],[Kilos Producidos]]*VLOOKUP(Produccion[[#This Row],[PRODUCTO]],ValorXKG[#All],2,FALSE)</f>
        <v>103500</v>
      </c>
    </row>
    <row r="673" spans="4:16" x14ac:dyDescent="0.25">
      <c r="D673" s="4" t="s">
        <v>826</v>
      </c>
      <c r="E673" s="5">
        <v>44519</v>
      </c>
      <c r="F673" s="6">
        <v>0.91666666666666663</v>
      </c>
      <c r="G673" s="6">
        <v>0.22916666666666666</v>
      </c>
      <c r="H673" s="6">
        <f>MOD(Produccion[HORA FIN]-Produccion[HORA INICIO],1)</f>
        <v>0.3125</v>
      </c>
      <c r="I673" s="16" t="s">
        <v>33</v>
      </c>
      <c r="J673" s="7" t="s">
        <v>789</v>
      </c>
      <c r="K673" s="7" t="s">
        <v>38</v>
      </c>
      <c r="L673" s="7">
        <v>45</v>
      </c>
      <c r="M673" s="7">
        <v>20</v>
      </c>
      <c r="N673" s="7">
        <f>Produccion[[#This Row],[Cant. Bolsas]]*Produccion[[#This Row],[Kilos Bolsa]]</f>
        <v>900</v>
      </c>
      <c r="O673" s="8" t="s">
        <v>827</v>
      </c>
      <c r="P673" s="29">
        <f>Produccion[[#This Row],[Kilos Producidos]]*VLOOKUP(Produccion[[#This Row],[PRODUCTO]],ValorXKG[#All],2,FALSE)</f>
        <v>148500</v>
      </c>
    </row>
    <row r="674" spans="4:16" x14ac:dyDescent="0.25">
      <c r="D674" s="4" t="s">
        <v>826</v>
      </c>
      <c r="E674" s="5">
        <v>44519</v>
      </c>
      <c r="F674" s="6">
        <v>0.22916666666666666</v>
      </c>
      <c r="G674" s="6">
        <v>0.25</v>
      </c>
      <c r="H674" s="6">
        <f>MOD(Produccion[HORA FIN]-Produccion[HORA INICIO],1)</f>
        <v>2.0833333333333343E-2</v>
      </c>
      <c r="I674" s="16" t="s">
        <v>22</v>
      </c>
      <c r="J674" s="7" t="s">
        <v>789</v>
      </c>
      <c r="K674" s="7" t="s">
        <v>23</v>
      </c>
      <c r="L674" s="7"/>
      <c r="M674" s="7"/>
      <c r="N674" s="7">
        <f>Produccion[[#This Row],[Cant. Bolsas]]*Produccion[[#This Row],[Kilos Bolsa]]</f>
        <v>0</v>
      </c>
      <c r="O674" s="8" t="s">
        <v>49</v>
      </c>
      <c r="P674" s="29">
        <f>Produccion[[#This Row],[Kilos Producidos]]*VLOOKUP(Produccion[[#This Row],[PRODUCTO]],ValorXKG[#All],2,FALSE)</f>
        <v>0</v>
      </c>
    </row>
    <row r="675" spans="4:16" x14ac:dyDescent="0.25">
      <c r="D675" s="4" t="s">
        <v>824</v>
      </c>
      <c r="E675" s="5">
        <v>44521</v>
      </c>
      <c r="F675" s="6">
        <v>0.58333333333333337</v>
      </c>
      <c r="G675" s="6">
        <v>0.75694444444444442</v>
      </c>
      <c r="H675" s="6">
        <f>MOD(Produccion[HORA FIN]-Produccion[HORA INICIO],1)</f>
        <v>0.17361111111111105</v>
      </c>
      <c r="I675" s="16" t="s">
        <v>22</v>
      </c>
      <c r="J675" s="7" t="s">
        <v>413</v>
      </c>
      <c r="K675" s="7" t="s">
        <v>23</v>
      </c>
      <c r="L675" s="7"/>
      <c r="M675" s="7"/>
      <c r="N675" s="7">
        <f>Produccion[[#This Row],[Cant. Bolsas]]*Produccion[[#This Row],[Kilos Bolsa]]</f>
        <v>0</v>
      </c>
      <c r="O675" s="8" t="s">
        <v>45</v>
      </c>
      <c r="P675" s="29">
        <f>Produccion[[#This Row],[Kilos Producidos]]*VLOOKUP(Produccion[[#This Row],[PRODUCTO]],ValorXKG[#All],2,FALSE)</f>
        <v>0</v>
      </c>
    </row>
    <row r="676" spans="4:16" x14ac:dyDescent="0.25">
      <c r="D676" s="4" t="s">
        <v>824</v>
      </c>
      <c r="E676" s="5">
        <v>44521</v>
      </c>
      <c r="F676" s="6">
        <v>0.75694444444444442</v>
      </c>
      <c r="G676" s="6">
        <v>0.89583333333333337</v>
      </c>
      <c r="H676" s="6">
        <f>MOD(Produccion[HORA FIN]-Produccion[HORA INICIO],1)</f>
        <v>0.13888888888888895</v>
      </c>
      <c r="I676" s="16" t="s">
        <v>27</v>
      </c>
      <c r="J676" s="7" t="s">
        <v>413</v>
      </c>
      <c r="K676" s="7" t="s">
        <v>13</v>
      </c>
      <c r="L676" s="7">
        <v>48</v>
      </c>
      <c r="M676" s="7">
        <v>20</v>
      </c>
      <c r="N676" s="7">
        <f>Produccion[[#This Row],[Cant. Bolsas]]*Produccion[[#This Row],[Kilos Bolsa]]</f>
        <v>960</v>
      </c>
      <c r="O676" s="8" t="s">
        <v>827</v>
      </c>
      <c r="P676" s="29">
        <f>Produccion[[#This Row],[Kilos Producidos]]*VLOOKUP(Produccion[[#This Row],[PRODUCTO]],ValorXKG[#All],2,FALSE)</f>
        <v>96000</v>
      </c>
    </row>
    <row r="677" spans="4:16" x14ac:dyDescent="0.25">
      <c r="D677" s="4" t="s">
        <v>824</v>
      </c>
      <c r="E677" s="5">
        <v>44521</v>
      </c>
      <c r="F677" s="6">
        <v>0.89583333333333337</v>
      </c>
      <c r="G677" s="6">
        <v>0.9375</v>
      </c>
      <c r="H677" s="6">
        <f>MOD(Produccion[HORA FIN]-Produccion[HORA INICIO],1)</f>
        <v>4.166666666666663E-2</v>
      </c>
      <c r="I677" s="16" t="s">
        <v>22</v>
      </c>
      <c r="J677" s="7" t="s">
        <v>413</v>
      </c>
      <c r="K677" s="7" t="s">
        <v>23</v>
      </c>
      <c r="L677" s="7"/>
      <c r="M677" s="7"/>
      <c r="N677" s="7">
        <f>Produccion[[#This Row],[Cant. Bolsas]]*Produccion[[#This Row],[Kilos Bolsa]]</f>
        <v>0</v>
      </c>
      <c r="O677" s="8" t="s">
        <v>49</v>
      </c>
      <c r="P677" s="29">
        <f>Produccion[[#This Row],[Kilos Producidos]]*VLOOKUP(Produccion[[#This Row],[PRODUCTO]],ValorXKG[#All],2,FALSE)</f>
        <v>0</v>
      </c>
    </row>
    <row r="678" spans="4:16" x14ac:dyDescent="0.25">
      <c r="D678" s="4" t="s">
        <v>824</v>
      </c>
      <c r="E678" s="5">
        <v>44522</v>
      </c>
      <c r="F678" s="6">
        <v>0.58333333333333337</v>
      </c>
      <c r="G678" s="6">
        <v>0.625</v>
      </c>
      <c r="H678" s="6">
        <f>MOD(Produccion[HORA FIN]-Produccion[HORA INICIO],1)</f>
        <v>4.166666666666663E-2</v>
      </c>
      <c r="I678" s="16" t="s">
        <v>22</v>
      </c>
      <c r="J678" s="7" t="s">
        <v>788</v>
      </c>
      <c r="K678" s="7" t="s">
        <v>23</v>
      </c>
      <c r="L678" s="7"/>
      <c r="M678" s="7"/>
      <c r="N678" s="7">
        <f>Produccion[[#This Row],[Cant. Bolsas]]*Produccion[[#This Row],[Kilos Bolsa]]</f>
        <v>0</v>
      </c>
      <c r="O678" s="8" t="s">
        <v>45</v>
      </c>
      <c r="P678" s="29">
        <f>Produccion[[#This Row],[Kilos Producidos]]*VLOOKUP(Produccion[[#This Row],[PRODUCTO]],ValorXKG[#All],2,FALSE)</f>
        <v>0</v>
      </c>
    </row>
    <row r="679" spans="4:16" x14ac:dyDescent="0.25">
      <c r="D679" s="4" t="s">
        <v>824</v>
      </c>
      <c r="E679" s="5">
        <v>44522</v>
      </c>
      <c r="F679" s="6">
        <v>0.625</v>
      </c>
      <c r="G679" s="6">
        <v>0.91666666666666663</v>
      </c>
      <c r="H679" s="6">
        <f>MOD(Produccion[HORA FIN]-Produccion[HORA INICIO],1)</f>
        <v>0.29166666666666663</v>
      </c>
      <c r="I679" s="16" t="s">
        <v>72</v>
      </c>
      <c r="J679" s="7" t="s">
        <v>788</v>
      </c>
      <c r="K679" s="7" t="s">
        <v>13</v>
      </c>
      <c r="L679" s="7">
        <v>80</v>
      </c>
      <c r="M679" s="7">
        <v>20</v>
      </c>
      <c r="N679" s="7">
        <f>Produccion[[#This Row],[Cant. Bolsas]]*Produccion[[#This Row],[Kilos Bolsa]]</f>
        <v>1600</v>
      </c>
      <c r="O679" s="8" t="s">
        <v>827</v>
      </c>
      <c r="P679" s="29">
        <f>Produccion[[#This Row],[Kilos Producidos]]*VLOOKUP(Produccion[[#This Row],[PRODUCTO]],ValorXKG[#All],2,FALSE)</f>
        <v>160000</v>
      </c>
    </row>
    <row r="680" spans="4:16" x14ac:dyDescent="0.25">
      <c r="D680" s="4" t="s">
        <v>826</v>
      </c>
      <c r="E680" s="5">
        <v>44522</v>
      </c>
      <c r="F680" s="6">
        <v>0.91666666666666663</v>
      </c>
      <c r="G680" s="6">
        <v>0.25</v>
      </c>
      <c r="H680" s="6">
        <f>MOD(Produccion[HORA FIN]-Produccion[HORA INICIO],1)</f>
        <v>0.33333333333333337</v>
      </c>
      <c r="I680" s="16" t="s">
        <v>15</v>
      </c>
      <c r="J680" s="7" t="s">
        <v>786</v>
      </c>
      <c r="K680" s="7" t="s">
        <v>13</v>
      </c>
      <c r="L680" s="7">
        <v>100</v>
      </c>
      <c r="M680" s="7">
        <v>20</v>
      </c>
      <c r="N680" s="7">
        <f>Produccion[[#This Row],[Cant. Bolsas]]*Produccion[[#This Row],[Kilos Bolsa]]</f>
        <v>2000</v>
      </c>
      <c r="O680" s="8" t="s">
        <v>827</v>
      </c>
      <c r="P680" s="29">
        <f>Produccion[[#This Row],[Kilos Producidos]]*VLOOKUP(Produccion[[#This Row],[PRODUCTO]],ValorXKG[#All],2,FALSE)</f>
        <v>200000</v>
      </c>
    </row>
    <row r="681" spans="4:16" x14ac:dyDescent="0.25">
      <c r="D681" s="4" t="s">
        <v>825</v>
      </c>
      <c r="E681" s="5">
        <v>44523</v>
      </c>
      <c r="F681" s="6">
        <v>0.25</v>
      </c>
      <c r="G681" s="6">
        <v>0.27777777777777779</v>
      </c>
      <c r="H681" s="6">
        <f>MOD(Produccion[HORA FIN]-Produccion[HORA INICIO],1)</f>
        <v>2.777777777777779E-2</v>
      </c>
      <c r="I681" s="16" t="s">
        <v>22</v>
      </c>
      <c r="J681" s="7" t="s">
        <v>66</v>
      </c>
      <c r="K681" s="7" t="s">
        <v>23</v>
      </c>
      <c r="L681" s="7"/>
      <c r="M681" s="7"/>
      <c r="N681" s="7">
        <f>Produccion[[#This Row],[Cant. Bolsas]]*Produccion[[#This Row],[Kilos Bolsa]]</f>
        <v>0</v>
      </c>
      <c r="O681" s="8" t="s">
        <v>45</v>
      </c>
      <c r="P681" s="29">
        <f>Produccion[[#This Row],[Kilos Producidos]]*VLOOKUP(Produccion[[#This Row],[PRODUCTO]],ValorXKG[#All],2,FALSE)</f>
        <v>0</v>
      </c>
    </row>
    <row r="682" spans="4:16" x14ac:dyDescent="0.25">
      <c r="D682" s="4" t="s">
        <v>825</v>
      </c>
      <c r="E682" s="5">
        <v>44523</v>
      </c>
      <c r="F682" s="6">
        <v>0.27777777777777779</v>
      </c>
      <c r="G682" s="6">
        <v>0.58333333333333337</v>
      </c>
      <c r="H682" s="6">
        <f>MOD(Produccion[HORA FIN]-Produccion[HORA INICIO],1)</f>
        <v>0.30555555555555558</v>
      </c>
      <c r="I682" s="16" t="s">
        <v>265</v>
      </c>
      <c r="J682" s="7" t="s">
        <v>66</v>
      </c>
      <c r="K682" s="7" t="s">
        <v>19</v>
      </c>
      <c r="L682" s="7">
        <v>90</v>
      </c>
      <c r="M682" s="7">
        <v>20</v>
      </c>
      <c r="N682" s="7">
        <f>Produccion[[#This Row],[Cant. Bolsas]]*Produccion[[#This Row],[Kilos Bolsa]]</f>
        <v>1800</v>
      </c>
      <c r="O682" s="8" t="s">
        <v>827</v>
      </c>
      <c r="P682" s="29">
        <f>Produccion[[#This Row],[Kilos Producidos]]*VLOOKUP(Produccion[[#This Row],[PRODUCTO]],ValorXKG[#All],2,FALSE)</f>
        <v>180000</v>
      </c>
    </row>
    <row r="683" spans="4:16" x14ac:dyDescent="0.25">
      <c r="D683" s="4" t="s">
        <v>824</v>
      </c>
      <c r="E683" s="5">
        <v>44523</v>
      </c>
      <c r="F683" s="6">
        <v>0.58333333333333337</v>
      </c>
      <c r="G683" s="6">
        <v>0.85416666666666663</v>
      </c>
      <c r="H683" s="6">
        <f>MOD(Produccion[HORA FIN]-Produccion[HORA INICIO],1)</f>
        <v>0.27083333333333326</v>
      </c>
      <c r="I683" s="16" t="s">
        <v>213</v>
      </c>
      <c r="J683" s="7" t="s">
        <v>783</v>
      </c>
      <c r="K683" s="7" t="s">
        <v>19</v>
      </c>
      <c r="L683" s="7">
        <v>75</v>
      </c>
      <c r="M683" s="7">
        <v>20</v>
      </c>
      <c r="N683" s="7">
        <f>Produccion[[#This Row],[Cant. Bolsas]]*Produccion[[#This Row],[Kilos Bolsa]]</f>
        <v>1500</v>
      </c>
      <c r="O683" s="8" t="s">
        <v>827</v>
      </c>
      <c r="P683" s="29">
        <f>Produccion[[#This Row],[Kilos Producidos]]*VLOOKUP(Produccion[[#This Row],[PRODUCTO]],ValorXKG[#All],2,FALSE)</f>
        <v>150000</v>
      </c>
    </row>
    <row r="684" spans="4:16" x14ac:dyDescent="0.25">
      <c r="D684" s="4" t="s">
        <v>824</v>
      </c>
      <c r="E684" s="5">
        <v>44523</v>
      </c>
      <c r="F684" s="6">
        <v>0.85416666666666663</v>
      </c>
      <c r="G684" s="6">
        <v>0.88194444444444442</v>
      </c>
      <c r="H684" s="6">
        <f>MOD(Produccion[HORA FIN]-Produccion[HORA INICIO],1)</f>
        <v>2.777777777777779E-2</v>
      </c>
      <c r="I684" s="16" t="s">
        <v>22</v>
      </c>
      <c r="J684" s="7" t="s">
        <v>783</v>
      </c>
      <c r="K684" s="7" t="s">
        <v>23</v>
      </c>
      <c r="L684" s="7"/>
      <c r="M684" s="7"/>
      <c r="N684" s="7">
        <f>Produccion[[#This Row],[Cant. Bolsas]]*Produccion[[#This Row],[Kilos Bolsa]]</f>
        <v>0</v>
      </c>
      <c r="O684" s="8" t="s">
        <v>45</v>
      </c>
      <c r="P684" s="29">
        <f>Produccion[[#This Row],[Kilos Producidos]]*VLOOKUP(Produccion[[#This Row],[PRODUCTO]],ValorXKG[#All],2,FALSE)</f>
        <v>0</v>
      </c>
    </row>
    <row r="685" spans="4:16" x14ac:dyDescent="0.25">
      <c r="D685" s="4" t="s">
        <v>824</v>
      </c>
      <c r="E685" s="5">
        <v>44523</v>
      </c>
      <c r="F685" s="6">
        <v>0.88194444444444442</v>
      </c>
      <c r="G685" s="6">
        <v>0.91666666666666663</v>
      </c>
      <c r="H685" s="6">
        <f>MOD(Produccion[HORA FIN]-Produccion[HORA INICIO],1)</f>
        <v>3.472222222222221E-2</v>
      </c>
      <c r="I685" s="16" t="s">
        <v>238</v>
      </c>
      <c r="J685" s="7" t="s">
        <v>783</v>
      </c>
      <c r="K685" s="7" t="s">
        <v>13</v>
      </c>
      <c r="L685" s="7">
        <v>13</v>
      </c>
      <c r="M685" s="7">
        <v>20</v>
      </c>
      <c r="N685" s="7">
        <f>Produccion[[#This Row],[Cant. Bolsas]]*Produccion[[#This Row],[Kilos Bolsa]]</f>
        <v>260</v>
      </c>
      <c r="O685" s="8" t="s">
        <v>827</v>
      </c>
      <c r="P685" s="29">
        <f>Produccion[[#This Row],[Kilos Producidos]]*VLOOKUP(Produccion[[#This Row],[PRODUCTO]],ValorXKG[#All],2,FALSE)</f>
        <v>26000</v>
      </c>
    </row>
    <row r="686" spans="4:16" x14ac:dyDescent="0.25">
      <c r="D686" s="4" t="s">
        <v>826</v>
      </c>
      <c r="E686" s="5">
        <v>44523</v>
      </c>
      <c r="F686" s="6">
        <v>0.91666666666666663</v>
      </c>
      <c r="G686" s="6">
        <v>3.125E-2</v>
      </c>
      <c r="H686" s="6">
        <f>MOD(Produccion[HORA FIN]-Produccion[HORA INICIO],1)</f>
        <v>0.11458333333333337</v>
      </c>
      <c r="I686" s="16" t="s">
        <v>169</v>
      </c>
      <c r="J686" s="7" t="s">
        <v>789</v>
      </c>
      <c r="K686" s="7" t="s">
        <v>13</v>
      </c>
      <c r="L686" s="7">
        <v>24</v>
      </c>
      <c r="M686" s="7">
        <v>20</v>
      </c>
      <c r="N686" s="7">
        <f>Produccion[[#This Row],[Cant. Bolsas]]*Produccion[[#This Row],[Kilos Bolsa]]</f>
        <v>480</v>
      </c>
      <c r="O686" s="8" t="s">
        <v>827</v>
      </c>
      <c r="P686" s="29">
        <f>Produccion[[#This Row],[Kilos Producidos]]*VLOOKUP(Produccion[[#This Row],[PRODUCTO]],ValorXKG[#All],2,FALSE)</f>
        <v>48000</v>
      </c>
    </row>
    <row r="687" spans="4:16" x14ac:dyDescent="0.25">
      <c r="D687" s="4" t="s">
        <v>826</v>
      </c>
      <c r="E687" s="5">
        <v>44523</v>
      </c>
      <c r="F687" s="6">
        <v>3.125E-2</v>
      </c>
      <c r="G687" s="6">
        <v>7.6388888888888895E-2</v>
      </c>
      <c r="H687" s="6">
        <f>MOD(Produccion[HORA FIN]-Produccion[HORA INICIO],1)</f>
        <v>4.5138888888888895E-2</v>
      </c>
      <c r="I687" s="16" t="s">
        <v>22</v>
      </c>
      <c r="J687" s="7" t="s">
        <v>789</v>
      </c>
      <c r="K687" s="7" t="s">
        <v>23</v>
      </c>
      <c r="L687" s="7"/>
      <c r="M687" s="7"/>
      <c r="N687" s="7">
        <f>Produccion[[#This Row],[Cant. Bolsas]]*Produccion[[#This Row],[Kilos Bolsa]]</f>
        <v>0</v>
      </c>
      <c r="O687" s="8" t="s">
        <v>28</v>
      </c>
      <c r="P687" s="29">
        <f>Produccion[[#This Row],[Kilos Producidos]]*VLOOKUP(Produccion[[#This Row],[PRODUCTO]],ValorXKG[#All],2,FALSE)</f>
        <v>0</v>
      </c>
    </row>
    <row r="688" spans="4:16" x14ac:dyDescent="0.25">
      <c r="D688" s="4" t="s">
        <v>826</v>
      </c>
      <c r="E688" s="5">
        <v>44523</v>
      </c>
      <c r="F688" s="6">
        <v>7.6388888888888895E-2</v>
      </c>
      <c r="G688" s="6">
        <v>0.25</v>
      </c>
      <c r="H688" s="6">
        <f>MOD(Produccion[HORA FIN]-Produccion[HORA INICIO],1)</f>
        <v>0.1736111111111111</v>
      </c>
      <c r="I688" s="16" t="s">
        <v>27</v>
      </c>
      <c r="J688" s="7" t="s">
        <v>789</v>
      </c>
      <c r="K688" s="7" t="s">
        <v>36</v>
      </c>
      <c r="L688" s="7">
        <v>20</v>
      </c>
      <c r="M688" s="7">
        <v>30</v>
      </c>
      <c r="N688" s="7">
        <f>Produccion[[#This Row],[Cant. Bolsas]]*Produccion[[#This Row],[Kilos Bolsa]]</f>
        <v>600</v>
      </c>
      <c r="O688" s="8" t="s">
        <v>827</v>
      </c>
      <c r="P688" s="29">
        <f>Produccion[[#This Row],[Kilos Producidos]]*VLOOKUP(Produccion[[#This Row],[PRODUCTO]],ValorXKG[#All],2,FALSE)</f>
        <v>69000</v>
      </c>
    </row>
    <row r="689" spans="4:16" x14ac:dyDescent="0.25">
      <c r="D689" s="4" t="s">
        <v>826</v>
      </c>
      <c r="E689" s="5">
        <v>44523</v>
      </c>
      <c r="F689" s="6">
        <v>7.6388888888888895E-2</v>
      </c>
      <c r="G689" s="6">
        <v>0.25</v>
      </c>
      <c r="H689" s="6">
        <f>MOD(Produccion[HORA FIN]-Produccion[HORA INICIO],1)</f>
        <v>0.1736111111111111</v>
      </c>
      <c r="I689" s="16" t="s">
        <v>27</v>
      </c>
      <c r="J689" s="7" t="s">
        <v>789</v>
      </c>
      <c r="K689" s="7" t="s">
        <v>38</v>
      </c>
      <c r="L689" s="7">
        <v>30</v>
      </c>
      <c r="M689" s="7">
        <v>20</v>
      </c>
      <c r="N689" s="7">
        <f>Produccion[[#This Row],[Cant. Bolsas]]*Produccion[[#This Row],[Kilos Bolsa]]</f>
        <v>600</v>
      </c>
      <c r="O689" s="8" t="s">
        <v>827</v>
      </c>
      <c r="P689" s="29">
        <f>Produccion[[#This Row],[Kilos Producidos]]*VLOOKUP(Produccion[[#This Row],[PRODUCTO]],ValorXKG[#All],2,FALSE)</f>
        <v>99000</v>
      </c>
    </row>
    <row r="690" spans="4:16" x14ac:dyDescent="0.25">
      <c r="D690" s="4" t="s">
        <v>825</v>
      </c>
      <c r="E690" s="5">
        <v>44524</v>
      </c>
      <c r="F690" s="6">
        <v>0.25</v>
      </c>
      <c r="G690" s="6">
        <v>0.46875</v>
      </c>
      <c r="H690" s="6">
        <f>MOD(Produccion[HORA FIN]-Produccion[HORA INICIO],1)</f>
        <v>0.21875</v>
      </c>
      <c r="I690" s="16" t="s">
        <v>72</v>
      </c>
      <c r="J690" s="7" t="s">
        <v>66</v>
      </c>
      <c r="K690" s="7" t="s">
        <v>38</v>
      </c>
      <c r="L690" s="7">
        <v>30</v>
      </c>
      <c r="M690" s="7">
        <v>20</v>
      </c>
      <c r="N690" s="7">
        <f>Produccion[[#This Row],[Cant. Bolsas]]*Produccion[[#This Row],[Kilos Bolsa]]</f>
        <v>600</v>
      </c>
      <c r="O690" s="8" t="s">
        <v>827</v>
      </c>
      <c r="P690" s="29">
        <f>Produccion[[#This Row],[Kilos Producidos]]*VLOOKUP(Produccion[[#This Row],[PRODUCTO]],ValorXKG[#All],2,FALSE)</f>
        <v>99000</v>
      </c>
    </row>
    <row r="691" spans="4:16" x14ac:dyDescent="0.25">
      <c r="D691" s="4" t="s">
        <v>825</v>
      </c>
      <c r="E691" s="5">
        <v>44524</v>
      </c>
      <c r="F691" s="6">
        <v>0.25</v>
      </c>
      <c r="G691" s="6">
        <v>0.46875</v>
      </c>
      <c r="H691" s="6">
        <f>MOD(Produccion[HORA FIN]-Produccion[HORA INICIO],1)</f>
        <v>0.21875</v>
      </c>
      <c r="I691" s="16" t="s">
        <v>72</v>
      </c>
      <c r="J691" s="7" t="s">
        <v>66</v>
      </c>
      <c r="K691" s="7" t="s">
        <v>36</v>
      </c>
      <c r="L691" s="7">
        <v>20</v>
      </c>
      <c r="M691" s="7">
        <v>20</v>
      </c>
      <c r="N691" s="7">
        <f>Produccion[[#This Row],[Cant. Bolsas]]*Produccion[[#This Row],[Kilos Bolsa]]</f>
        <v>400</v>
      </c>
      <c r="O691" s="8" t="s">
        <v>827</v>
      </c>
      <c r="P691" s="29">
        <f>Produccion[[#This Row],[Kilos Producidos]]*VLOOKUP(Produccion[[#This Row],[PRODUCTO]],ValorXKG[#All],2,FALSE)</f>
        <v>46000</v>
      </c>
    </row>
    <row r="692" spans="4:16" x14ac:dyDescent="0.25">
      <c r="D692" s="4" t="s">
        <v>825</v>
      </c>
      <c r="E692" s="5">
        <v>44524</v>
      </c>
      <c r="F692" s="6">
        <v>0.46875</v>
      </c>
      <c r="G692" s="6">
        <v>0.58333333333333337</v>
      </c>
      <c r="H692" s="6">
        <f>MOD(Produccion[HORA FIN]-Produccion[HORA INICIO],1)</f>
        <v>0.11458333333333337</v>
      </c>
      <c r="I692" s="16" t="s">
        <v>115</v>
      </c>
      <c r="J692" s="7" t="s">
        <v>66</v>
      </c>
      <c r="K692" s="7" t="s">
        <v>32</v>
      </c>
      <c r="L692" s="7">
        <v>30</v>
      </c>
      <c r="M692" s="7">
        <v>30</v>
      </c>
      <c r="N692" s="7">
        <f>Produccion[[#This Row],[Cant. Bolsas]]*Produccion[[#This Row],[Kilos Bolsa]]</f>
        <v>900</v>
      </c>
      <c r="O692" s="8" t="s">
        <v>827</v>
      </c>
      <c r="P692" s="29">
        <f>Produccion[[#This Row],[Kilos Producidos]]*VLOOKUP(Produccion[[#This Row],[PRODUCTO]],ValorXKG[#All],2,FALSE)</f>
        <v>103500</v>
      </c>
    </row>
    <row r="693" spans="4:16" x14ac:dyDescent="0.25">
      <c r="D693" s="4" t="s">
        <v>824</v>
      </c>
      <c r="E693" s="5">
        <v>44524</v>
      </c>
      <c r="F693" s="6">
        <v>0.58333333333333337</v>
      </c>
      <c r="G693" s="6">
        <v>0.75</v>
      </c>
      <c r="H693" s="6">
        <f>MOD(Produccion[HORA FIN]-Produccion[HORA INICIO],1)</f>
        <v>0.16666666666666663</v>
      </c>
      <c r="I693" s="16" t="s">
        <v>16</v>
      </c>
      <c r="J693" s="7" t="s">
        <v>783</v>
      </c>
      <c r="K693" s="7" t="s">
        <v>32</v>
      </c>
      <c r="L693" s="7">
        <v>28</v>
      </c>
      <c r="M693" s="7">
        <v>30</v>
      </c>
      <c r="N693" s="7">
        <f>Produccion[[#This Row],[Cant. Bolsas]]*Produccion[[#This Row],[Kilos Bolsa]]</f>
        <v>840</v>
      </c>
      <c r="O693" s="8" t="s">
        <v>827</v>
      </c>
      <c r="P693" s="29">
        <f>Produccion[[#This Row],[Kilos Producidos]]*VLOOKUP(Produccion[[#This Row],[PRODUCTO]],ValorXKG[#All],2,FALSE)</f>
        <v>96600</v>
      </c>
    </row>
    <row r="694" spans="4:16" x14ac:dyDescent="0.25">
      <c r="D694" s="4" t="s">
        <v>824</v>
      </c>
      <c r="E694" s="5">
        <v>44524</v>
      </c>
      <c r="F694" s="6">
        <v>0.75</v>
      </c>
      <c r="G694" s="6">
        <v>0.88541666666666663</v>
      </c>
      <c r="H694" s="6">
        <f>MOD(Produccion[HORA FIN]-Produccion[HORA INICIO],1)</f>
        <v>0.13541666666666663</v>
      </c>
      <c r="I694" s="16" t="s">
        <v>266</v>
      </c>
      <c r="J694" s="7" t="s">
        <v>783</v>
      </c>
      <c r="K694" s="7" t="s">
        <v>36</v>
      </c>
      <c r="L694" s="7">
        <v>11</v>
      </c>
      <c r="M694" s="7">
        <v>30</v>
      </c>
      <c r="N694" s="7">
        <f>Produccion[[#This Row],[Cant. Bolsas]]*Produccion[[#This Row],[Kilos Bolsa]]</f>
        <v>330</v>
      </c>
      <c r="O694" s="8" t="s">
        <v>827</v>
      </c>
      <c r="P694" s="29">
        <f>Produccion[[#This Row],[Kilos Producidos]]*VLOOKUP(Produccion[[#This Row],[PRODUCTO]],ValorXKG[#All],2,FALSE)</f>
        <v>37950</v>
      </c>
    </row>
    <row r="695" spans="4:16" x14ac:dyDescent="0.25">
      <c r="D695" s="4" t="s">
        <v>824</v>
      </c>
      <c r="E695" s="5">
        <v>44524</v>
      </c>
      <c r="F695" s="6">
        <v>0.75</v>
      </c>
      <c r="G695" s="6">
        <v>0.88541666666666663</v>
      </c>
      <c r="H695" s="6">
        <f>MOD(Produccion[HORA FIN]-Produccion[HORA INICIO],1)</f>
        <v>0.13541666666666663</v>
      </c>
      <c r="I695" s="16" t="s">
        <v>267</v>
      </c>
      <c r="J695" s="7" t="s">
        <v>783</v>
      </c>
      <c r="K695" s="7" t="s">
        <v>38</v>
      </c>
      <c r="L695" s="7">
        <v>17</v>
      </c>
      <c r="M695" s="7">
        <v>20</v>
      </c>
      <c r="N695" s="7">
        <f>Produccion[[#This Row],[Cant. Bolsas]]*Produccion[[#This Row],[Kilos Bolsa]]</f>
        <v>340</v>
      </c>
      <c r="O695" s="8" t="s">
        <v>827</v>
      </c>
      <c r="P695" s="29">
        <f>Produccion[[#This Row],[Kilos Producidos]]*VLOOKUP(Produccion[[#This Row],[PRODUCTO]],ValorXKG[#All],2,FALSE)</f>
        <v>56100</v>
      </c>
    </row>
    <row r="696" spans="4:16" x14ac:dyDescent="0.25">
      <c r="D696" s="4" t="s">
        <v>824</v>
      </c>
      <c r="E696" s="5">
        <v>44524</v>
      </c>
      <c r="F696" s="6">
        <v>0.88541666666666663</v>
      </c>
      <c r="G696" s="6">
        <v>0.91666666666666663</v>
      </c>
      <c r="H696" s="6">
        <f>MOD(Produccion[HORA FIN]-Produccion[HORA INICIO],1)</f>
        <v>3.125E-2</v>
      </c>
      <c r="I696" s="16" t="s">
        <v>22</v>
      </c>
      <c r="J696" s="7" t="s">
        <v>783</v>
      </c>
      <c r="K696" s="7" t="s">
        <v>23</v>
      </c>
      <c r="L696" s="7"/>
      <c r="M696" s="7"/>
      <c r="N696" s="7">
        <f>Produccion[[#This Row],[Cant. Bolsas]]*Produccion[[#This Row],[Kilos Bolsa]]</f>
        <v>0</v>
      </c>
      <c r="O696" s="8" t="s">
        <v>28</v>
      </c>
      <c r="P696" s="29">
        <f>Produccion[[#This Row],[Kilos Producidos]]*VLOOKUP(Produccion[[#This Row],[PRODUCTO]],ValorXKG[#All],2,FALSE)</f>
        <v>0</v>
      </c>
    </row>
    <row r="697" spans="4:16" x14ac:dyDescent="0.25">
      <c r="D697" s="4" t="s">
        <v>826</v>
      </c>
      <c r="E697" s="5">
        <v>44524</v>
      </c>
      <c r="F697" s="6">
        <v>0.91666666666666663</v>
      </c>
      <c r="G697" s="6">
        <v>1.3888888888888888E-2</v>
      </c>
      <c r="H697" s="6">
        <f>MOD(Produccion[HORA FIN]-Produccion[HORA INICIO],1)</f>
        <v>9.722222222222221E-2</v>
      </c>
      <c r="I697" s="16" t="s">
        <v>268</v>
      </c>
      <c r="J697" s="7" t="s">
        <v>789</v>
      </c>
      <c r="K697" s="7" t="s">
        <v>64</v>
      </c>
      <c r="L697" s="7">
        <v>23</v>
      </c>
      <c r="M697" s="7">
        <v>30</v>
      </c>
      <c r="N697" s="7">
        <f>Produccion[[#This Row],[Cant. Bolsas]]*Produccion[[#This Row],[Kilos Bolsa]]</f>
        <v>690</v>
      </c>
      <c r="O697" s="8" t="s">
        <v>827</v>
      </c>
      <c r="P697" s="29">
        <f>Produccion[[#This Row],[Kilos Producidos]]*VLOOKUP(Produccion[[#This Row],[PRODUCTO]],ValorXKG[#All],2,FALSE)</f>
        <v>79350</v>
      </c>
    </row>
    <row r="698" spans="4:16" x14ac:dyDescent="0.25">
      <c r="D698" s="4" t="s">
        <v>826</v>
      </c>
      <c r="E698" s="5">
        <v>44524</v>
      </c>
      <c r="F698" s="6">
        <v>1.3888888888888888E-2</v>
      </c>
      <c r="G698" s="6">
        <v>6.9444444444444448E-2</v>
      </c>
      <c r="H698" s="6">
        <f>MOD(Produccion[HORA FIN]-Produccion[HORA INICIO],1)</f>
        <v>5.5555555555555559E-2</v>
      </c>
      <c r="I698" s="16" t="s">
        <v>22</v>
      </c>
      <c r="J698" s="7" t="s">
        <v>789</v>
      </c>
      <c r="K698" s="7" t="s">
        <v>23</v>
      </c>
      <c r="L698" s="7"/>
      <c r="M698" s="7"/>
      <c r="N698" s="7">
        <f>Produccion[[#This Row],[Cant. Bolsas]]*Produccion[[#This Row],[Kilos Bolsa]]</f>
        <v>0</v>
      </c>
      <c r="O698" s="8" t="s">
        <v>45</v>
      </c>
      <c r="P698" s="29">
        <f>Produccion[[#This Row],[Kilos Producidos]]*VLOOKUP(Produccion[[#This Row],[PRODUCTO]],ValorXKG[#All],2,FALSE)</f>
        <v>0</v>
      </c>
    </row>
    <row r="699" spans="4:16" x14ac:dyDescent="0.25">
      <c r="D699" s="4" t="s">
        <v>826</v>
      </c>
      <c r="E699" s="5">
        <v>44524</v>
      </c>
      <c r="F699" s="6">
        <v>6.9444444444444448E-2</v>
      </c>
      <c r="G699" s="6">
        <v>0.25</v>
      </c>
      <c r="H699" s="6">
        <f>MOD(Produccion[HORA FIN]-Produccion[HORA INICIO],1)</f>
        <v>0.18055555555555555</v>
      </c>
      <c r="I699" s="16" t="s">
        <v>22</v>
      </c>
      <c r="J699" s="7" t="s">
        <v>789</v>
      </c>
      <c r="K699" s="7" t="s">
        <v>23</v>
      </c>
      <c r="L699" s="7"/>
      <c r="M699" s="7"/>
      <c r="N699" s="7">
        <f>Produccion[[#This Row],[Cant. Bolsas]]*Produccion[[#This Row],[Kilos Bolsa]]</f>
        <v>0</v>
      </c>
      <c r="O699" s="8" t="s">
        <v>49</v>
      </c>
      <c r="P699" s="29">
        <f>Produccion[[#This Row],[Kilos Producidos]]*VLOOKUP(Produccion[[#This Row],[PRODUCTO]],ValorXKG[#All],2,FALSE)</f>
        <v>0</v>
      </c>
    </row>
    <row r="700" spans="4:16" x14ac:dyDescent="0.25">
      <c r="D700" s="4" t="s">
        <v>825</v>
      </c>
      <c r="E700" s="5">
        <v>44525</v>
      </c>
      <c r="F700" s="6">
        <v>0.25</v>
      </c>
      <c r="G700" s="6">
        <v>0.58333333333333337</v>
      </c>
      <c r="H700" s="6">
        <f>MOD(Produccion[HORA FIN]-Produccion[HORA INICIO],1)</f>
        <v>0.33333333333333337</v>
      </c>
      <c r="I700" s="16" t="s">
        <v>22</v>
      </c>
      <c r="J700" s="7" t="s">
        <v>66</v>
      </c>
      <c r="K700" s="7" t="s">
        <v>23</v>
      </c>
      <c r="L700" s="7"/>
      <c r="M700" s="7"/>
      <c r="N700" s="7">
        <f>Produccion[[#This Row],[Cant. Bolsas]]*Produccion[[#This Row],[Kilos Bolsa]]</f>
        <v>0</v>
      </c>
      <c r="O700" s="8" t="s">
        <v>49</v>
      </c>
      <c r="P700" s="29">
        <f>Produccion[[#This Row],[Kilos Producidos]]*VLOOKUP(Produccion[[#This Row],[PRODUCTO]],ValorXKG[#All],2,FALSE)</f>
        <v>0</v>
      </c>
    </row>
    <row r="701" spans="4:16" x14ac:dyDescent="0.25">
      <c r="D701" s="4" t="s">
        <v>824</v>
      </c>
      <c r="E701" s="5">
        <v>44525</v>
      </c>
      <c r="F701" s="6">
        <v>0.58333333333333337</v>
      </c>
      <c r="G701" s="6">
        <v>0.84375</v>
      </c>
      <c r="H701" s="6">
        <f>MOD(Produccion[HORA FIN]-Produccion[HORA INICIO],1)</f>
        <v>0.26041666666666663</v>
      </c>
      <c r="I701" s="16" t="s">
        <v>22</v>
      </c>
      <c r="J701" s="7" t="s">
        <v>783</v>
      </c>
      <c r="K701" s="7" t="s">
        <v>23</v>
      </c>
      <c r="L701" s="7"/>
      <c r="M701" s="7"/>
      <c r="N701" s="7">
        <f>Produccion[[#This Row],[Cant. Bolsas]]*Produccion[[#This Row],[Kilos Bolsa]]</f>
        <v>0</v>
      </c>
      <c r="O701" s="8" t="s">
        <v>49</v>
      </c>
      <c r="P701" s="29">
        <f>Produccion[[#This Row],[Kilos Producidos]]*VLOOKUP(Produccion[[#This Row],[PRODUCTO]],ValorXKG[#All],2,FALSE)</f>
        <v>0</v>
      </c>
    </row>
    <row r="702" spans="4:16" x14ac:dyDescent="0.25">
      <c r="D702" s="4" t="s">
        <v>824</v>
      </c>
      <c r="E702" s="5">
        <v>44525</v>
      </c>
      <c r="F702" s="6">
        <v>0.84375</v>
      </c>
      <c r="G702" s="6">
        <v>0.91666666666666663</v>
      </c>
      <c r="H702" s="6">
        <f>MOD(Produccion[HORA FIN]-Produccion[HORA INICIO],1)</f>
        <v>7.291666666666663E-2</v>
      </c>
      <c r="I702" s="16" t="s">
        <v>269</v>
      </c>
      <c r="J702" s="7" t="s">
        <v>783</v>
      </c>
      <c r="K702" s="7" t="s">
        <v>26</v>
      </c>
      <c r="L702" s="7">
        <v>22</v>
      </c>
      <c r="M702" s="7">
        <v>40</v>
      </c>
      <c r="N702" s="7">
        <f>Produccion[[#This Row],[Cant. Bolsas]]*Produccion[[#This Row],[Kilos Bolsa]]</f>
        <v>880</v>
      </c>
      <c r="O702" s="8" t="s">
        <v>827</v>
      </c>
      <c r="P702" s="29">
        <f>Produccion[[#This Row],[Kilos Producidos]]*VLOOKUP(Produccion[[#This Row],[PRODUCTO]],ValorXKG[#All],2,FALSE)</f>
        <v>132000</v>
      </c>
    </row>
    <row r="703" spans="4:16" x14ac:dyDescent="0.25">
      <c r="D703" s="4" t="s">
        <v>826</v>
      </c>
      <c r="E703" s="5">
        <v>44525</v>
      </c>
      <c r="F703" s="6">
        <v>0.91666666666666663</v>
      </c>
      <c r="G703" s="6">
        <v>9.7222222222222224E-2</v>
      </c>
      <c r="H703" s="6">
        <f>MOD(Produccion[HORA FIN]-Produccion[HORA INICIO],1)</f>
        <v>0.18055555555555558</v>
      </c>
      <c r="I703" s="16" t="s">
        <v>270</v>
      </c>
      <c r="J703" s="7" t="s">
        <v>789</v>
      </c>
      <c r="K703" s="7" t="s">
        <v>26</v>
      </c>
      <c r="L703" s="7">
        <v>44</v>
      </c>
      <c r="M703" s="7">
        <v>40</v>
      </c>
      <c r="N703" s="7">
        <f>Produccion[[#This Row],[Cant. Bolsas]]*Produccion[[#This Row],[Kilos Bolsa]]</f>
        <v>1760</v>
      </c>
      <c r="O703" s="8" t="s">
        <v>827</v>
      </c>
      <c r="P703" s="29">
        <f>Produccion[[#This Row],[Kilos Producidos]]*VLOOKUP(Produccion[[#This Row],[PRODUCTO]],ValorXKG[#All],2,FALSE)</f>
        <v>264000</v>
      </c>
    </row>
    <row r="704" spans="4:16" x14ac:dyDescent="0.25">
      <c r="D704" s="4" t="s">
        <v>826</v>
      </c>
      <c r="E704" s="5">
        <v>44525</v>
      </c>
      <c r="F704" s="6">
        <v>9.7222222222222224E-2</v>
      </c>
      <c r="G704" s="6">
        <v>0.15625</v>
      </c>
      <c r="H704" s="6">
        <f>MOD(Produccion[HORA FIN]-Produccion[HORA INICIO],1)</f>
        <v>5.9027777777777776E-2</v>
      </c>
      <c r="I704" s="16" t="s">
        <v>22</v>
      </c>
      <c r="J704" s="7" t="s">
        <v>789</v>
      </c>
      <c r="K704" s="7" t="s">
        <v>23</v>
      </c>
      <c r="L704" s="7"/>
      <c r="M704" s="7"/>
      <c r="N704" s="7">
        <f>Produccion[[#This Row],[Cant. Bolsas]]*Produccion[[#This Row],[Kilos Bolsa]]</f>
        <v>0</v>
      </c>
      <c r="O704" s="8" t="s">
        <v>28</v>
      </c>
      <c r="P704" s="29">
        <f>Produccion[[#This Row],[Kilos Producidos]]*VLOOKUP(Produccion[[#This Row],[PRODUCTO]],ValorXKG[#All],2,FALSE)</f>
        <v>0</v>
      </c>
    </row>
    <row r="705" spans="4:16" x14ac:dyDescent="0.25">
      <c r="D705" s="4" t="s">
        <v>826</v>
      </c>
      <c r="E705" s="5">
        <v>44525</v>
      </c>
      <c r="F705" s="6">
        <v>0.15625</v>
      </c>
      <c r="G705" s="6">
        <v>0.25</v>
      </c>
      <c r="H705" s="6">
        <f>MOD(Produccion[HORA FIN]-Produccion[HORA INICIO],1)</f>
        <v>9.375E-2</v>
      </c>
      <c r="I705" s="16" t="s">
        <v>101</v>
      </c>
      <c r="J705" s="7" t="s">
        <v>789</v>
      </c>
      <c r="K705" s="7" t="s">
        <v>32</v>
      </c>
      <c r="L705" s="7">
        <v>20</v>
      </c>
      <c r="M705" s="7">
        <v>30</v>
      </c>
      <c r="N705" s="7">
        <f>Produccion[[#This Row],[Cant. Bolsas]]*Produccion[[#This Row],[Kilos Bolsa]]</f>
        <v>600</v>
      </c>
      <c r="O705" s="8" t="s">
        <v>827</v>
      </c>
      <c r="P705" s="29">
        <f>Produccion[[#This Row],[Kilos Producidos]]*VLOOKUP(Produccion[[#This Row],[PRODUCTO]],ValorXKG[#All],2,FALSE)</f>
        <v>69000</v>
      </c>
    </row>
    <row r="706" spans="4:16" x14ac:dyDescent="0.25">
      <c r="D706" s="4" t="s">
        <v>825</v>
      </c>
      <c r="E706" s="5">
        <v>44526</v>
      </c>
      <c r="F706" s="6">
        <v>0.25</v>
      </c>
      <c r="G706" s="6">
        <v>0.46875</v>
      </c>
      <c r="H706" s="6">
        <f>MOD(Produccion[HORA FIN]-Produccion[HORA INICIO],1)</f>
        <v>0.21875</v>
      </c>
      <c r="I706" s="16" t="s">
        <v>12</v>
      </c>
      <c r="J706" s="7" t="s">
        <v>66</v>
      </c>
      <c r="K706" s="7" t="s">
        <v>32</v>
      </c>
      <c r="L706" s="7">
        <v>35</v>
      </c>
      <c r="M706" s="7">
        <v>30</v>
      </c>
      <c r="N706" s="7">
        <f>Produccion[[#This Row],[Cant. Bolsas]]*Produccion[[#This Row],[Kilos Bolsa]]</f>
        <v>1050</v>
      </c>
      <c r="O706" s="8" t="s">
        <v>827</v>
      </c>
      <c r="P706" s="29">
        <f>Produccion[[#This Row],[Kilos Producidos]]*VLOOKUP(Produccion[[#This Row],[PRODUCTO]],ValorXKG[#All],2,FALSE)</f>
        <v>120750</v>
      </c>
    </row>
    <row r="707" spans="4:16" x14ac:dyDescent="0.25">
      <c r="D707" s="4" t="s">
        <v>825</v>
      </c>
      <c r="E707" s="5">
        <v>44526</v>
      </c>
      <c r="F707" s="6">
        <v>0.46875</v>
      </c>
      <c r="G707" s="6">
        <v>0.58333333333333337</v>
      </c>
      <c r="H707" s="6">
        <f>MOD(Produccion[HORA FIN]-Produccion[HORA INICIO],1)</f>
        <v>0.11458333333333337</v>
      </c>
      <c r="I707" s="16" t="s">
        <v>271</v>
      </c>
      <c r="J707" s="7" t="s">
        <v>66</v>
      </c>
      <c r="K707" s="7" t="s">
        <v>36</v>
      </c>
      <c r="L707" s="7">
        <v>16</v>
      </c>
      <c r="M707" s="7">
        <v>30</v>
      </c>
      <c r="N707" s="7">
        <f>Produccion[[#This Row],[Cant. Bolsas]]*Produccion[[#This Row],[Kilos Bolsa]]</f>
        <v>480</v>
      </c>
      <c r="O707" s="8" t="s">
        <v>827</v>
      </c>
      <c r="P707" s="29">
        <f>Produccion[[#This Row],[Kilos Producidos]]*VLOOKUP(Produccion[[#This Row],[PRODUCTO]],ValorXKG[#All],2,FALSE)</f>
        <v>55200</v>
      </c>
    </row>
    <row r="708" spans="4:16" x14ac:dyDescent="0.25">
      <c r="D708" s="4" t="s">
        <v>825</v>
      </c>
      <c r="E708" s="5">
        <v>44526</v>
      </c>
      <c r="F708" s="6">
        <v>0.46875</v>
      </c>
      <c r="G708" s="6">
        <v>0.58333333333333337</v>
      </c>
      <c r="H708" s="6">
        <f>MOD(Produccion[HORA FIN]-Produccion[HORA INICIO],1)</f>
        <v>0.11458333333333337</v>
      </c>
      <c r="I708" s="16" t="s">
        <v>271</v>
      </c>
      <c r="J708" s="7" t="s">
        <v>66</v>
      </c>
      <c r="K708" s="7" t="s">
        <v>38</v>
      </c>
      <c r="L708" s="7">
        <v>24</v>
      </c>
      <c r="M708" s="7">
        <v>20</v>
      </c>
      <c r="N708" s="7">
        <f>Produccion[[#This Row],[Cant. Bolsas]]*Produccion[[#This Row],[Kilos Bolsa]]</f>
        <v>480</v>
      </c>
      <c r="O708" s="8" t="s">
        <v>827</v>
      </c>
      <c r="P708" s="29">
        <f>Produccion[[#This Row],[Kilos Producidos]]*VLOOKUP(Produccion[[#This Row],[PRODUCTO]],ValorXKG[#All],2,FALSE)</f>
        <v>79200</v>
      </c>
    </row>
    <row r="709" spans="4:16" x14ac:dyDescent="0.25">
      <c r="D709" s="4" t="s">
        <v>824</v>
      </c>
      <c r="E709" s="5">
        <v>44526</v>
      </c>
      <c r="F709" s="6">
        <v>0.58333333333333337</v>
      </c>
      <c r="G709" s="6">
        <v>0.625</v>
      </c>
      <c r="H709" s="6">
        <f>MOD(Produccion[HORA FIN]-Produccion[HORA INICIO],1)</f>
        <v>4.166666666666663E-2</v>
      </c>
      <c r="I709" s="16" t="s">
        <v>40</v>
      </c>
      <c r="J709" s="7" t="s">
        <v>783</v>
      </c>
      <c r="K709" s="7" t="s">
        <v>36</v>
      </c>
      <c r="L709" s="7">
        <v>3</v>
      </c>
      <c r="M709" s="7">
        <v>30</v>
      </c>
      <c r="N709" s="7">
        <f>Produccion[[#This Row],[Cant. Bolsas]]*Produccion[[#This Row],[Kilos Bolsa]]</f>
        <v>90</v>
      </c>
      <c r="O709" s="8" t="s">
        <v>827</v>
      </c>
      <c r="P709" s="29">
        <f>Produccion[[#This Row],[Kilos Producidos]]*VLOOKUP(Produccion[[#This Row],[PRODUCTO]],ValorXKG[#All],2,FALSE)</f>
        <v>10350</v>
      </c>
    </row>
    <row r="710" spans="4:16" x14ac:dyDescent="0.25">
      <c r="D710" s="4" t="s">
        <v>824</v>
      </c>
      <c r="E710" s="5">
        <v>44526</v>
      </c>
      <c r="F710" s="6">
        <v>0.58333333333333337</v>
      </c>
      <c r="G710" s="6">
        <v>0.625</v>
      </c>
      <c r="H710" s="6">
        <f>MOD(Produccion[HORA FIN]-Produccion[HORA INICIO],1)</f>
        <v>4.166666666666663E-2</v>
      </c>
      <c r="I710" s="16" t="s">
        <v>12</v>
      </c>
      <c r="J710" s="7" t="s">
        <v>783</v>
      </c>
      <c r="K710" s="7" t="s">
        <v>38</v>
      </c>
      <c r="L710" s="7">
        <v>5</v>
      </c>
      <c r="M710" s="7">
        <v>20</v>
      </c>
      <c r="N710" s="7">
        <f>Produccion[[#This Row],[Cant. Bolsas]]*Produccion[[#This Row],[Kilos Bolsa]]</f>
        <v>100</v>
      </c>
      <c r="O710" s="8" t="s">
        <v>827</v>
      </c>
      <c r="P710" s="29">
        <f>Produccion[[#This Row],[Kilos Producidos]]*VLOOKUP(Produccion[[#This Row],[PRODUCTO]],ValorXKG[#All],2,FALSE)</f>
        <v>16500</v>
      </c>
    </row>
    <row r="711" spans="4:16" x14ac:dyDescent="0.25">
      <c r="D711" s="4" t="s">
        <v>824</v>
      </c>
      <c r="E711" s="5">
        <v>44526</v>
      </c>
      <c r="F711" s="6">
        <v>0.625</v>
      </c>
      <c r="G711" s="6">
        <v>0.75</v>
      </c>
      <c r="H711" s="6">
        <f>MOD(Produccion[HORA FIN]-Produccion[HORA INICIO],1)</f>
        <v>0.125</v>
      </c>
      <c r="I711" s="16" t="s">
        <v>33</v>
      </c>
      <c r="J711" s="7" t="s">
        <v>783</v>
      </c>
      <c r="K711" s="7" t="s">
        <v>32</v>
      </c>
      <c r="L711" s="7">
        <v>24</v>
      </c>
      <c r="M711" s="7">
        <v>30</v>
      </c>
      <c r="N711" s="7">
        <f>Produccion[[#This Row],[Cant. Bolsas]]*Produccion[[#This Row],[Kilos Bolsa]]</f>
        <v>720</v>
      </c>
      <c r="O711" s="8" t="s">
        <v>827</v>
      </c>
      <c r="P711" s="29">
        <f>Produccion[[#This Row],[Kilos Producidos]]*VLOOKUP(Produccion[[#This Row],[PRODUCTO]],ValorXKG[#All],2,FALSE)</f>
        <v>82800</v>
      </c>
    </row>
    <row r="712" spans="4:16" x14ac:dyDescent="0.25">
      <c r="D712" s="4" t="s">
        <v>824</v>
      </c>
      <c r="E712" s="5">
        <v>44526</v>
      </c>
      <c r="F712" s="6">
        <v>0.75</v>
      </c>
      <c r="G712" s="6">
        <v>0.77777777777777779</v>
      </c>
      <c r="H712" s="6">
        <f>MOD(Produccion[HORA FIN]-Produccion[HORA INICIO],1)</f>
        <v>2.777777777777779E-2</v>
      </c>
      <c r="I712" s="16" t="s">
        <v>22</v>
      </c>
      <c r="J712" s="7" t="s">
        <v>783</v>
      </c>
      <c r="K712" s="7" t="s">
        <v>23</v>
      </c>
      <c r="L712" s="7"/>
      <c r="M712" s="7"/>
      <c r="N712" s="7">
        <f>Produccion[[#This Row],[Cant. Bolsas]]*Produccion[[#This Row],[Kilos Bolsa]]</f>
        <v>0</v>
      </c>
      <c r="O712" s="8" t="s">
        <v>28</v>
      </c>
      <c r="P712" s="29">
        <f>Produccion[[#This Row],[Kilos Producidos]]*VLOOKUP(Produccion[[#This Row],[PRODUCTO]],ValorXKG[#All],2,FALSE)</f>
        <v>0</v>
      </c>
    </row>
    <row r="713" spans="4:16" x14ac:dyDescent="0.25">
      <c r="D713" s="4" t="s">
        <v>824</v>
      </c>
      <c r="E713" s="5">
        <v>44526</v>
      </c>
      <c r="F713" s="6">
        <v>0.77777777777777779</v>
      </c>
      <c r="G713" s="6">
        <v>0.91666666666666663</v>
      </c>
      <c r="H713" s="6">
        <f>MOD(Produccion[HORA FIN]-Produccion[HORA INICIO],1)</f>
        <v>0.13888888888888884</v>
      </c>
      <c r="I713" s="16" t="s">
        <v>35</v>
      </c>
      <c r="J713" s="7" t="s">
        <v>783</v>
      </c>
      <c r="K713" s="7" t="s">
        <v>30</v>
      </c>
      <c r="L713" s="7">
        <v>60</v>
      </c>
      <c r="M713" s="7">
        <v>20</v>
      </c>
      <c r="N713" s="7">
        <f>Produccion[[#This Row],[Cant. Bolsas]]*Produccion[[#This Row],[Kilos Bolsa]]</f>
        <v>1200</v>
      </c>
      <c r="O713" s="8" t="s">
        <v>827</v>
      </c>
      <c r="P713" s="29">
        <f>Produccion[[#This Row],[Kilos Producidos]]*VLOOKUP(Produccion[[#This Row],[PRODUCTO]],ValorXKG[#All],2,FALSE)</f>
        <v>108000</v>
      </c>
    </row>
    <row r="714" spans="4:16" x14ac:dyDescent="0.25">
      <c r="D714" s="4" t="s">
        <v>826</v>
      </c>
      <c r="E714" s="5">
        <v>44526</v>
      </c>
      <c r="F714" s="6">
        <v>0.91666666666666663</v>
      </c>
      <c r="G714" s="6">
        <v>0.1875</v>
      </c>
      <c r="H714" s="6">
        <f>MOD(Produccion[HORA FIN]-Produccion[HORA INICIO],1)</f>
        <v>0.27083333333333337</v>
      </c>
      <c r="I714" s="16" t="s">
        <v>272</v>
      </c>
      <c r="J714" s="7" t="s">
        <v>789</v>
      </c>
      <c r="K714" s="7" t="s">
        <v>30</v>
      </c>
      <c r="L714" s="7">
        <v>100</v>
      </c>
      <c r="M714" s="7">
        <v>20</v>
      </c>
      <c r="N714" s="7">
        <f>Produccion[[#This Row],[Cant. Bolsas]]*Produccion[[#This Row],[Kilos Bolsa]]</f>
        <v>2000</v>
      </c>
      <c r="O714" s="8" t="s">
        <v>827</v>
      </c>
      <c r="P714" s="29">
        <f>Produccion[[#This Row],[Kilos Producidos]]*VLOOKUP(Produccion[[#This Row],[PRODUCTO]],ValorXKG[#All],2,FALSE)</f>
        <v>180000</v>
      </c>
    </row>
    <row r="715" spans="4:16" x14ac:dyDescent="0.25">
      <c r="D715" s="4" t="s">
        <v>826</v>
      </c>
      <c r="E715" s="5">
        <v>44526</v>
      </c>
      <c r="F715" s="6">
        <v>0.1875</v>
      </c>
      <c r="G715" s="6">
        <v>0.22916666666666666</v>
      </c>
      <c r="H715" s="6">
        <f>MOD(Produccion[HORA FIN]-Produccion[HORA INICIO],1)</f>
        <v>4.1666666666666657E-2</v>
      </c>
      <c r="I715" s="16" t="s">
        <v>22</v>
      </c>
      <c r="J715" s="7" t="s">
        <v>789</v>
      </c>
      <c r="K715" s="7" t="s">
        <v>23</v>
      </c>
      <c r="L715" s="7"/>
      <c r="M715" s="7"/>
      <c r="N715" s="7">
        <f>Produccion[[#This Row],[Cant. Bolsas]]*Produccion[[#This Row],[Kilos Bolsa]]</f>
        <v>0</v>
      </c>
      <c r="O715" s="8" t="s">
        <v>28</v>
      </c>
      <c r="P715" s="29">
        <f>Produccion[[#This Row],[Kilos Producidos]]*VLOOKUP(Produccion[[#This Row],[PRODUCTO]],ValorXKG[#All],2,FALSE)</f>
        <v>0</v>
      </c>
    </row>
    <row r="716" spans="4:16" x14ac:dyDescent="0.25">
      <c r="D716" s="4" t="s">
        <v>826</v>
      </c>
      <c r="E716" s="5">
        <v>44526</v>
      </c>
      <c r="F716" s="6">
        <v>0.22916666666666666</v>
      </c>
      <c r="G716" s="6">
        <v>0.25</v>
      </c>
      <c r="H716" s="6">
        <f>MOD(Produccion[HORA FIN]-Produccion[HORA INICIO],1)</f>
        <v>2.0833333333333343E-2</v>
      </c>
      <c r="I716" s="16" t="s">
        <v>153</v>
      </c>
      <c r="J716" s="7" t="s">
        <v>789</v>
      </c>
      <c r="K716" s="7" t="s">
        <v>36</v>
      </c>
      <c r="L716" s="7">
        <v>5</v>
      </c>
      <c r="M716" s="7">
        <v>30</v>
      </c>
      <c r="N716" s="7">
        <f>Produccion[[#This Row],[Cant. Bolsas]]*Produccion[[#This Row],[Kilos Bolsa]]</f>
        <v>150</v>
      </c>
      <c r="O716" s="8" t="s">
        <v>827</v>
      </c>
      <c r="P716" s="29">
        <f>Produccion[[#This Row],[Kilos Producidos]]*VLOOKUP(Produccion[[#This Row],[PRODUCTO]],ValorXKG[#All],2,FALSE)</f>
        <v>17250</v>
      </c>
    </row>
    <row r="717" spans="4:16" x14ac:dyDescent="0.25">
      <c r="D717" s="4" t="s">
        <v>826</v>
      </c>
      <c r="E717" s="5">
        <v>44526</v>
      </c>
      <c r="F717" s="6">
        <v>0.22916666666666666</v>
      </c>
      <c r="G717" s="6">
        <v>0.25</v>
      </c>
      <c r="H717" s="6">
        <f>MOD(Produccion[HORA FIN]-Produccion[HORA INICIO],1)</f>
        <v>2.0833333333333343E-2</v>
      </c>
      <c r="I717" s="16" t="s">
        <v>273</v>
      </c>
      <c r="J717" s="7" t="s">
        <v>789</v>
      </c>
      <c r="K717" s="7" t="s">
        <v>38</v>
      </c>
      <c r="L717" s="7">
        <v>7</v>
      </c>
      <c r="M717" s="7">
        <v>20</v>
      </c>
      <c r="N717" s="7">
        <f>Produccion[[#This Row],[Cant. Bolsas]]*Produccion[[#This Row],[Kilos Bolsa]]</f>
        <v>140</v>
      </c>
      <c r="O717" s="8" t="s">
        <v>827</v>
      </c>
      <c r="P717" s="29">
        <f>Produccion[[#This Row],[Kilos Producidos]]*VLOOKUP(Produccion[[#This Row],[PRODUCTO]],ValorXKG[#All],2,FALSE)</f>
        <v>23100</v>
      </c>
    </row>
    <row r="718" spans="4:16" x14ac:dyDescent="0.25">
      <c r="D718" s="4" t="s">
        <v>825</v>
      </c>
      <c r="E718" s="5">
        <v>44527</v>
      </c>
      <c r="F718" s="6">
        <v>0.25</v>
      </c>
      <c r="G718" s="6">
        <v>0.54166666666666663</v>
      </c>
      <c r="H718" s="6">
        <f>MOD(Produccion[HORA FIN]-Produccion[HORA INICIO],1)</f>
        <v>0.29166666666666663</v>
      </c>
      <c r="I718" s="16" t="s">
        <v>249</v>
      </c>
      <c r="J718" s="7" t="s">
        <v>117</v>
      </c>
      <c r="K718" s="7" t="s">
        <v>36</v>
      </c>
      <c r="L718" s="7">
        <v>24</v>
      </c>
      <c r="M718" s="7">
        <v>30</v>
      </c>
      <c r="N718" s="7">
        <f>Produccion[[#This Row],[Cant. Bolsas]]*Produccion[[#This Row],[Kilos Bolsa]]</f>
        <v>720</v>
      </c>
      <c r="O718" s="8" t="s">
        <v>827</v>
      </c>
      <c r="P718" s="29">
        <f>Produccion[[#This Row],[Kilos Producidos]]*VLOOKUP(Produccion[[#This Row],[PRODUCTO]],ValorXKG[#All],2,FALSE)</f>
        <v>82800</v>
      </c>
    </row>
    <row r="719" spans="4:16" x14ac:dyDescent="0.25">
      <c r="D719" s="4" t="s">
        <v>825</v>
      </c>
      <c r="E719" s="5">
        <v>44527</v>
      </c>
      <c r="F719" s="6">
        <v>0.25</v>
      </c>
      <c r="G719" s="6">
        <v>0.54166666666666663</v>
      </c>
      <c r="H719" s="6">
        <f>MOD(Produccion[HORA FIN]-Produccion[HORA INICIO],1)</f>
        <v>0.29166666666666663</v>
      </c>
      <c r="I719" s="16" t="s">
        <v>249</v>
      </c>
      <c r="J719" s="7" t="s">
        <v>117</v>
      </c>
      <c r="K719" s="7" t="s">
        <v>38</v>
      </c>
      <c r="L719" s="7">
        <v>36</v>
      </c>
      <c r="M719" s="7">
        <v>20</v>
      </c>
      <c r="N719" s="7">
        <f>Produccion[[#This Row],[Cant. Bolsas]]*Produccion[[#This Row],[Kilos Bolsa]]</f>
        <v>720</v>
      </c>
      <c r="O719" s="8" t="s">
        <v>827</v>
      </c>
      <c r="P719" s="29">
        <f>Produccion[[#This Row],[Kilos Producidos]]*VLOOKUP(Produccion[[#This Row],[PRODUCTO]],ValorXKG[#All],2,FALSE)</f>
        <v>118800</v>
      </c>
    </row>
    <row r="720" spans="4:16" x14ac:dyDescent="0.25">
      <c r="D720" s="4" t="s">
        <v>825</v>
      </c>
      <c r="E720" s="5">
        <v>44527</v>
      </c>
      <c r="F720" s="6">
        <v>0.54166666666666663</v>
      </c>
      <c r="G720" s="6">
        <v>0.58333333333333337</v>
      </c>
      <c r="H720" s="6">
        <f>MOD(Produccion[HORA FIN]-Produccion[HORA INICIO],1)</f>
        <v>4.1666666666666741E-2</v>
      </c>
      <c r="I720" s="16" t="s">
        <v>22</v>
      </c>
      <c r="J720" s="7" t="s">
        <v>117</v>
      </c>
      <c r="K720" s="7" t="s">
        <v>23</v>
      </c>
      <c r="L720" s="7"/>
      <c r="M720" s="7"/>
      <c r="N720" s="7">
        <f>Produccion[[#This Row],[Cant. Bolsas]]*Produccion[[#This Row],[Kilos Bolsa]]</f>
        <v>0</v>
      </c>
      <c r="O720" s="8" t="s">
        <v>49</v>
      </c>
      <c r="P720" s="29">
        <f>Produccion[[#This Row],[Kilos Producidos]]*VLOOKUP(Produccion[[#This Row],[PRODUCTO]],ValorXKG[#All],2,FALSE)</f>
        <v>0</v>
      </c>
    </row>
    <row r="721" spans="4:16" x14ac:dyDescent="0.25">
      <c r="D721" s="4" t="s">
        <v>826</v>
      </c>
      <c r="E721" s="5">
        <v>44528</v>
      </c>
      <c r="F721" s="6">
        <v>0.91666666666666663</v>
      </c>
      <c r="G721" s="6">
        <v>2.7777777777777776E-2</v>
      </c>
      <c r="H721" s="6">
        <f>MOD(Produccion[HORA FIN]-Produccion[HORA INICIO],1)</f>
        <v>0.11111111111111116</v>
      </c>
      <c r="I721" s="16" t="s">
        <v>22</v>
      </c>
      <c r="J721" s="7" t="s">
        <v>786</v>
      </c>
      <c r="K721" s="7" t="s">
        <v>23</v>
      </c>
      <c r="L721" s="7"/>
      <c r="M721" s="7"/>
      <c r="N721" s="7">
        <f>Produccion[[#This Row],[Cant. Bolsas]]*Produccion[[#This Row],[Kilos Bolsa]]</f>
        <v>0</v>
      </c>
      <c r="O721" s="8" t="s">
        <v>45</v>
      </c>
      <c r="P721" s="29">
        <f>Produccion[[#This Row],[Kilos Producidos]]*VLOOKUP(Produccion[[#This Row],[PRODUCTO]],ValorXKG[#All],2,FALSE)</f>
        <v>0</v>
      </c>
    </row>
    <row r="722" spans="4:16" x14ac:dyDescent="0.25">
      <c r="D722" s="4" t="s">
        <v>826</v>
      </c>
      <c r="E722" s="5">
        <v>44528</v>
      </c>
      <c r="F722" s="6">
        <v>2.7777777777777776E-2</v>
      </c>
      <c r="G722" s="6">
        <v>0.25</v>
      </c>
      <c r="H722" s="6">
        <f>MOD(Produccion[HORA FIN]-Produccion[HORA INICIO],1)</f>
        <v>0.22222222222222221</v>
      </c>
      <c r="I722" s="16" t="s">
        <v>274</v>
      </c>
      <c r="J722" s="7" t="s">
        <v>786</v>
      </c>
      <c r="K722" s="7" t="s">
        <v>13</v>
      </c>
      <c r="L722" s="7">
        <v>92</v>
      </c>
      <c r="M722" s="7">
        <v>20</v>
      </c>
      <c r="N722" s="7">
        <f>Produccion[[#This Row],[Cant. Bolsas]]*Produccion[[#This Row],[Kilos Bolsa]]</f>
        <v>1840</v>
      </c>
      <c r="O722" s="8" t="s">
        <v>827</v>
      </c>
      <c r="P722" s="29">
        <f>Produccion[[#This Row],[Kilos Producidos]]*VLOOKUP(Produccion[[#This Row],[PRODUCTO]],ValorXKG[#All],2,FALSE)</f>
        <v>184000</v>
      </c>
    </row>
    <row r="723" spans="4:16" x14ac:dyDescent="0.25">
      <c r="D723" s="4" t="s">
        <v>825</v>
      </c>
      <c r="E723" s="5">
        <v>44529</v>
      </c>
      <c r="F723" s="6">
        <v>0.25</v>
      </c>
      <c r="G723" s="6">
        <v>0.34722222222222221</v>
      </c>
      <c r="H723" s="6">
        <f>MOD(Produccion[HORA FIN]-Produccion[HORA INICIO],1)</f>
        <v>9.722222222222221E-2</v>
      </c>
      <c r="I723" s="16" t="s">
        <v>22</v>
      </c>
      <c r="J723" s="7" t="s">
        <v>66</v>
      </c>
      <c r="K723" s="7" t="s">
        <v>23</v>
      </c>
      <c r="L723" s="7"/>
      <c r="M723" s="7"/>
      <c r="N723" s="7">
        <f>Produccion[[#This Row],[Cant. Bolsas]]*Produccion[[#This Row],[Kilos Bolsa]]</f>
        <v>0</v>
      </c>
      <c r="O723" s="8" t="s">
        <v>41</v>
      </c>
      <c r="P723" s="29">
        <f>Produccion[[#This Row],[Kilos Producidos]]*VLOOKUP(Produccion[[#This Row],[PRODUCTO]],ValorXKG[#All],2,FALSE)</f>
        <v>0</v>
      </c>
    </row>
    <row r="724" spans="4:16" x14ac:dyDescent="0.25">
      <c r="D724" s="4" t="s">
        <v>825</v>
      </c>
      <c r="E724" s="5">
        <v>44529</v>
      </c>
      <c r="F724" s="6">
        <v>0.34722222222222221</v>
      </c>
      <c r="G724" s="6">
        <v>0.58333333333333337</v>
      </c>
      <c r="H724" s="6">
        <f>MOD(Produccion[HORA FIN]-Produccion[HORA INICIO],1)</f>
        <v>0.23611111111111116</v>
      </c>
      <c r="I724" s="16" t="s">
        <v>275</v>
      </c>
      <c r="J724" s="7" t="s">
        <v>66</v>
      </c>
      <c r="K724" s="7" t="s">
        <v>13</v>
      </c>
      <c r="L724" s="7">
        <v>95</v>
      </c>
      <c r="M724" s="7">
        <v>20</v>
      </c>
      <c r="N724" s="7">
        <f>Produccion[[#This Row],[Cant. Bolsas]]*Produccion[[#This Row],[Kilos Bolsa]]</f>
        <v>1900</v>
      </c>
      <c r="O724" s="8" t="s">
        <v>827</v>
      </c>
      <c r="P724" s="29">
        <f>Produccion[[#This Row],[Kilos Producidos]]*VLOOKUP(Produccion[[#This Row],[PRODUCTO]],ValorXKG[#All],2,FALSE)</f>
        <v>190000</v>
      </c>
    </row>
    <row r="725" spans="4:16" x14ac:dyDescent="0.25">
      <c r="D725" s="4" t="s">
        <v>824</v>
      </c>
      <c r="E725" s="5">
        <v>44529</v>
      </c>
      <c r="F725" s="6">
        <v>0.58333333333333337</v>
      </c>
      <c r="G725" s="6">
        <v>0.91666666666666663</v>
      </c>
      <c r="H725" s="6">
        <f>MOD(Produccion[HORA FIN]-Produccion[HORA INICIO],1)</f>
        <v>0.33333333333333326</v>
      </c>
      <c r="I725" s="16" t="s">
        <v>276</v>
      </c>
      <c r="J725" s="7" t="s">
        <v>783</v>
      </c>
      <c r="K725" s="7" t="s">
        <v>13</v>
      </c>
      <c r="L725" s="7">
        <v>122</v>
      </c>
      <c r="M725" s="7">
        <v>20</v>
      </c>
      <c r="N725" s="7">
        <f>Produccion[[#This Row],[Cant. Bolsas]]*Produccion[[#This Row],[Kilos Bolsa]]</f>
        <v>2440</v>
      </c>
      <c r="O725" s="8" t="s">
        <v>827</v>
      </c>
      <c r="P725" s="29">
        <f>Produccion[[#This Row],[Kilos Producidos]]*VLOOKUP(Produccion[[#This Row],[PRODUCTO]],ValorXKG[#All],2,FALSE)</f>
        <v>244000</v>
      </c>
    </row>
    <row r="726" spans="4:16" x14ac:dyDescent="0.25">
      <c r="D726" s="4" t="s">
        <v>826</v>
      </c>
      <c r="E726" s="5">
        <v>44529</v>
      </c>
      <c r="F726" s="6">
        <v>0.91666666666666663</v>
      </c>
      <c r="G726" s="6">
        <v>0.2013888888888889</v>
      </c>
      <c r="H726" s="6">
        <f>MOD(Produccion[HORA FIN]-Produccion[HORA INICIO],1)</f>
        <v>0.28472222222222232</v>
      </c>
      <c r="I726" s="16" t="s">
        <v>198</v>
      </c>
      <c r="J726" s="7" t="s">
        <v>789</v>
      </c>
      <c r="K726" s="7" t="s">
        <v>13</v>
      </c>
      <c r="L726" s="7">
        <v>110</v>
      </c>
      <c r="M726" s="7">
        <v>20</v>
      </c>
      <c r="N726" s="7">
        <f>Produccion[[#This Row],[Cant. Bolsas]]*Produccion[[#This Row],[Kilos Bolsa]]</f>
        <v>2200</v>
      </c>
      <c r="O726" s="8" t="s">
        <v>827</v>
      </c>
      <c r="P726" s="29">
        <f>Produccion[[#This Row],[Kilos Producidos]]*VLOOKUP(Produccion[[#This Row],[PRODUCTO]],ValorXKG[#All],2,FALSE)</f>
        <v>220000</v>
      </c>
    </row>
    <row r="727" spans="4:16" x14ac:dyDescent="0.25">
      <c r="D727" s="4" t="s">
        <v>826</v>
      </c>
      <c r="E727" s="5">
        <v>44529</v>
      </c>
      <c r="F727" s="6">
        <v>0.2013888888888889</v>
      </c>
      <c r="G727" s="6">
        <v>0.22569444444444445</v>
      </c>
      <c r="H727" s="6">
        <f>MOD(Produccion[HORA FIN]-Produccion[HORA INICIO],1)</f>
        <v>2.4305555555555552E-2</v>
      </c>
      <c r="I727" s="16" t="s">
        <v>22</v>
      </c>
      <c r="J727" s="7" t="s">
        <v>789</v>
      </c>
      <c r="K727" s="7" t="s">
        <v>23</v>
      </c>
      <c r="L727" s="7"/>
      <c r="M727" s="7"/>
      <c r="N727" s="7">
        <f>Produccion[[#This Row],[Cant. Bolsas]]*Produccion[[#This Row],[Kilos Bolsa]]</f>
        <v>0</v>
      </c>
      <c r="O727" s="8" t="s">
        <v>45</v>
      </c>
      <c r="P727" s="29">
        <f>Produccion[[#This Row],[Kilos Producidos]]*VLOOKUP(Produccion[[#This Row],[PRODUCTO]],ValorXKG[#All],2,FALSE)</f>
        <v>0</v>
      </c>
    </row>
    <row r="728" spans="4:16" x14ac:dyDescent="0.25">
      <c r="D728" s="4" t="s">
        <v>826</v>
      </c>
      <c r="E728" s="5">
        <v>44529</v>
      </c>
      <c r="F728" s="6">
        <v>0.22569444444444445</v>
      </c>
      <c r="G728" s="6">
        <v>0.25</v>
      </c>
      <c r="H728" s="6">
        <f>MOD(Produccion[HORA FIN]-Produccion[HORA INICIO],1)</f>
        <v>2.4305555555555552E-2</v>
      </c>
      <c r="I728" s="16" t="s">
        <v>206</v>
      </c>
      <c r="J728" s="7" t="s">
        <v>789</v>
      </c>
      <c r="K728" s="7" t="s">
        <v>19</v>
      </c>
      <c r="L728" s="7">
        <v>8</v>
      </c>
      <c r="M728" s="7">
        <v>20</v>
      </c>
      <c r="N728" s="7">
        <f>Produccion[[#This Row],[Cant. Bolsas]]*Produccion[[#This Row],[Kilos Bolsa]]</f>
        <v>160</v>
      </c>
      <c r="O728" s="8" t="s">
        <v>827</v>
      </c>
      <c r="P728" s="29">
        <f>Produccion[[#This Row],[Kilos Producidos]]*VLOOKUP(Produccion[[#This Row],[PRODUCTO]],ValorXKG[#All],2,FALSE)</f>
        <v>16000</v>
      </c>
    </row>
    <row r="729" spans="4:16" x14ac:dyDescent="0.25">
      <c r="D729" s="4" t="s">
        <v>825</v>
      </c>
      <c r="E729" s="5">
        <v>44530</v>
      </c>
      <c r="F729" s="6">
        <v>0.25</v>
      </c>
      <c r="G729" s="6">
        <v>0.27430555555555558</v>
      </c>
      <c r="H729" s="6">
        <f>MOD(Produccion[HORA FIN]-Produccion[HORA INICIO],1)</f>
        <v>2.430555555555558E-2</v>
      </c>
      <c r="I729" s="16" t="s">
        <v>22</v>
      </c>
      <c r="J729" s="7" t="s">
        <v>66</v>
      </c>
      <c r="K729" s="7" t="s">
        <v>23</v>
      </c>
      <c r="L729" s="7"/>
      <c r="M729" s="7"/>
      <c r="N729" s="7">
        <f>Produccion[[#This Row],[Cant. Bolsas]]*Produccion[[#This Row],[Kilos Bolsa]]</f>
        <v>0</v>
      </c>
      <c r="O729" s="8" t="s">
        <v>28</v>
      </c>
      <c r="P729" s="29">
        <f>Produccion[[#This Row],[Kilos Producidos]]*VLOOKUP(Produccion[[#This Row],[PRODUCTO]],ValorXKG[#All],2,FALSE)</f>
        <v>0</v>
      </c>
    </row>
    <row r="730" spans="4:16" x14ac:dyDescent="0.25">
      <c r="D730" s="4" t="s">
        <v>825</v>
      </c>
      <c r="E730" s="5">
        <v>44530</v>
      </c>
      <c r="F730" s="6">
        <v>0.27430555555555558</v>
      </c>
      <c r="G730" s="6">
        <v>0.35416666666666669</v>
      </c>
      <c r="H730" s="6">
        <f>MOD(Produccion[HORA FIN]-Produccion[HORA INICIO],1)</f>
        <v>7.9861111111111105E-2</v>
      </c>
      <c r="I730" s="16" t="s">
        <v>277</v>
      </c>
      <c r="J730" s="7" t="s">
        <v>66</v>
      </c>
      <c r="K730" s="7" t="s">
        <v>19</v>
      </c>
      <c r="L730" s="7">
        <v>21</v>
      </c>
      <c r="M730" s="7">
        <v>20</v>
      </c>
      <c r="N730" s="7">
        <f>Produccion[[#This Row],[Cant. Bolsas]]*Produccion[[#This Row],[Kilos Bolsa]]</f>
        <v>420</v>
      </c>
      <c r="O730" s="8" t="s">
        <v>827</v>
      </c>
      <c r="P730" s="29">
        <f>Produccion[[#This Row],[Kilos Producidos]]*VLOOKUP(Produccion[[#This Row],[PRODUCTO]],ValorXKG[#All],2,FALSE)</f>
        <v>42000</v>
      </c>
    </row>
    <row r="731" spans="4:16" x14ac:dyDescent="0.25">
      <c r="D731" s="4" t="s">
        <v>825</v>
      </c>
      <c r="E731" s="5">
        <v>44530</v>
      </c>
      <c r="F731" s="6">
        <v>0.35416666666666669</v>
      </c>
      <c r="G731" s="6">
        <v>0.41666666666666669</v>
      </c>
      <c r="H731" s="6">
        <f>MOD(Produccion[HORA FIN]-Produccion[HORA INICIO],1)</f>
        <v>6.25E-2</v>
      </c>
      <c r="I731" s="16" t="s">
        <v>22</v>
      </c>
      <c r="J731" s="7" t="s">
        <v>66</v>
      </c>
      <c r="K731" s="7" t="s">
        <v>23</v>
      </c>
      <c r="L731" s="7"/>
      <c r="M731" s="7"/>
      <c r="N731" s="7">
        <f>Produccion[[#This Row],[Cant. Bolsas]]*Produccion[[#This Row],[Kilos Bolsa]]</f>
        <v>0</v>
      </c>
      <c r="O731" s="8" t="s">
        <v>28</v>
      </c>
      <c r="P731" s="29">
        <f>Produccion[[#This Row],[Kilos Producidos]]*VLOOKUP(Produccion[[#This Row],[PRODUCTO]],ValorXKG[#All],2,FALSE)</f>
        <v>0</v>
      </c>
    </row>
    <row r="732" spans="4:16" x14ac:dyDescent="0.25">
      <c r="D732" s="4" t="s">
        <v>825</v>
      </c>
      <c r="E732" s="5">
        <v>44530</v>
      </c>
      <c r="F732" s="6">
        <v>0.41666666666666669</v>
      </c>
      <c r="G732" s="6">
        <v>0.58333333333333337</v>
      </c>
      <c r="H732" s="6">
        <f>MOD(Produccion[HORA FIN]-Produccion[HORA INICIO],1)</f>
        <v>0.16666666666666669</v>
      </c>
      <c r="I732" s="16" t="s">
        <v>21</v>
      </c>
      <c r="J732" s="7" t="s">
        <v>66</v>
      </c>
      <c r="K732" s="7" t="s">
        <v>32</v>
      </c>
      <c r="L732" s="7">
        <v>30</v>
      </c>
      <c r="M732" s="7">
        <v>30</v>
      </c>
      <c r="N732" s="7">
        <f>Produccion[[#This Row],[Cant. Bolsas]]*Produccion[[#This Row],[Kilos Bolsa]]</f>
        <v>900</v>
      </c>
      <c r="O732" s="8" t="s">
        <v>827</v>
      </c>
      <c r="P732" s="29">
        <f>Produccion[[#This Row],[Kilos Producidos]]*VLOOKUP(Produccion[[#This Row],[PRODUCTO]],ValorXKG[#All],2,FALSE)</f>
        <v>103500</v>
      </c>
    </row>
    <row r="733" spans="4:16" x14ac:dyDescent="0.25">
      <c r="D733" s="4" t="s">
        <v>824</v>
      </c>
      <c r="E733" s="5">
        <v>44530</v>
      </c>
      <c r="F733" s="6">
        <v>0.58333333333333337</v>
      </c>
      <c r="G733" s="6">
        <v>0.60416666666666663</v>
      </c>
      <c r="H733" s="6">
        <f>MOD(Produccion[HORA FIN]-Produccion[HORA INICIO],1)</f>
        <v>2.0833333333333259E-2</v>
      </c>
      <c r="I733" s="16" t="s">
        <v>22</v>
      </c>
      <c r="J733" s="7" t="s">
        <v>74</v>
      </c>
      <c r="K733" s="7" t="s">
        <v>23</v>
      </c>
      <c r="L733" s="7"/>
      <c r="M733" s="7"/>
      <c r="N733" s="7">
        <f>Produccion[[#This Row],[Cant. Bolsas]]*Produccion[[#This Row],[Kilos Bolsa]]</f>
        <v>0</v>
      </c>
      <c r="O733" s="8" t="s">
        <v>28</v>
      </c>
      <c r="P733" s="29">
        <f>Produccion[[#This Row],[Kilos Producidos]]*VLOOKUP(Produccion[[#This Row],[PRODUCTO]],ValorXKG[#All],2,FALSE)</f>
        <v>0</v>
      </c>
    </row>
    <row r="734" spans="4:16" x14ac:dyDescent="0.25">
      <c r="D734" s="4" t="s">
        <v>824</v>
      </c>
      <c r="E734" s="5">
        <v>44530</v>
      </c>
      <c r="F734" s="6">
        <v>0.60416666666666663</v>
      </c>
      <c r="G734" s="6">
        <v>0.63888888888888884</v>
      </c>
      <c r="H734" s="6">
        <f>MOD(Produccion[HORA FIN]-Produccion[HORA INICIO],1)</f>
        <v>3.472222222222221E-2</v>
      </c>
      <c r="I734" s="16" t="s">
        <v>278</v>
      </c>
      <c r="J734" s="7" t="s">
        <v>74</v>
      </c>
      <c r="K734" s="7" t="s">
        <v>13</v>
      </c>
      <c r="L734" s="7">
        <v>23</v>
      </c>
      <c r="M734" s="7">
        <v>20</v>
      </c>
      <c r="N734" s="7">
        <f>Produccion[[#This Row],[Cant. Bolsas]]*Produccion[[#This Row],[Kilos Bolsa]]</f>
        <v>460</v>
      </c>
      <c r="O734" s="8" t="s">
        <v>827</v>
      </c>
      <c r="P734" s="29">
        <f>Produccion[[#This Row],[Kilos Producidos]]*VLOOKUP(Produccion[[#This Row],[PRODUCTO]],ValorXKG[#All],2,FALSE)</f>
        <v>46000</v>
      </c>
    </row>
    <row r="735" spans="4:16" x14ac:dyDescent="0.25">
      <c r="D735" s="4" t="s">
        <v>824</v>
      </c>
      <c r="E735" s="5">
        <v>44530</v>
      </c>
      <c r="F735" s="6">
        <v>0.63888888888888884</v>
      </c>
      <c r="G735" s="6">
        <v>0.69097222222222221</v>
      </c>
      <c r="H735" s="6">
        <f>MOD(Produccion[HORA FIN]-Produccion[HORA INICIO],1)</f>
        <v>5.208333333333337E-2</v>
      </c>
      <c r="I735" s="16" t="s">
        <v>22</v>
      </c>
      <c r="J735" s="7" t="s">
        <v>74</v>
      </c>
      <c r="K735" s="7" t="s">
        <v>23</v>
      </c>
      <c r="L735" s="7"/>
      <c r="M735" s="7"/>
      <c r="N735" s="7">
        <f>Produccion[[#This Row],[Cant. Bolsas]]*Produccion[[#This Row],[Kilos Bolsa]]</f>
        <v>0</v>
      </c>
      <c r="O735" s="8" t="s">
        <v>24</v>
      </c>
      <c r="P735" s="29">
        <f>Produccion[[#This Row],[Kilos Producidos]]*VLOOKUP(Produccion[[#This Row],[PRODUCTO]],ValorXKG[#All],2,FALSE)</f>
        <v>0</v>
      </c>
    </row>
    <row r="736" spans="4:16" x14ac:dyDescent="0.25">
      <c r="D736" s="4" t="s">
        <v>824</v>
      </c>
      <c r="E736" s="5">
        <v>44530</v>
      </c>
      <c r="F736" s="6">
        <v>0.69097222222222221</v>
      </c>
      <c r="G736" s="6">
        <v>0.91666666666666663</v>
      </c>
      <c r="H736" s="6">
        <f>MOD(Produccion[HORA FIN]-Produccion[HORA INICIO],1)</f>
        <v>0.22569444444444442</v>
      </c>
      <c r="I736" s="16" t="s">
        <v>279</v>
      </c>
      <c r="J736" s="7" t="s">
        <v>74</v>
      </c>
      <c r="K736" s="7" t="s">
        <v>13</v>
      </c>
      <c r="L736" s="7">
        <v>77</v>
      </c>
      <c r="M736" s="7">
        <v>20</v>
      </c>
      <c r="N736" s="7">
        <f>Produccion[[#This Row],[Cant. Bolsas]]*Produccion[[#This Row],[Kilos Bolsa]]</f>
        <v>1540</v>
      </c>
      <c r="O736" s="8" t="s">
        <v>827</v>
      </c>
      <c r="P736" s="29">
        <f>Produccion[[#This Row],[Kilos Producidos]]*VLOOKUP(Produccion[[#This Row],[PRODUCTO]],ValorXKG[#All],2,FALSE)</f>
        <v>154000</v>
      </c>
    </row>
    <row r="737" spans="4:16" x14ac:dyDescent="0.25">
      <c r="D737" s="4" t="s">
        <v>826</v>
      </c>
      <c r="E737" s="5">
        <v>44530</v>
      </c>
      <c r="F737" s="6">
        <v>0.91666666666666663</v>
      </c>
      <c r="G737" s="6">
        <v>8.3333333333333329E-2</v>
      </c>
      <c r="H737" s="6">
        <f>MOD(Produccion[HORA FIN]-Produccion[HORA INICIO],1)</f>
        <v>0.16666666666666674</v>
      </c>
      <c r="I737" s="16" t="s">
        <v>62</v>
      </c>
      <c r="J737" s="7" t="s">
        <v>789</v>
      </c>
      <c r="K737" s="7" t="s">
        <v>19</v>
      </c>
      <c r="L737" s="7">
        <v>60</v>
      </c>
      <c r="M737" s="7">
        <v>20</v>
      </c>
      <c r="N737" s="7">
        <f>Produccion[[#This Row],[Cant. Bolsas]]*Produccion[[#This Row],[Kilos Bolsa]]</f>
        <v>1200</v>
      </c>
      <c r="O737" s="8" t="s">
        <v>827</v>
      </c>
      <c r="P737" s="29">
        <f>Produccion[[#This Row],[Kilos Producidos]]*VLOOKUP(Produccion[[#This Row],[PRODUCTO]],ValorXKG[#All],2,FALSE)</f>
        <v>120000</v>
      </c>
    </row>
    <row r="738" spans="4:16" x14ac:dyDescent="0.25">
      <c r="D738" s="4" t="s">
        <v>826</v>
      </c>
      <c r="E738" s="5">
        <v>44530</v>
      </c>
      <c r="F738" s="6">
        <v>8.3333333333333329E-2</v>
      </c>
      <c r="G738" s="6">
        <v>0.15625</v>
      </c>
      <c r="H738" s="6">
        <f>MOD(Produccion[HORA FIN]-Produccion[HORA INICIO],1)</f>
        <v>7.2916666666666671E-2</v>
      </c>
      <c r="I738" s="16" t="s">
        <v>22</v>
      </c>
      <c r="J738" s="7" t="s">
        <v>789</v>
      </c>
      <c r="K738" s="7" t="s">
        <v>23</v>
      </c>
      <c r="L738" s="7"/>
      <c r="M738" s="7"/>
      <c r="N738" s="7">
        <f>Produccion[[#This Row],[Cant. Bolsas]]*Produccion[[#This Row],[Kilos Bolsa]]</f>
        <v>0</v>
      </c>
      <c r="O738" s="8" t="s">
        <v>41</v>
      </c>
      <c r="P738" s="29">
        <f>Produccion[[#This Row],[Kilos Producidos]]*VLOOKUP(Produccion[[#This Row],[PRODUCTO]],ValorXKG[#All],2,FALSE)</f>
        <v>0</v>
      </c>
    </row>
    <row r="739" spans="4:16" x14ac:dyDescent="0.25">
      <c r="D739" s="4" t="s">
        <v>826</v>
      </c>
      <c r="E739" s="5">
        <v>44530</v>
      </c>
      <c r="F739" s="6">
        <v>0.15625</v>
      </c>
      <c r="G739" s="6">
        <v>0.25</v>
      </c>
      <c r="H739" s="6">
        <f>MOD(Produccion[HORA FIN]-Produccion[HORA INICIO],1)</f>
        <v>9.375E-2</v>
      </c>
      <c r="I739" s="16" t="s">
        <v>280</v>
      </c>
      <c r="J739" s="7" t="s">
        <v>789</v>
      </c>
      <c r="K739" s="7" t="s">
        <v>32</v>
      </c>
      <c r="L739" s="7">
        <v>22</v>
      </c>
      <c r="M739" s="7">
        <v>30</v>
      </c>
      <c r="N739" s="7">
        <f>Produccion[[#This Row],[Cant. Bolsas]]*Produccion[[#This Row],[Kilos Bolsa]]</f>
        <v>660</v>
      </c>
      <c r="O739" s="8" t="s">
        <v>827</v>
      </c>
      <c r="P739" s="29">
        <f>Produccion[[#This Row],[Kilos Producidos]]*VLOOKUP(Produccion[[#This Row],[PRODUCTO]],ValorXKG[#All],2,FALSE)</f>
        <v>75900</v>
      </c>
    </row>
    <row r="740" spans="4:16" x14ac:dyDescent="0.25">
      <c r="D740" s="4" t="s">
        <v>825</v>
      </c>
      <c r="E740" s="5">
        <v>44531</v>
      </c>
      <c r="F740" s="6">
        <v>0.25</v>
      </c>
      <c r="G740" s="6">
        <v>0.4375</v>
      </c>
      <c r="H740" s="6">
        <f>MOD(Produccion[HORA FIN]-Produccion[HORA INICIO],1)</f>
        <v>0.1875</v>
      </c>
      <c r="I740" s="16" t="s">
        <v>40</v>
      </c>
      <c r="J740" s="7" t="s">
        <v>413</v>
      </c>
      <c r="K740" s="7" t="s">
        <v>32</v>
      </c>
      <c r="L740" s="7">
        <v>27</v>
      </c>
      <c r="M740" s="7">
        <v>30</v>
      </c>
      <c r="N740" s="7">
        <f>Produccion[[#This Row],[Cant. Bolsas]]*Produccion[[#This Row],[Kilos Bolsa]]</f>
        <v>810</v>
      </c>
      <c r="O740" s="8" t="s">
        <v>827</v>
      </c>
      <c r="P740" s="29">
        <f>Produccion[[#This Row],[Kilos Producidos]]*VLOOKUP(Produccion[[#This Row],[PRODUCTO]],ValorXKG[#All],2,FALSE)</f>
        <v>93150</v>
      </c>
    </row>
    <row r="741" spans="4:16" x14ac:dyDescent="0.25">
      <c r="D741" s="4" t="s">
        <v>825</v>
      </c>
      <c r="E741" s="5">
        <v>44531</v>
      </c>
      <c r="F741" s="6">
        <v>0.4375</v>
      </c>
      <c r="G741" s="6">
        <v>0.58333333333333337</v>
      </c>
      <c r="H741" s="6">
        <f>MOD(Produccion[HORA FIN]-Produccion[HORA INICIO],1)</f>
        <v>0.14583333333333337</v>
      </c>
      <c r="I741" s="16" t="s">
        <v>206</v>
      </c>
      <c r="J741" s="7" t="s">
        <v>413</v>
      </c>
      <c r="K741" s="7" t="s">
        <v>38</v>
      </c>
      <c r="L741" s="7">
        <v>24</v>
      </c>
      <c r="M741" s="7">
        <v>20</v>
      </c>
      <c r="N741" s="7">
        <f>Produccion[[#This Row],[Cant. Bolsas]]*Produccion[[#This Row],[Kilos Bolsa]]</f>
        <v>480</v>
      </c>
      <c r="O741" s="8" t="s">
        <v>827</v>
      </c>
      <c r="P741" s="29">
        <f>Produccion[[#This Row],[Kilos Producidos]]*VLOOKUP(Produccion[[#This Row],[PRODUCTO]],ValorXKG[#All],2,FALSE)</f>
        <v>79200</v>
      </c>
    </row>
    <row r="742" spans="4:16" x14ac:dyDescent="0.25">
      <c r="D742" s="4" t="s">
        <v>825</v>
      </c>
      <c r="E742" s="5">
        <v>44531</v>
      </c>
      <c r="F742" s="6">
        <v>0.4375</v>
      </c>
      <c r="G742" s="6">
        <v>0.58333333333333337</v>
      </c>
      <c r="H742" s="6">
        <f>MOD(Produccion[HORA FIN]-Produccion[HORA INICIO],1)</f>
        <v>0.14583333333333337</v>
      </c>
      <c r="I742" s="16" t="s">
        <v>206</v>
      </c>
      <c r="J742" s="7" t="s">
        <v>413</v>
      </c>
      <c r="K742" s="7" t="s">
        <v>36</v>
      </c>
      <c r="L742" s="7">
        <v>16</v>
      </c>
      <c r="M742" s="7">
        <v>30</v>
      </c>
      <c r="N742" s="7">
        <f>Produccion[[#This Row],[Cant. Bolsas]]*Produccion[[#This Row],[Kilos Bolsa]]</f>
        <v>480</v>
      </c>
      <c r="O742" s="8" t="s">
        <v>827</v>
      </c>
      <c r="P742" s="29">
        <f>Produccion[[#This Row],[Kilos Producidos]]*VLOOKUP(Produccion[[#This Row],[PRODUCTO]],ValorXKG[#All],2,FALSE)</f>
        <v>55200</v>
      </c>
    </row>
    <row r="743" spans="4:16" x14ac:dyDescent="0.25">
      <c r="D743" s="4" t="s">
        <v>824</v>
      </c>
      <c r="E743" s="5">
        <v>44531</v>
      </c>
      <c r="F743" s="6">
        <v>0.58333333333333337</v>
      </c>
      <c r="G743" s="6">
        <v>0.69791666666666663</v>
      </c>
      <c r="H743" s="6">
        <f>MOD(Produccion[HORA FIN]-Produccion[HORA INICIO],1)</f>
        <v>0.11458333333333326</v>
      </c>
      <c r="I743" s="16" t="s">
        <v>110</v>
      </c>
      <c r="J743" s="7" t="s">
        <v>783</v>
      </c>
      <c r="K743" s="7" t="s">
        <v>36</v>
      </c>
      <c r="L743" s="7">
        <v>9</v>
      </c>
      <c r="M743" s="7">
        <v>30</v>
      </c>
      <c r="N743" s="7">
        <f>Produccion[[#This Row],[Cant. Bolsas]]*Produccion[[#This Row],[Kilos Bolsa]]</f>
        <v>270</v>
      </c>
      <c r="O743" s="8" t="s">
        <v>827</v>
      </c>
      <c r="P743" s="29">
        <f>Produccion[[#This Row],[Kilos Producidos]]*VLOOKUP(Produccion[[#This Row],[PRODUCTO]],ValorXKG[#All],2,FALSE)</f>
        <v>31050</v>
      </c>
    </row>
    <row r="744" spans="4:16" x14ac:dyDescent="0.25">
      <c r="D744" s="4" t="s">
        <v>824</v>
      </c>
      <c r="E744" s="5">
        <v>44531</v>
      </c>
      <c r="F744" s="6">
        <v>0.58333333333333337</v>
      </c>
      <c r="G744" s="6">
        <v>0.69791666666666663</v>
      </c>
      <c r="H744" s="6">
        <f>MOD(Produccion[HORA FIN]-Produccion[HORA INICIO],1)</f>
        <v>0.11458333333333326</v>
      </c>
      <c r="I744" s="16" t="s">
        <v>281</v>
      </c>
      <c r="J744" s="7" t="s">
        <v>783</v>
      </c>
      <c r="K744" s="7" t="s">
        <v>38</v>
      </c>
      <c r="L744" s="7">
        <v>13</v>
      </c>
      <c r="M744" s="7">
        <v>20</v>
      </c>
      <c r="N744" s="7">
        <f>Produccion[[#This Row],[Cant. Bolsas]]*Produccion[[#This Row],[Kilos Bolsa]]</f>
        <v>260</v>
      </c>
      <c r="O744" s="8" t="s">
        <v>827</v>
      </c>
      <c r="P744" s="29">
        <f>Produccion[[#This Row],[Kilos Producidos]]*VLOOKUP(Produccion[[#This Row],[PRODUCTO]],ValorXKG[#All],2,FALSE)</f>
        <v>42900</v>
      </c>
    </row>
    <row r="745" spans="4:16" x14ac:dyDescent="0.25">
      <c r="D745" s="4" t="s">
        <v>824</v>
      </c>
      <c r="E745" s="5">
        <v>44531</v>
      </c>
      <c r="F745" s="6">
        <v>0.69791666666666663</v>
      </c>
      <c r="G745" s="6">
        <v>0.75</v>
      </c>
      <c r="H745" s="6">
        <f>MOD(Produccion[HORA FIN]-Produccion[HORA INICIO],1)</f>
        <v>5.208333333333337E-2</v>
      </c>
      <c r="I745" s="16" t="s">
        <v>22</v>
      </c>
      <c r="J745" s="7" t="s">
        <v>783</v>
      </c>
      <c r="K745" s="7" t="s">
        <v>23</v>
      </c>
      <c r="L745" s="7"/>
      <c r="M745" s="7"/>
      <c r="N745" s="7">
        <f>Produccion[[#This Row],[Cant. Bolsas]]*Produccion[[#This Row],[Kilos Bolsa]]</f>
        <v>0</v>
      </c>
      <c r="O745" s="8" t="s">
        <v>28</v>
      </c>
      <c r="P745" s="29">
        <f>Produccion[[#This Row],[Kilos Producidos]]*VLOOKUP(Produccion[[#This Row],[PRODUCTO]],ValorXKG[#All],2,FALSE)</f>
        <v>0</v>
      </c>
    </row>
    <row r="746" spans="4:16" x14ac:dyDescent="0.25">
      <c r="D746" s="4" t="s">
        <v>824</v>
      </c>
      <c r="E746" s="5">
        <v>44531</v>
      </c>
      <c r="F746" s="6">
        <v>0.75</v>
      </c>
      <c r="G746" s="6">
        <v>0.91666666666666663</v>
      </c>
      <c r="H746" s="6">
        <f>MOD(Produccion[HORA FIN]-Produccion[HORA INICIO],1)</f>
        <v>0.16666666666666663</v>
      </c>
      <c r="I746" s="16" t="s">
        <v>282</v>
      </c>
      <c r="J746" s="7" t="s">
        <v>783</v>
      </c>
      <c r="K746" s="7" t="s">
        <v>32</v>
      </c>
      <c r="L746" s="7">
        <v>37</v>
      </c>
      <c r="M746" s="7">
        <v>30</v>
      </c>
      <c r="N746" s="7">
        <f>Produccion[[#This Row],[Cant. Bolsas]]*Produccion[[#This Row],[Kilos Bolsa]]</f>
        <v>1110</v>
      </c>
      <c r="O746" s="8" t="s">
        <v>827</v>
      </c>
      <c r="P746" s="29">
        <f>Produccion[[#This Row],[Kilos Producidos]]*VLOOKUP(Produccion[[#This Row],[PRODUCTO]],ValorXKG[#All],2,FALSE)</f>
        <v>127650</v>
      </c>
    </row>
    <row r="747" spans="4:16" x14ac:dyDescent="0.25">
      <c r="D747" s="4" t="s">
        <v>826</v>
      </c>
      <c r="E747" s="5">
        <v>44531</v>
      </c>
      <c r="F747" s="6">
        <v>0.91666666666666663</v>
      </c>
      <c r="G747" s="6">
        <v>0.12847222222222221</v>
      </c>
      <c r="H747" s="6">
        <f>MOD(Produccion[HORA FIN]-Produccion[HORA INICIO],1)</f>
        <v>0.21180555555555558</v>
      </c>
      <c r="I747" s="16" t="s">
        <v>283</v>
      </c>
      <c r="J747" s="7" t="s">
        <v>789</v>
      </c>
      <c r="K747" s="7" t="s">
        <v>32</v>
      </c>
      <c r="L747" s="7">
        <v>37</v>
      </c>
      <c r="M747" s="7">
        <v>30</v>
      </c>
      <c r="N747" s="7">
        <f>Produccion[[#This Row],[Cant. Bolsas]]*Produccion[[#This Row],[Kilos Bolsa]]</f>
        <v>1110</v>
      </c>
      <c r="O747" s="8" t="s">
        <v>827</v>
      </c>
      <c r="P747" s="29">
        <f>Produccion[[#This Row],[Kilos Producidos]]*VLOOKUP(Produccion[[#This Row],[PRODUCTO]],ValorXKG[#All],2,FALSE)</f>
        <v>127650</v>
      </c>
    </row>
    <row r="748" spans="4:16" x14ac:dyDescent="0.25">
      <c r="D748" s="4" t="s">
        <v>826</v>
      </c>
      <c r="E748" s="5">
        <v>44531</v>
      </c>
      <c r="F748" s="6">
        <v>0.12847222222222221</v>
      </c>
      <c r="G748" s="6">
        <v>0.25</v>
      </c>
      <c r="H748" s="6">
        <f>MOD(Produccion[HORA FIN]-Produccion[HORA INICIO],1)</f>
        <v>0.12152777777777779</v>
      </c>
      <c r="I748" s="16" t="s">
        <v>27</v>
      </c>
      <c r="J748" s="7" t="s">
        <v>789</v>
      </c>
      <c r="K748" s="7" t="s">
        <v>36</v>
      </c>
      <c r="L748" s="7">
        <v>14</v>
      </c>
      <c r="M748" s="7">
        <v>30</v>
      </c>
      <c r="N748" s="7">
        <f>Produccion[[#This Row],[Cant. Bolsas]]*Produccion[[#This Row],[Kilos Bolsa]]</f>
        <v>420</v>
      </c>
      <c r="O748" s="8" t="s">
        <v>827</v>
      </c>
      <c r="P748" s="29">
        <f>Produccion[[#This Row],[Kilos Producidos]]*VLOOKUP(Produccion[[#This Row],[PRODUCTO]],ValorXKG[#All],2,FALSE)</f>
        <v>48300</v>
      </c>
    </row>
    <row r="749" spans="4:16" x14ac:dyDescent="0.25">
      <c r="D749" s="4" t="s">
        <v>826</v>
      </c>
      <c r="E749" s="5">
        <v>44531</v>
      </c>
      <c r="F749" s="6">
        <v>0.12847222222222221</v>
      </c>
      <c r="G749" s="6">
        <v>0.25</v>
      </c>
      <c r="H749" s="6">
        <f>MOD(Produccion[HORA FIN]-Produccion[HORA INICIO],1)</f>
        <v>0.12152777777777779</v>
      </c>
      <c r="I749" s="16" t="s">
        <v>27</v>
      </c>
      <c r="J749" s="7" t="s">
        <v>789</v>
      </c>
      <c r="K749" s="7" t="s">
        <v>38</v>
      </c>
      <c r="L749" s="7">
        <v>21</v>
      </c>
      <c r="M749" s="7">
        <v>20</v>
      </c>
      <c r="N749" s="7">
        <f>Produccion[[#This Row],[Cant. Bolsas]]*Produccion[[#This Row],[Kilos Bolsa]]</f>
        <v>420</v>
      </c>
      <c r="O749" s="8" t="s">
        <v>827</v>
      </c>
      <c r="P749" s="29">
        <f>Produccion[[#This Row],[Kilos Producidos]]*VLOOKUP(Produccion[[#This Row],[PRODUCTO]],ValorXKG[#All],2,FALSE)</f>
        <v>69300</v>
      </c>
    </row>
    <row r="750" spans="4:16" x14ac:dyDescent="0.25">
      <c r="D750" s="4" t="s">
        <v>825</v>
      </c>
      <c r="E750" s="5">
        <v>44532</v>
      </c>
      <c r="F750" s="6">
        <v>0.25</v>
      </c>
      <c r="G750" s="6">
        <v>0.27083333333333331</v>
      </c>
      <c r="H750" s="6">
        <f>MOD(Produccion[HORA FIN]-Produccion[HORA INICIO],1)</f>
        <v>2.0833333333333315E-2</v>
      </c>
      <c r="I750" s="16" t="s">
        <v>22</v>
      </c>
      <c r="J750" s="7" t="s">
        <v>413</v>
      </c>
      <c r="K750" s="7" t="s">
        <v>23</v>
      </c>
      <c r="L750" s="7"/>
      <c r="M750" s="7"/>
      <c r="N750" s="7">
        <f>Produccion[[#This Row],[Cant. Bolsas]]*Produccion[[#This Row],[Kilos Bolsa]]</f>
        <v>0</v>
      </c>
      <c r="O750" s="8" t="s">
        <v>28</v>
      </c>
      <c r="P750" s="29">
        <f>Produccion[[#This Row],[Kilos Producidos]]*VLOOKUP(Produccion[[#This Row],[PRODUCTO]],ValorXKG[#All],2,FALSE)</f>
        <v>0</v>
      </c>
    </row>
    <row r="751" spans="4:16" x14ac:dyDescent="0.25">
      <c r="D751" s="4" t="s">
        <v>825</v>
      </c>
      <c r="E751" s="5">
        <v>44532</v>
      </c>
      <c r="F751" s="6">
        <v>0.27083333333333331</v>
      </c>
      <c r="G751" s="6">
        <v>0.58333333333333337</v>
      </c>
      <c r="H751" s="6">
        <f>MOD(Produccion[HORA FIN]-Produccion[HORA INICIO],1)</f>
        <v>0.31250000000000006</v>
      </c>
      <c r="I751" s="16" t="s">
        <v>33</v>
      </c>
      <c r="J751" s="7" t="s">
        <v>413</v>
      </c>
      <c r="K751" s="7" t="s">
        <v>36</v>
      </c>
      <c r="L751" s="7">
        <v>30</v>
      </c>
      <c r="M751" s="7">
        <v>30</v>
      </c>
      <c r="N751" s="7">
        <f>Produccion[[#This Row],[Cant. Bolsas]]*Produccion[[#This Row],[Kilos Bolsa]]</f>
        <v>900</v>
      </c>
      <c r="O751" s="8" t="s">
        <v>827</v>
      </c>
      <c r="P751" s="29">
        <f>Produccion[[#This Row],[Kilos Producidos]]*VLOOKUP(Produccion[[#This Row],[PRODUCTO]],ValorXKG[#All],2,FALSE)</f>
        <v>103500</v>
      </c>
    </row>
    <row r="752" spans="4:16" x14ac:dyDescent="0.25">
      <c r="D752" s="4" t="s">
        <v>825</v>
      </c>
      <c r="E752" s="5">
        <v>44532</v>
      </c>
      <c r="F752" s="6">
        <v>0.27083333333333331</v>
      </c>
      <c r="G752" s="6">
        <v>0.58333333333333337</v>
      </c>
      <c r="H752" s="6">
        <f>MOD(Produccion[HORA FIN]-Produccion[HORA INICIO],1)</f>
        <v>0.31250000000000006</v>
      </c>
      <c r="I752" s="16" t="s">
        <v>33</v>
      </c>
      <c r="J752" s="7" t="s">
        <v>413</v>
      </c>
      <c r="K752" s="7" t="s">
        <v>38</v>
      </c>
      <c r="L752" s="7">
        <v>45</v>
      </c>
      <c r="M752" s="7">
        <v>20</v>
      </c>
      <c r="N752" s="7">
        <f>Produccion[[#This Row],[Cant. Bolsas]]*Produccion[[#This Row],[Kilos Bolsa]]</f>
        <v>900</v>
      </c>
      <c r="O752" s="8" t="s">
        <v>827</v>
      </c>
      <c r="P752" s="29">
        <f>Produccion[[#This Row],[Kilos Producidos]]*VLOOKUP(Produccion[[#This Row],[PRODUCTO]],ValorXKG[#All],2,FALSE)</f>
        <v>148500</v>
      </c>
    </row>
    <row r="753" spans="4:16" x14ac:dyDescent="0.25">
      <c r="D753" s="4" t="s">
        <v>824</v>
      </c>
      <c r="E753" s="5">
        <v>44532</v>
      </c>
      <c r="F753" s="6">
        <v>0.58333333333333337</v>
      </c>
      <c r="G753" s="6">
        <v>0.68055555555555558</v>
      </c>
      <c r="H753" s="6">
        <f>MOD(Produccion[HORA FIN]-Produccion[HORA INICIO],1)</f>
        <v>9.722222222222221E-2</v>
      </c>
      <c r="I753" s="16" t="s">
        <v>249</v>
      </c>
      <c r="J753" s="7" t="s">
        <v>783</v>
      </c>
      <c r="K753" s="7" t="s">
        <v>36</v>
      </c>
      <c r="L753" s="7">
        <v>8</v>
      </c>
      <c r="M753" s="7">
        <v>30</v>
      </c>
      <c r="N753" s="7">
        <f>Produccion[[#This Row],[Cant. Bolsas]]*Produccion[[#This Row],[Kilos Bolsa]]</f>
        <v>240</v>
      </c>
      <c r="O753" s="8" t="s">
        <v>827</v>
      </c>
      <c r="P753" s="29">
        <f>Produccion[[#This Row],[Kilos Producidos]]*VLOOKUP(Produccion[[#This Row],[PRODUCTO]],ValorXKG[#All],2,FALSE)</f>
        <v>27600</v>
      </c>
    </row>
    <row r="754" spans="4:16" x14ac:dyDescent="0.25">
      <c r="D754" s="4" t="s">
        <v>824</v>
      </c>
      <c r="E754" s="5">
        <v>44532</v>
      </c>
      <c r="F754" s="6">
        <v>0.58333333333333337</v>
      </c>
      <c r="G754" s="6">
        <v>0.68055555555555558</v>
      </c>
      <c r="H754" s="6">
        <f>MOD(Produccion[HORA FIN]-Produccion[HORA INICIO],1)</f>
        <v>9.722222222222221E-2</v>
      </c>
      <c r="I754" s="16" t="s">
        <v>249</v>
      </c>
      <c r="J754" s="7" t="s">
        <v>783</v>
      </c>
      <c r="K754" s="7" t="s">
        <v>38</v>
      </c>
      <c r="L754" s="7">
        <v>12</v>
      </c>
      <c r="M754" s="7">
        <v>20</v>
      </c>
      <c r="N754" s="7">
        <f>Produccion[[#This Row],[Cant. Bolsas]]*Produccion[[#This Row],[Kilos Bolsa]]</f>
        <v>240</v>
      </c>
      <c r="O754" s="8" t="s">
        <v>827</v>
      </c>
      <c r="P754" s="29">
        <f>Produccion[[#This Row],[Kilos Producidos]]*VLOOKUP(Produccion[[#This Row],[PRODUCTO]],ValorXKG[#All],2,FALSE)</f>
        <v>39600</v>
      </c>
    </row>
    <row r="755" spans="4:16" x14ac:dyDescent="0.25">
      <c r="D755" s="4" t="s">
        <v>824</v>
      </c>
      <c r="E755" s="5">
        <v>44532</v>
      </c>
      <c r="F755" s="6">
        <v>0.68055555555555558</v>
      </c>
      <c r="G755" s="6">
        <v>0.83333333333333337</v>
      </c>
      <c r="H755" s="6">
        <f>MOD(Produccion[HORA FIN]-Produccion[HORA INICIO],1)</f>
        <v>0.15277777777777779</v>
      </c>
      <c r="I755" s="16" t="s">
        <v>284</v>
      </c>
      <c r="J755" s="7" t="s">
        <v>783</v>
      </c>
      <c r="K755" s="7" t="s">
        <v>32</v>
      </c>
      <c r="L755" s="7">
        <v>28</v>
      </c>
      <c r="M755" s="7">
        <v>30</v>
      </c>
      <c r="N755" s="7">
        <f>Produccion[[#This Row],[Cant. Bolsas]]*Produccion[[#This Row],[Kilos Bolsa]]</f>
        <v>840</v>
      </c>
      <c r="O755" s="8" t="s">
        <v>827</v>
      </c>
      <c r="P755" s="29">
        <f>Produccion[[#This Row],[Kilos Producidos]]*VLOOKUP(Produccion[[#This Row],[PRODUCTO]],ValorXKG[#All],2,FALSE)</f>
        <v>96600</v>
      </c>
    </row>
    <row r="756" spans="4:16" x14ac:dyDescent="0.25">
      <c r="D756" s="4" t="s">
        <v>824</v>
      </c>
      <c r="E756" s="5">
        <v>44532</v>
      </c>
      <c r="F756" s="6">
        <v>0.83333333333333337</v>
      </c>
      <c r="G756" s="6">
        <v>0.91666666666666663</v>
      </c>
      <c r="H756" s="6">
        <f>MOD(Produccion[HORA FIN]-Produccion[HORA INICIO],1)</f>
        <v>8.3333333333333259E-2</v>
      </c>
      <c r="I756" s="16" t="s">
        <v>22</v>
      </c>
      <c r="J756" s="7" t="s">
        <v>783</v>
      </c>
      <c r="K756" s="7" t="s">
        <v>23</v>
      </c>
      <c r="L756" s="7"/>
      <c r="M756" s="7"/>
      <c r="N756" s="7">
        <f>Produccion[[#This Row],[Cant. Bolsas]]*Produccion[[#This Row],[Kilos Bolsa]]</f>
        <v>0</v>
      </c>
      <c r="O756" s="8" t="s">
        <v>28</v>
      </c>
      <c r="P756" s="29">
        <f>Produccion[[#This Row],[Kilos Producidos]]*VLOOKUP(Produccion[[#This Row],[PRODUCTO]],ValorXKG[#All],2,FALSE)</f>
        <v>0</v>
      </c>
    </row>
    <row r="757" spans="4:16" x14ac:dyDescent="0.25">
      <c r="D757" s="4" t="s">
        <v>826</v>
      </c>
      <c r="E757" s="5">
        <v>44532</v>
      </c>
      <c r="F757" s="6">
        <v>0.91666666666666663</v>
      </c>
      <c r="G757" s="6">
        <v>0.25</v>
      </c>
      <c r="H757" s="6">
        <f>MOD(Produccion[HORA FIN]-Produccion[HORA INICIO],1)</f>
        <v>0.33333333333333337</v>
      </c>
      <c r="I757" s="16" t="s">
        <v>151</v>
      </c>
      <c r="J757" s="7" t="s">
        <v>786</v>
      </c>
      <c r="K757" s="7" t="s">
        <v>26</v>
      </c>
      <c r="L757" s="7">
        <v>84</v>
      </c>
      <c r="M757" s="7">
        <v>40</v>
      </c>
      <c r="N757" s="7">
        <f>Produccion[[#This Row],[Cant. Bolsas]]*Produccion[[#This Row],[Kilos Bolsa]]</f>
        <v>3360</v>
      </c>
      <c r="O757" s="8" t="s">
        <v>827</v>
      </c>
      <c r="P757" s="29">
        <f>Produccion[[#This Row],[Kilos Producidos]]*VLOOKUP(Produccion[[#This Row],[PRODUCTO]],ValorXKG[#All],2,FALSE)</f>
        <v>504000</v>
      </c>
    </row>
    <row r="758" spans="4:16" x14ac:dyDescent="0.25">
      <c r="D758" s="4" t="s">
        <v>825</v>
      </c>
      <c r="E758" s="5">
        <v>44533</v>
      </c>
      <c r="F758" s="6">
        <v>0.25</v>
      </c>
      <c r="G758" s="6">
        <v>0.36458333333333331</v>
      </c>
      <c r="H758" s="6">
        <f>MOD(Produccion[HORA FIN]-Produccion[HORA INICIO],1)</f>
        <v>0.11458333333333331</v>
      </c>
      <c r="I758" s="16" t="s">
        <v>285</v>
      </c>
      <c r="J758" s="7" t="s">
        <v>66</v>
      </c>
      <c r="K758" s="7" t="s">
        <v>26</v>
      </c>
      <c r="L758" s="7">
        <v>16</v>
      </c>
      <c r="M758" s="7">
        <v>40</v>
      </c>
      <c r="N758" s="7">
        <f>Produccion[[#This Row],[Cant. Bolsas]]*Produccion[[#This Row],[Kilos Bolsa]]</f>
        <v>640</v>
      </c>
      <c r="O758" s="8" t="s">
        <v>827</v>
      </c>
      <c r="P758" s="29">
        <f>Produccion[[#This Row],[Kilos Producidos]]*VLOOKUP(Produccion[[#This Row],[PRODUCTO]],ValorXKG[#All],2,FALSE)</f>
        <v>96000</v>
      </c>
    </row>
    <row r="759" spans="4:16" x14ac:dyDescent="0.25">
      <c r="D759" s="4" t="s">
        <v>825</v>
      </c>
      <c r="E759" s="5">
        <v>44533</v>
      </c>
      <c r="F759" s="6">
        <v>0.36458333333333331</v>
      </c>
      <c r="G759" s="6">
        <v>0.42708333333333331</v>
      </c>
      <c r="H759" s="6">
        <f>MOD(Produccion[HORA FIN]-Produccion[HORA INICIO],1)</f>
        <v>6.25E-2</v>
      </c>
      <c r="I759" s="16" t="s">
        <v>22</v>
      </c>
      <c r="J759" s="7" t="s">
        <v>66</v>
      </c>
      <c r="K759" s="7" t="s">
        <v>23</v>
      </c>
      <c r="L759" s="7"/>
      <c r="M759" s="7"/>
      <c r="N759" s="7">
        <f>Produccion[[#This Row],[Cant. Bolsas]]*Produccion[[#This Row],[Kilos Bolsa]]</f>
        <v>0</v>
      </c>
      <c r="O759" s="8" t="s">
        <v>28</v>
      </c>
      <c r="P759" s="29">
        <f>Produccion[[#This Row],[Kilos Producidos]]*VLOOKUP(Produccion[[#This Row],[PRODUCTO]],ValorXKG[#All],2,FALSE)</f>
        <v>0</v>
      </c>
    </row>
    <row r="760" spans="4:16" x14ac:dyDescent="0.25">
      <c r="D760" s="4" t="s">
        <v>825</v>
      </c>
      <c r="E760" s="5">
        <v>44533</v>
      </c>
      <c r="F760" s="6">
        <v>0.42708333333333331</v>
      </c>
      <c r="G760" s="6">
        <v>0.50694444444444442</v>
      </c>
      <c r="H760" s="6">
        <f>MOD(Produccion[HORA FIN]-Produccion[HORA INICIO],1)</f>
        <v>7.9861111111111105E-2</v>
      </c>
      <c r="I760" s="16" t="s">
        <v>170</v>
      </c>
      <c r="J760" s="7" t="s">
        <v>66</v>
      </c>
      <c r="K760" s="7" t="s">
        <v>32</v>
      </c>
      <c r="L760" s="7">
        <v>15</v>
      </c>
      <c r="M760" s="7">
        <v>30</v>
      </c>
      <c r="N760" s="7">
        <f>Produccion[[#This Row],[Cant. Bolsas]]*Produccion[[#This Row],[Kilos Bolsa]]</f>
        <v>450</v>
      </c>
      <c r="O760" s="8" t="s">
        <v>827</v>
      </c>
      <c r="P760" s="29">
        <f>Produccion[[#This Row],[Kilos Producidos]]*VLOOKUP(Produccion[[#This Row],[PRODUCTO]],ValorXKG[#All],2,FALSE)</f>
        <v>51750</v>
      </c>
    </row>
    <row r="761" spans="4:16" x14ac:dyDescent="0.25">
      <c r="D761" s="4" t="s">
        <v>825</v>
      </c>
      <c r="E761" s="5">
        <v>44533</v>
      </c>
      <c r="F761" s="6">
        <v>0.50694444444444442</v>
      </c>
      <c r="G761" s="6">
        <v>0.5625</v>
      </c>
      <c r="H761" s="6">
        <f>MOD(Produccion[HORA FIN]-Produccion[HORA INICIO],1)</f>
        <v>5.555555555555558E-2</v>
      </c>
      <c r="I761" s="16" t="s">
        <v>42</v>
      </c>
      <c r="J761" s="7" t="s">
        <v>66</v>
      </c>
      <c r="K761" s="7" t="s">
        <v>38</v>
      </c>
      <c r="L761" s="7">
        <v>9</v>
      </c>
      <c r="M761" s="7">
        <v>20</v>
      </c>
      <c r="N761" s="7">
        <f>Produccion[[#This Row],[Cant. Bolsas]]*Produccion[[#This Row],[Kilos Bolsa]]</f>
        <v>180</v>
      </c>
      <c r="O761" s="8" t="s">
        <v>827</v>
      </c>
      <c r="P761" s="29">
        <f>Produccion[[#This Row],[Kilos Producidos]]*VLOOKUP(Produccion[[#This Row],[PRODUCTO]],ValorXKG[#All],2,FALSE)</f>
        <v>29700</v>
      </c>
    </row>
    <row r="762" spans="4:16" x14ac:dyDescent="0.25">
      <c r="D762" s="4" t="s">
        <v>825</v>
      </c>
      <c r="E762" s="5">
        <v>44533</v>
      </c>
      <c r="F762" s="6">
        <v>0.50694444444444442</v>
      </c>
      <c r="G762" s="6">
        <v>0.5625</v>
      </c>
      <c r="H762" s="6">
        <f>MOD(Produccion[HORA FIN]-Produccion[HORA INICIO],1)</f>
        <v>5.555555555555558E-2</v>
      </c>
      <c r="I762" s="16" t="s">
        <v>42</v>
      </c>
      <c r="J762" s="7" t="s">
        <v>66</v>
      </c>
      <c r="K762" s="7" t="s">
        <v>36</v>
      </c>
      <c r="L762" s="7">
        <v>6</v>
      </c>
      <c r="M762" s="7">
        <v>30</v>
      </c>
      <c r="N762" s="7">
        <f>Produccion[[#This Row],[Cant. Bolsas]]*Produccion[[#This Row],[Kilos Bolsa]]</f>
        <v>180</v>
      </c>
      <c r="O762" s="8" t="s">
        <v>28</v>
      </c>
      <c r="P762" s="29">
        <f>Produccion[[#This Row],[Kilos Producidos]]*VLOOKUP(Produccion[[#This Row],[PRODUCTO]],ValorXKG[#All],2,FALSE)</f>
        <v>20700</v>
      </c>
    </row>
    <row r="763" spans="4:16" x14ac:dyDescent="0.25">
      <c r="D763" s="4" t="s">
        <v>825</v>
      </c>
      <c r="E763" s="5">
        <v>44533</v>
      </c>
      <c r="F763" s="6">
        <v>0.5625</v>
      </c>
      <c r="G763" s="6">
        <v>0.58333333333333337</v>
      </c>
      <c r="H763" s="6">
        <f>MOD(Produccion[HORA FIN]-Produccion[HORA INICIO],1)</f>
        <v>2.083333333333337E-2</v>
      </c>
      <c r="I763" s="16" t="s">
        <v>104</v>
      </c>
      <c r="J763" s="7" t="s">
        <v>66</v>
      </c>
      <c r="K763" s="7" t="s">
        <v>30</v>
      </c>
      <c r="L763" s="7">
        <v>8</v>
      </c>
      <c r="M763" s="7">
        <v>20</v>
      </c>
      <c r="N763" s="7">
        <f>Produccion[[#This Row],[Cant. Bolsas]]*Produccion[[#This Row],[Kilos Bolsa]]</f>
        <v>160</v>
      </c>
      <c r="O763" s="8" t="s">
        <v>827</v>
      </c>
      <c r="P763" s="29">
        <f>Produccion[[#This Row],[Kilos Producidos]]*VLOOKUP(Produccion[[#This Row],[PRODUCTO]],ValorXKG[#All],2,FALSE)</f>
        <v>14400</v>
      </c>
    </row>
    <row r="764" spans="4:16" x14ac:dyDescent="0.25">
      <c r="D764" s="4" t="s">
        <v>824</v>
      </c>
      <c r="E764" s="5">
        <v>44533</v>
      </c>
      <c r="F764" s="6">
        <v>0.58333333333333337</v>
      </c>
      <c r="G764" s="6">
        <v>0.91666666666666663</v>
      </c>
      <c r="H764" s="6">
        <f>MOD(Produccion[HORA FIN]-Produccion[HORA INICIO],1)</f>
        <v>0.33333333333333326</v>
      </c>
      <c r="I764" s="16" t="s">
        <v>21</v>
      </c>
      <c r="J764" s="7" t="s">
        <v>783</v>
      </c>
      <c r="K764" s="7" t="s">
        <v>30</v>
      </c>
      <c r="L764" s="7">
        <v>90</v>
      </c>
      <c r="M764" s="7">
        <v>20</v>
      </c>
      <c r="N764" s="7">
        <f>Produccion[[#This Row],[Cant. Bolsas]]*Produccion[[#This Row],[Kilos Bolsa]]</f>
        <v>1800</v>
      </c>
      <c r="O764" s="8" t="s">
        <v>827</v>
      </c>
      <c r="P764" s="29">
        <f>Produccion[[#This Row],[Kilos Producidos]]*VLOOKUP(Produccion[[#This Row],[PRODUCTO]],ValorXKG[#All],2,FALSE)</f>
        <v>162000</v>
      </c>
    </row>
    <row r="765" spans="4:16" x14ac:dyDescent="0.25">
      <c r="D765" s="4" t="s">
        <v>826</v>
      </c>
      <c r="E765" s="5">
        <v>44533</v>
      </c>
      <c r="F765" s="6">
        <v>0.91666666666666663</v>
      </c>
      <c r="G765" s="6">
        <v>0.25</v>
      </c>
      <c r="H765" s="6">
        <f>MOD(Produccion[HORA FIN]-Produccion[HORA INICIO],1)</f>
        <v>0.33333333333333337</v>
      </c>
      <c r="I765" s="16" t="s">
        <v>286</v>
      </c>
      <c r="J765" s="7" t="s">
        <v>789</v>
      </c>
      <c r="K765" s="7" t="s">
        <v>30</v>
      </c>
      <c r="L765" s="7">
        <v>94</v>
      </c>
      <c r="M765" s="7">
        <v>20</v>
      </c>
      <c r="N765" s="7">
        <f>Produccion[[#This Row],[Cant. Bolsas]]*Produccion[[#This Row],[Kilos Bolsa]]</f>
        <v>1880</v>
      </c>
      <c r="O765" s="8" t="s">
        <v>827</v>
      </c>
      <c r="P765" s="29">
        <f>Produccion[[#This Row],[Kilos Producidos]]*VLOOKUP(Produccion[[#This Row],[PRODUCTO]],ValorXKG[#All],2,FALSE)</f>
        <v>169200</v>
      </c>
    </row>
    <row r="766" spans="4:16" x14ac:dyDescent="0.25">
      <c r="D766" s="4" t="s">
        <v>826</v>
      </c>
      <c r="E766" s="5">
        <v>44535</v>
      </c>
      <c r="F766" s="6">
        <v>0.91666666666666663</v>
      </c>
      <c r="G766" s="6">
        <v>2.0833333333333332E-2</v>
      </c>
      <c r="H766" s="6">
        <f>MOD(Produccion[HORA FIN]-Produccion[HORA INICIO],1)</f>
        <v>0.10416666666666674</v>
      </c>
      <c r="I766" s="16" t="s">
        <v>22</v>
      </c>
      <c r="J766" s="7" t="s">
        <v>789</v>
      </c>
      <c r="K766" s="7" t="s">
        <v>23</v>
      </c>
      <c r="L766" s="7"/>
      <c r="M766" s="7"/>
      <c r="N766" s="7">
        <f>Produccion[[#This Row],[Cant. Bolsas]]*Produccion[[#This Row],[Kilos Bolsa]]</f>
        <v>0</v>
      </c>
      <c r="O766" s="8" t="s">
        <v>45</v>
      </c>
      <c r="P766" s="29">
        <f>Produccion[[#This Row],[Kilos Producidos]]*VLOOKUP(Produccion[[#This Row],[PRODUCTO]],ValorXKG[#All],2,FALSE)</f>
        <v>0</v>
      </c>
    </row>
    <row r="767" spans="4:16" x14ac:dyDescent="0.25">
      <c r="D767" s="4" t="s">
        <v>826</v>
      </c>
      <c r="E767" s="5">
        <v>44535</v>
      </c>
      <c r="F767" s="6">
        <v>2.0833333333333332E-2</v>
      </c>
      <c r="G767" s="6">
        <v>0.25</v>
      </c>
      <c r="H767" s="6">
        <f>MOD(Produccion[HORA FIN]-Produccion[HORA INICIO],1)</f>
        <v>0.22916666666666666</v>
      </c>
      <c r="I767" s="16" t="s">
        <v>287</v>
      </c>
      <c r="J767" s="7" t="s">
        <v>789</v>
      </c>
      <c r="K767" s="7" t="s">
        <v>36</v>
      </c>
      <c r="L767" s="7">
        <v>28</v>
      </c>
      <c r="M767" s="7">
        <v>30</v>
      </c>
      <c r="N767" s="7">
        <f>Produccion[[#This Row],[Cant. Bolsas]]*Produccion[[#This Row],[Kilos Bolsa]]</f>
        <v>840</v>
      </c>
      <c r="O767" s="8" t="s">
        <v>827</v>
      </c>
      <c r="P767" s="29">
        <f>Produccion[[#This Row],[Kilos Producidos]]*VLOOKUP(Produccion[[#This Row],[PRODUCTO]],ValorXKG[#All],2,FALSE)</f>
        <v>96600</v>
      </c>
    </row>
    <row r="768" spans="4:16" x14ac:dyDescent="0.25">
      <c r="D768" s="4" t="s">
        <v>826</v>
      </c>
      <c r="E768" s="5">
        <v>44535</v>
      </c>
      <c r="F768" s="6">
        <v>2.0833333333333332E-2</v>
      </c>
      <c r="G768" s="6">
        <v>0.25</v>
      </c>
      <c r="H768" s="6">
        <f>MOD(Produccion[HORA FIN]-Produccion[HORA INICIO],1)</f>
        <v>0.22916666666666666</v>
      </c>
      <c r="I768" s="16" t="s">
        <v>287</v>
      </c>
      <c r="J768" s="7" t="s">
        <v>789</v>
      </c>
      <c r="K768" s="7" t="s">
        <v>38</v>
      </c>
      <c r="L768" s="7">
        <v>42</v>
      </c>
      <c r="M768" s="7">
        <v>20</v>
      </c>
      <c r="N768" s="7">
        <f>Produccion[[#This Row],[Cant. Bolsas]]*Produccion[[#This Row],[Kilos Bolsa]]</f>
        <v>840</v>
      </c>
      <c r="O768" s="8" t="s">
        <v>827</v>
      </c>
      <c r="P768" s="29">
        <f>Produccion[[#This Row],[Kilos Producidos]]*VLOOKUP(Produccion[[#This Row],[PRODUCTO]],ValorXKG[#All],2,FALSE)</f>
        <v>138600</v>
      </c>
    </row>
    <row r="769" spans="4:16" x14ac:dyDescent="0.25">
      <c r="D769" s="4" t="s">
        <v>825</v>
      </c>
      <c r="E769" s="5">
        <v>44536</v>
      </c>
      <c r="F769" s="6">
        <v>0.25</v>
      </c>
      <c r="G769" s="6">
        <v>0.43055555555555558</v>
      </c>
      <c r="H769" s="6">
        <f>MOD(Produccion[HORA FIN]-Produccion[HORA INICIO],1)</f>
        <v>0.18055555555555558</v>
      </c>
      <c r="I769" s="16" t="s">
        <v>288</v>
      </c>
      <c r="J769" s="7" t="s">
        <v>66</v>
      </c>
      <c r="K769" s="7" t="s">
        <v>38</v>
      </c>
      <c r="L769" s="7">
        <v>21</v>
      </c>
      <c r="M769" s="7">
        <v>20</v>
      </c>
      <c r="N769" s="7">
        <f>Produccion[[#This Row],[Cant. Bolsas]]*Produccion[[#This Row],[Kilos Bolsa]]</f>
        <v>420</v>
      </c>
      <c r="O769" s="8" t="s">
        <v>827</v>
      </c>
      <c r="P769" s="29">
        <f>Produccion[[#This Row],[Kilos Producidos]]*VLOOKUP(Produccion[[#This Row],[PRODUCTO]],ValorXKG[#All],2,FALSE)</f>
        <v>69300</v>
      </c>
    </row>
    <row r="770" spans="4:16" x14ac:dyDescent="0.25">
      <c r="D770" s="4" t="s">
        <v>825</v>
      </c>
      <c r="E770" s="5">
        <v>44536</v>
      </c>
      <c r="F770" s="6">
        <v>0.25</v>
      </c>
      <c r="G770" s="6">
        <v>0.43055555555555558</v>
      </c>
      <c r="H770" s="6">
        <f>MOD(Produccion[HORA FIN]-Produccion[HORA INICIO],1)</f>
        <v>0.18055555555555558</v>
      </c>
      <c r="I770" s="16" t="s">
        <v>288</v>
      </c>
      <c r="J770" s="7" t="s">
        <v>66</v>
      </c>
      <c r="K770" s="7" t="s">
        <v>36</v>
      </c>
      <c r="L770" s="7">
        <v>14</v>
      </c>
      <c r="M770" s="7">
        <v>30</v>
      </c>
      <c r="N770" s="7">
        <f>Produccion[[#This Row],[Cant. Bolsas]]*Produccion[[#This Row],[Kilos Bolsa]]</f>
        <v>420</v>
      </c>
      <c r="O770" s="8" t="s">
        <v>827</v>
      </c>
      <c r="P770" s="29">
        <f>Produccion[[#This Row],[Kilos Producidos]]*VLOOKUP(Produccion[[#This Row],[PRODUCTO]],ValorXKG[#All],2,FALSE)</f>
        <v>48300</v>
      </c>
    </row>
    <row r="771" spans="4:16" x14ac:dyDescent="0.25">
      <c r="D771" s="4" t="s">
        <v>825</v>
      </c>
      <c r="E771" s="5">
        <v>44536</v>
      </c>
      <c r="F771" s="6">
        <v>0.43055555555555558</v>
      </c>
      <c r="G771" s="6">
        <v>0.52777777777777779</v>
      </c>
      <c r="H771" s="6">
        <f>MOD(Produccion[HORA FIN]-Produccion[HORA INICIO],1)</f>
        <v>9.722222222222221E-2</v>
      </c>
      <c r="I771" s="16" t="s">
        <v>249</v>
      </c>
      <c r="J771" s="7" t="s">
        <v>66</v>
      </c>
      <c r="K771" s="7" t="s">
        <v>32</v>
      </c>
      <c r="L771" s="7">
        <v>16</v>
      </c>
      <c r="M771" s="7">
        <v>30</v>
      </c>
      <c r="N771" s="7">
        <f>Produccion[[#This Row],[Cant. Bolsas]]*Produccion[[#This Row],[Kilos Bolsa]]</f>
        <v>480</v>
      </c>
      <c r="O771" s="8" t="s">
        <v>827</v>
      </c>
      <c r="P771" s="29">
        <f>Produccion[[#This Row],[Kilos Producidos]]*VLOOKUP(Produccion[[#This Row],[PRODUCTO]],ValorXKG[#All],2,FALSE)</f>
        <v>55200</v>
      </c>
    </row>
    <row r="772" spans="4:16" x14ac:dyDescent="0.25">
      <c r="D772" s="4" t="s">
        <v>825</v>
      </c>
      <c r="E772" s="5">
        <v>44536</v>
      </c>
      <c r="F772" s="6">
        <v>0.52777777777777779</v>
      </c>
      <c r="G772" s="6">
        <v>0.58333333333333337</v>
      </c>
      <c r="H772" s="6">
        <f>MOD(Produccion[HORA FIN]-Produccion[HORA INICIO],1)</f>
        <v>5.555555555555558E-2</v>
      </c>
      <c r="I772" s="16" t="s">
        <v>22</v>
      </c>
      <c r="J772" s="7" t="s">
        <v>66</v>
      </c>
      <c r="K772" s="7" t="s">
        <v>23</v>
      </c>
      <c r="L772" s="7"/>
      <c r="M772" s="7"/>
      <c r="N772" s="7">
        <f>Produccion[[#This Row],[Cant. Bolsas]]*Produccion[[#This Row],[Kilos Bolsa]]</f>
        <v>0</v>
      </c>
      <c r="O772" s="8" t="s">
        <v>49</v>
      </c>
      <c r="P772" s="29">
        <f>Produccion[[#This Row],[Kilos Producidos]]*VLOOKUP(Produccion[[#This Row],[PRODUCTO]],ValorXKG[#All],2,FALSE)</f>
        <v>0</v>
      </c>
    </row>
    <row r="773" spans="4:16" x14ac:dyDescent="0.25">
      <c r="D773" s="4" t="s">
        <v>824</v>
      </c>
      <c r="E773" s="5">
        <v>44536</v>
      </c>
      <c r="F773" s="6">
        <v>0.58333333333333337</v>
      </c>
      <c r="G773" s="6">
        <v>0.88888888888888884</v>
      </c>
      <c r="H773" s="6">
        <f>MOD(Produccion[HORA FIN]-Produccion[HORA INICIO],1)</f>
        <v>0.30555555555555547</v>
      </c>
      <c r="I773" s="16" t="s">
        <v>22</v>
      </c>
      <c r="J773" s="7" t="s">
        <v>783</v>
      </c>
      <c r="K773" s="7" t="s">
        <v>23</v>
      </c>
      <c r="L773" s="7"/>
      <c r="M773" s="7"/>
      <c r="N773" s="7">
        <f>Produccion[[#This Row],[Cant. Bolsas]]*Produccion[[#This Row],[Kilos Bolsa]]</f>
        <v>0</v>
      </c>
      <c r="O773" s="8" t="s">
        <v>49</v>
      </c>
      <c r="P773" s="29">
        <f>Produccion[[#This Row],[Kilos Producidos]]*VLOOKUP(Produccion[[#This Row],[PRODUCTO]],ValorXKG[#All],2,FALSE)</f>
        <v>0</v>
      </c>
    </row>
    <row r="774" spans="4:16" x14ac:dyDescent="0.25">
      <c r="D774" s="4" t="s">
        <v>824</v>
      </c>
      <c r="E774" s="5">
        <v>44536</v>
      </c>
      <c r="F774" s="6">
        <v>0.88888888888888884</v>
      </c>
      <c r="G774" s="6">
        <v>0.91666666666666663</v>
      </c>
      <c r="H774" s="6">
        <f>MOD(Produccion[HORA FIN]-Produccion[HORA INICIO],1)</f>
        <v>2.777777777777779E-2</v>
      </c>
      <c r="I774" s="16" t="s">
        <v>151</v>
      </c>
      <c r="J774" s="7" t="s">
        <v>783</v>
      </c>
      <c r="K774" s="7" t="s">
        <v>19</v>
      </c>
      <c r="L774" s="7">
        <v>14</v>
      </c>
      <c r="M774" s="7">
        <v>20</v>
      </c>
      <c r="N774" s="7">
        <f>Produccion[[#This Row],[Cant. Bolsas]]*Produccion[[#This Row],[Kilos Bolsa]]</f>
        <v>280</v>
      </c>
      <c r="O774" s="8" t="s">
        <v>827</v>
      </c>
      <c r="P774" s="29">
        <f>Produccion[[#This Row],[Kilos Producidos]]*VLOOKUP(Produccion[[#This Row],[PRODUCTO]],ValorXKG[#All],2,FALSE)</f>
        <v>28000</v>
      </c>
    </row>
    <row r="775" spans="4:16" x14ac:dyDescent="0.25">
      <c r="D775" s="4" t="s">
        <v>826</v>
      </c>
      <c r="E775" s="5">
        <v>44536</v>
      </c>
      <c r="F775" s="6">
        <v>0.91666666666666663</v>
      </c>
      <c r="G775" s="6">
        <v>0.25</v>
      </c>
      <c r="H775" s="6">
        <f>MOD(Produccion[HORA FIN]-Produccion[HORA INICIO],1)</f>
        <v>0.33333333333333337</v>
      </c>
      <c r="I775" s="16" t="s">
        <v>289</v>
      </c>
      <c r="J775" s="7" t="s">
        <v>786</v>
      </c>
      <c r="K775" s="7" t="s">
        <v>19</v>
      </c>
      <c r="L775" s="7">
        <v>125</v>
      </c>
      <c r="M775" s="7">
        <v>20</v>
      </c>
      <c r="N775" s="7">
        <f>Produccion[[#This Row],[Cant. Bolsas]]*Produccion[[#This Row],[Kilos Bolsa]]</f>
        <v>2500</v>
      </c>
      <c r="O775" s="8" t="s">
        <v>827</v>
      </c>
      <c r="P775" s="29">
        <f>Produccion[[#This Row],[Kilos Producidos]]*VLOOKUP(Produccion[[#This Row],[PRODUCTO]],ValorXKG[#All],2,FALSE)</f>
        <v>250000</v>
      </c>
    </row>
    <row r="776" spans="4:16" x14ac:dyDescent="0.25">
      <c r="D776" s="4" t="s">
        <v>825</v>
      </c>
      <c r="E776" s="5">
        <v>44537</v>
      </c>
      <c r="F776" s="6">
        <v>0.25</v>
      </c>
      <c r="G776" s="6">
        <v>0.375</v>
      </c>
      <c r="H776" s="6">
        <f>MOD(Produccion[HORA FIN]-Produccion[HORA INICIO],1)</f>
        <v>0.125</v>
      </c>
      <c r="I776" s="16" t="s">
        <v>101</v>
      </c>
      <c r="J776" s="7" t="s">
        <v>413</v>
      </c>
      <c r="K776" s="7" t="s">
        <v>19</v>
      </c>
      <c r="L776" s="7">
        <v>40</v>
      </c>
      <c r="M776" s="7">
        <v>20</v>
      </c>
      <c r="N776" s="7">
        <f>Produccion[[#This Row],[Cant. Bolsas]]*Produccion[[#This Row],[Kilos Bolsa]]</f>
        <v>800</v>
      </c>
      <c r="O776" s="8" t="s">
        <v>827</v>
      </c>
      <c r="P776" s="29">
        <f>Produccion[[#This Row],[Kilos Producidos]]*VLOOKUP(Produccion[[#This Row],[PRODUCTO]],ValorXKG[#All],2,FALSE)</f>
        <v>80000</v>
      </c>
    </row>
    <row r="777" spans="4:16" x14ac:dyDescent="0.25">
      <c r="D777" s="4" t="s">
        <v>825</v>
      </c>
      <c r="E777" s="5">
        <v>44537</v>
      </c>
      <c r="F777" s="6">
        <v>0.375</v>
      </c>
      <c r="G777" s="6">
        <v>0.45833333333333331</v>
      </c>
      <c r="H777" s="6">
        <f>MOD(Produccion[HORA FIN]-Produccion[HORA INICIO],1)</f>
        <v>8.3333333333333315E-2</v>
      </c>
      <c r="I777" s="16" t="s">
        <v>22</v>
      </c>
      <c r="J777" s="7" t="s">
        <v>413</v>
      </c>
      <c r="K777" s="7" t="s">
        <v>23</v>
      </c>
      <c r="L777" s="7"/>
      <c r="M777" s="7"/>
      <c r="N777" s="7">
        <f>Produccion[[#This Row],[Cant. Bolsas]]*Produccion[[#This Row],[Kilos Bolsa]]</f>
        <v>0</v>
      </c>
      <c r="O777" s="8" t="s">
        <v>45</v>
      </c>
      <c r="P777" s="29">
        <f>Produccion[[#This Row],[Kilos Producidos]]*VLOOKUP(Produccion[[#This Row],[PRODUCTO]],ValorXKG[#All],2,FALSE)</f>
        <v>0</v>
      </c>
    </row>
    <row r="778" spans="4:16" x14ac:dyDescent="0.25">
      <c r="D778" s="4" t="s">
        <v>825</v>
      </c>
      <c r="E778" s="5">
        <v>44537</v>
      </c>
      <c r="F778" s="6">
        <v>0.45833333333333331</v>
      </c>
      <c r="G778" s="6">
        <v>0.58333333333333337</v>
      </c>
      <c r="H778" s="6">
        <f>MOD(Produccion[HORA FIN]-Produccion[HORA INICIO],1)</f>
        <v>0.12500000000000006</v>
      </c>
      <c r="I778" s="16" t="s">
        <v>104</v>
      </c>
      <c r="J778" s="7" t="s">
        <v>413</v>
      </c>
      <c r="K778" s="7" t="s">
        <v>19</v>
      </c>
      <c r="L778" s="7">
        <v>48</v>
      </c>
      <c r="M778" s="7">
        <v>20</v>
      </c>
      <c r="N778" s="7">
        <f>Produccion[[#This Row],[Cant. Bolsas]]*Produccion[[#This Row],[Kilos Bolsa]]</f>
        <v>960</v>
      </c>
      <c r="O778" s="8" t="s">
        <v>827</v>
      </c>
      <c r="P778" s="29">
        <f>Produccion[[#This Row],[Kilos Producidos]]*VLOOKUP(Produccion[[#This Row],[PRODUCTO]],ValorXKG[#All],2,FALSE)</f>
        <v>96000</v>
      </c>
    </row>
    <row r="779" spans="4:16" x14ac:dyDescent="0.25">
      <c r="D779" s="4" t="s">
        <v>824</v>
      </c>
      <c r="E779" s="5">
        <v>44537</v>
      </c>
      <c r="F779" s="6">
        <v>0.58333333333333337</v>
      </c>
      <c r="G779" s="6">
        <v>0.91666666666666663</v>
      </c>
      <c r="H779" s="6">
        <f>MOD(Produccion[HORA FIN]-Produccion[HORA INICIO],1)</f>
        <v>0.33333333333333326</v>
      </c>
      <c r="I779" s="16" t="s">
        <v>228</v>
      </c>
      <c r="J779" s="7" t="s">
        <v>783</v>
      </c>
      <c r="K779" s="7" t="s">
        <v>13</v>
      </c>
      <c r="L779" s="7">
        <v>110</v>
      </c>
      <c r="M779" s="7">
        <v>20</v>
      </c>
      <c r="N779" s="7">
        <f>Produccion[[#This Row],[Cant. Bolsas]]*Produccion[[#This Row],[Kilos Bolsa]]</f>
        <v>2200</v>
      </c>
      <c r="O779" s="8" t="s">
        <v>827</v>
      </c>
      <c r="P779" s="29">
        <f>Produccion[[#This Row],[Kilos Producidos]]*VLOOKUP(Produccion[[#This Row],[PRODUCTO]],ValorXKG[#All],2,FALSE)</f>
        <v>220000</v>
      </c>
    </row>
    <row r="780" spans="4:16" x14ac:dyDescent="0.25">
      <c r="D780" s="4" t="s">
        <v>826</v>
      </c>
      <c r="E780" s="5">
        <v>44537</v>
      </c>
      <c r="F780" s="6">
        <v>0.91666666666666663</v>
      </c>
      <c r="G780" s="6">
        <v>3.4722222222222224E-2</v>
      </c>
      <c r="H780" s="6">
        <f>MOD(Produccion[HORA FIN]-Produccion[HORA INICIO],1)</f>
        <v>0.11805555555555558</v>
      </c>
      <c r="I780" s="16" t="s">
        <v>290</v>
      </c>
      <c r="J780" s="7" t="s">
        <v>786</v>
      </c>
      <c r="K780" s="7" t="s">
        <v>13</v>
      </c>
      <c r="L780" s="7">
        <v>30</v>
      </c>
      <c r="M780" s="7">
        <v>20</v>
      </c>
      <c r="N780" s="7">
        <f>Produccion[[#This Row],[Cant. Bolsas]]*Produccion[[#This Row],[Kilos Bolsa]]</f>
        <v>600</v>
      </c>
      <c r="O780" s="8" t="s">
        <v>827</v>
      </c>
      <c r="P780" s="29">
        <f>Produccion[[#This Row],[Kilos Producidos]]*VLOOKUP(Produccion[[#This Row],[PRODUCTO]],ValorXKG[#All],2,FALSE)</f>
        <v>60000</v>
      </c>
    </row>
    <row r="781" spans="4:16" x14ac:dyDescent="0.25">
      <c r="D781" s="4" t="s">
        <v>826</v>
      </c>
      <c r="E781" s="5">
        <v>44537</v>
      </c>
      <c r="F781" s="6">
        <v>3.4722222222222224E-2</v>
      </c>
      <c r="G781" s="6">
        <v>6.25E-2</v>
      </c>
      <c r="H781" s="6">
        <f>MOD(Produccion[HORA FIN]-Produccion[HORA INICIO],1)</f>
        <v>2.7777777777777776E-2</v>
      </c>
      <c r="I781" s="16" t="s">
        <v>22</v>
      </c>
      <c r="J781" s="7" t="s">
        <v>786</v>
      </c>
      <c r="K781" s="7" t="s">
        <v>23</v>
      </c>
      <c r="L781" s="7"/>
      <c r="M781" s="7"/>
      <c r="N781" s="7">
        <f>Produccion[[#This Row],[Cant. Bolsas]]*Produccion[[#This Row],[Kilos Bolsa]]</f>
        <v>0</v>
      </c>
      <c r="O781" s="8" t="s">
        <v>28</v>
      </c>
      <c r="P781" s="29">
        <f>Produccion[[#This Row],[Kilos Producidos]]*VLOOKUP(Produccion[[#This Row],[PRODUCTO]],ValorXKG[#All],2,FALSE)</f>
        <v>0</v>
      </c>
    </row>
    <row r="782" spans="4:16" x14ac:dyDescent="0.25">
      <c r="D782" s="4" t="s">
        <v>826</v>
      </c>
      <c r="E782" s="5">
        <v>44537</v>
      </c>
      <c r="F782" s="6">
        <v>6.25E-2</v>
      </c>
      <c r="G782" s="6">
        <v>0.25</v>
      </c>
      <c r="H782" s="6">
        <f>MOD(Produccion[HORA FIN]-Produccion[HORA INICIO],1)</f>
        <v>0.1875</v>
      </c>
      <c r="I782" s="16" t="s">
        <v>291</v>
      </c>
      <c r="J782" s="7" t="s">
        <v>786</v>
      </c>
      <c r="K782" s="7" t="s">
        <v>13</v>
      </c>
      <c r="L782" s="7">
        <v>75</v>
      </c>
      <c r="M782" s="7">
        <v>20</v>
      </c>
      <c r="N782" s="7">
        <f>Produccion[[#This Row],[Cant. Bolsas]]*Produccion[[#This Row],[Kilos Bolsa]]</f>
        <v>1500</v>
      </c>
      <c r="O782" s="8" t="s">
        <v>827</v>
      </c>
      <c r="P782" s="29">
        <f>Produccion[[#This Row],[Kilos Producidos]]*VLOOKUP(Produccion[[#This Row],[PRODUCTO]],ValorXKG[#All],2,FALSE)</f>
        <v>150000</v>
      </c>
    </row>
    <row r="783" spans="4:16" x14ac:dyDescent="0.25">
      <c r="D783" s="4" t="s">
        <v>825</v>
      </c>
      <c r="E783" s="5">
        <v>44538</v>
      </c>
      <c r="F783" s="6">
        <v>0.25</v>
      </c>
      <c r="G783" s="6">
        <v>0.44444444444444442</v>
      </c>
      <c r="H783" s="6">
        <f>MOD(Produccion[HORA FIN]-Produccion[HORA INICIO],1)</f>
        <v>0.19444444444444442</v>
      </c>
      <c r="I783" s="16" t="s">
        <v>292</v>
      </c>
      <c r="J783" s="7" t="s">
        <v>74</v>
      </c>
      <c r="K783" s="7" t="s">
        <v>13</v>
      </c>
      <c r="L783" s="7">
        <v>68</v>
      </c>
      <c r="M783" s="7">
        <v>20</v>
      </c>
      <c r="N783" s="7">
        <f>Produccion[[#This Row],[Cant. Bolsas]]*Produccion[[#This Row],[Kilos Bolsa]]</f>
        <v>1360</v>
      </c>
      <c r="O783" s="8" t="s">
        <v>827</v>
      </c>
      <c r="P783" s="29">
        <f>Produccion[[#This Row],[Kilos Producidos]]*VLOOKUP(Produccion[[#This Row],[PRODUCTO]],ValorXKG[#All],2,FALSE)</f>
        <v>136000</v>
      </c>
    </row>
    <row r="784" spans="4:16" x14ac:dyDescent="0.25">
      <c r="D784" s="4" t="s">
        <v>825</v>
      </c>
      <c r="E784" s="5">
        <v>44538</v>
      </c>
      <c r="F784" s="6">
        <v>0.44444444444444442</v>
      </c>
      <c r="G784" s="6">
        <v>0.51388888888888884</v>
      </c>
      <c r="H784" s="6">
        <f>MOD(Produccion[HORA FIN]-Produccion[HORA INICIO],1)</f>
        <v>6.944444444444442E-2</v>
      </c>
      <c r="I784" s="16" t="s">
        <v>22</v>
      </c>
      <c r="J784" s="7" t="s">
        <v>74</v>
      </c>
      <c r="K784" s="7" t="s">
        <v>23</v>
      </c>
      <c r="L784" s="7"/>
      <c r="M784" s="7"/>
      <c r="N784" s="7">
        <f>Produccion[[#This Row],[Cant. Bolsas]]*Produccion[[#This Row],[Kilos Bolsa]]</f>
        <v>0</v>
      </c>
      <c r="O784" s="8" t="s">
        <v>28</v>
      </c>
      <c r="P784" s="29">
        <f>Produccion[[#This Row],[Kilos Producidos]]*VLOOKUP(Produccion[[#This Row],[PRODUCTO]],ValorXKG[#All],2,FALSE)</f>
        <v>0</v>
      </c>
    </row>
    <row r="785" spans="4:16" x14ac:dyDescent="0.25">
      <c r="D785" s="4" t="s">
        <v>825</v>
      </c>
      <c r="E785" s="5">
        <v>44538</v>
      </c>
      <c r="F785" s="6">
        <v>0.51388888888888884</v>
      </c>
      <c r="G785" s="6">
        <v>0.58333333333333337</v>
      </c>
      <c r="H785" s="6">
        <f>MOD(Produccion[HORA FIN]-Produccion[HORA INICIO],1)</f>
        <v>6.9444444444444531E-2</v>
      </c>
      <c r="I785" s="16" t="s">
        <v>42</v>
      </c>
      <c r="J785" s="7" t="s">
        <v>74</v>
      </c>
      <c r="K785" s="7" t="s">
        <v>32</v>
      </c>
      <c r="L785" s="7">
        <v>15</v>
      </c>
      <c r="M785" s="7">
        <v>30</v>
      </c>
      <c r="N785" s="7">
        <f>Produccion[[#This Row],[Cant. Bolsas]]*Produccion[[#This Row],[Kilos Bolsa]]</f>
        <v>450</v>
      </c>
      <c r="O785" s="8" t="s">
        <v>827</v>
      </c>
      <c r="P785" s="29">
        <f>Produccion[[#This Row],[Kilos Producidos]]*VLOOKUP(Produccion[[#This Row],[PRODUCTO]],ValorXKG[#All],2,FALSE)</f>
        <v>51750</v>
      </c>
    </row>
    <row r="786" spans="4:16" x14ac:dyDescent="0.25">
      <c r="D786" s="4" t="s">
        <v>825</v>
      </c>
      <c r="E786" s="5">
        <v>44539</v>
      </c>
      <c r="F786" s="6">
        <v>0.25</v>
      </c>
      <c r="G786" s="6">
        <v>0.33333333333333331</v>
      </c>
      <c r="H786" s="6">
        <f>MOD(Produccion[HORA FIN]-Produccion[HORA INICIO],1)</f>
        <v>8.3333333333333315E-2</v>
      </c>
      <c r="I786" s="16" t="s">
        <v>22</v>
      </c>
      <c r="J786" s="7" t="s">
        <v>66</v>
      </c>
      <c r="K786" s="7" t="s">
        <v>23</v>
      </c>
      <c r="L786" s="7"/>
      <c r="M786" s="7"/>
      <c r="N786" s="7">
        <f>Produccion[[#This Row],[Cant. Bolsas]]*Produccion[[#This Row],[Kilos Bolsa]]</f>
        <v>0</v>
      </c>
      <c r="O786" s="8" t="s">
        <v>45</v>
      </c>
      <c r="P786" s="29">
        <f>Produccion[[#This Row],[Kilos Producidos]]*VLOOKUP(Produccion[[#This Row],[PRODUCTO]],ValorXKG[#All],2,FALSE)</f>
        <v>0</v>
      </c>
    </row>
    <row r="787" spans="4:16" x14ac:dyDescent="0.25">
      <c r="D787" s="4" t="s">
        <v>825</v>
      </c>
      <c r="E787" s="5">
        <v>44539</v>
      </c>
      <c r="F787" s="6">
        <v>0.33333333333333331</v>
      </c>
      <c r="G787" s="6">
        <v>0.39583333333333331</v>
      </c>
      <c r="H787" s="6">
        <f>MOD(Produccion[HORA FIN]-Produccion[HORA INICIO],1)</f>
        <v>6.25E-2</v>
      </c>
      <c r="I787" s="16" t="s">
        <v>33</v>
      </c>
      <c r="J787" s="7" t="s">
        <v>66</v>
      </c>
      <c r="K787" s="7" t="s">
        <v>26</v>
      </c>
      <c r="L787" s="7">
        <v>9</v>
      </c>
      <c r="M787" s="7">
        <v>40</v>
      </c>
      <c r="N787" s="7">
        <f>Produccion[[#This Row],[Cant. Bolsas]]*Produccion[[#This Row],[Kilos Bolsa]]</f>
        <v>360</v>
      </c>
      <c r="O787" s="8" t="s">
        <v>45</v>
      </c>
      <c r="P787" s="29">
        <f>Produccion[[#This Row],[Kilos Producidos]]*VLOOKUP(Produccion[[#This Row],[PRODUCTO]],ValorXKG[#All],2,FALSE)</f>
        <v>54000</v>
      </c>
    </row>
    <row r="788" spans="4:16" x14ac:dyDescent="0.25">
      <c r="D788" s="4" t="s">
        <v>825</v>
      </c>
      <c r="E788" s="5">
        <v>44539</v>
      </c>
      <c r="F788" s="6">
        <v>0.39583333333333331</v>
      </c>
      <c r="G788" s="6">
        <v>0.58333333333333337</v>
      </c>
      <c r="H788" s="6">
        <f>MOD(Produccion[HORA FIN]-Produccion[HORA INICIO],1)</f>
        <v>0.18750000000000006</v>
      </c>
      <c r="I788" s="16" t="s">
        <v>293</v>
      </c>
      <c r="J788" s="7" t="s">
        <v>413</v>
      </c>
      <c r="K788" s="7" t="s">
        <v>32</v>
      </c>
      <c r="L788" s="7">
        <v>31</v>
      </c>
      <c r="M788" s="7">
        <v>30</v>
      </c>
      <c r="N788" s="7">
        <f>Produccion[[#This Row],[Cant. Bolsas]]*Produccion[[#This Row],[Kilos Bolsa]]</f>
        <v>930</v>
      </c>
      <c r="O788" s="8" t="s">
        <v>827</v>
      </c>
      <c r="P788" s="29">
        <f>Produccion[[#This Row],[Kilos Producidos]]*VLOOKUP(Produccion[[#This Row],[PRODUCTO]],ValorXKG[#All],2,FALSE)</f>
        <v>106950</v>
      </c>
    </row>
    <row r="789" spans="4:16" x14ac:dyDescent="0.25">
      <c r="D789" s="4" t="s">
        <v>824</v>
      </c>
      <c r="E789" s="5">
        <v>44539</v>
      </c>
      <c r="F789" s="6">
        <v>0.58333333333333337</v>
      </c>
      <c r="G789" s="6">
        <v>0.66666666666666663</v>
      </c>
      <c r="H789" s="6">
        <f>MOD(Produccion[HORA FIN]-Produccion[HORA INICIO],1)</f>
        <v>8.3333333333333259E-2</v>
      </c>
      <c r="I789" s="16" t="s">
        <v>294</v>
      </c>
      <c r="J789" s="7" t="s">
        <v>788</v>
      </c>
      <c r="K789" s="7" t="s">
        <v>32</v>
      </c>
      <c r="L789" s="7">
        <v>7</v>
      </c>
      <c r="M789" s="7">
        <v>30</v>
      </c>
      <c r="N789" s="7">
        <f>Produccion[[#This Row],[Cant. Bolsas]]*Produccion[[#This Row],[Kilos Bolsa]]</f>
        <v>210</v>
      </c>
      <c r="O789" s="8" t="s">
        <v>827</v>
      </c>
      <c r="P789" s="29">
        <f>Produccion[[#This Row],[Kilos Producidos]]*VLOOKUP(Produccion[[#This Row],[PRODUCTO]],ValorXKG[#All],2,FALSE)</f>
        <v>24150</v>
      </c>
    </row>
    <row r="790" spans="4:16" x14ac:dyDescent="0.25">
      <c r="D790" s="4" t="s">
        <v>824</v>
      </c>
      <c r="E790" s="5">
        <v>44539</v>
      </c>
      <c r="F790" s="6">
        <v>0.66666666666666663</v>
      </c>
      <c r="G790" s="6">
        <v>0.70833333333333337</v>
      </c>
      <c r="H790" s="6">
        <f>MOD(Produccion[HORA FIN]-Produccion[HORA INICIO],1)</f>
        <v>4.1666666666666741E-2</v>
      </c>
      <c r="I790" s="16" t="s">
        <v>22</v>
      </c>
      <c r="J790" s="7" t="s">
        <v>788</v>
      </c>
      <c r="K790" s="7" t="s">
        <v>23</v>
      </c>
      <c r="L790" s="7"/>
      <c r="M790" s="7"/>
      <c r="N790" s="7">
        <f>Produccion[[#This Row],[Cant. Bolsas]]*Produccion[[#This Row],[Kilos Bolsa]]</f>
        <v>0</v>
      </c>
      <c r="O790" s="8" t="s">
        <v>41</v>
      </c>
      <c r="P790" s="29">
        <f>Produccion[[#This Row],[Kilos Producidos]]*VLOOKUP(Produccion[[#This Row],[PRODUCTO]],ValorXKG[#All],2,FALSE)</f>
        <v>0</v>
      </c>
    </row>
    <row r="791" spans="4:16" x14ac:dyDescent="0.25">
      <c r="D791" s="4" t="s">
        <v>824</v>
      </c>
      <c r="E791" s="5">
        <v>44539</v>
      </c>
      <c r="F791" s="6">
        <v>0.70833333333333337</v>
      </c>
      <c r="G791" s="6">
        <v>0.91666666666666663</v>
      </c>
      <c r="H791" s="6">
        <f>MOD(Produccion[HORA FIN]-Produccion[HORA INICIO],1)</f>
        <v>0.20833333333333326</v>
      </c>
      <c r="I791" s="16" t="s">
        <v>295</v>
      </c>
      <c r="J791" s="7" t="s">
        <v>788</v>
      </c>
      <c r="K791" s="7" t="s">
        <v>26</v>
      </c>
      <c r="L791" s="7">
        <v>46</v>
      </c>
      <c r="M791" s="7">
        <v>40</v>
      </c>
      <c r="N791" s="7">
        <f>Produccion[[#This Row],[Cant. Bolsas]]*Produccion[[#This Row],[Kilos Bolsa]]</f>
        <v>1840</v>
      </c>
      <c r="O791" s="8" t="s">
        <v>827</v>
      </c>
      <c r="P791" s="29">
        <f>Produccion[[#This Row],[Kilos Producidos]]*VLOOKUP(Produccion[[#This Row],[PRODUCTO]],ValorXKG[#All],2,FALSE)</f>
        <v>276000</v>
      </c>
    </row>
    <row r="792" spans="4:16" x14ac:dyDescent="0.25">
      <c r="D792" s="4" t="s">
        <v>826</v>
      </c>
      <c r="E792" s="5">
        <v>44539</v>
      </c>
      <c r="F792" s="6">
        <v>0.91666666666666663</v>
      </c>
      <c r="G792" s="6">
        <v>0.10416666666666667</v>
      </c>
      <c r="H792" s="6">
        <f>MOD(Produccion[HORA FIN]-Produccion[HORA INICIO],1)</f>
        <v>0.1875</v>
      </c>
      <c r="I792" s="16" t="s">
        <v>296</v>
      </c>
      <c r="J792" s="7" t="s">
        <v>789</v>
      </c>
      <c r="K792" s="7" t="s">
        <v>26</v>
      </c>
      <c r="L792" s="7">
        <v>40</v>
      </c>
      <c r="M792" s="7">
        <v>40</v>
      </c>
      <c r="N792" s="7">
        <f>Produccion[[#This Row],[Cant. Bolsas]]*Produccion[[#This Row],[Kilos Bolsa]]</f>
        <v>1600</v>
      </c>
      <c r="O792" s="8" t="s">
        <v>827</v>
      </c>
      <c r="P792" s="29">
        <f>Produccion[[#This Row],[Kilos Producidos]]*VLOOKUP(Produccion[[#This Row],[PRODUCTO]],ValorXKG[#All],2,FALSE)</f>
        <v>240000</v>
      </c>
    </row>
    <row r="793" spans="4:16" x14ac:dyDescent="0.25">
      <c r="D793" s="4" t="s">
        <v>826</v>
      </c>
      <c r="E793" s="5">
        <v>44539</v>
      </c>
      <c r="F793" s="6">
        <v>0.10416666666666667</v>
      </c>
      <c r="G793" s="6">
        <v>0.14583333333333334</v>
      </c>
      <c r="H793" s="6">
        <f>MOD(Produccion[HORA FIN]-Produccion[HORA INICIO],1)</f>
        <v>4.1666666666666671E-2</v>
      </c>
      <c r="I793" s="16" t="s">
        <v>22</v>
      </c>
      <c r="J793" s="7" t="s">
        <v>789</v>
      </c>
      <c r="K793" s="7" t="s">
        <v>23</v>
      </c>
      <c r="L793" s="7"/>
      <c r="M793" s="7"/>
      <c r="N793" s="7">
        <f>Produccion[[#This Row],[Cant. Bolsas]]*Produccion[[#This Row],[Kilos Bolsa]]</f>
        <v>0</v>
      </c>
      <c r="O793" s="8" t="s">
        <v>45</v>
      </c>
      <c r="P793" s="29">
        <f>Produccion[[#This Row],[Kilos Producidos]]*VLOOKUP(Produccion[[#This Row],[PRODUCTO]],ValorXKG[#All],2,FALSE)</f>
        <v>0</v>
      </c>
    </row>
    <row r="794" spans="4:16" x14ac:dyDescent="0.25">
      <c r="D794" s="4" t="s">
        <v>826</v>
      </c>
      <c r="E794" s="5">
        <v>44539</v>
      </c>
      <c r="F794" s="6">
        <v>0.14583333333333334</v>
      </c>
      <c r="G794" s="6">
        <v>0.25</v>
      </c>
      <c r="H794" s="6">
        <f>MOD(Produccion[HORA FIN]-Produccion[HORA INICIO],1)</f>
        <v>0.10416666666666666</v>
      </c>
      <c r="I794" s="16" t="s">
        <v>297</v>
      </c>
      <c r="J794" s="7" t="s">
        <v>789</v>
      </c>
      <c r="K794" s="7" t="s">
        <v>38</v>
      </c>
      <c r="L794" s="7">
        <v>19</v>
      </c>
      <c r="M794" s="7">
        <v>20</v>
      </c>
      <c r="N794" s="7">
        <f>Produccion[[#This Row],[Cant. Bolsas]]*Produccion[[#This Row],[Kilos Bolsa]]</f>
        <v>380</v>
      </c>
      <c r="O794" s="8" t="s">
        <v>827</v>
      </c>
      <c r="P794" s="29">
        <f>Produccion[[#This Row],[Kilos Producidos]]*VLOOKUP(Produccion[[#This Row],[PRODUCTO]],ValorXKG[#All],2,FALSE)</f>
        <v>62700</v>
      </c>
    </row>
    <row r="795" spans="4:16" x14ac:dyDescent="0.25">
      <c r="D795" s="4" t="s">
        <v>826</v>
      </c>
      <c r="E795" s="5">
        <v>44539</v>
      </c>
      <c r="F795" s="6">
        <v>0.14583333333333334</v>
      </c>
      <c r="G795" s="6">
        <v>0.25</v>
      </c>
      <c r="H795" s="6">
        <f>MOD(Produccion[HORA FIN]-Produccion[HORA INICIO],1)</f>
        <v>0.10416666666666666</v>
      </c>
      <c r="I795" s="16" t="s">
        <v>238</v>
      </c>
      <c r="J795" s="7" t="s">
        <v>789</v>
      </c>
      <c r="K795" s="7" t="s">
        <v>36</v>
      </c>
      <c r="L795" s="7">
        <v>13</v>
      </c>
      <c r="M795" s="7">
        <v>30</v>
      </c>
      <c r="N795" s="7">
        <f>Produccion[[#This Row],[Cant. Bolsas]]*Produccion[[#This Row],[Kilos Bolsa]]</f>
        <v>390</v>
      </c>
      <c r="O795" s="8" t="s">
        <v>827</v>
      </c>
      <c r="P795" s="29">
        <f>Produccion[[#This Row],[Kilos Producidos]]*VLOOKUP(Produccion[[#This Row],[PRODUCTO]],ValorXKG[#All],2,FALSE)</f>
        <v>44850</v>
      </c>
    </row>
    <row r="796" spans="4:16" x14ac:dyDescent="0.25">
      <c r="D796" s="4" t="s">
        <v>825</v>
      </c>
      <c r="E796" s="5">
        <v>44540</v>
      </c>
      <c r="F796" s="6">
        <v>0.25</v>
      </c>
      <c r="G796" s="6">
        <v>0.58333333333333337</v>
      </c>
      <c r="H796" s="6">
        <f>MOD(Produccion[HORA FIN]-Produccion[HORA INICIO],1)</f>
        <v>0.33333333333333337</v>
      </c>
      <c r="I796" s="16" t="s">
        <v>97</v>
      </c>
      <c r="J796" s="7" t="s">
        <v>413</v>
      </c>
      <c r="K796" s="7" t="s">
        <v>36</v>
      </c>
      <c r="L796" s="7">
        <v>34</v>
      </c>
      <c r="M796" s="7">
        <v>30</v>
      </c>
      <c r="N796" s="7">
        <f>Produccion[[#This Row],[Cant. Bolsas]]*Produccion[[#This Row],[Kilos Bolsa]]</f>
        <v>1020</v>
      </c>
      <c r="O796" s="8" t="s">
        <v>827</v>
      </c>
      <c r="P796" s="29">
        <f>Produccion[[#This Row],[Kilos Producidos]]*VLOOKUP(Produccion[[#This Row],[PRODUCTO]],ValorXKG[#All],2,FALSE)</f>
        <v>117300</v>
      </c>
    </row>
    <row r="797" spans="4:16" x14ac:dyDescent="0.25">
      <c r="D797" s="4" t="s">
        <v>825</v>
      </c>
      <c r="E797" s="5">
        <v>44540</v>
      </c>
      <c r="F797" s="6">
        <v>0.25</v>
      </c>
      <c r="G797" s="6">
        <v>0.58333333333333337</v>
      </c>
      <c r="H797" s="6">
        <f>MOD(Produccion[HORA FIN]-Produccion[HORA INICIO],1)</f>
        <v>0.33333333333333337</v>
      </c>
      <c r="I797" s="16" t="s">
        <v>286</v>
      </c>
      <c r="J797" s="7" t="s">
        <v>413</v>
      </c>
      <c r="K797" s="7" t="s">
        <v>38</v>
      </c>
      <c r="L797" s="7">
        <v>47</v>
      </c>
      <c r="M797" s="7">
        <v>20</v>
      </c>
      <c r="N797" s="7">
        <f>Produccion[[#This Row],[Cant. Bolsas]]*Produccion[[#This Row],[Kilos Bolsa]]</f>
        <v>940</v>
      </c>
      <c r="O797" s="8" t="s">
        <v>827</v>
      </c>
      <c r="P797" s="29">
        <f>Produccion[[#This Row],[Kilos Producidos]]*VLOOKUP(Produccion[[#This Row],[PRODUCTO]],ValorXKG[#All],2,FALSE)</f>
        <v>155100</v>
      </c>
    </row>
    <row r="798" spans="4:16" x14ac:dyDescent="0.25">
      <c r="D798" s="4" t="s">
        <v>824</v>
      </c>
      <c r="E798" s="5">
        <v>44540</v>
      </c>
      <c r="F798" s="6">
        <v>0.58333333333333337</v>
      </c>
      <c r="G798" s="6">
        <v>0.91666666666666663</v>
      </c>
      <c r="H798" s="6">
        <f>MOD(Produccion[HORA FIN]-Produccion[HORA INICIO],1)</f>
        <v>0.33333333333333326</v>
      </c>
      <c r="I798" s="16" t="s">
        <v>21</v>
      </c>
      <c r="J798" s="7" t="s">
        <v>783</v>
      </c>
      <c r="K798" s="7" t="s">
        <v>36</v>
      </c>
      <c r="L798" s="7">
        <v>30</v>
      </c>
      <c r="M798" s="7">
        <v>30</v>
      </c>
      <c r="N798" s="7">
        <f>Produccion[[#This Row],[Cant. Bolsas]]*Produccion[[#This Row],[Kilos Bolsa]]</f>
        <v>900</v>
      </c>
      <c r="O798" s="8" t="s">
        <v>827</v>
      </c>
      <c r="P798" s="29">
        <f>Produccion[[#This Row],[Kilos Producidos]]*VLOOKUP(Produccion[[#This Row],[PRODUCTO]],ValorXKG[#All],2,FALSE)</f>
        <v>103500</v>
      </c>
    </row>
    <row r="799" spans="4:16" x14ac:dyDescent="0.25">
      <c r="D799" s="4" t="s">
        <v>824</v>
      </c>
      <c r="E799" s="5">
        <v>44540</v>
      </c>
      <c r="F799" s="6">
        <v>0.58333333333333337</v>
      </c>
      <c r="G799" s="6">
        <v>0.91666666666666663</v>
      </c>
      <c r="H799" s="6">
        <f>MOD(Produccion[HORA FIN]-Produccion[HORA INICIO],1)</f>
        <v>0.33333333333333326</v>
      </c>
      <c r="I799" s="16" t="s">
        <v>21</v>
      </c>
      <c r="J799" s="7" t="s">
        <v>783</v>
      </c>
      <c r="K799" s="7" t="s">
        <v>38</v>
      </c>
      <c r="L799" s="7">
        <v>45</v>
      </c>
      <c r="M799" s="7">
        <v>20</v>
      </c>
      <c r="N799" s="7">
        <f>Produccion[[#This Row],[Cant. Bolsas]]*Produccion[[#This Row],[Kilos Bolsa]]</f>
        <v>900</v>
      </c>
      <c r="O799" s="8" t="s">
        <v>827</v>
      </c>
      <c r="P799" s="29">
        <f>Produccion[[#This Row],[Kilos Producidos]]*VLOOKUP(Produccion[[#This Row],[PRODUCTO]],ValorXKG[#All],2,FALSE)</f>
        <v>148500</v>
      </c>
    </row>
    <row r="800" spans="4:16" x14ac:dyDescent="0.25">
      <c r="D800" s="4" t="s">
        <v>826</v>
      </c>
      <c r="E800" s="5">
        <v>44540</v>
      </c>
      <c r="F800" s="6">
        <v>0.91666666666666663</v>
      </c>
      <c r="G800" s="6">
        <v>0.97222222222222221</v>
      </c>
      <c r="H800" s="6">
        <f>MOD(Produccion[HORA FIN]-Produccion[HORA INICIO],1)</f>
        <v>5.555555555555558E-2</v>
      </c>
      <c r="I800" s="16" t="s">
        <v>22</v>
      </c>
      <c r="J800" s="7" t="s">
        <v>786</v>
      </c>
      <c r="K800" s="7" t="s">
        <v>23</v>
      </c>
      <c r="L800" s="7"/>
      <c r="M800" s="7"/>
      <c r="N800" s="7">
        <f>Produccion[[#This Row],[Cant. Bolsas]]*Produccion[[#This Row],[Kilos Bolsa]]</f>
        <v>0</v>
      </c>
      <c r="O800" s="8" t="s">
        <v>28</v>
      </c>
      <c r="P800" s="29">
        <f>Produccion[[#This Row],[Kilos Producidos]]*VLOOKUP(Produccion[[#This Row],[PRODUCTO]],ValorXKG[#All],2,FALSE)</f>
        <v>0</v>
      </c>
    </row>
    <row r="801" spans="4:16" x14ac:dyDescent="0.25">
      <c r="D801" s="4" t="s">
        <v>826</v>
      </c>
      <c r="E801" s="5">
        <v>44540</v>
      </c>
      <c r="F801" s="6">
        <v>0.97222222222222221</v>
      </c>
      <c r="G801" s="6">
        <v>0.21875</v>
      </c>
      <c r="H801" s="6">
        <f>MOD(Produccion[HORA FIN]-Produccion[HORA INICIO],1)</f>
        <v>0.24652777777777779</v>
      </c>
      <c r="I801" s="16" t="s">
        <v>298</v>
      </c>
      <c r="J801" s="7" t="s">
        <v>786</v>
      </c>
      <c r="K801" s="7" t="s">
        <v>32</v>
      </c>
      <c r="L801" s="7">
        <v>44</v>
      </c>
      <c r="M801" s="7">
        <v>30</v>
      </c>
      <c r="N801" s="7">
        <f>Produccion[[#This Row],[Cant. Bolsas]]*Produccion[[#This Row],[Kilos Bolsa]]</f>
        <v>1320</v>
      </c>
      <c r="O801" s="8" t="s">
        <v>827</v>
      </c>
      <c r="P801" s="29">
        <f>Produccion[[#This Row],[Kilos Producidos]]*VLOOKUP(Produccion[[#This Row],[PRODUCTO]],ValorXKG[#All],2,FALSE)</f>
        <v>151800</v>
      </c>
    </row>
    <row r="802" spans="4:16" x14ac:dyDescent="0.25">
      <c r="D802" s="4" t="s">
        <v>826</v>
      </c>
      <c r="E802" s="5">
        <v>44540</v>
      </c>
      <c r="F802" s="6">
        <v>0.21875</v>
      </c>
      <c r="G802" s="6">
        <v>0.25</v>
      </c>
      <c r="H802" s="6">
        <f>MOD(Produccion[HORA FIN]-Produccion[HORA INICIO],1)</f>
        <v>3.125E-2</v>
      </c>
      <c r="I802" s="16" t="s">
        <v>22</v>
      </c>
      <c r="J802" s="7" t="s">
        <v>786</v>
      </c>
      <c r="K802" s="7" t="s">
        <v>23</v>
      </c>
      <c r="L802" s="7"/>
      <c r="M802" s="7"/>
      <c r="N802" s="7">
        <f>Produccion[[#This Row],[Cant. Bolsas]]*Produccion[[#This Row],[Kilos Bolsa]]</f>
        <v>0</v>
      </c>
      <c r="O802" s="8" t="s">
        <v>45</v>
      </c>
      <c r="P802" s="29">
        <f>Produccion[[#This Row],[Kilos Producidos]]*VLOOKUP(Produccion[[#This Row],[PRODUCTO]],ValorXKG[#All],2,FALSE)</f>
        <v>0</v>
      </c>
    </row>
    <row r="803" spans="4:16" x14ac:dyDescent="0.25">
      <c r="D803" s="4" t="s">
        <v>825</v>
      </c>
      <c r="E803" s="5">
        <v>44541</v>
      </c>
      <c r="F803" s="6">
        <v>0.25</v>
      </c>
      <c r="G803" s="6">
        <v>0.41666666666666669</v>
      </c>
      <c r="H803" s="6">
        <f>MOD(Produccion[HORA FIN]-Produccion[HORA INICIO],1)</f>
        <v>0.16666666666666669</v>
      </c>
      <c r="I803" s="16" t="s">
        <v>141</v>
      </c>
      <c r="J803" s="7" t="s">
        <v>783</v>
      </c>
      <c r="K803" s="7" t="s">
        <v>26</v>
      </c>
      <c r="L803" s="7">
        <v>33</v>
      </c>
      <c r="M803" s="7">
        <v>40</v>
      </c>
      <c r="N803" s="7">
        <f>Produccion[[#This Row],[Cant. Bolsas]]*Produccion[[#This Row],[Kilos Bolsa]]</f>
        <v>1320</v>
      </c>
      <c r="O803" s="8" t="s">
        <v>827</v>
      </c>
      <c r="P803" s="29">
        <f>Produccion[[#This Row],[Kilos Producidos]]*VLOOKUP(Produccion[[#This Row],[PRODUCTO]],ValorXKG[#All],2,FALSE)</f>
        <v>198000</v>
      </c>
    </row>
    <row r="804" spans="4:16" x14ac:dyDescent="0.25">
      <c r="D804" s="4" t="s">
        <v>825</v>
      </c>
      <c r="E804" s="5">
        <v>44541</v>
      </c>
      <c r="F804" s="6">
        <v>0.41666666666666669</v>
      </c>
      <c r="G804" s="6">
        <v>0.45833333333333331</v>
      </c>
      <c r="H804" s="6">
        <f>MOD(Produccion[HORA FIN]-Produccion[HORA INICIO],1)</f>
        <v>4.166666666666663E-2</v>
      </c>
      <c r="I804" s="16" t="s">
        <v>22</v>
      </c>
      <c r="J804" s="7" t="s">
        <v>783</v>
      </c>
      <c r="K804" s="7" t="s">
        <v>23</v>
      </c>
      <c r="L804" s="7"/>
      <c r="M804" s="7"/>
      <c r="N804" s="7">
        <f>Produccion[[#This Row],[Cant. Bolsas]]*Produccion[[#This Row],[Kilos Bolsa]]</f>
        <v>0</v>
      </c>
      <c r="O804" s="8" t="s">
        <v>49</v>
      </c>
      <c r="P804" s="29">
        <f>Produccion[[#This Row],[Kilos Producidos]]*VLOOKUP(Produccion[[#This Row],[PRODUCTO]],ValorXKG[#All],2,FALSE)</f>
        <v>0</v>
      </c>
    </row>
    <row r="805" spans="4:16" x14ac:dyDescent="0.25">
      <c r="D805" s="4" t="s">
        <v>826</v>
      </c>
      <c r="E805" s="5">
        <v>44542</v>
      </c>
      <c r="F805" s="6">
        <v>0.91666666666666663</v>
      </c>
      <c r="G805" s="6">
        <v>0.98611111111111116</v>
      </c>
      <c r="H805" s="6">
        <f>MOD(Produccion[HORA FIN]-Produccion[HORA INICIO],1)</f>
        <v>6.9444444444444531E-2</v>
      </c>
      <c r="I805" s="16" t="s">
        <v>22</v>
      </c>
      <c r="J805" s="7" t="s">
        <v>789</v>
      </c>
      <c r="K805" s="7" t="s">
        <v>23</v>
      </c>
      <c r="L805" s="7"/>
      <c r="M805" s="7"/>
      <c r="N805" s="7">
        <f>Produccion[[#This Row],[Cant. Bolsas]]*Produccion[[#This Row],[Kilos Bolsa]]</f>
        <v>0</v>
      </c>
      <c r="O805" s="8" t="s">
        <v>45</v>
      </c>
      <c r="P805" s="29">
        <f>Produccion[[#This Row],[Kilos Producidos]]*VLOOKUP(Produccion[[#This Row],[PRODUCTO]],ValorXKG[#All],2,FALSE)</f>
        <v>0</v>
      </c>
    </row>
    <row r="806" spans="4:16" x14ac:dyDescent="0.25">
      <c r="D806" s="4" t="s">
        <v>826</v>
      </c>
      <c r="E806" s="5">
        <v>44542</v>
      </c>
      <c r="F806" s="6">
        <v>0.98611111111111116</v>
      </c>
      <c r="G806" s="6">
        <v>0.25</v>
      </c>
      <c r="H806" s="6">
        <f>MOD(Produccion[HORA FIN]-Produccion[HORA INICIO],1)</f>
        <v>0.26388888888888884</v>
      </c>
      <c r="I806" s="16" t="s">
        <v>299</v>
      </c>
      <c r="J806" s="7" t="s">
        <v>789</v>
      </c>
      <c r="K806" s="7" t="s">
        <v>32</v>
      </c>
      <c r="L806" s="7">
        <v>56</v>
      </c>
      <c r="M806" s="7">
        <v>30</v>
      </c>
      <c r="N806" s="7">
        <f>Produccion[[#This Row],[Cant. Bolsas]]*Produccion[[#This Row],[Kilos Bolsa]]</f>
        <v>1680</v>
      </c>
      <c r="O806" s="8" t="s">
        <v>827</v>
      </c>
      <c r="P806" s="29">
        <f>Produccion[[#This Row],[Kilos Producidos]]*VLOOKUP(Produccion[[#This Row],[PRODUCTO]],ValorXKG[#All],2,FALSE)</f>
        <v>193200</v>
      </c>
    </row>
    <row r="807" spans="4:16" x14ac:dyDescent="0.25">
      <c r="D807" s="4" t="s">
        <v>825</v>
      </c>
      <c r="E807" s="5">
        <v>44543</v>
      </c>
      <c r="F807" s="6">
        <v>0.25</v>
      </c>
      <c r="G807" s="6">
        <v>0.33333333333333331</v>
      </c>
      <c r="H807" s="6">
        <f>MOD(Produccion[HORA FIN]-Produccion[HORA INICIO],1)</f>
        <v>8.3333333333333315E-2</v>
      </c>
      <c r="I807" s="16" t="s">
        <v>300</v>
      </c>
      <c r="J807" s="7" t="s">
        <v>66</v>
      </c>
      <c r="K807" s="7" t="s">
        <v>32</v>
      </c>
      <c r="L807" s="7">
        <v>9</v>
      </c>
      <c r="M807" s="7">
        <v>30</v>
      </c>
      <c r="N807" s="7">
        <f>Produccion[[#This Row],[Cant. Bolsas]]*Produccion[[#This Row],[Kilos Bolsa]]</f>
        <v>270</v>
      </c>
      <c r="O807" s="8" t="s">
        <v>827</v>
      </c>
      <c r="P807" s="29">
        <f>Produccion[[#This Row],[Kilos Producidos]]*VLOOKUP(Produccion[[#This Row],[PRODUCTO]],ValorXKG[#All],2,FALSE)</f>
        <v>31050</v>
      </c>
    </row>
    <row r="808" spans="4:16" x14ac:dyDescent="0.25">
      <c r="D808" s="4" t="s">
        <v>825</v>
      </c>
      <c r="E808" s="5">
        <v>44543</v>
      </c>
      <c r="F808" s="6">
        <v>0.33333333333333331</v>
      </c>
      <c r="G808" s="6">
        <v>0.36458333333333331</v>
      </c>
      <c r="H808" s="6">
        <f>MOD(Produccion[HORA FIN]-Produccion[HORA INICIO],1)</f>
        <v>3.125E-2</v>
      </c>
      <c r="I808" s="16" t="s">
        <v>43</v>
      </c>
      <c r="J808" s="7" t="s">
        <v>66</v>
      </c>
      <c r="K808" s="7" t="s">
        <v>38</v>
      </c>
      <c r="L808" s="7">
        <v>2</v>
      </c>
      <c r="M808" s="7">
        <v>20</v>
      </c>
      <c r="N808" s="7">
        <f>Produccion[[#This Row],[Cant. Bolsas]]*Produccion[[#This Row],[Kilos Bolsa]]</f>
        <v>40</v>
      </c>
      <c r="O808" s="8" t="s">
        <v>827</v>
      </c>
      <c r="P808" s="29">
        <f>Produccion[[#This Row],[Kilos Producidos]]*VLOOKUP(Produccion[[#This Row],[PRODUCTO]],ValorXKG[#All],2,FALSE)</f>
        <v>6600</v>
      </c>
    </row>
    <row r="809" spans="4:16" x14ac:dyDescent="0.25">
      <c r="D809" s="4" t="s">
        <v>825</v>
      </c>
      <c r="E809" s="5">
        <v>44543</v>
      </c>
      <c r="F809" s="6">
        <v>0.33333333333333331</v>
      </c>
      <c r="G809" s="6">
        <v>0.36458333333333331</v>
      </c>
      <c r="H809" s="6">
        <f>MOD(Produccion[HORA FIN]-Produccion[HORA INICIO],1)</f>
        <v>3.125E-2</v>
      </c>
      <c r="I809" s="16" t="s">
        <v>142</v>
      </c>
      <c r="J809" s="7" t="s">
        <v>66</v>
      </c>
      <c r="K809" s="7" t="s">
        <v>36</v>
      </c>
      <c r="L809" s="7">
        <v>1</v>
      </c>
      <c r="M809" s="7">
        <v>30</v>
      </c>
      <c r="N809" s="7">
        <f>Produccion[[#This Row],[Cant. Bolsas]]*Produccion[[#This Row],[Kilos Bolsa]]</f>
        <v>30</v>
      </c>
      <c r="O809" s="8" t="s">
        <v>827</v>
      </c>
      <c r="P809" s="29">
        <f>Produccion[[#This Row],[Kilos Producidos]]*VLOOKUP(Produccion[[#This Row],[PRODUCTO]],ValorXKG[#All],2,FALSE)</f>
        <v>3450</v>
      </c>
    </row>
    <row r="810" spans="4:16" x14ac:dyDescent="0.25">
      <c r="D810" s="4" t="s">
        <v>825</v>
      </c>
      <c r="E810" s="5">
        <v>44543</v>
      </c>
      <c r="F810" s="6">
        <v>0.36458333333333331</v>
      </c>
      <c r="G810" s="6">
        <v>0.41666666666666669</v>
      </c>
      <c r="H810" s="6">
        <f>MOD(Produccion[HORA FIN]-Produccion[HORA INICIO],1)</f>
        <v>5.208333333333337E-2</v>
      </c>
      <c r="I810" s="16" t="s">
        <v>22</v>
      </c>
      <c r="J810" s="7" t="s">
        <v>66</v>
      </c>
      <c r="K810" s="7" t="s">
        <v>23</v>
      </c>
      <c r="L810" s="7"/>
      <c r="M810" s="7"/>
      <c r="N810" s="7">
        <f>Produccion[[#This Row],[Cant. Bolsas]]*Produccion[[#This Row],[Kilos Bolsa]]</f>
        <v>0</v>
      </c>
      <c r="O810" s="8" t="s">
        <v>41</v>
      </c>
      <c r="P810" s="29">
        <f>Produccion[[#This Row],[Kilos Producidos]]*VLOOKUP(Produccion[[#This Row],[PRODUCTO]],ValorXKG[#All],2,FALSE)</f>
        <v>0</v>
      </c>
    </row>
    <row r="811" spans="4:16" x14ac:dyDescent="0.25">
      <c r="D811" s="4" t="s">
        <v>825</v>
      </c>
      <c r="E811" s="5">
        <v>44543</v>
      </c>
      <c r="F811" s="6">
        <v>0.41666666666666669</v>
      </c>
      <c r="G811" s="6">
        <v>0.58333333333333337</v>
      </c>
      <c r="H811" s="6">
        <f>MOD(Produccion[HORA FIN]-Produccion[HORA INICIO],1)</f>
        <v>0.16666666666666669</v>
      </c>
      <c r="I811" s="16" t="s">
        <v>62</v>
      </c>
      <c r="J811" s="7" t="s">
        <v>66</v>
      </c>
      <c r="K811" s="7" t="s">
        <v>30</v>
      </c>
      <c r="L811" s="7">
        <v>60</v>
      </c>
      <c r="M811" s="7">
        <v>20</v>
      </c>
      <c r="N811" s="7">
        <f>Produccion[[#This Row],[Cant. Bolsas]]*Produccion[[#This Row],[Kilos Bolsa]]</f>
        <v>1200</v>
      </c>
      <c r="O811" s="8" t="s">
        <v>827</v>
      </c>
      <c r="P811" s="29">
        <f>Produccion[[#This Row],[Kilos Producidos]]*VLOOKUP(Produccion[[#This Row],[PRODUCTO]],ValorXKG[#All],2,FALSE)</f>
        <v>108000</v>
      </c>
    </row>
    <row r="812" spans="4:16" x14ac:dyDescent="0.25">
      <c r="D812" s="4" t="s">
        <v>824</v>
      </c>
      <c r="E812" s="5">
        <v>44543</v>
      </c>
      <c r="F812" s="6">
        <v>0.58333333333333337</v>
      </c>
      <c r="G812" s="6">
        <v>0.91666666666666663</v>
      </c>
      <c r="H812" s="6">
        <f>MOD(Produccion[HORA FIN]-Produccion[HORA INICIO],1)</f>
        <v>0.33333333333333326</v>
      </c>
      <c r="I812" s="16" t="s">
        <v>147</v>
      </c>
      <c r="J812" s="7" t="s">
        <v>783</v>
      </c>
      <c r="K812" s="7" t="s">
        <v>30</v>
      </c>
      <c r="L812" s="7">
        <v>95</v>
      </c>
      <c r="M812" s="7">
        <v>20</v>
      </c>
      <c r="N812" s="7">
        <f>Produccion[[#This Row],[Cant. Bolsas]]*Produccion[[#This Row],[Kilos Bolsa]]</f>
        <v>1900</v>
      </c>
      <c r="O812" s="8" t="s">
        <v>827</v>
      </c>
      <c r="P812" s="29">
        <f>Produccion[[#This Row],[Kilos Producidos]]*VLOOKUP(Produccion[[#This Row],[PRODUCTO]],ValorXKG[#All],2,FALSE)</f>
        <v>171000</v>
      </c>
    </row>
    <row r="813" spans="4:16" x14ac:dyDescent="0.25">
      <c r="D813" s="4" t="s">
        <v>826</v>
      </c>
      <c r="E813" s="5">
        <v>44543</v>
      </c>
      <c r="F813" s="6">
        <v>0.91666666666666663</v>
      </c>
      <c r="G813" s="6">
        <v>1.0416666666666666E-2</v>
      </c>
      <c r="H813" s="6">
        <f>MOD(Produccion[HORA FIN]-Produccion[HORA INICIO],1)</f>
        <v>9.375E-2</v>
      </c>
      <c r="I813" s="16" t="s">
        <v>233</v>
      </c>
      <c r="J813" s="7" t="s">
        <v>789</v>
      </c>
      <c r="K813" s="7" t="s">
        <v>30</v>
      </c>
      <c r="L813" s="7">
        <v>25</v>
      </c>
      <c r="M813" s="7">
        <v>20</v>
      </c>
      <c r="N813" s="7">
        <f>Produccion[[#This Row],[Cant. Bolsas]]*Produccion[[#This Row],[Kilos Bolsa]]</f>
        <v>500</v>
      </c>
      <c r="O813" s="8" t="s">
        <v>827</v>
      </c>
      <c r="P813" s="29">
        <f>Produccion[[#This Row],[Kilos Producidos]]*VLOOKUP(Produccion[[#This Row],[PRODUCTO]],ValorXKG[#All],2,FALSE)</f>
        <v>45000</v>
      </c>
    </row>
    <row r="814" spans="4:16" x14ac:dyDescent="0.25">
      <c r="D814" s="4" t="s">
        <v>826</v>
      </c>
      <c r="E814" s="5">
        <v>44543</v>
      </c>
      <c r="F814" s="6">
        <v>1.0416666666666666E-2</v>
      </c>
      <c r="G814" s="6">
        <v>5.9027777777777776E-2</v>
      </c>
      <c r="H814" s="6">
        <f>MOD(Produccion[HORA FIN]-Produccion[HORA INICIO],1)</f>
        <v>4.8611111111111112E-2</v>
      </c>
      <c r="I814" s="16" t="s">
        <v>22</v>
      </c>
      <c r="J814" s="7" t="s">
        <v>789</v>
      </c>
      <c r="K814" s="7" t="s">
        <v>23</v>
      </c>
      <c r="L814" s="7"/>
      <c r="M814" s="7"/>
      <c r="N814" s="7">
        <f>Produccion[[#This Row],[Cant. Bolsas]]*Produccion[[#This Row],[Kilos Bolsa]]</f>
        <v>0</v>
      </c>
      <c r="O814" s="8" t="s">
        <v>28</v>
      </c>
      <c r="P814" s="29">
        <f>Produccion[[#This Row],[Kilos Producidos]]*VLOOKUP(Produccion[[#This Row],[PRODUCTO]],ValorXKG[#All],2,FALSE)</f>
        <v>0</v>
      </c>
    </row>
    <row r="815" spans="4:16" x14ac:dyDescent="0.25">
      <c r="D815" s="4" t="s">
        <v>826</v>
      </c>
      <c r="E815" s="5">
        <v>44543</v>
      </c>
      <c r="F815" s="6">
        <v>5.9027777777777776E-2</v>
      </c>
      <c r="G815" s="6">
        <v>0.25</v>
      </c>
      <c r="H815" s="6">
        <f>MOD(Produccion[HORA FIN]-Produccion[HORA INICIO],1)</f>
        <v>0.19097222222222221</v>
      </c>
      <c r="I815" s="16" t="s">
        <v>47</v>
      </c>
      <c r="J815" s="7" t="s">
        <v>789</v>
      </c>
      <c r="K815" s="7" t="s">
        <v>13</v>
      </c>
      <c r="L815" s="7">
        <v>77</v>
      </c>
      <c r="M815" s="7">
        <v>20</v>
      </c>
      <c r="N815" s="7">
        <f>Produccion[[#This Row],[Cant. Bolsas]]*Produccion[[#This Row],[Kilos Bolsa]]</f>
        <v>1540</v>
      </c>
      <c r="O815" s="8" t="s">
        <v>827</v>
      </c>
      <c r="P815" s="29">
        <f>Produccion[[#This Row],[Kilos Producidos]]*VLOOKUP(Produccion[[#This Row],[PRODUCTO]],ValorXKG[#All],2,FALSE)</f>
        <v>154000</v>
      </c>
    </row>
    <row r="816" spans="4:16" x14ac:dyDescent="0.25">
      <c r="D816" s="4" t="s">
        <v>825</v>
      </c>
      <c r="E816" s="5">
        <v>44544</v>
      </c>
      <c r="F816" s="6">
        <v>0.25</v>
      </c>
      <c r="G816" s="6">
        <v>0.44791666666666669</v>
      </c>
      <c r="H816" s="6">
        <f>MOD(Produccion[HORA FIN]-Produccion[HORA INICIO],1)</f>
        <v>0.19791666666666669</v>
      </c>
      <c r="I816" s="16" t="s">
        <v>301</v>
      </c>
      <c r="J816" s="7" t="s">
        <v>66</v>
      </c>
      <c r="K816" s="7" t="s">
        <v>13</v>
      </c>
      <c r="L816" s="7">
        <v>66</v>
      </c>
      <c r="M816" s="7">
        <v>20</v>
      </c>
      <c r="N816" s="7">
        <f>Produccion[[#This Row],[Cant. Bolsas]]*Produccion[[#This Row],[Kilos Bolsa]]</f>
        <v>1320</v>
      </c>
      <c r="O816" s="8" t="s">
        <v>827</v>
      </c>
      <c r="P816" s="29">
        <f>Produccion[[#This Row],[Kilos Producidos]]*VLOOKUP(Produccion[[#This Row],[PRODUCTO]],ValorXKG[#All],2,FALSE)</f>
        <v>132000</v>
      </c>
    </row>
    <row r="817" spans="4:16" x14ac:dyDescent="0.25">
      <c r="D817" s="4" t="s">
        <v>825</v>
      </c>
      <c r="E817" s="5">
        <v>44544</v>
      </c>
      <c r="F817" s="6">
        <v>0.44791666666666669</v>
      </c>
      <c r="G817" s="6">
        <v>0.46527777777777779</v>
      </c>
      <c r="H817" s="6">
        <f>MOD(Produccion[HORA FIN]-Produccion[HORA INICIO],1)</f>
        <v>1.7361111111111105E-2</v>
      </c>
      <c r="I817" s="16" t="s">
        <v>22</v>
      </c>
      <c r="J817" s="7" t="s">
        <v>66</v>
      </c>
      <c r="K817" s="7" t="s">
        <v>23</v>
      </c>
      <c r="L817" s="7"/>
      <c r="M817" s="7"/>
      <c r="N817" s="7">
        <f>Produccion[[#This Row],[Cant. Bolsas]]*Produccion[[#This Row],[Kilos Bolsa]]</f>
        <v>0</v>
      </c>
      <c r="O817" s="8" t="s">
        <v>45</v>
      </c>
      <c r="P817" s="29">
        <f>Produccion[[#This Row],[Kilos Producidos]]*VLOOKUP(Produccion[[#This Row],[PRODUCTO]],ValorXKG[#All],2,FALSE)</f>
        <v>0</v>
      </c>
    </row>
    <row r="818" spans="4:16" x14ac:dyDescent="0.25">
      <c r="D818" s="4" t="s">
        <v>825</v>
      </c>
      <c r="E818" s="5">
        <v>44544</v>
      </c>
      <c r="F818" s="6">
        <v>0.46527777777777779</v>
      </c>
      <c r="G818" s="6">
        <v>0.58333333333333337</v>
      </c>
      <c r="H818" s="6">
        <f>MOD(Produccion[HORA FIN]-Produccion[HORA INICIO],1)</f>
        <v>0.11805555555555558</v>
      </c>
      <c r="I818" s="16" t="s">
        <v>302</v>
      </c>
      <c r="J818" s="7" t="s">
        <v>66</v>
      </c>
      <c r="K818" s="7" t="s">
        <v>19</v>
      </c>
      <c r="L818" s="7">
        <v>39</v>
      </c>
      <c r="M818" s="7">
        <v>20</v>
      </c>
      <c r="N818" s="7">
        <f>Produccion[[#This Row],[Cant. Bolsas]]*Produccion[[#This Row],[Kilos Bolsa]]</f>
        <v>780</v>
      </c>
      <c r="O818" s="8" t="s">
        <v>827</v>
      </c>
      <c r="P818" s="29">
        <f>Produccion[[#This Row],[Kilos Producidos]]*VLOOKUP(Produccion[[#This Row],[PRODUCTO]],ValorXKG[#All],2,FALSE)</f>
        <v>78000</v>
      </c>
    </row>
    <row r="819" spans="4:16" x14ac:dyDescent="0.25">
      <c r="D819" s="4" t="s">
        <v>824</v>
      </c>
      <c r="E819" s="5">
        <v>44544</v>
      </c>
      <c r="F819" s="6">
        <v>0.58333333333333337</v>
      </c>
      <c r="G819" s="6">
        <v>0.75</v>
      </c>
      <c r="H819" s="6">
        <f>MOD(Produccion[HORA FIN]-Produccion[HORA INICIO],1)</f>
        <v>0.16666666666666663</v>
      </c>
      <c r="I819" s="16" t="s">
        <v>33</v>
      </c>
      <c r="J819" s="7" t="s">
        <v>783</v>
      </c>
      <c r="K819" s="7" t="s">
        <v>19</v>
      </c>
      <c r="L819" s="7">
        <v>48</v>
      </c>
      <c r="M819" s="7">
        <v>20</v>
      </c>
      <c r="N819" s="7">
        <f>Produccion[[#This Row],[Cant. Bolsas]]*Produccion[[#This Row],[Kilos Bolsa]]</f>
        <v>960</v>
      </c>
      <c r="O819" s="8" t="s">
        <v>827</v>
      </c>
      <c r="P819" s="29">
        <f>Produccion[[#This Row],[Kilos Producidos]]*VLOOKUP(Produccion[[#This Row],[PRODUCTO]],ValorXKG[#All],2,FALSE)</f>
        <v>96000</v>
      </c>
    </row>
    <row r="820" spans="4:16" x14ac:dyDescent="0.25">
      <c r="D820" s="4" t="s">
        <v>824</v>
      </c>
      <c r="E820" s="5">
        <v>44544</v>
      </c>
      <c r="F820" s="6">
        <v>0.75</v>
      </c>
      <c r="G820" s="6">
        <v>0.79166666666666663</v>
      </c>
      <c r="H820" s="6">
        <f>MOD(Produccion[HORA FIN]-Produccion[HORA INICIO],1)</f>
        <v>4.166666666666663E-2</v>
      </c>
      <c r="I820" s="16" t="s">
        <v>22</v>
      </c>
      <c r="J820" s="7" t="s">
        <v>783</v>
      </c>
      <c r="K820" s="7" t="s">
        <v>23</v>
      </c>
      <c r="L820" s="7"/>
      <c r="M820" s="7"/>
      <c r="N820" s="7">
        <f>Produccion[[#This Row],[Cant. Bolsas]]*Produccion[[#This Row],[Kilos Bolsa]]</f>
        <v>0</v>
      </c>
      <c r="O820" s="8" t="s">
        <v>28</v>
      </c>
      <c r="P820" s="29">
        <f>Produccion[[#This Row],[Kilos Producidos]]*VLOOKUP(Produccion[[#This Row],[PRODUCTO]],ValorXKG[#All],2,FALSE)</f>
        <v>0</v>
      </c>
    </row>
    <row r="821" spans="4:16" x14ac:dyDescent="0.25">
      <c r="D821" s="4" t="s">
        <v>824</v>
      </c>
      <c r="E821" s="5">
        <v>44544</v>
      </c>
      <c r="F821" s="6">
        <v>0.79166666666666663</v>
      </c>
      <c r="G821" s="6">
        <v>0.91666666666666663</v>
      </c>
      <c r="H821" s="6">
        <f>MOD(Produccion[HORA FIN]-Produccion[HORA INICIO],1)</f>
        <v>0.125</v>
      </c>
      <c r="I821" s="16" t="s">
        <v>75</v>
      </c>
      <c r="J821" s="7" t="s">
        <v>783</v>
      </c>
      <c r="K821" s="7" t="s">
        <v>36</v>
      </c>
      <c r="L821" s="7">
        <v>14</v>
      </c>
      <c r="M821" s="7">
        <v>30</v>
      </c>
      <c r="N821" s="7">
        <f>Produccion[[#This Row],[Cant. Bolsas]]*Produccion[[#This Row],[Kilos Bolsa]]</f>
        <v>420</v>
      </c>
      <c r="O821" s="8" t="s">
        <v>827</v>
      </c>
      <c r="P821" s="29">
        <f>Produccion[[#This Row],[Kilos Producidos]]*VLOOKUP(Produccion[[#This Row],[PRODUCTO]],ValorXKG[#All],2,FALSE)</f>
        <v>48300</v>
      </c>
    </row>
    <row r="822" spans="4:16" x14ac:dyDescent="0.25">
      <c r="D822" s="4" t="s">
        <v>824</v>
      </c>
      <c r="E822" s="5">
        <v>44544</v>
      </c>
      <c r="F822" s="6">
        <v>0.79166666666666663</v>
      </c>
      <c r="G822" s="6">
        <v>0.91666666666666663</v>
      </c>
      <c r="H822" s="6">
        <f>MOD(Produccion[HORA FIN]-Produccion[HORA INICIO],1)</f>
        <v>0.125</v>
      </c>
      <c r="I822" s="16" t="s">
        <v>75</v>
      </c>
      <c r="J822" s="7" t="s">
        <v>783</v>
      </c>
      <c r="K822" s="7" t="s">
        <v>38</v>
      </c>
      <c r="L822" s="7">
        <v>21</v>
      </c>
      <c r="M822" s="7">
        <v>20</v>
      </c>
      <c r="N822" s="7">
        <f>Produccion[[#This Row],[Cant. Bolsas]]*Produccion[[#This Row],[Kilos Bolsa]]</f>
        <v>420</v>
      </c>
      <c r="O822" s="8" t="s">
        <v>827</v>
      </c>
      <c r="P822" s="29">
        <f>Produccion[[#This Row],[Kilos Producidos]]*VLOOKUP(Produccion[[#This Row],[PRODUCTO]],ValorXKG[#All],2,FALSE)</f>
        <v>69300</v>
      </c>
    </row>
    <row r="823" spans="4:16" x14ac:dyDescent="0.25">
      <c r="D823" s="4" t="s">
        <v>826</v>
      </c>
      <c r="E823" s="5">
        <v>44544</v>
      </c>
      <c r="F823" s="6">
        <v>0.91666666666666663</v>
      </c>
      <c r="G823" s="6">
        <v>0.2326388888888889</v>
      </c>
      <c r="H823" s="6">
        <f>MOD(Produccion[HORA FIN]-Produccion[HORA INICIO],1)</f>
        <v>0.31597222222222232</v>
      </c>
      <c r="I823" s="16" t="s">
        <v>303</v>
      </c>
      <c r="J823" s="7" t="s">
        <v>789</v>
      </c>
      <c r="K823" s="7" t="s">
        <v>36</v>
      </c>
      <c r="L823" s="7">
        <v>48</v>
      </c>
      <c r="M823" s="7">
        <v>30</v>
      </c>
      <c r="N823" s="7">
        <f>Produccion[[#This Row],[Cant. Bolsas]]*Produccion[[#This Row],[Kilos Bolsa]]</f>
        <v>1440</v>
      </c>
      <c r="O823" s="8" t="s">
        <v>827</v>
      </c>
      <c r="P823" s="29">
        <f>Produccion[[#This Row],[Kilos Producidos]]*VLOOKUP(Produccion[[#This Row],[PRODUCTO]],ValorXKG[#All],2,FALSE)</f>
        <v>165600</v>
      </c>
    </row>
    <row r="824" spans="4:16" x14ac:dyDescent="0.25">
      <c r="D824" s="4" t="s">
        <v>826</v>
      </c>
      <c r="E824" s="5">
        <v>44544</v>
      </c>
      <c r="F824" s="6">
        <v>0.91666666666666663</v>
      </c>
      <c r="G824" s="6">
        <v>0.2326388888888889</v>
      </c>
      <c r="H824" s="6">
        <f>MOD(Produccion[HORA FIN]-Produccion[HORA INICIO],1)</f>
        <v>0.31597222222222232</v>
      </c>
      <c r="I824" s="16" t="s">
        <v>304</v>
      </c>
      <c r="J824" s="7" t="s">
        <v>789</v>
      </c>
      <c r="K824" s="7" t="s">
        <v>38</v>
      </c>
      <c r="L824" s="7">
        <v>32</v>
      </c>
      <c r="M824" s="7">
        <v>20</v>
      </c>
      <c r="N824" s="7">
        <f>Produccion[[#This Row],[Cant. Bolsas]]*Produccion[[#This Row],[Kilos Bolsa]]</f>
        <v>640</v>
      </c>
      <c r="O824" s="8" t="s">
        <v>827</v>
      </c>
      <c r="P824" s="29">
        <f>Produccion[[#This Row],[Kilos Producidos]]*VLOOKUP(Produccion[[#This Row],[PRODUCTO]],ValorXKG[#All],2,FALSE)</f>
        <v>105600</v>
      </c>
    </row>
    <row r="825" spans="4:16" x14ac:dyDescent="0.25">
      <c r="D825" s="4" t="s">
        <v>826</v>
      </c>
      <c r="E825" s="5">
        <v>44544</v>
      </c>
      <c r="F825" s="6">
        <v>0.2326388888888889</v>
      </c>
      <c r="G825" s="6">
        <v>0.25</v>
      </c>
      <c r="H825" s="6">
        <f>MOD(Produccion[HORA FIN]-Produccion[HORA INICIO],1)</f>
        <v>1.7361111111111105E-2</v>
      </c>
      <c r="I825" s="16" t="s">
        <v>22</v>
      </c>
      <c r="J825" s="7" t="s">
        <v>789</v>
      </c>
      <c r="K825" s="7" t="s">
        <v>23</v>
      </c>
      <c r="L825" s="7"/>
      <c r="M825" s="7"/>
      <c r="N825" s="7">
        <f>Produccion[[#This Row],[Cant. Bolsas]]*Produccion[[#This Row],[Kilos Bolsa]]</f>
        <v>0</v>
      </c>
      <c r="O825" s="8" t="s">
        <v>28</v>
      </c>
      <c r="P825" s="29">
        <f>Produccion[[#This Row],[Kilos Producidos]]*VLOOKUP(Produccion[[#This Row],[PRODUCTO]],ValorXKG[#All],2,FALSE)</f>
        <v>0</v>
      </c>
    </row>
    <row r="826" spans="4:16" x14ac:dyDescent="0.25">
      <c r="D826" s="4" t="s">
        <v>825</v>
      </c>
      <c r="E826" s="5">
        <v>44545</v>
      </c>
      <c r="F826" s="6">
        <v>0.25</v>
      </c>
      <c r="G826" s="6">
        <v>0.58333333333333337</v>
      </c>
      <c r="H826" s="6">
        <f>MOD(Produccion[HORA FIN]-Produccion[HORA INICIO],1)</f>
        <v>0.33333333333333337</v>
      </c>
      <c r="I826" s="16" t="s">
        <v>21</v>
      </c>
      <c r="J826" s="7" t="s">
        <v>66</v>
      </c>
      <c r="K826" s="7" t="s">
        <v>32</v>
      </c>
      <c r="L826" s="7">
        <v>60</v>
      </c>
      <c r="M826" s="7">
        <v>30</v>
      </c>
      <c r="N826" s="7">
        <f>Produccion[[#This Row],[Cant. Bolsas]]*Produccion[[#This Row],[Kilos Bolsa]]</f>
        <v>1800</v>
      </c>
      <c r="O826" s="8" t="s">
        <v>827</v>
      </c>
      <c r="P826" s="29">
        <f>Produccion[[#This Row],[Kilos Producidos]]*VLOOKUP(Produccion[[#This Row],[PRODUCTO]],ValorXKG[#All],2,FALSE)</f>
        <v>207000</v>
      </c>
    </row>
    <row r="827" spans="4:16" x14ac:dyDescent="0.25">
      <c r="D827" s="4" t="s">
        <v>824</v>
      </c>
      <c r="E827" s="5">
        <v>44545</v>
      </c>
      <c r="F827" s="6">
        <v>0.58333333333333337</v>
      </c>
      <c r="G827" s="6">
        <v>0.79166666666666663</v>
      </c>
      <c r="H827" s="6">
        <f>MOD(Produccion[HORA FIN]-Produccion[HORA INICIO],1)</f>
        <v>0.20833333333333326</v>
      </c>
      <c r="I827" s="16" t="s">
        <v>305</v>
      </c>
      <c r="J827" s="7" t="s">
        <v>783</v>
      </c>
      <c r="K827" s="7" t="s">
        <v>64</v>
      </c>
      <c r="L827" s="7">
        <v>37</v>
      </c>
      <c r="M827" s="7">
        <v>30</v>
      </c>
      <c r="N827" s="7">
        <f>Produccion[[#This Row],[Cant. Bolsas]]*Produccion[[#This Row],[Kilos Bolsa]]</f>
        <v>1110</v>
      </c>
      <c r="O827" s="8" t="s">
        <v>827</v>
      </c>
      <c r="P827" s="29">
        <f>Produccion[[#This Row],[Kilos Producidos]]*VLOOKUP(Produccion[[#This Row],[PRODUCTO]],ValorXKG[#All],2,FALSE)</f>
        <v>127650</v>
      </c>
    </row>
    <row r="828" spans="4:16" x14ac:dyDescent="0.25">
      <c r="D828" s="4" t="s">
        <v>824</v>
      </c>
      <c r="E828" s="5">
        <v>44545</v>
      </c>
      <c r="F828" s="6">
        <v>0.79166666666666663</v>
      </c>
      <c r="G828" s="6">
        <v>0.81944444444444442</v>
      </c>
      <c r="H828" s="6">
        <f>MOD(Produccion[HORA FIN]-Produccion[HORA INICIO],1)</f>
        <v>2.777777777777779E-2</v>
      </c>
      <c r="I828" s="16" t="s">
        <v>22</v>
      </c>
      <c r="J828" s="7" t="s">
        <v>783</v>
      </c>
      <c r="K828" s="7" t="s">
        <v>23</v>
      </c>
      <c r="L828" s="7"/>
      <c r="M828" s="7"/>
      <c r="N828" s="7">
        <f>Produccion[[#This Row],[Cant. Bolsas]]*Produccion[[#This Row],[Kilos Bolsa]]</f>
        <v>0</v>
      </c>
      <c r="O828" s="8" t="s">
        <v>28</v>
      </c>
      <c r="P828" s="29">
        <f>Produccion[[#This Row],[Kilos Producidos]]*VLOOKUP(Produccion[[#This Row],[PRODUCTO]],ValorXKG[#All],2,FALSE)</f>
        <v>0</v>
      </c>
    </row>
    <row r="829" spans="4:16" x14ac:dyDescent="0.25">
      <c r="D829" s="4" t="s">
        <v>824</v>
      </c>
      <c r="E829" s="5">
        <v>44545</v>
      </c>
      <c r="F829" s="6">
        <v>0.81944444444444442</v>
      </c>
      <c r="G829" s="6">
        <v>0.91666666666666663</v>
      </c>
      <c r="H829" s="6">
        <f>MOD(Produccion[HORA FIN]-Produccion[HORA INICIO],1)</f>
        <v>9.722222222222221E-2</v>
      </c>
      <c r="I829" s="16" t="s">
        <v>173</v>
      </c>
      <c r="J829" s="7" t="s">
        <v>783</v>
      </c>
      <c r="K829" s="7" t="s">
        <v>30</v>
      </c>
      <c r="L829" s="7">
        <v>40</v>
      </c>
      <c r="M829" s="7">
        <v>20</v>
      </c>
      <c r="N829" s="7">
        <f>Produccion[[#This Row],[Cant. Bolsas]]*Produccion[[#This Row],[Kilos Bolsa]]</f>
        <v>800</v>
      </c>
      <c r="O829" s="8" t="s">
        <v>827</v>
      </c>
      <c r="P829" s="29">
        <f>Produccion[[#This Row],[Kilos Producidos]]*VLOOKUP(Produccion[[#This Row],[PRODUCTO]],ValorXKG[#All],2,FALSE)</f>
        <v>72000</v>
      </c>
    </row>
    <row r="830" spans="4:16" x14ac:dyDescent="0.25">
      <c r="D830" s="4" t="s">
        <v>826</v>
      </c>
      <c r="E830" s="5">
        <v>44545</v>
      </c>
      <c r="F830" s="6">
        <v>0.91666666666666663</v>
      </c>
      <c r="G830" s="6">
        <v>0</v>
      </c>
      <c r="H830" s="6">
        <f>MOD(Produccion[HORA FIN]-Produccion[HORA INICIO],1)</f>
        <v>8.333333333333337E-2</v>
      </c>
      <c r="I830" s="16" t="s">
        <v>158</v>
      </c>
      <c r="J830" s="7" t="s">
        <v>789</v>
      </c>
      <c r="K830" s="7" t="s">
        <v>30</v>
      </c>
      <c r="L830" s="7">
        <v>15</v>
      </c>
      <c r="M830" s="7">
        <v>20</v>
      </c>
      <c r="N830" s="7">
        <f>Produccion[[#This Row],[Cant. Bolsas]]*Produccion[[#This Row],[Kilos Bolsa]]</f>
        <v>300</v>
      </c>
      <c r="O830" s="8" t="s">
        <v>827</v>
      </c>
      <c r="P830" s="29">
        <f>Produccion[[#This Row],[Kilos Producidos]]*VLOOKUP(Produccion[[#This Row],[PRODUCTO]],ValorXKG[#All],2,FALSE)</f>
        <v>27000</v>
      </c>
    </row>
    <row r="831" spans="4:16" x14ac:dyDescent="0.25">
      <c r="D831" s="4" t="s">
        <v>826</v>
      </c>
      <c r="E831" s="5">
        <v>44545</v>
      </c>
      <c r="F831" s="6">
        <v>0</v>
      </c>
      <c r="G831" s="6">
        <v>5.5555555555555552E-2</v>
      </c>
      <c r="H831" s="6">
        <f>MOD(Produccion[HORA FIN]-Produccion[HORA INICIO],1)</f>
        <v>5.5555555555555552E-2</v>
      </c>
      <c r="I831" s="16" t="s">
        <v>22</v>
      </c>
      <c r="J831" s="7" t="s">
        <v>789</v>
      </c>
      <c r="K831" s="7" t="s">
        <v>23</v>
      </c>
      <c r="L831" s="7"/>
      <c r="M831" s="7"/>
      <c r="N831" s="7">
        <f>Produccion[[#This Row],[Cant. Bolsas]]*Produccion[[#This Row],[Kilos Bolsa]]</f>
        <v>0</v>
      </c>
      <c r="O831" s="8" t="s">
        <v>28</v>
      </c>
      <c r="P831" s="29">
        <f>Produccion[[#This Row],[Kilos Producidos]]*VLOOKUP(Produccion[[#This Row],[PRODUCTO]],ValorXKG[#All],2,FALSE)</f>
        <v>0</v>
      </c>
    </row>
    <row r="832" spans="4:16" x14ac:dyDescent="0.25">
      <c r="D832" s="4" t="s">
        <v>826</v>
      </c>
      <c r="E832" s="5">
        <v>44545</v>
      </c>
      <c r="F832" s="6">
        <v>5.5555555555555552E-2</v>
      </c>
      <c r="G832" s="6">
        <v>0.25</v>
      </c>
      <c r="H832" s="6">
        <f>MOD(Produccion[HORA FIN]-Produccion[HORA INICIO],1)</f>
        <v>0.19444444444444445</v>
      </c>
      <c r="I832" s="16" t="s">
        <v>173</v>
      </c>
      <c r="J832" s="7" t="s">
        <v>789</v>
      </c>
      <c r="K832" s="7" t="s">
        <v>26</v>
      </c>
      <c r="L832" s="7">
        <v>40</v>
      </c>
      <c r="M832" s="7">
        <v>40</v>
      </c>
      <c r="N832" s="7">
        <f>Produccion[[#This Row],[Cant. Bolsas]]*Produccion[[#This Row],[Kilos Bolsa]]</f>
        <v>1600</v>
      </c>
      <c r="O832" s="8" t="s">
        <v>827</v>
      </c>
      <c r="P832" s="29">
        <f>Produccion[[#This Row],[Kilos Producidos]]*VLOOKUP(Produccion[[#This Row],[PRODUCTO]],ValorXKG[#All],2,FALSE)</f>
        <v>240000</v>
      </c>
    </row>
    <row r="833" spans="4:16" x14ac:dyDescent="0.25">
      <c r="D833" s="4" t="s">
        <v>825</v>
      </c>
      <c r="E833" s="5">
        <v>44546</v>
      </c>
      <c r="F833" s="6">
        <v>0.25</v>
      </c>
      <c r="G833" s="6">
        <v>0.41666666666666669</v>
      </c>
      <c r="H833" s="6">
        <f>MOD(Produccion[HORA FIN]-Produccion[HORA INICIO],1)</f>
        <v>0.16666666666666669</v>
      </c>
      <c r="I833" s="16" t="s">
        <v>306</v>
      </c>
      <c r="J833" s="7" t="s">
        <v>66</v>
      </c>
      <c r="K833" s="7" t="s">
        <v>26</v>
      </c>
      <c r="L833" s="7">
        <v>38</v>
      </c>
      <c r="M833" s="7">
        <v>40</v>
      </c>
      <c r="N833" s="7">
        <f>Produccion[[#This Row],[Cant. Bolsas]]*Produccion[[#This Row],[Kilos Bolsa]]</f>
        <v>1520</v>
      </c>
      <c r="O833" s="8" t="s">
        <v>827</v>
      </c>
      <c r="P833" s="29">
        <f>Produccion[[#This Row],[Kilos Producidos]]*VLOOKUP(Produccion[[#This Row],[PRODUCTO]],ValorXKG[#All],2,FALSE)</f>
        <v>228000</v>
      </c>
    </row>
    <row r="834" spans="4:16" x14ac:dyDescent="0.25">
      <c r="D834" s="4" t="s">
        <v>825</v>
      </c>
      <c r="E834" s="5">
        <v>44546</v>
      </c>
      <c r="F834" s="6">
        <v>0.41666666666666669</v>
      </c>
      <c r="G834" s="6">
        <v>0.4375</v>
      </c>
      <c r="H834" s="6">
        <f>MOD(Produccion[HORA FIN]-Produccion[HORA INICIO],1)</f>
        <v>2.0833333333333315E-2</v>
      </c>
      <c r="I834" s="16" t="s">
        <v>22</v>
      </c>
      <c r="J834" s="7" t="s">
        <v>66</v>
      </c>
      <c r="K834" s="7" t="s">
        <v>23</v>
      </c>
      <c r="L834" s="7"/>
      <c r="M834" s="7"/>
      <c r="N834" s="7">
        <f>Produccion[[#This Row],[Cant. Bolsas]]*Produccion[[#This Row],[Kilos Bolsa]]</f>
        <v>0</v>
      </c>
      <c r="O834" s="8" t="s">
        <v>45</v>
      </c>
      <c r="P834" s="29">
        <f>Produccion[[#This Row],[Kilos Producidos]]*VLOOKUP(Produccion[[#This Row],[PRODUCTO]],ValorXKG[#All],2,FALSE)</f>
        <v>0</v>
      </c>
    </row>
    <row r="835" spans="4:16" x14ac:dyDescent="0.25">
      <c r="D835" s="4" t="s">
        <v>825</v>
      </c>
      <c r="E835" s="5">
        <v>44546</v>
      </c>
      <c r="F835" s="6">
        <v>0.4375</v>
      </c>
      <c r="G835" s="6">
        <v>0.58333333333333337</v>
      </c>
      <c r="H835" s="6">
        <f>MOD(Produccion[HORA FIN]-Produccion[HORA INICIO],1)</f>
        <v>0.14583333333333337</v>
      </c>
      <c r="I835" s="16" t="s">
        <v>59</v>
      </c>
      <c r="J835" s="7" t="s">
        <v>66</v>
      </c>
      <c r="K835" s="7" t="s">
        <v>26</v>
      </c>
      <c r="L835" s="7">
        <v>35</v>
      </c>
      <c r="M835" s="7">
        <v>40</v>
      </c>
      <c r="N835" s="7">
        <f>Produccion[[#This Row],[Cant. Bolsas]]*Produccion[[#This Row],[Kilos Bolsa]]</f>
        <v>1400</v>
      </c>
      <c r="O835" s="8" t="s">
        <v>827</v>
      </c>
      <c r="P835" s="29">
        <f>Produccion[[#This Row],[Kilos Producidos]]*VLOOKUP(Produccion[[#This Row],[PRODUCTO]],ValorXKG[#All],2,FALSE)</f>
        <v>210000</v>
      </c>
    </row>
    <row r="836" spans="4:16" x14ac:dyDescent="0.25">
      <c r="D836" s="4" t="s">
        <v>824</v>
      </c>
      <c r="E836" s="5">
        <v>44546</v>
      </c>
      <c r="F836" s="6">
        <v>0.58333333333333337</v>
      </c>
      <c r="G836" s="6">
        <v>0.6875</v>
      </c>
      <c r="H836" s="6">
        <f>MOD(Produccion[HORA FIN]-Produccion[HORA INICIO],1)</f>
        <v>0.10416666666666663</v>
      </c>
      <c r="I836" s="16" t="s">
        <v>174</v>
      </c>
      <c r="J836" s="7" t="s">
        <v>783</v>
      </c>
      <c r="K836" s="7" t="s">
        <v>26</v>
      </c>
      <c r="L836" s="7">
        <v>17</v>
      </c>
      <c r="M836" s="7">
        <v>40</v>
      </c>
      <c r="N836" s="7">
        <f>Produccion[[#This Row],[Cant. Bolsas]]*Produccion[[#This Row],[Kilos Bolsa]]</f>
        <v>680</v>
      </c>
      <c r="O836" s="8" t="s">
        <v>827</v>
      </c>
      <c r="P836" s="29">
        <f>Produccion[[#This Row],[Kilos Producidos]]*VLOOKUP(Produccion[[#This Row],[PRODUCTO]],ValorXKG[#All],2,FALSE)</f>
        <v>102000</v>
      </c>
    </row>
    <row r="837" spans="4:16" x14ac:dyDescent="0.25">
      <c r="D837" s="4" t="s">
        <v>824</v>
      </c>
      <c r="E837" s="5">
        <v>44546</v>
      </c>
      <c r="F837" s="6">
        <v>0.6875</v>
      </c>
      <c r="G837" s="6">
        <v>0.75</v>
      </c>
      <c r="H837" s="6">
        <f>MOD(Produccion[HORA FIN]-Produccion[HORA INICIO],1)</f>
        <v>6.25E-2</v>
      </c>
      <c r="I837" s="16" t="s">
        <v>22</v>
      </c>
      <c r="J837" s="7" t="s">
        <v>783</v>
      </c>
      <c r="K837" s="7" t="s">
        <v>23</v>
      </c>
      <c r="L837" s="7"/>
      <c r="M837" s="7"/>
      <c r="N837" s="7">
        <f>Produccion[[#This Row],[Cant. Bolsas]]*Produccion[[#This Row],[Kilos Bolsa]]</f>
        <v>0</v>
      </c>
      <c r="O837" s="8" t="s">
        <v>28</v>
      </c>
      <c r="P837" s="29">
        <f>Produccion[[#This Row],[Kilos Producidos]]*VLOOKUP(Produccion[[#This Row],[PRODUCTO]],ValorXKG[#All],2,FALSE)</f>
        <v>0</v>
      </c>
    </row>
    <row r="838" spans="4:16" x14ac:dyDescent="0.25">
      <c r="D838" s="4" t="s">
        <v>824</v>
      </c>
      <c r="E838" s="5">
        <v>44546</v>
      </c>
      <c r="F838" s="6">
        <v>0.75</v>
      </c>
      <c r="G838" s="6">
        <v>0.91666666666666663</v>
      </c>
      <c r="H838" s="6">
        <f>MOD(Produccion[HORA FIN]-Produccion[HORA INICIO],1)</f>
        <v>0.16666666666666663</v>
      </c>
      <c r="I838" s="16" t="s">
        <v>21</v>
      </c>
      <c r="J838" s="7" t="s">
        <v>783</v>
      </c>
      <c r="K838" s="7" t="s">
        <v>32</v>
      </c>
      <c r="L838" s="7">
        <v>30</v>
      </c>
      <c r="M838" s="7">
        <v>30</v>
      </c>
      <c r="N838" s="7">
        <f>Produccion[[#This Row],[Cant. Bolsas]]*Produccion[[#This Row],[Kilos Bolsa]]</f>
        <v>900</v>
      </c>
      <c r="O838" s="8" t="s">
        <v>827</v>
      </c>
      <c r="P838" s="29">
        <f>Produccion[[#This Row],[Kilos Producidos]]*VLOOKUP(Produccion[[#This Row],[PRODUCTO]],ValorXKG[#All],2,FALSE)</f>
        <v>103500</v>
      </c>
    </row>
    <row r="839" spans="4:16" x14ac:dyDescent="0.25">
      <c r="D839" s="4" t="s">
        <v>826</v>
      </c>
      <c r="E839" s="5">
        <v>44546</v>
      </c>
      <c r="F839" s="6">
        <v>0.91666666666666663</v>
      </c>
      <c r="G839" s="6">
        <v>0.19791666666666666</v>
      </c>
      <c r="H839" s="6">
        <f>MOD(Produccion[HORA FIN]-Produccion[HORA INICIO],1)</f>
        <v>0.28125</v>
      </c>
      <c r="I839" s="16" t="s">
        <v>307</v>
      </c>
      <c r="J839" s="7" t="s">
        <v>789</v>
      </c>
      <c r="K839" s="7" t="s">
        <v>36</v>
      </c>
      <c r="L839" s="7">
        <v>26</v>
      </c>
      <c r="M839" s="7">
        <v>30</v>
      </c>
      <c r="N839" s="7">
        <f>Produccion[[#This Row],[Cant. Bolsas]]*Produccion[[#This Row],[Kilos Bolsa]]</f>
        <v>780</v>
      </c>
      <c r="O839" s="8" t="s">
        <v>827</v>
      </c>
      <c r="P839" s="29">
        <f>Produccion[[#This Row],[Kilos Producidos]]*VLOOKUP(Produccion[[#This Row],[PRODUCTO]],ValorXKG[#All],2,FALSE)</f>
        <v>89700</v>
      </c>
    </row>
    <row r="840" spans="4:16" x14ac:dyDescent="0.25">
      <c r="D840" s="4" t="s">
        <v>826</v>
      </c>
      <c r="E840" s="5">
        <v>44546</v>
      </c>
      <c r="F840" s="6">
        <v>0.91666666666666663</v>
      </c>
      <c r="G840" s="6">
        <v>0.19791666666666666</v>
      </c>
      <c r="H840" s="6">
        <f>MOD(Produccion[HORA FIN]-Produccion[HORA INICIO],1)</f>
        <v>0.28125</v>
      </c>
      <c r="I840" s="16" t="s">
        <v>308</v>
      </c>
      <c r="J840" s="7" t="s">
        <v>789</v>
      </c>
      <c r="K840" s="7" t="s">
        <v>38</v>
      </c>
      <c r="L840" s="7">
        <v>40</v>
      </c>
      <c r="M840" s="7">
        <v>20</v>
      </c>
      <c r="N840" s="7">
        <f>Produccion[[#This Row],[Cant. Bolsas]]*Produccion[[#This Row],[Kilos Bolsa]]</f>
        <v>800</v>
      </c>
      <c r="O840" s="8" t="s">
        <v>827</v>
      </c>
      <c r="P840" s="29">
        <f>Produccion[[#This Row],[Kilos Producidos]]*VLOOKUP(Produccion[[#This Row],[PRODUCTO]],ValorXKG[#All],2,FALSE)</f>
        <v>132000</v>
      </c>
    </row>
    <row r="841" spans="4:16" x14ac:dyDescent="0.25">
      <c r="D841" s="4" t="s">
        <v>826</v>
      </c>
      <c r="E841" s="5">
        <v>44546</v>
      </c>
      <c r="F841" s="6">
        <v>0.19791666666666666</v>
      </c>
      <c r="G841" s="6">
        <v>0.25</v>
      </c>
      <c r="H841" s="6">
        <f>MOD(Produccion[HORA FIN]-Produccion[HORA INICIO],1)</f>
        <v>5.2083333333333343E-2</v>
      </c>
      <c r="I841" s="16" t="s">
        <v>22</v>
      </c>
      <c r="J841" s="7" t="s">
        <v>789</v>
      </c>
      <c r="K841" s="7" t="s">
        <v>23</v>
      </c>
      <c r="L841" s="7"/>
      <c r="M841" s="7"/>
      <c r="N841" s="7">
        <f>Produccion[[#This Row],[Cant. Bolsas]]*Produccion[[#This Row],[Kilos Bolsa]]</f>
        <v>0</v>
      </c>
      <c r="O841" s="8" t="s">
        <v>28</v>
      </c>
      <c r="P841" s="29">
        <f>Produccion[[#This Row],[Kilos Producidos]]*VLOOKUP(Produccion[[#This Row],[PRODUCTO]],ValorXKG[#All],2,FALSE)</f>
        <v>0</v>
      </c>
    </row>
    <row r="842" spans="4:16" x14ac:dyDescent="0.25">
      <c r="D842" s="4" t="s">
        <v>825</v>
      </c>
      <c r="E842" s="5">
        <v>44547</v>
      </c>
      <c r="F842" s="6">
        <v>0.25</v>
      </c>
      <c r="G842" s="6">
        <v>0.27777777777777779</v>
      </c>
      <c r="H842" s="6">
        <f>MOD(Produccion[HORA FIN]-Produccion[HORA INICIO],1)</f>
        <v>2.777777777777779E-2</v>
      </c>
      <c r="I842" s="16" t="s">
        <v>158</v>
      </c>
      <c r="J842" s="7" t="s">
        <v>66</v>
      </c>
      <c r="K842" s="7" t="s">
        <v>13</v>
      </c>
      <c r="L842" s="7">
        <v>5</v>
      </c>
      <c r="M842" s="7">
        <v>20</v>
      </c>
      <c r="N842" s="7">
        <f>Produccion[[#This Row],[Cant. Bolsas]]*Produccion[[#This Row],[Kilos Bolsa]]</f>
        <v>100</v>
      </c>
      <c r="O842" s="8" t="s">
        <v>827</v>
      </c>
      <c r="P842" s="29">
        <f>Produccion[[#This Row],[Kilos Producidos]]*VLOOKUP(Produccion[[#This Row],[PRODUCTO]],ValorXKG[#All],2,FALSE)</f>
        <v>10000</v>
      </c>
    </row>
    <row r="843" spans="4:16" x14ac:dyDescent="0.25">
      <c r="D843" s="4" t="s">
        <v>825</v>
      </c>
      <c r="E843" s="5">
        <v>44547</v>
      </c>
      <c r="F843" s="6">
        <v>0.27777777777777779</v>
      </c>
      <c r="G843" s="6">
        <v>0.3527777777777778</v>
      </c>
      <c r="H843" s="6">
        <f>MOD(Produccion[HORA FIN]-Produccion[HORA INICIO],1)</f>
        <v>7.5000000000000011E-2</v>
      </c>
      <c r="I843" s="16" t="s">
        <v>22</v>
      </c>
      <c r="J843" s="7" t="s">
        <v>66</v>
      </c>
      <c r="K843" s="7" t="s">
        <v>23</v>
      </c>
      <c r="L843" s="7"/>
      <c r="M843" s="7"/>
      <c r="N843" s="7">
        <f>Produccion[[#This Row],[Cant. Bolsas]]*Produccion[[#This Row],[Kilos Bolsa]]</f>
        <v>0</v>
      </c>
      <c r="O843" s="8" t="s">
        <v>41</v>
      </c>
      <c r="P843" s="29">
        <f>Produccion[[#This Row],[Kilos Producidos]]*VLOOKUP(Produccion[[#This Row],[PRODUCTO]],ValorXKG[#All],2,FALSE)</f>
        <v>0</v>
      </c>
    </row>
    <row r="844" spans="4:16" x14ac:dyDescent="0.25">
      <c r="D844" s="4" t="s">
        <v>825</v>
      </c>
      <c r="E844" s="5">
        <v>44547</v>
      </c>
      <c r="F844" s="6">
        <v>0.3527777777777778</v>
      </c>
      <c r="G844" s="6">
        <v>0.5</v>
      </c>
      <c r="H844" s="6">
        <f>MOD(Produccion[HORA FIN]-Produccion[HORA INICIO],1)</f>
        <v>0.1472222222222222</v>
      </c>
      <c r="I844" s="16" t="s">
        <v>309</v>
      </c>
      <c r="J844" s="7" t="s">
        <v>66</v>
      </c>
      <c r="K844" s="7" t="s">
        <v>13</v>
      </c>
      <c r="L844" s="7">
        <v>35</v>
      </c>
      <c r="M844" s="7">
        <v>20</v>
      </c>
      <c r="N844" s="7">
        <f>Produccion[[#This Row],[Cant. Bolsas]]*Produccion[[#This Row],[Kilos Bolsa]]</f>
        <v>700</v>
      </c>
      <c r="O844" s="8" t="s">
        <v>827</v>
      </c>
      <c r="P844" s="29">
        <f>Produccion[[#This Row],[Kilos Producidos]]*VLOOKUP(Produccion[[#This Row],[PRODUCTO]],ValorXKG[#All],2,FALSE)</f>
        <v>70000</v>
      </c>
    </row>
    <row r="845" spans="4:16" x14ac:dyDescent="0.25">
      <c r="D845" s="4" t="s">
        <v>825</v>
      </c>
      <c r="E845" s="5">
        <v>44547</v>
      </c>
      <c r="F845" s="6">
        <v>0.5</v>
      </c>
      <c r="G845" s="6">
        <v>0.58333333333333337</v>
      </c>
      <c r="H845" s="6">
        <f>MOD(Produccion[HORA FIN]-Produccion[HORA INICIO],1)</f>
        <v>8.333333333333337E-2</v>
      </c>
      <c r="I845" s="16" t="s">
        <v>62</v>
      </c>
      <c r="J845" s="7" t="s">
        <v>66</v>
      </c>
      <c r="K845" s="7" t="s">
        <v>19</v>
      </c>
      <c r="L845" s="7">
        <v>30</v>
      </c>
      <c r="M845" s="7">
        <v>20</v>
      </c>
      <c r="N845" s="7">
        <f>Produccion[[#This Row],[Cant. Bolsas]]*Produccion[[#This Row],[Kilos Bolsa]]</f>
        <v>600</v>
      </c>
      <c r="O845" s="8" t="s">
        <v>827</v>
      </c>
      <c r="P845" s="29">
        <f>Produccion[[#This Row],[Kilos Producidos]]*VLOOKUP(Produccion[[#This Row],[PRODUCTO]],ValorXKG[#All],2,FALSE)</f>
        <v>60000</v>
      </c>
    </row>
    <row r="846" spans="4:16" x14ac:dyDescent="0.25">
      <c r="D846" s="4" t="s">
        <v>824</v>
      </c>
      <c r="E846" s="5">
        <v>44547</v>
      </c>
      <c r="F846" s="6">
        <v>0.58333333333333337</v>
      </c>
      <c r="G846" s="6">
        <v>0.79861111111111116</v>
      </c>
      <c r="H846" s="6">
        <f>MOD(Produccion[HORA FIN]-Produccion[HORA INICIO],1)</f>
        <v>0.21527777777777779</v>
      </c>
      <c r="I846" s="16" t="s">
        <v>310</v>
      </c>
      <c r="J846" s="7" t="s">
        <v>783</v>
      </c>
      <c r="K846" s="7" t="s">
        <v>19</v>
      </c>
      <c r="L846" s="7">
        <v>58</v>
      </c>
      <c r="M846" s="7">
        <v>20</v>
      </c>
      <c r="N846" s="7">
        <f>Produccion[[#This Row],[Cant. Bolsas]]*Produccion[[#This Row],[Kilos Bolsa]]</f>
        <v>1160</v>
      </c>
      <c r="O846" s="8" t="s">
        <v>827</v>
      </c>
      <c r="P846" s="29">
        <f>Produccion[[#This Row],[Kilos Producidos]]*VLOOKUP(Produccion[[#This Row],[PRODUCTO]],ValorXKG[#All],2,FALSE)</f>
        <v>116000</v>
      </c>
    </row>
    <row r="847" spans="4:16" x14ac:dyDescent="0.25">
      <c r="D847" s="4" t="s">
        <v>824</v>
      </c>
      <c r="E847" s="5">
        <v>44547</v>
      </c>
      <c r="F847" s="6">
        <v>0.79861111111111116</v>
      </c>
      <c r="G847" s="6">
        <v>0.84027777777777779</v>
      </c>
      <c r="H847" s="6">
        <f>MOD(Produccion[HORA FIN]-Produccion[HORA INICIO],1)</f>
        <v>4.166666666666663E-2</v>
      </c>
      <c r="I847" s="16" t="s">
        <v>22</v>
      </c>
      <c r="J847" s="7" t="s">
        <v>783</v>
      </c>
      <c r="K847" s="7" t="s">
        <v>23</v>
      </c>
      <c r="L847" s="7"/>
      <c r="M847" s="7"/>
      <c r="N847" s="7">
        <f>Produccion[[#This Row],[Cant. Bolsas]]*Produccion[[#This Row],[Kilos Bolsa]]</f>
        <v>0</v>
      </c>
      <c r="O847" s="8" t="s">
        <v>28</v>
      </c>
      <c r="P847" s="29">
        <f>Produccion[[#This Row],[Kilos Producidos]]*VLOOKUP(Produccion[[#This Row],[PRODUCTO]],ValorXKG[#All],2,FALSE)</f>
        <v>0</v>
      </c>
    </row>
    <row r="848" spans="4:16" x14ac:dyDescent="0.25">
      <c r="D848" s="4" t="s">
        <v>824</v>
      </c>
      <c r="E848" s="5">
        <v>44547</v>
      </c>
      <c r="F848" s="6">
        <v>0.84027777777777779</v>
      </c>
      <c r="G848" s="6">
        <v>0.91666666666666663</v>
      </c>
      <c r="H848" s="6">
        <f>MOD(Produccion[HORA FIN]-Produccion[HORA INICIO],1)</f>
        <v>7.638888888888884E-2</v>
      </c>
      <c r="I848" s="16" t="s">
        <v>115</v>
      </c>
      <c r="J848" s="7" t="s">
        <v>783</v>
      </c>
      <c r="K848" s="7" t="s">
        <v>13</v>
      </c>
      <c r="L848" s="7">
        <v>30</v>
      </c>
      <c r="M848" s="7">
        <v>20</v>
      </c>
      <c r="N848" s="7">
        <f>Produccion[[#This Row],[Cant. Bolsas]]*Produccion[[#This Row],[Kilos Bolsa]]</f>
        <v>600</v>
      </c>
      <c r="O848" s="8" t="s">
        <v>827</v>
      </c>
      <c r="P848" s="29">
        <f>Produccion[[#This Row],[Kilos Producidos]]*VLOOKUP(Produccion[[#This Row],[PRODUCTO]],ValorXKG[#All],2,FALSE)</f>
        <v>60000</v>
      </c>
    </row>
    <row r="849" spans="4:16" x14ac:dyDescent="0.25">
      <c r="D849" s="4" t="s">
        <v>826</v>
      </c>
      <c r="E849" s="5">
        <v>44547</v>
      </c>
      <c r="F849" s="6">
        <v>0.91666666666666663</v>
      </c>
      <c r="G849" s="6">
        <v>0.19444444444444445</v>
      </c>
      <c r="H849" s="6">
        <f>MOD(Produccion[HORA FIN]-Produccion[HORA INICIO],1)</f>
        <v>0.27777777777777779</v>
      </c>
      <c r="I849" s="16" t="s">
        <v>21</v>
      </c>
      <c r="J849" s="7" t="s">
        <v>789</v>
      </c>
      <c r="K849" s="7" t="s">
        <v>13</v>
      </c>
      <c r="L849" s="7">
        <v>75</v>
      </c>
      <c r="M849" s="7">
        <v>20</v>
      </c>
      <c r="N849" s="7">
        <f>Produccion[[#This Row],[Cant. Bolsas]]*Produccion[[#This Row],[Kilos Bolsa]]</f>
        <v>1500</v>
      </c>
      <c r="O849" s="8" t="s">
        <v>827</v>
      </c>
      <c r="P849" s="29">
        <f>Produccion[[#This Row],[Kilos Producidos]]*VLOOKUP(Produccion[[#This Row],[PRODUCTO]],ValorXKG[#All],2,FALSE)</f>
        <v>150000</v>
      </c>
    </row>
    <row r="850" spans="4:16" x14ac:dyDescent="0.25">
      <c r="D850" s="4" t="s">
        <v>826</v>
      </c>
      <c r="E850" s="5">
        <v>44547</v>
      </c>
      <c r="F850" s="6">
        <v>0.19444444444444445</v>
      </c>
      <c r="G850" s="6">
        <v>0.25</v>
      </c>
      <c r="H850" s="6">
        <f>MOD(Produccion[HORA FIN]-Produccion[HORA INICIO],1)</f>
        <v>5.5555555555555552E-2</v>
      </c>
      <c r="I850" s="16" t="s">
        <v>22</v>
      </c>
      <c r="J850" s="7" t="s">
        <v>789</v>
      </c>
      <c r="K850" s="7" t="s">
        <v>23</v>
      </c>
      <c r="L850" s="7"/>
      <c r="M850" s="7"/>
      <c r="N850" s="7">
        <f>Produccion[[#This Row],[Cant. Bolsas]]*Produccion[[#This Row],[Kilos Bolsa]]</f>
        <v>0</v>
      </c>
      <c r="O850" s="8" t="s">
        <v>49</v>
      </c>
      <c r="P850" s="29">
        <f>Produccion[[#This Row],[Kilos Producidos]]*VLOOKUP(Produccion[[#This Row],[PRODUCTO]],ValorXKG[#All],2,FALSE)</f>
        <v>0</v>
      </c>
    </row>
    <row r="851" spans="4:16" x14ac:dyDescent="0.25">
      <c r="D851" s="4" t="s">
        <v>825</v>
      </c>
      <c r="E851" s="5">
        <v>44550</v>
      </c>
      <c r="F851" s="6">
        <v>0.25</v>
      </c>
      <c r="G851" s="6">
        <v>0.34375</v>
      </c>
      <c r="H851" s="6">
        <f>MOD(Produccion[HORA FIN]-Produccion[HORA INICIO],1)</f>
        <v>9.375E-2</v>
      </c>
      <c r="I851" s="16" t="s">
        <v>22</v>
      </c>
      <c r="J851" s="7" t="s">
        <v>66</v>
      </c>
      <c r="K851" s="7" t="s">
        <v>23</v>
      </c>
      <c r="L851" s="7"/>
      <c r="M851" s="7"/>
      <c r="N851" s="7">
        <f>Produccion[[#This Row],[Cant. Bolsas]]*Produccion[[#This Row],[Kilos Bolsa]]</f>
        <v>0</v>
      </c>
      <c r="O851" s="8" t="s">
        <v>41</v>
      </c>
      <c r="P851" s="29">
        <f>Produccion[[#This Row],[Kilos Producidos]]*VLOOKUP(Produccion[[#This Row],[PRODUCTO]],ValorXKG[#All],2,FALSE)</f>
        <v>0</v>
      </c>
    </row>
    <row r="852" spans="4:16" x14ac:dyDescent="0.25">
      <c r="D852" s="4" t="s">
        <v>825</v>
      </c>
      <c r="E852" s="5">
        <v>44550</v>
      </c>
      <c r="F852" s="6">
        <v>0.34375</v>
      </c>
      <c r="G852" s="6">
        <v>0.58333333333333337</v>
      </c>
      <c r="H852" s="6">
        <f>MOD(Produccion[HORA FIN]-Produccion[HORA INICIO],1)</f>
        <v>0.23958333333333337</v>
      </c>
      <c r="I852" s="16" t="s">
        <v>311</v>
      </c>
      <c r="J852" s="7" t="s">
        <v>66</v>
      </c>
      <c r="K852" s="7" t="s">
        <v>36</v>
      </c>
      <c r="L852" s="7">
        <v>28</v>
      </c>
      <c r="M852" s="7">
        <v>30</v>
      </c>
      <c r="N852" s="7">
        <f>Produccion[[#This Row],[Cant. Bolsas]]*Produccion[[#This Row],[Kilos Bolsa]]</f>
        <v>840</v>
      </c>
      <c r="O852" s="8" t="s">
        <v>827</v>
      </c>
      <c r="P852" s="29">
        <f>Produccion[[#This Row],[Kilos Producidos]]*VLOOKUP(Produccion[[#This Row],[PRODUCTO]],ValorXKG[#All],2,FALSE)</f>
        <v>96600</v>
      </c>
    </row>
    <row r="853" spans="4:16" x14ac:dyDescent="0.25">
      <c r="D853" s="4" t="s">
        <v>825</v>
      </c>
      <c r="E853" s="5">
        <v>44550</v>
      </c>
      <c r="F853" s="6">
        <v>0.34375</v>
      </c>
      <c r="G853" s="6">
        <v>0.58333333333333337</v>
      </c>
      <c r="H853" s="6">
        <f>MOD(Produccion[HORA FIN]-Produccion[HORA INICIO],1)</f>
        <v>0.23958333333333337</v>
      </c>
      <c r="I853" s="16" t="s">
        <v>311</v>
      </c>
      <c r="J853" s="7" t="s">
        <v>66</v>
      </c>
      <c r="K853" s="7" t="s">
        <v>38</v>
      </c>
      <c r="L853" s="7">
        <v>42</v>
      </c>
      <c r="M853" s="7">
        <v>20</v>
      </c>
      <c r="N853" s="7">
        <f>Produccion[[#This Row],[Cant. Bolsas]]*Produccion[[#This Row],[Kilos Bolsa]]</f>
        <v>840</v>
      </c>
      <c r="O853" s="8" t="s">
        <v>827</v>
      </c>
      <c r="P853" s="29">
        <f>Produccion[[#This Row],[Kilos Producidos]]*VLOOKUP(Produccion[[#This Row],[PRODUCTO]],ValorXKG[#All],2,FALSE)</f>
        <v>138600</v>
      </c>
    </row>
    <row r="854" spans="4:16" x14ac:dyDescent="0.25">
      <c r="D854" s="4" t="s">
        <v>824</v>
      </c>
      <c r="E854" s="5">
        <v>44550</v>
      </c>
      <c r="F854" s="6">
        <v>0.58333333333333337</v>
      </c>
      <c r="G854" s="6">
        <v>0.61805555555555558</v>
      </c>
      <c r="H854" s="6">
        <f>MOD(Produccion[HORA FIN]-Produccion[HORA INICIO],1)</f>
        <v>3.472222222222221E-2</v>
      </c>
      <c r="I854" s="16" t="s">
        <v>22</v>
      </c>
      <c r="J854" s="7" t="s">
        <v>74</v>
      </c>
      <c r="K854" s="7" t="s">
        <v>23</v>
      </c>
      <c r="L854" s="7"/>
      <c r="M854" s="7"/>
      <c r="N854" s="7">
        <f>Produccion[[#This Row],[Cant. Bolsas]]*Produccion[[#This Row],[Kilos Bolsa]]</f>
        <v>0</v>
      </c>
      <c r="O854" s="8" t="s">
        <v>28</v>
      </c>
      <c r="P854" s="29">
        <f>Produccion[[#This Row],[Kilos Producidos]]*VLOOKUP(Produccion[[#This Row],[PRODUCTO]],ValorXKG[#All],2,FALSE)</f>
        <v>0</v>
      </c>
    </row>
    <row r="855" spans="4:16" x14ac:dyDescent="0.25">
      <c r="D855" s="4" t="s">
        <v>824</v>
      </c>
      <c r="E855" s="5">
        <v>44550</v>
      </c>
      <c r="F855" s="6">
        <v>0.61805555555555558</v>
      </c>
      <c r="G855" s="6">
        <v>0.90972222222222221</v>
      </c>
      <c r="H855" s="6">
        <f>MOD(Produccion[HORA FIN]-Produccion[HORA INICIO],1)</f>
        <v>0.29166666666666663</v>
      </c>
      <c r="I855" s="16" t="s">
        <v>312</v>
      </c>
      <c r="J855" s="7" t="s">
        <v>74</v>
      </c>
      <c r="K855" s="7" t="s">
        <v>64</v>
      </c>
      <c r="L855" s="7">
        <v>44</v>
      </c>
      <c r="M855" s="7">
        <v>30</v>
      </c>
      <c r="N855" s="7">
        <f>Produccion[[#This Row],[Cant. Bolsas]]*Produccion[[#This Row],[Kilos Bolsa]]</f>
        <v>1320</v>
      </c>
      <c r="O855" s="8" t="s">
        <v>827</v>
      </c>
      <c r="P855" s="29">
        <f>Produccion[[#This Row],[Kilos Producidos]]*VLOOKUP(Produccion[[#This Row],[PRODUCTO]],ValorXKG[#All],2,FALSE)</f>
        <v>151800</v>
      </c>
    </row>
    <row r="856" spans="4:16" x14ac:dyDescent="0.25">
      <c r="D856" s="4" t="s">
        <v>824</v>
      </c>
      <c r="E856" s="5">
        <v>44550</v>
      </c>
      <c r="F856" s="6">
        <v>0.90972222222222221</v>
      </c>
      <c r="G856" s="6">
        <v>0.91666666666666663</v>
      </c>
      <c r="H856" s="6">
        <f>MOD(Produccion[HORA FIN]-Produccion[HORA INICIO],1)</f>
        <v>6.9444444444444198E-3</v>
      </c>
      <c r="I856" s="16" t="s">
        <v>22</v>
      </c>
      <c r="J856" s="7" t="s">
        <v>74</v>
      </c>
      <c r="K856" s="7" t="s">
        <v>23</v>
      </c>
      <c r="L856" s="7"/>
      <c r="M856" s="7"/>
      <c r="N856" s="7">
        <f>Produccion[[#This Row],[Cant. Bolsas]]*Produccion[[#This Row],[Kilos Bolsa]]</f>
        <v>0</v>
      </c>
      <c r="O856" s="8" t="s">
        <v>28</v>
      </c>
      <c r="P856" s="29">
        <f>Produccion[[#This Row],[Kilos Producidos]]*VLOOKUP(Produccion[[#This Row],[PRODUCTO]],ValorXKG[#All],2,FALSE)</f>
        <v>0</v>
      </c>
    </row>
    <row r="857" spans="4:16" x14ac:dyDescent="0.25">
      <c r="D857" s="4" t="s">
        <v>826</v>
      </c>
      <c r="E857" s="5">
        <v>44550</v>
      </c>
      <c r="F857" s="6">
        <v>0.91666666666666663</v>
      </c>
      <c r="G857" s="6">
        <v>0.94791666666666663</v>
      </c>
      <c r="H857" s="6">
        <f>MOD(Produccion[HORA FIN]-Produccion[HORA INICIO],1)</f>
        <v>3.125E-2</v>
      </c>
      <c r="I857" s="16" t="s">
        <v>22</v>
      </c>
      <c r="J857" s="7" t="s">
        <v>786</v>
      </c>
      <c r="K857" s="7" t="s">
        <v>23</v>
      </c>
      <c r="L857" s="7"/>
      <c r="M857" s="7"/>
      <c r="N857" s="7">
        <f>Produccion[[#This Row],[Cant. Bolsas]]*Produccion[[#This Row],[Kilos Bolsa]]</f>
        <v>0</v>
      </c>
      <c r="O857" s="8" t="s">
        <v>28</v>
      </c>
      <c r="P857" s="29">
        <f>Produccion[[#This Row],[Kilos Producidos]]*VLOOKUP(Produccion[[#This Row],[PRODUCTO]],ValorXKG[#All],2,FALSE)</f>
        <v>0</v>
      </c>
    </row>
    <row r="858" spans="4:16" x14ac:dyDescent="0.25">
      <c r="D858" s="4" t="s">
        <v>826</v>
      </c>
      <c r="E858" s="5">
        <v>44550</v>
      </c>
      <c r="F858" s="6">
        <v>0.94791666666666663</v>
      </c>
      <c r="G858" s="6">
        <v>0.25</v>
      </c>
      <c r="H858" s="6">
        <f>MOD(Produccion[HORA FIN]-Produccion[HORA INICIO],1)</f>
        <v>0.30208333333333337</v>
      </c>
      <c r="I858" s="16" t="s">
        <v>313</v>
      </c>
      <c r="J858" s="7" t="s">
        <v>786</v>
      </c>
      <c r="K858" s="7" t="s">
        <v>30</v>
      </c>
      <c r="L858" s="7">
        <v>94</v>
      </c>
      <c r="M858" s="7">
        <v>20</v>
      </c>
      <c r="N858" s="7">
        <f>Produccion[[#This Row],[Cant. Bolsas]]*Produccion[[#This Row],[Kilos Bolsa]]</f>
        <v>1880</v>
      </c>
      <c r="O858" s="8" t="s">
        <v>827</v>
      </c>
      <c r="P858" s="29">
        <f>Produccion[[#This Row],[Kilos Producidos]]*VLOOKUP(Produccion[[#This Row],[PRODUCTO]],ValorXKG[#All],2,FALSE)</f>
        <v>169200</v>
      </c>
    </row>
    <row r="859" spans="4:16" x14ac:dyDescent="0.25">
      <c r="D859" s="4" t="s">
        <v>825</v>
      </c>
      <c r="E859" s="5">
        <v>44551</v>
      </c>
      <c r="F859" s="6">
        <v>0.25</v>
      </c>
      <c r="G859" s="6">
        <v>0.28125</v>
      </c>
      <c r="H859" s="6">
        <f>MOD(Produccion[HORA FIN]-Produccion[HORA INICIO],1)</f>
        <v>3.125E-2</v>
      </c>
      <c r="I859" s="16" t="s">
        <v>22</v>
      </c>
      <c r="J859" s="7" t="s">
        <v>66</v>
      </c>
      <c r="K859" s="7" t="s">
        <v>30</v>
      </c>
      <c r="L859" s="7"/>
      <c r="M859" s="7"/>
      <c r="N859" s="7">
        <f>Produccion[[#This Row],[Cant. Bolsas]]*Produccion[[#This Row],[Kilos Bolsa]]</f>
        <v>0</v>
      </c>
      <c r="O859" s="8" t="s">
        <v>827</v>
      </c>
      <c r="P859" s="29">
        <f>Produccion[[#This Row],[Kilos Producidos]]*VLOOKUP(Produccion[[#This Row],[PRODUCTO]],ValorXKG[#All],2,FALSE)</f>
        <v>0</v>
      </c>
    </row>
    <row r="860" spans="4:16" x14ac:dyDescent="0.25">
      <c r="D860" s="4" t="s">
        <v>825</v>
      </c>
      <c r="E860" s="5">
        <v>44551</v>
      </c>
      <c r="F860" s="6">
        <v>0.28125</v>
      </c>
      <c r="G860" s="6">
        <v>0.2986111111111111</v>
      </c>
      <c r="H860" s="6">
        <f>MOD(Produccion[HORA FIN]-Produccion[HORA INICIO],1)</f>
        <v>1.7361111111111105E-2</v>
      </c>
      <c r="I860" s="16" t="s">
        <v>22</v>
      </c>
      <c r="J860" s="7" t="s">
        <v>66</v>
      </c>
      <c r="K860" s="7" t="s">
        <v>23</v>
      </c>
      <c r="L860" s="7"/>
      <c r="M860" s="7"/>
      <c r="N860" s="7">
        <f>Produccion[[#This Row],[Cant. Bolsas]]*Produccion[[#This Row],[Kilos Bolsa]]</f>
        <v>0</v>
      </c>
      <c r="O860" s="8" t="s">
        <v>45</v>
      </c>
      <c r="P860" s="29">
        <f>Produccion[[#This Row],[Kilos Producidos]]*VLOOKUP(Produccion[[#This Row],[PRODUCTO]],ValorXKG[#All],2,FALSE)</f>
        <v>0</v>
      </c>
    </row>
    <row r="861" spans="4:16" x14ac:dyDescent="0.25">
      <c r="D861" s="4" t="s">
        <v>825</v>
      </c>
      <c r="E861" s="5">
        <v>44551</v>
      </c>
      <c r="F861" s="6">
        <v>0.2986111111111111</v>
      </c>
      <c r="G861" s="6">
        <v>0.58333333333333337</v>
      </c>
      <c r="H861" s="6">
        <f>MOD(Produccion[HORA FIN]-Produccion[HORA INICIO],1)</f>
        <v>0.28472222222222227</v>
      </c>
      <c r="I861" s="16" t="s">
        <v>314</v>
      </c>
      <c r="J861" s="7" t="s">
        <v>66</v>
      </c>
      <c r="K861" s="7" t="s">
        <v>36</v>
      </c>
      <c r="L861" s="7">
        <v>30</v>
      </c>
      <c r="M861" s="7">
        <v>30</v>
      </c>
      <c r="N861" s="7">
        <f>Produccion[[#This Row],[Cant. Bolsas]]*Produccion[[#This Row],[Kilos Bolsa]]</f>
        <v>900</v>
      </c>
      <c r="O861" s="8" t="s">
        <v>827</v>
      </c>
      <c r="P861" s="29">
        <f>Produccion[[#This Row],[Kilos Producidos]]*VLOOKUP(Produccion[[#This Row],[PRODUCTO]],ValorXKG[#All],2,FALSE)</f>
        <v>103500</v>
      </c>
    </row>
    <row r="862" spans="4:16" x14ac:dyDescent="0.25">
      <c r="D862" s="4" t="s">
        <v>825</v>
      </c>
      <c r="E862" s="5">
        <v>44551</v>
      </c>
      <c r="F862" s="6">
        <v>0.2986111111111111</v>
      </c>
      <c r="G862" s="6">
        <v>0.58333333333333337</v>
      </c>
      <c r="H862" s="6">
        <f>MOD(Produccion[HORA FIN]-Produccion[HORA INICIO],1)</f>
        <v>0.28472222222222227</v>
      </c>
      <c r="I862" s="16" t="s">
        <v>314</v>
      </c>
      <c r="J862" s="7" t="s">
        <v>66</v>
      </c>
      <c r="K862" s="7" t="s">
        <v>38</v>
      </c>
      <c r="L862" s="7">
        <v>45</v>
      </c>
      <c r="M862" s="7">
        <v>20</v>
      </c>
      <c r="N862" s="7">
        <f>Produccion[[#This Row],[Cant. Bolsas]]*Produccion[[#This Row],[Kilos Bolsa]]</f>
        <v>900</v>
      </c>
      <c r="O862" s="8" t="s">
        <v>827</v>
      </c>
      <c r="P862" s="29">
        <f>Produccion[[#This Row],[Kilos Producidos]]*VLOOKUP(Produccion[[#This Row],[PRODUCTO]],ValorXKG[#All],2,FALSE)</f>
        <v>148500</v>
      </c>
    </row>
    <row r="863" spans="4:16" x14ac:dyDescent="0.25">
      <c r="D863" s="4" t="s">
        <v>824</v>
      </c>
      <c r="E863" s="5">
        <v>44551</v>
      </c>
      <c r="F863" s="6">
        <v>0.58333333333333337</v>
      </c>
      <c r="G863" s="6">
        <v>0.66666666666666663</v>
      </c>
      <c r="H863" s="6">
        <f>MOD(Produccion[HORA FIN]-Produccion[HORA INICIO],1)</f>
        <v>8.3333333333333259E-2</v>
      </c>
      <c r="I863" s="16" t="s">
        <v>158</v>
      </c>
      <c r="J863" s="7" t="s">
        <v>783</v>
      </c>
      <c r="K863" s="7" t="s">
        <v>36</v>
      </c>
      <c r="L863" s="7">
        <v>5</v>
      </c>
      <c r="M863" s="7">
        <v>30</v>
      </c>
      <c r="N863" s="7">
        <f>Produccion[[#This Row],[Cant. Bolsas]]*Produccion[[#This Row],[Kilos Bolsa]]</f>
        <v>150</v>
      </c>
      <c r="O863" s="8" t="s">
        <v>827</v>
      </c>
      <c r="P863" s="29">
        <f>Produccion[[#This Row],[Kilos Producidos]]*VLOOKUP(Produccion[[#This Row],[PRODUCTO]],ValorXKG[#All],2,FALSE)</f>
        <v>17250</v>
      </c>
    </row>
    <row r="864" spans="4:16" x14ac:dyDescent="0.25">
      <c r="D864" s="4" t="s">
        <v>824</v>
      </c>
      <c r="E864" s="5">
        <v>44551</v>
      </c>
      <c r="F864" s="6">
        <v>0.58333333333333337</v>
      </c>
      <c r="G864" s="6">
        <v>0.66666666666666663</v>
      </c>
      <c r="H864" s="6">
        <f>MOD(Produccion[HORA FIN]-Produccion[HORA INICIO],1)</f>
        <v>8.3333333333333259E-2</v>
      </c>
      <c r="I864" s="16" t="s">
        <v>315</v>
      </c>
      <c r="J864" s="7" t="s">
        <v>783</v>
      </c>
      <c r="K864" s="7" t="s">
        <v>38</v>
      </c>
      <c r="L864" s="7">
        <v>7</v>
      </c>
      <c r="M864" s="7">
        <v>20</v>
      </c>
      <c r="N864" s="7">
        <f>Produccion[[#This Row],[Cant. Bolsas]]*Produccion[[#This Row],[Kilos Bolsa]]</f>
        <v>140</v>
      </c>
      <c r="O864" s="8" t="s">
        <v>827</v>
      </c>
      <c r="P864" s="29">
        <f>Produccion[[#This Row],[Kilos Producidos]]*VLOOKUP(Produccion[[#This Row],[PRODUCTO]],ValorXKG[#All],2,FALSE)</f>
        <v>23100</v>
      </c>
    </row>
    <row r="865" spans="4:16" x14ac:dyDescent="0.25">
      <c r="D865" s="4" t="s">
        <v>824</v>
      </c>
      <c r="E865" s="5">
        <v>44551</v>
      </c>
      <c r="F865" s="6">
        <v>0.66666666666666663</v>
      </c>
      <c r="G865" s="6">
        <v>0.70833333333333337</v>
      </c>
      <c r="H865" s="6">
        <f>MOD(Produccion[HORA FIN]-Produccion[HORA INICIO],1)</f>
        <v>4.1666666666666741E-2</v>
      </c>
      <c r="I865" s="16" t="s">
        <v>22</v>
      </c>
      <c r="J865" s="7" t="s">
        <v>783</v>
      </c>
      <c r="K865" s="7" t="s">
        <v>23</v>
      </c>
      <c r="L865" s="7"/>
      <c r="M865" s="7"/>
      <c r="N865" s="7">
        <f>Produccion[[#This Row],[Cant. Bolsas]]*Produccion[[#This Row],[Kilos Bolsa]]</f>
        <v>0</v>
      </c>
      <c r="O865" s="8" t="s">
        <v>28</v>
      </c>
      <c r="P865" s="29">
        <f>Produccion[[#This Row],[Kilos Producidos]]*VLOOKUP(Produccion[[#This Row],[PRODUCTO]],ValorXKG[#All],2,FALSE)</f>
        <v>0</v>
      </c>
    </row>
    <row r="866" spans="4:16" x14ac:dyDescent="0.25">
      <c r="D866" s="4" t="s">
        <v>824</v>
      </c>
      <c r="E866" s="5">
        <v>44551</v>
      </c>
      <c r="F866" s="6">
        <v>0.70833333333333337</v>
      </c>
      <c r="G866" s="6">
        <v>0.91666666666666663</v>
      </c>
      <c r="H866" s="6">
        <f>MOD(Produccion[HORA FIN]-Produccion[HORA INICIO],1)</f>
        <v>0.20833333333333326</v>
      </c>
      <c r="I866" s="16" t="s">
        <v>264</v>
      </c>
      <c r="J866" s="7" t="s">
        <v>783</v>
      </c>
      <c r="K866" s="7" t="s">
        <v>30</v>
      </c>
      <c r="L866" s="7">
        <v>57</v>
      </c>
      <c r="M866" s="7">
        <v>20</v>
      </c>
      <c r="N866" s="7">
        <f>Produccion[[#This Row],[Cant. Bolsas]]*Produccion[[#This Row],[Kilos Bolsa]]</f>
        <v>1140</v>
      </c>
      <c r="O866" s="8" t="s">
        <v>827</v>
      </c>
      <c r="P866" s="29">
        <f>Produccion[[#This Row],[Kilos Producidos]]*VLOOKUP(Produccion[[#This Row],[PRODUCTO]],ValorXKG[#All],2,FALSE)</f>
        <v>102600</v>
      </c>
    </row>
    <row r="867" spans="4:16" x14ac:dyDescent="0.25">
      <c r="D867" s="4" t="s">
        <v>826</v>
      </c>
      <c r="E867" s="5">
        <v>44551</v>
      </c>
      <c r="F867" s="6">
        <v>0.91666666666666663</v>
      </c>
      <c r="G867" s="6">
        <v>0.9375</v>
      </c>
      <c r="H867" s="6">
        <f>MOD(Produccion[HORA FIN]-Produccion[HORA INICIO],1)</f>
        <v>2.083333333333337E-2</v>
      </c>
      <c r="I867" s="16" t="s">
        <v>22</v>
      </c>
      <c r="J867" s="7" t="s">
        <v>789</v>
      </c>
      <c r="K867" s="7" t="s">
        <v>23</v>
      </c>
      <c r="L867" s="7"/>
      <c r="M867" s="7"/>
      <c r="N867" s="7">
        <f>Produccion[[#This Row],[Cant. Bolsas]]*Produccion[[#This Row],[Kilos Bolsa]]</f>
        <v>0</v>
      </c>
      <c r="O867" s="8" t="s">
        <v>28</v>
      </c>
      <c r="P867" s="29">
        <f>Produccion[[#This Row],[Kilos Producidos]]*VLOOKUP(Produccion[[#This Row],[PRODUCTO]],ValorXKG[#All],2,FALSE)</f>
        <v>0</v>
      </c>
    </row>
    <row r="868" spans="4:16" x14ac:dyDescent="0.25">
      <c r="D868" s="4" t="s">
        <v>826</v>
      </c>
      <c r="E868" s="5">
        <v>44551</v>
      </c>
      <c r="F868" s="6">
        <v>0.9375</v>
      </c>
      <c r="G868" s="6">
        <v>0.15277777777777779</v>
      </c>
      <c r="H868" s="6">
        <f>MOD(Produccion[HORA FIN]-Produccion[HORA INICIO],1)</f>
        <v>0.21527777777777779</v>
      </c>
      <c r="I868" s="16" t="s">
        <v>209</v>
      </c>
      <c r="J868" s="7" t="s">
        <v>789</v>
      </c>
      <c r="K868" s="7" t="s">
        <v>64</v>
      </c>
      <c r="L868" s="7">
        <v>44</v>
      </c>
      <c r="M868" s="7">
        <v>30</v>
      </c>
      <c r="N868" s="7">
        <f>Produccion[[#This Row],[Cant. Bolsas]]*Produccion[[#This Row],[Kilos Bolsa]]</f>
        <v>1320</v>
      </c>
      <c r="O868" s="8" t="s">
        <v>827</v>
      </c>
      <c r="P868" s="29">
        <f>Produccion[[#This Row],[Kilos Producidos]]*VLOOKUP(Produccion[[#This Row],[PRODUCTO]],ValorXKG[#All],2,FALSE)</f>
        <v>151800</v>
      </c>
    </row>
    <row r="869" spans="4:16" x14ac:dyDescent="0.25">
      <c r="D869" s="4" t="s">
        <v>826</v>
      </c>
      <c r="E869" s="5">
        <v>44551</v>
      </c>
      <c r="F869" s="6">
        <v>0.15277777777777779</v>
      </c>
      <c r="G869" s="6">
        <v>0.17708333333333334</v>
      </c>
      <c r="H869" s="6">
        <f>MOD(Produccion[HORA FIN]-Produccion[HORA INICIO],1)</f>
        <v>2.4305555555555552E-2</v>
      </c>
      <c r="I869" s="16" t="s">
        <v>22</v>
      </c>
      <c r="J869" s="7" t="s">
        <v>789</v>
      </c>
      <c r="K869" s="7" t="s">
        <v>23</v>
      </c>
      <c r="L869" s="7"/>
      <c r="M869" s="7"/>
      <c r="N869" s="7">
        <f>Produccion[[#This Row],[Cant. Bolsas]]*Produccion[[#This Row],[Kilos Bolsa]]</f>
        <v>0</v>
      </c>
      <c r="O869" s="8" t="s">
        <v>45</v>
      </c>
      <c r="P869" s="29">
        <f>Produccion[[#This Row],[Kilos Producidos]]*VLOOKUP(Produccion[[#This Row],[PRODUCTO]],ValorXKG[#All],2,FALSE)</f>
        <v>0</v>
      </c>
    </row>
    <row r="870" spans="4:16" x14ac:dyDescent="0.25">
      <c r="D870" s="4" t="s">
        <v>826</v>
      </c>
      <c r="E870" s="5">
        <v>44551</v>
      </c>
      <c r="F870" s="6">
        <v>0.17708333333333334</v>
      </c>
      <c r="G870" s="6">
        <v>0.21875</v>
      </c>
      <c r="H870" s="6">
        <f>MOD(Produccion[HORA FIN]-Produccion[HORA INICIO],1)</f>
        <v>4.1666666666666657E-2</v>
      </c>
      <c r="I870" s="16" t="s">
        <v>40</v>
      </c>
      <c r="J870" s="7" t="s">
        <v>789</v>
      </c>
      <c r="K870" s="7" t="s">
        <v>64</v>
      </c>
      <c r="L870" s="7">
        <v>6</v>
      </c>
      <c r="M870" s="7">
        <v>30</v>
      </c>
      <c r="N870" s="7">
        <f>Produccion[[#This Row],[Cant. Bolsas]]*Produccion[[#This Row],[Kilos Bolsa]]</f>
        <v>180</v>
      </c>
      <c r="O870" s="8" t="s">
        <v>827</v>
      </c>
      <c r="P870" s="29">
        <f>Produccion[[#This Row],[Kilos Producidos]]*VLOOKUP(Produccion[[#This Row],[PRODUCTO]],ValorXKG[#All],2,FALSE)</f>
        <v>20700</v>
      </c>
    </row>
    <row r="871" spans="4:16" x14ac:dyDescent="0.25">
      <c r="D871" s="4" t="s">
        <v>826</v>
      </c>
      <c r="E871" s="5">
        <v>44551</v>
      </c>
      <c r="F871" s="6">
        <v>0.21875</v>
      </c>
      <c r="G871" s="6">
        <v>0.25</v>
      </c>
      <c r="H871" s="6">
        <f>MOD(Produccion[HORA FIN]-Produccion[HORA INICIO],1)</f>
        <v>3.125E-2</v>
      </c>
      <c r="I871" s="16" t="s">
        <v>22</v>
      </c>
      <c r="J871" s="7" t="s">
        <v>789</v>
      </c>
      <c r="K871" s="7" t="s">
        <v>38</v>
      </c>
      <c r="L871" s="7"/>
      <c r="M871" s="7">
        <v>20</v>
      </c>
      <c r="N871" s="7">
        <f>Produccion[[#This Row],[Cant. Bolsas]]*Produccion[[#This Row],[Kilos Bolsa]]</f>
        <v>0</v>
      </c>
      <c r="O871" s="8" t="s">
        <v>827</v>
      </c>
      <c r="P871" s="29">
        <f>Produccion[[#This Row],[Kilos Producidos]]*VLOOKUP(Produccion[[#This Row],[PRODUCTO]],ValorXKG[#All],2,FALSE)</f>
        <v>0</v>
      </c>
    </row>
    <row r="872" spans="4:16" x14ac:dyDescent="0.25">
      <c r="D872" s="4" t="s">
        <v>826</v>
      </c>
      <c r="E872" s="5">
        <v>44551</v>
      </c>
      <c r="F872" s="6">
        <v>0.21875</v>
      </c>
      <c r="G872" s="6">
        <v>0.25</v>
      </c>
      <c r="H872" s="6">
        <f>MOD(Produccion[HORA FIN]-Produccion[HORA INICIO],1)</f>
        <v>3.125E-2</v>
      </c>
      <c r="I872" s="16" t="s">
        <v>22</v>
      </c>
      <c r="J872" s="7" t="s">
        <v>789</v>
      </c>
      <c r="K872" s="7" t="s">
        <v>36</v>
      </c>
      <c r="L872" s="7"/>
      <c r="M872" s="7">
        <v>30</v>
      </c>
      <c r="N872" s="7">
        <f>Produccion[[#This Row],[Cant. Bolsas]]*Produccion[[#This Row],[Kilos Bolsa]]</f>
        <v>0</v>
      </c>
      <c r="O872" s="8" t="s">
        <v>827</v>
      </c>
      <c r="P872" s="29">
        <f>Produccion[[#This Row],[Kilos Producidos]]*VLOOKUP(Produccion[[#This Row],[PRODUCTO]],ValorXKG[#All],2,FALSE)</f>
        <v>0</v>
      </c>
    </row>
    <row r="873" spans="4:16" x14ac:dyDescent="0.25">
      <c r="D873" s="4" t="s">
        <v>825</v>
      </c>
      <c r="E873" s="5">
        <v>44552</v>
      </c>
      <c r="F873" s="6">
        <v>0.25</v>
      </c>
      <c r="G873" s="6">
        <v>0.44097222222222221</v>
      </c>
      <c r="H873" s="6">
        <f>MOD(Produccion[HORA FIN]-Produccion[HORA INICIO],1)</f>
        <v>0.19097222222222221</v>
      </c>
      <c r="I873" s="16" t="s">
        <v>316</v>
      </c>
      <c r="J873" s="7" t="s">
        <v>66</v>
      </c>
      <c r="K873" s="7" t="s">
        <v>36</v>
      </c>
      <c r="L873" s="7">
        <v>14</v>
      </c>
      <c r="M873" s="7">
        <v>30</v>
      </c>
      <c r="N873" s="7">
        <f>Produccion[[#This Row],[Cant. Bolsas]]*Produccion[[#This Row],[Kilos Bolsa]]</f>
        <v>420</v>
      </c>
      <c r="O873" s="8" t="s">
        <v>827</v>
      </c>
      <c r="P873" s="29">
        <f>Produccion[[#This Row],[Kilos Producidos]]*VLOOKUP(Produccion[[#This Row],[PRODUCTO]],ValorXKG[#All],2,FALSE)</f>
        <v>48300</v>
      </c>
    </row>
    <row r="874" spans="4:16" x14ac:dyDescent="0.25">
      <c r="D874" s="4" t="s">
        <v>825</v>
      </c>
      <c r="E874" s="5">
        <v>44552</v>
      </c>
      <c r="F874" s="6">
        <v>0.25</v>
      </c>
      <c r="G874" s="6">
        <v>0.44097222222222221</v>
      </c>
      <c r="H874" s="6">
        <f>MOD(Produccion[HORA FIN]-Produccion[HORA INICIO],1)</f>
        <v>0.19097222222222221</v>
      </c>
      <c r="I874" s="16" t="s">
        <v>316</v>
      </c>
      <c r="J874" s="7" t="s">
        <v>66</v>
      </c>
      <c r="K874" s="7" t="s">
        <v>38</v>
      </c>
      <c r="L874" s="7">
        <v>21</v>
      </c>
      <c r="M874" s="7">
        <v>20</v>
      </c>
      <c r="N874" s="7">
        <f>Produccion[[#This Row],[Cant. Bolsas]]*Produccion[[#This Row],[Kilos Bolsa]]</f>
        <v>420</v>
      </c>
      <c r="O874" s="8" t="s">
        <v>827</v>
      </c>
      <c r="P874" s="29">
        <f>Produccion[[#This Row],[Kilos Producidos]]*VLOOKUP(Produccion[[#This Row],[PRODUCTO]],ValorXKG[#All],2,FALSE)</f>
        <v>69300</v>
      </c>
    </row>
    <row r="875" spans="4:16" x14ac:dyDescent="0.25">
      <c r="D875" s="4" t="s">
        <v>825</v>
      </c>
      <c r="E875" s="5">
        <v>44552</v>
      </c>
      <c r="F875" s="6">
        <v>0.44097222222222221</v>
      </c>
      <c r="G875" s="6">
        <v>0.46875</v>
      </c>
      <c r="H875" s="6">
        <f>MOD(Produccion[HORA FIN]-Produccion[HORA INICIO],1)</f>
        <v>2.777777777777779E-2</v>
      </c>
      <c r="I875" s="16" t="s">
        <v>22</v>
      </c>
      <c r="J875" s="7" t="s">
        <v>66</v>
      </c>
      <c r="K875" s="7" t="s">
        <v>23</v>
      </c>
      <c r="L875" s="7"/>
      <c r="M875" s="7"/>
      <c r="N875" s="7">
        <f>Produccion[[#This Row],[Cant. Bolsas]]*Produccion[[#This Row],[Kilos Bolsa]]</f>
        <v>0</v>
      </c>
      <c r="O875" s="8" t="s">
        <v>28</v>
      </c>
      <c r="P875" s="29">
        <f>Produccion[[#This Row],[Kilos Producidos]]*VLOOKUP(Produccion[[#This Row],[PRODUCTO]],ValorXKG[#All],2,FALSE)</f>
        <v>0</v>
      </c>
    </row>
    <row r="876" spans="4:16" x14ac:dyDescent="0.25">
      <c r="D876" s="4" t="s">
        <v>825</v>
      </c>
      <c r="E876" s="5">
        <v>44552</v>
      </c>
      <c r="F876" s="6">
        <v>0.46875</v>
      </c>
      <c r="G876" s="6">
        <v>0.4861111111111111</v>
      </c>
      <c r="H876" s="6">
        <f>MOD(Produccion[HORA FIN]-Produccion[HORA INICIO],1)</f>
        <v>1.7361111111111105E-2</v>
      </c>
      <c r="I876" s="16" t="s">
        <v>22</v>
      </c>
      <c r="J876" s="7" t="s">
        <v>66</v>
      </c>
      <c r="K876" s="7" t="s">
        <v>26</v>
      </c>
      <c r="L876" s="7"/>
      <c r="M876" s="7"/>
      <c r="N876" s="7">
        <f>Produccion[[#This Row],[Cant. Bolsas]]*Produccion[[#This Row],[Kilos Bolsa]]</f>
        <v>0</v>
      </c>
      <c r="O876" s="8" t="s">
        <v>317</v>
      </c>
      <c r="P876" s="29">
        <f>Produccion[[#This Row],[Kilos Producidos]]*VLOOKUP(Produccion[[#This Row],[PRODUCTO]],ValorXKG[#All],2,FALSE)</f>
        <v>0</v>
      </c>
    </row>
    <row r="877" spans="4:16" x14ac:dyDescent="0.25">
      <c r="D877" s="4" t="s">
        <v>825</v>
      </c>
      <c r="E877" s="5">
        <v>44552</v>
      </c>
      <c r="F877" s="6">
        <v>0.4861111111111111</v>
      </c>
      <c r="G877" s="6">
        <v>0.58333333333333337</v>
      </c>
      <c r="H877" s="6">
        <f>MOD(Produccion[HORA FIN]-Produccion[HORA INICIO],1)</f>
        <v>9.7222222222222265E-2</v>
      </c>
      <c r="I877" s="16" t="s">
        <v>22</v>
      </c>
      <c r="J877" s="7" t="s">
        <v>66</v>
      </c>
      <c r="K877" s="7" t="s">
        <v>23</v>
      </c>
      <c r="L877" s="7"/>
      <c r="M877" s="7"/>
      <c r="N877" s="7">
        <f>Produccion[[#This Row],[Cant. Bolsas]]*Produccion[[#This Row],[Kilos Bolsa]]</f>
        <v>0</v>
      </c>
      <c r="O877" s="8" t="s">
        <v>45</v>
      </c>
      <c r="P877" s="29">
        <f>Produccion[[#This Row],[Kilos Producidos]]*VLOOKUP(Produccion[[#This Row],[PRODUCTO]],ValorXKG[#All],2,FALSE)</f>
        <v>0</v>
      </c>
    </row>
    <row r="878" spans="4:16" x14ac:dyDescent="0.25">
      <c r="D878" s="4" t="s">
        <v>824</v>
      </c>
      <c r="E878" s="5">
        <v>44552</v>
      </c>
      <c r="F878" s="6">
        <v>0.58333333333333337</v>
      </c>
      <c r="G878" s="6">
        <v>0.69791666666666663</v>
      </c>
      <c r="H878" s="6">
        <f>MOD(Produccion[HORA FIN]-Produccion[HORA INICIO],1)</f>
        <v>0.11458333333333326</v>
      </c>
      <c r="I878" s="16" t="s">
        <v>22</v>
      </c>
      <c r="J878" s="7" t="s">
        <v>783</v>
      </c>
      <c r="K878" s="7" t="s">
        <v>23</v>
      </c>
      <c r="L878" s="7"/>
      <c r="M878" s="7"/>
      <c r="N878" s="7">
        <f>Produccion[[#This Row],[Cant. Bolsas]]*Produccion[[#This Row],[Kilos Bolsa]]</f>
        <v>0</v>
      </c>
      <c r="O878" s="8" t="s">
        <v>45</v>
      </c>
      <c r="P878" s="29">
        <f>Produccion[[#This Row],[Kilos Producidos]]*VLOOKUP(Produccion[[#This Row],[PRODUCTO]],ValorXKG[#All],2,FALSE)</f>
        <v>0</v>
      </c>
    </row>
    <row r="879" spans="4:16" x14ac:dyDescent="0.25">
      <c r="D879" s="4" t="s">
        <v>824</v>
      </c>
      <c r="E879" s="5">
        <v>44552</v>
      </c>
      <c r="F879" s="6">
        <v>0.69791666666666663</v>
      </c>
      <c r="G879" s="6">
        <v>0.91666666666666663</v>
      </c>
      <c r="H879" s="6">
        <f>MOD(Produccion[HORA FIN]-Produccion[HORA INICIO],1)</f>
        <v>0.21875</v>
      </c>
      <c r="I879" s="16" t="s">
        <v>318</v>
      </c>
      <c r="J879" s="7" t="s">
        <v>783</v>
      </c>
      <c r="K879" s="7" t="s">
        <v>26</v>
      </c>
      <c r="L879" s="7">
        <v>62</v>
      </c>
      <c r="M879" s="7">
        <v>40</v>
      </c>
      <c r="N879" s="7">
        <f>Produccion[[#This Row],[Cant. Bolsas]]*Produccion[[#This Row],[Kilos Bolsa]]</f>
        <v>2480</v>
      </c>
      <c r="O879" s="8" t="s">
        <v>827</v>
      </c>
      <c r="P879" s="29">
        <f>Produccion[[#This Row],[Kilos Producidos]]*VLOOKUP(Produccion[[#This Row],[PRODUCTO]],ValorXKG[#All],2,FALSE)</f>
        <v>372000</v>
      </c>
    </row>
    <row r="880" spans="4:16" x14ac:dyDescent="0.25">
      <c r="D880" s="4" t="s">
        <v>826</v>
      </c>
      <c r="E880" s="5">
        <v>44552</v>
      </c>
      <c r="F880" s="6">
        <v>0.91666666666666663</v>
      </c>
      <c r="G880" s="6">
        <v>0.97222222222222221</v>
      </c>
      <c r="H880" s="6">
        <f>MOD(Produccion[HORA FIN]-Produccion[HORA INICIO],1)</f>
        <v>5.555555555555558E-2</v>
      </c>
      <c r="I880" s="16" t="s">
        <v>319</v>
      </c>
      <c r="J880" s="7" t="s">
        <v>789</v>
      </c>
      <c r="K880" s="7" t="s">
        <v>26</v>
      </c>
      <c r="L880" s="7">
        <v>3</v>
      </c>
      <c r="M880" s="7">
        <v>40</v>
      </c>
      <c r="N880" s="7">
        <f>Produccion[[#This Row],[Cant. Bolsas]]*Produccion[[#This Row],[Kilos Bolsa]]</f>
        <v>120</v>
      </c>
      <c r="O880" s="8" t="s">
        <v>827</v>
      </c>
      <c r="P880" s="29">
        <f>Produccion[[#This Row],[Kilos Producidos]]*VLOOKUP(Produccion[[#This Row],[PRODUCTO]],ValorXKG[#All],2,FALSE)</f>
        <v>18000</v>
      </c>
    </row>
    <row r="881" spans="4:16" x14ac:dyDescent="0.25">
      <c r="D881" s="4" t="s">
        <v>826</v>
      </c>
      <c r="E881" s="5">
        <v>44552</v>
      </c>
      <c r="F881" s="6">
        <v>0.97222222222222221</v>
      </c>
      <c r="G881" s="6">
        <v>1.3888888888888888E-2</v>
      </c>
      <c r="H881" s="6">
        <f>MOD(Produccion[HORA FIN]-Produccion[HORA INICIO],1)</f>
        <v>4.166666666666663E-2</v>
      </c>
      <c r="I881" s="16" t="s">
        <v>22</v>
      </c>
      <c r="J881" s="7" t="s">
        <v>789</v>
      </c>
      <c r="K881" s="7" t="s">
        <v>23</v>
      </c>
      <c r="L881" s="7"/>
      <c r="M881" s="7"/>
      <c r="N881" s="7">
        <f>Produccion[[#This Row],[Cant. Bolsas]]*Produccion[[#This Row],[Kilos Bolsa]]</f>
        <v>0</v>
      </c>
      <c r="O881" s="8" t="s">
        <v>28</v>
      </c>
      <c r="P881" s="29">
        <f>Produccion[[#This Row],[Kilos Producidos]]*VLOOKUP(Produccion[[#This Row],[PRODUCTO]],ValorXKG[#All],2,FALSE)</f>
        <v>0</v>
      </c>
    </row>
    <row r="882" spans="4:16" x14ac:dyDescent="0.25">
      <c r="D882" s="4" t="s">
        <v>826</v>
      </c>
      <c r="E882" s="5">
        <v>44552</v>
      </c>
      <c r="F882" s="6">
        <v>1.3888888888888888E-2</v>
      </c>
      <c r="G882" s="6">
        <v>0.25</v>
      </c>
      <c r="H882" s="6">
        <f>MOD(Produccion[HORA FIN]-Produccion[HORA INICIO],1)</f>
        <v>0.2361111111111111</v>
      </c>
      <c r="I882" s="16" t="s">
        <v>320</v>
      </c>
      <c r="J882" s="7" t="s">
        <v>789</v>
      </c>
      <c r="K882" s="7" t="s">
        <v>13</v>
      </c>
      <c r="L882" s="7">
        <v>80</v>
      </c>
      <c r="M882" s="7">
        <v>20</v>
      </c>
      <c r="N882" s="7">
        <f>Produccion[[#This Row],[Cant. Bolsas]]*Produccion[[#This Row],[Kilos Bolsa]]</f>
        <v>1600</v>
      </c>
      <c r="O882" s="8" t="s">
        <v>827</v>
      </c>
      <c r="P882" s="29">
        <f>Produccion[[#This Row],[Kilos Producidos]]*VLOOKUP(Produccion[[#This Row],[PRODUCTO]],ValorXKG[#All],2,FALSE)</f>
        <v>160000</v>
      </c>
    </row>
    <row r="883" spans="4:16" x14ac:dyDescent="0.25">
      <c r="D883" s="4" t="s">
        <v>825</v>
      </c>
      <c r="E883" s="5">
        <v>44553</v>
      </c>
      <c r="F883" s="6">
        <v>0.25</v>
      </c>
      <c r="G883" s="6">
        <v>0.2951388888888889</v>
      </c>
      <c r="H883" s="6">
        <f>MOD(Produccion[HORA FIN]-Produccion[HORA INICIO],1)</f>
        <v>4.5138888888888895E-2</v>
      </c>
      <c r="I883" s="16" t="s">
        <v>22</v>
      </c>
      <c r="J883" s="7" t="s">
        <v>66</v>
      </c>
      <c r="K883" s="7" t="s">
        <v>23</v>
      </c>
      <c r="L883" s="7"/>
      <c r="M883" s="7"/>
      <c r="N883" s="7">
        <f>Produccion[[#This Row],[Cant. Bolsas]]*Produccion[[#This Row],[Kilos Bolsa]]</f>
        <v>0</v>
      </c>
      <c r="O883" s="8" t="s">
        <v>45</v>
      </c>
      <c r="P883" s="29">
        <f>Produccion[[#This Row],[Kilos Producidos]]*VLOOKUP(Produccion[[#This Row],[PRODUCTO]],ValorXKG[#All],2,FALSE)</f>
        <v>0</v>
      </c>
    </row>
    <row r="884" spans="4:16" x14ac:dyDescent="0.25">
      <c r="D884" s="4" t="s">
        <v>825</v>
      </c>
      <c r="E884" s="5">
        <v>44553</v>
      </c>
      <c r="F884" s="6">
        <v>0.2951388888888889</v>
      </c>
      <c r="G884" s="6">
        <v>0.45833333333333331</v>
      </c>
      <c r="H884" s="6">
        <f>MOD(Produccion[HORA FIN]-Produccion[HORA INICIO],1)</f>
        <v>0.16319444444444442</v>
      </c>
      <c r="I884" s="16" t="s">
        <v>321</v>
      </c>
      <c r="J884" s="7" t="s">
        <v>66</v>
      </c>
      <c r="K884" s="7" t="s">
        <v>19</v>
      </c>
      <c r="L884" s="7">
        <v>56</v>
      </c>
      <c r="M884" s="7">
        <v>20</v>
      </c>
      <c r="N884" s="7">
        <f>Produccion[[#This Row],[Cant. Bolsas]]*Produccion[[#This Row],[Kilos Bolsa]]</f>
        <v>1120</v>
      </c>
      <c r="O884" s="8" t="s">
        <v>827</v>
      </c>
      <c r="P884" s="29">
        <f>Produccion[[#This Row],[Kilos Producidos]]*VLOOKUP(Produccion[[#This Row],[PRODUCTO]],ValorXKG[#All],2,FALSE)</f>
        <v>112000</v>
      </c>
    </row>
    <row r="885" spans="4:16" x14ac:dyDescent="0.25">
      <c r="D885" s="4" t="s">
        <v>825</v>
      </c>
      <c r="E885" s="5">
        <v>44553</v>
      </c>
      <c r="F885" s="6">
        <v>0.45833333333333331</v>
      </c>
      <c r="G885" s="6">
        <v>0.47916666666666669</v>
      </c>
      <c r="H885" s="6">
        <f>MOD(Produccion[HORA FIN]-Produccion[HORA INICIO],1)</f>
        <v>2.083333333333337E-2</v>
      </c>
      <c r="I885" s="16" t="s">
        <v>22</v>
      </c>
      <c r="J885" s="7" t="s">
        <v>66</v>
      </c>
      <c r="K885" s="7" t="s">
        <v>23</v>
      </c>
      <c r="L885" s="7"/>
      <c r="M885" s="7"/>
      <c r="N885" s="7">
        <f>Produccion[[#This Row],[Cant. Bolsas]]*Produccion[[#This Row],[Kilos Bolsa]]</f>
        <v>0</v>
      </c>
      <c r="O885" s="8" t="s">
        <v>28</v>
      </c>
      <c r="P885" s="29">
        <f>Produccion[[#This Row],[Kilos Producidos]]*VLOOKUP(Produccion[[#This Row],[PRODUCTO]],ValorXKG[#All],2,FALSE)</f>
        <v>0</v>
      </c>
    </row>
    <row r="886" spans="4:16" x14ac:dyDescent="0.25">
      <c r="D886" s="4" t="s">
        <v>825</v>
      </c>
      <c r="E886" s="5">
        <v>44553</v>
      </c>
      <c r="F886" s="6">
        <v>0.47916666666666669</v>
      </c>
      <c r="G886" s="6">
        <v>0.58333333333333337</v>
      </c>
      <c r="H886" s="6">
        <f>MOD(Produccion[HORA FIN]-Produccion[HORA INICIO],1)</f>
        <v>0.10416666666666669</v>
      </c>
      <c r="I886" s="16" t="s">
        <v>104</v>
      </c>
      <c r="J886" s="7" t="s">
        <v>66</v>
      </c>
      <c r="K886" s="7" t="s">
        <v>30</v>
      </c>
      <c r="L886" s="7">
        <v>40</v>
      </c>
      <c r="M886" s="7">
        <v>20</v>
      </c>
      <c r="N886" s="7">
        <f>Produccion[[#This Row],[Cant. Bolsas]]*Produccion[[#This Row],[Kilos Bolsa]]</f>
        <v>800</v>
      </c>
      <c r="O886" s="8" t="s">
        <v>827</v>
      </c>
      <c r="P886" s="29">
        <f>Produccion[[#This Row],[Kilos Producidos]]*VLOOKUP(Produccion[[#This Row],[PRODUCTO]],ValorXKG[#All],2,FALSE)</f>
        <v>72000</v>
      </c>
    </row>
    <row r="887" spans="4:16" x14ac:dyDescent="0.25">
      <c r="D887" s="4" t="s">
        <v>824</v>
      </c>
      <c r="E887" s="5">
        <v>44553</v>
      </c>
      <c r="F887" s="6">
        <v>0.58333333333333337</v>
      </c>
      <c r="G887" s="6">
        <v>0.80208333333333337</v>
      </c>
      <c r="H887" s="6">
        <f>MOD(Produccion[HORA FIN]-Produccion[HORA INICIO],1)</f>
        <v>0.21875</v>
      </c>
      <c r="I887" s="16" t="s">
        <v>72</v>
      </c>
      <c r="J887" s="7" t="s">
        <v>783</v>
      </c>
      <c r="K887" s="7" t="s">
        <v>30</v>
      </c>
      <c r="L887" s="7">
        <v>60</v>
      </c>
      <c r="M887" s="7">
        <v>20</v>
      </c>
      <c r="N887" s="7">
        <f>Produccion[[#This Row],[Cant. Bolsas]]*Produccion[[#This Row],[Kilos Bolsa]]</f>
        <v>1200</v>
      </c>
      <c r="O887" s="8" t="s">
        <v>827</v>
      </c>
      <c r="P887" s="29">
        <f>Produccion[[#This Row],[Kilos Producidos]]*VLOOKUP(Produccion[[#This Row],[PRODUCTO]],ValorXKG[#All],2,FALSE)</f>
        <v>108000</v>
      </c>
    </row>
    <row r="888" spans="4:16" x14ac:dyDescent="0.25">
      <c r="D888" s="4" t="s">
        <v>824</v>
      </c>
      <c r="E888" s="5">
        <v>44553</v>
      </c>
      <c r="F888" s="6">
        <v>0.80208333333333337</v>
      </c>
      <c r="G888" s="6">
        <v>0.83333333333333337</v>
      </c>
      <c r="H888" s="6">
        <f>MOD(Produccion[HORA FIN]-Produccion[HORA INICIO],1)</f>
        <v>3.125E-2</v>
      </c>
      <c r="I888" s="16" t="s">
        <v>22</v>
      </c>
      <c r="J888" s="7" t="s">
        <v>783</v>
      </c>
      <c r="K888" s="7" t="s">
        <v>23</v>
      </c>
      <c r="L888" s="7"/>
      <c r="M888" s="7"/>
      <c r="N888" s="7">
        <f>Produccion[[#This Row],[Cant. Bolsas]]*Produccion[[#This Row],[Kilos Bolsa]]</f>
        <v>0</v>
      </c>
      <c r="O888" s="8" t="s">
        <v>28</v>
      </c>
      <c r="P888" s="29">
        <f>Produccion[[#This Row],[Kilos Producidos]]*VLOOKUP(Produccion[[#This Row],[PRODUCTO]],ValorXKG[#All],2,FALSE)</f>
        <v>0</v>
      </c>
    </row>
    <row r="889" spans="4:16" x14ac:dyDescent="0.25">
      <c r="D889" s="4" t="s">
        <v>824</v>
      </c>
      <c r="E889" s="5">
        <v>44553</v>
      </c>
      <c r="F889" s="6">
        <v>0.83333333333333337</v>
      </c>
      <c r="G889" s="6">
        <v>0.91666666666666663</v>
      </c>
      <c r="H889" s="6">
        <f>MOD(Produccion[HORA FIN]-Produccion[HORA INICIO],1)</f>
        <v>8.3333333333333259E-2</v>
      </c>
      <c r="I889" s="16" t="s">
        <v>62</v>
      </c>
      <c r="J889" s="7" t="s">
        <v>783</v>
      </c>
      <c r="K889" s="7" t="s">
        <v>13</v>
      </c>
      <c r="L889" s="7">
        <v>30</v>
      </c>
      <c r="M889" s="7">
        <v>20</v>
      </c>
      <c r="N889" s="7">
        <f>Produccion[[#This Row],[Cant. Bolsas]]*Produccion[[#This Row],[Kilos Bolsa]]</f>
        <v>600</v>
      </c>
      <c r="O889" s="8" t="s">
        <v>827</v>
      </c>
      <c r="P889" s="29">
        <f>Produccion[[#This Row],[Kilos Producidos]]*VLOOKUP(Produccion[[#This Row],[PRODUCTO]],ValorXKG[#All],2,FALSE)</f>
        <v>60000</v>
      </c>
    </row>
    <row r="890" spans="4:16" x14ac:dyDescent="0.25">
      <c r="D890" s="4" t="s">
        <v>826</v>
      </c>
      <c r="E890" s="5">
        <v>44553</v>
      </c>
      <c r="F890" s="6">
        <v>0.91666666666666663</v>
      </c>
      <c r="G890" s="6">
        <v>0.1875</v>
      </c>
      <c r="H890" s="6">
        <f>MOD(Produccion[HORA FIN]-Produccion[HORA INICIO],1)</f>
        <v>0.27083333333333337</v>
      </c>
      <c r="I890" s="16" t="s">
        <v>213</v>
      </c>
      <c r="J890" s="7" t="s">
        <v>786</v>
      </c>
      <c r="K890" s="7" t="s">
        <v>13</v>
      </c>
      <c r="L890" s="7">
        <v>75</v>
      </c>
      <c r="M890" s="7">
        <v>20</v>
      </c>
      <c r="N890" s="7">
        <f>Produccion[[#This Row],[Cant. Bolsas]]*Produccion[[#This Row],[Kilos Bolsa]]</f>
        <v>1500</v>
      </c>
      <c r="O890" s="8" t="s">
        <v>827</v>
      </c>
      <c r="P890" s="29">
        <f>Produccion[[#This Row],[Kilos Producidos]]*VLOOKUP(Produccion[[#This Row],[PRODUCTO]],ValorXKG[#All],2,FALSE)</f>
        <v>150000</v>
      </c>
    </row>
    <row r="891" spans="4:16" x14ac:dyDescent="0.25">
      <c r="D891" s="4" t="s">
        <v>826</v>
      </c>
      <c r="E891" s="5">
        <v>44553</v>
      </c>
      <c r="F891" s="6">
        <v>0.1875</v>
      </c>
      <c r="G891" s="6">
        <v>0.25</v>
      </c>
      <c r="H891" s="6">
        <f>MOD(Produccion[HORA FIN]-Produccion[HORA INICIO],1)</f>
        <v>6.25E-2</v>
      </c>
      <c r="I891" s="16" t="s">
        <v>59</v>
      </c>
      <c r="J891" s="7" t="s">
        <v>786</v>
      </c>
      <c r="K891" s="7" t="s">
        <v>19</v>
      </c>
      <c r="L891" s="7">
        <v>30</v>
      </c>
      <c r="M891" s="7">
        <v>20</v>
      </c>
      <c r="N891" s="7">
        <f>Produccion[[#This Row],[Cant. Bolsas]]*Produccion[[#This Row],[Kilos Bolsa]]</f>
        <v>600</v>
      </c>
      <c r="O891" s="8" t="s">
        <v>827</v>
      </c>
      <c r="P891" s="29">
        <f>Produccion[[#This Row],[Kilos Producidos]]*VLOOKUP(Produccion[[#This Row],[PRODUCTO]],ValorXKG[#All],2,FALSE)</f>
        <v>60000</v>
      </c>
    </row>
    <row r="892" spans="4:16" x14ac:dyDescent="0.25">
      <c r="D892" s="4" t="s">
        <v>825</v>
      </c>
      <c r="E892" s="5">
        <v>44554</v>
      </c>
      <c r="F892" s="6">
        <v>0.25</v>
      </c>
      <c r="G892" s="6">
        <v>0.5625</v>
      </c>
      <c r="H892" s="6">
        <f>MOD(Produccion[HORA FIN]-Produccion[HORA INICIO],1)</f>
        <v>0.3125</v>
      </c>
      <c r="I892" s="16" t="s">
        <v>322</v>
      </c>
      <c r="J892" s="7" t="s">
        <v>783</v>
      </c>
      <c r="K892" s="7" t="s">
        <v>19</v>
      </c>
      <c r="L892" s="7">
        <v>94</v>
      </c>
      <c r="M892" s="7">
        <v>20</v>
      </c>
      <c r="N892" s="7">
        <f>Produccion[[#This Row],[Cant. Bolsas]]*Produccion[[#This Row],[Kilos Bolsa]]</f>
        <v>1880</v>
      </c>
      <c r="O892" s="8" t="s">
        <v>827</v>
      </c>
      <c r="P892" s="29">
        <f>Produccion[[#This Row],[Kilos Producidos]]*VLOOKUP(Produccion[[#This Row],[PRODUCTO]],ValorXKG[#All],2,FALSE)</f>
        <v>188000</v>
      </c>
    </row>
    <row r="893" spans="4:16" x14ac:dyDescent="0.25">
      <c r="D893" s="4" t="s">
        <v>825</v>
      </c>
      <c r="E893" s="5">
        <v>44554</v>
      </c>
      <c r="F893" s="6">
        <v>0.5625</v>
      </c>
      <c r="G893" s="6">
        <v>0.58333333333333337</v>
      </c>
      <c r="H893" s="6">
        <f>MOD(Produccion[HORA FIN]-Produccion[HORA INICIO],1)</f>
        <v>2.083333333333337E-2</v>
      </c>
      <c r="I893" s="16" t="s">
        <v>22</v>
      </c>
      <c r="J893" s="7" t="s">
        <v>783</v>
      </c>
      <c r="K893" s="7" t="s">
        <v>23</v>
      </c>
      <c r="L893" s="7"/>
      <c r="M893" s="7"/>
      <c r="N893" s="7">
        <f>Produccion[[#This Row],[Cant. Bolsas]]*Produccion[[#This Row],[Kilos Bolsa]]</f>
        <v>0</v>
      </c>
      <c r="O893" s="8" t="s">
        <v>49</v>
      </c>
      <c r="P893" s="29">
        <f>Produccion[[#This Row],[Kilos Producidos]]*VLOOKUP(Produccion[[#This Row],[PRODUCTO]],ValorXKG[#All],2,FALSE)</f>
        <v>0</v>
      </c>
    </row>
    <row r="894" spans="4:16" x14ac:dyDescent="0.25">
      <c r="D894" s="4" t="s">
        <v>825</v>
      </c>
      <c r="E894" s="5">
        <v>44557</v>
      </c>
      <c r="F894" s="6">
        <v>0.25</v>
      </c>
      <c r="G894" s="6">
        <v>0.29166666666666669</v>
      </c>
      <c r="H894" s="6">
        <f>MOD(Produccion[HORA FIN]-Produccion[HORA INICIO],1)</f>
        <v>4.1666666666666685E-2</v>
      </c>
      <c r="I894" s="16" t="s">
        <v>22</v>
      </c>
      <c r="J894" s="7" t="s">
        <v>66</v>
      </c>
      <c r="K894" s="7" t="s">
        <v>23</v>
      </c>
      <c r="L894" s="7"/>
      <c r="M894" s="7"/>
      <c r="N894" s="7">
        <f>Produccion[[#This Row],[Cant. Bolsas]]*Produccion[[#This Row],[Kilos Bolsa]]</f>
        <v>0</v>
      </c>
      <c r="O894" s="8" t="s">
        <v>45</v>
      </c>
      <c r="P894" s="29">
        <f>Produccion[[#This Row],[Kilos Producidos]]*VLOOKUP(Produccion[[#This Row],[PRODUCTO]],ValorXKG[#All],2,FALSE)</f>
        <v>0</v>
      </c>
    </row>
    <row r="895" spans="4:16" x14ac:dyDescent="0.25">
      <c r="D895" s="4" t="s">
        <v>825</v>
      </c>
      <c r="E895" s="5">
        <v>44557</v>
      </c>
      <c r="F895" s="6">
        <v>0.29166666666666669</v>
      </c>
      <c r="G895" s="6">
        <v>0.58333333333333337</v>
      </c>
      <c r="H895" s="6">
        <f>MOD(Produccion[HORA FIN]-Produccion[HORA INICIO],1)</f>
        <v>0.29166666666666669</v>
      </c>
      <c r="I895" s="16" t="s">
        <v>42</v>
      </c>
      <c r="J895" s="7" t="s">
        <v>66</v>
      </c>
      <c r="K895" s="7" t="s">
        <v>32</v>
      </c>
      <c r="L895" s="7">
        <v>63</v>
      </c>
      <c r="M895" s="7">
        <v>30</v>
      </c>
      <c r="N895" s="7">
        <f>Produccion[[#This Row],[Cant. Bolsas]]*Produccion[[#This Row],[Kilos Bolsa]]</f>
        <v>1890</v>
      </c>
      <c r="O895" s="8" t="s">
        <v>827</v>
      </c>
      <c r="P895" s="29">
        <f>Produccion[[#This Row],[Kilos Producidos]]*VLOOKUP(Produccion[[#This Row],[PRODUCTO]],ValorXKG[#All],2,FALSE)</f>
        <v>217350</v>
      </c>
    </row>
    <row r="896" spans="4:16" x14ac:dyDescent="0.25">
      <c r="D896" s="4" t="s">
        <v>824</v>
      </c>
      <c r="E896" s="5">
        <v>44557</v>
      </c>
      <c r="F896" s="6">
        <v>0.58333333333333337</v>
      </c>
      <c r="G896" s="6">
        <v>0.66666666666666663</v>
      </c>
      <c r="H896" s="6">
        <f>MOD(Produccion[HORA FIN]-Produccion[HORA INICIO],1)</f>
        <v>8.3333333333333259E-2</v>
      </c>
      <c r="I896" s="16" t="s">
        <v>40</v>
      </c>
      <c r="J896" s="7" t="s">
        <v>783</v>
      </c>
      <c r="K896" s="7" t="s">
        <v>64</v>
      </c>
      <c r="L896" s="7">
        <v>12</v>
      </c>
      <c r="M896" s="7">
        <v>30</v>
      </c>
      <c r="N896" s="7">
        <f>Produccion[[#This Row],[Cant. Bolsas]]*Produccion[[#This Row],[Kilos Bolsa]]</f>
        <v>360</v>
      </c>
      <c r="O896" s="8" t="s">
        <v>827</v>
      </c>
      <c r="P896" s="29">
        <f>Produccion[[#This Row],[Kilos Producidos]]*VLOOKUP(Produccion[[#This Row],[PRODUCTO]],ValorXKG[#All],2,FALSE)</f>
        <v>41400</v>
      </c>
    </row>
    <row r="897" spans="4:16" x14ac:dyDescent="0.25">
      <c r="D897" s="4" t="s">
        <v>824</v>
      </c>
      <c r="E897" s="5">
        <v>44557</v>
      </c>
      <c r="F897" s="6">
        <v>0.66666666666666663</v>
      </c>
      <c r="G897" s="6">
        <v>0.69444444444444442</v>
      </c>
      <c r="H897" s="6">
        <f>MOD(Produccion[HORA FIN]-Produccion[HORA INICIO],1)</f>
        <v>2.777777777777779E-2</v>
      </c>
      <c r="I897" s="16" t="s">
        <v>22</v>
      </c>
      <c r="J897" s="7" t="s">
        <v>783</v>
      </c>
      <c r="K897" s="7" t="s">
        <v>23</v>
      </c>
      <c r="L897" s="7"/>
      <c r="M897" s="7"/>
      <c r="N897" s="7">
        <f>Produccion[[#This Row],[Cant. Bolsas]]*Produccion[[#This Row],[Kilos Bolsa]]</f>
        <v>0</v>
      </c>
      <c r="O897" s="8" t="s">
        <v>45</v>
      </c>
      <c r="P897" s="29">
        <f>Produccion[[#This Row],[Kilos Producidos]]*VLOOKUP(Produccion[[#This Row],[PRODUCTO]],ValorXKG[#All],2,FALSE)</f>
        <v>0</v>
      </c>
    </row>
    <row r="898" spans="4:16" x14ac:dyDescent="0.25">
      <c r="D898" s="4" t="s">
        <v>824</v>
      </c>
      <c r="E898" s="5">
        <v>44557</v>
      </c>
      <c r="F898" s="6">
        <v>0.69444444444444442</v>
      </c>
      <c r="G898" s="6">
        <v>0.75</v>
      </c>
      <c r="H898" s="6">
        <f>MOD(Produccion[HORA FIN]-Produccion[HORA INICIO],1)</f>
        <v>5.555555555555558E-2</v>
      </c>
      <c r="I898" s="16" t="s">
        <v>300</v>
      </c>
      <c r="J898" s="7" t="s">
        <v>783</v>
      </c>
      <c r="K898" s="7" t="s">
        <v>64</v>
      </c>
      <c r="L898" s="7">
        <v>6</v>
      </c>
      <c r="M898" s="7">
        <v>30</v>
      </c>
      <c r="N898" s="7">
        <f>Produccion[[#This Row],[Cant. Bolsas]]*Produccion[[#This Row],[Kilos Bolsa]]</f>
        <v>180</v>
      </c>
      <c r="O898" s="8" t="s">
        <v>827</v>
      </c>
      <c r="P898" s="29">
        <f>Produccion[[#This Row],[Kilos Producidos]]*VLOOKUP(Produccion[[#This Row],[PRODUCTO]],ValorXKG[#All],2,FALSE)</f>
        <v>20700</v>
      </c>
    </row>
    <row r="899" spans="4:16" x14ac:dyDescent="0.25">
      <c r="D899" s="4" t="s">
        <v>824</v>
      </c>
      <c r="E899" s="5">
        <v>44557</v>
      </c>
      <c r="F899" s="6">
        <v>0.75</v>
      </c>
      <c r="G899" s="6">
        <v>0.91666666666666663</v>
      </c>
      <c r="H899" s="6">
        <f>MOD(Produccion[HORA FIN]-Produccion[HORA INICIO],1)</f>
        <v>0.16666666666666663</v>
      </c>
      <c r="I899" s="16" t="s">
        <v>33</v>
      </c>
      <c r="J899" s="7" t="s">
        <v>783</v>
      </c>
      <c r="K899" s="7" t="s">
        <v>36</v>
      </c>
      <c r="L899" s="7">
        <v>16</v>
      </c>
      <c r="M899" s="7">
        <v>30</v>
      </c>
      <c r="N899" s="7">
        <f>Produccion[[#This Row],[Cant. Bolsas]]*Produccion[[#This Row],[Kilos Bolsa]]</f>
        <v>480</v>
      </c>
      <c r="O899" s="8" t="s">
        <v>827</v>
      </c>
      <c r="P899" s="29">
        <f>Produccion[[#This Row],[Kilos Producidos]]*VLOOKUP(Produccion[[#This Row],[PRODUCTO]],ValorXKG[#All],2,FALSE)</f>
        <v>55200</v>
      </c>
    </row>
    <row r="900" spans="4:16" x14ac:dyDescent="0.25">
      <c r="D900" s="4" t="s">
        <v>824</v>
      </c>
      <c r="E900" s="5">
        <v>44557</v>
      </c>
      <c r="F900" s="6">
        <v>0.75</v>
      </c>
      <c r="G900" s="6">
        <v>0.91666666666666663</v>
      </c>
      <c r="H900" s="6">
        <f>MOD(Produccion[HORA FIN]-Produccion[HORA INICIO],1)</f>
        <v>0.16666666666666663</v>
      </c>
      <c r="I900" s="16" t="s">
        <v>33</v>
      </c>
      <c r="J900" s="7" t="s">
        <v>783</v>
      </c>
      <c r="K900" s="7" t="s">
        <v>38</v>
      </c>
      <c r="L900" s="7">
        <v>24</v>
      </c>
      <c r="M900" s="7">
        <v>20</v>
      </c>
      <c r="N900" s="7">
        <f>Produccion[[#This Row],[Cant. Bolsas]]*Produccion[[#This Row],[Kilos Bolsa]]</f>
        <v>480</v>
      </c>
      <c r="O900" s="8" t="s">
        <v>827</v>
      </c>
      <c r="P900" s="29">
        <f>Produccion[[#This Row],[Kilos Producidos]]*VLOOKUP(Produccion[[#This Row],[PRODUCTO]],ValorXKG[#All],2,FALSE)</f>
        <v>79200</v>
      </c>
    </row>
    <row r="901" spans="4:16" x14ac:dyDescent="0.25">
      <c r="D901" s="4" t="s">
        <v>826</v>
      </c>
      <c r="E901" s="5">
        <v>44557</v>
      </c>
      <c r="F901" s="6">
        <v>0.91666666666666663</v>
      </c>
      <c r="G901" s="6">
        <v>0.25</v>
      </c>
      <c r="H901" s="6">
        <f>MOD(Produccion[HORA FIN]-Produccion[HORA INICIO],1)</f>
        <v>0.33333333333333337</v>
      </c>
      <c r="I901" s="16" t="s">
        <v>139</v>
      </c>
      <c r="J901" s="7" t="s">
        <v>786</v>
      </c>
      <c r="K901" s="7" t="s">
        <v>38</v>
      </c>
      <c r="L901" s="7">
        <v>35</v>
      </c>
      <c r="M901" s="7">
        <v>30</v>
      </c>
      <c r="N901" s="7">
        <f>Produccion[[#This Row],[Cant. Bolsas]]*Produccion[[#This Row],[Kilos Bolsa]]</f>
        <v>1050</v>
      </c>
      <c r="O901" s="8" t="s">
        <v>827</v>
      </c>
      <c r="P901" s="29">
        <f>Produccion[[#This Row],[Kilos Producidos]]*VLOOKUP(Produccion[[#This Row],[PRODUCTO]],ValorXKG[#All],2,FALSE)</f>
        <v>173250</v>
      </c>
    </row>
    <row r="902" spans="4:16" x14ac:dyDescent="0.25">
      <c r="D902" s="4" t="s">
        <v>826</v>
      </c>
      <c r="E902" s="5">
        <v>44557</v>
      </c>
      <c r="F902" s="6">
        <v>0.91666666666666663</v>
      </c>
      <c r="G902" s="6">
        <v>0.25</v>
      </c>
      <c r="H902" s="6">
        <f>MOD(Produccion[HORA FIN]-Produccion[HORA INICIO],1)</f>
        <v>0.33333333333333337</v>
      </c>
      <c r="I902" s="16" t="s">
        <v>120</v>
      </c>
      <c r="J902" s="7" t="s">
        <v>786</v>
      </c>
      <c r="K902" s="7" t="s">
        <v>36</v>
      </c>
      <c r="L902" s="7">
        <v>53</v>
      </c>
      <c r="M902" s="7">
        <v>20</v>
      </c>
      <c r="N902" s="7">
        <f>Produccion[[#This Row],[Cant. Bolsas]]*Produccion[[#This Row],[Kilos Bolsa]]</f>
        <v>1060</v>
      </c>
      <c r="O902" s="8" t="s">
        <v>827</v>
      </c>
      <c r="P902" s="29">
        <f>Produccion[[#This Row],[Kilos Producidos]]*VLOOKUP(Produccion[[#This Row],[PRODUCTO]],ValorXKG[#All],2,FALSE)</f>
        <v>121900</v>
      </c>
    </row>
    <row r="903" spans="4:16" x14ac:dyDescent="0.25">
      <c r="D903" s="4" t="s">
        <v>825</v>
      </c>
      <c r="E903" s="5">
        <v>44558</v>
      </c>
      <c r="F903" s="6">
        <v>0.25</v>
      </c>
      <c r="G903" s="6">
        <v>0.3888888888888889</v>
      </c>
      <c r="H903" s="6">
        <f>MOD(Produccion[HORA FIN]-Produccion[HORA INICIO],1)</f>
        <v>0.1388888888888889</v>
      </c>
      <c r="I903" s="16" t="s">
        <v>81</v>
      </c>
      <c r="J903" s="7" t="s">
        <v>66</v>
      </c>
      <c r="K903" s="7" t="s">
        <v>36</v>
      </c>
      <c r="L903" s="7">
        <v>12</v>
      </c>
      <c r="M903" s="7">
        <v>30</v>
      </c>
      <c r="N903" s="7">
        <f>Produccion[[#This Row],[Cant. Bolsas]]*Produccion[[#This Row],[Kilos Bolsa]]</f>
        <v>360</v>
      </c>
      <c r="O903" s="8" t="s">
        <v>827</v>
      </c>
      <c r="P903" s="29">
        <f>Produccion[[#This Row],[Kilos Producidos]]*VLOOKUP(Produccion[[#This Row],[PRODUCTO]],ValorXKG[#All],2,FALSE)</f>
        <v>41400</v>
      </c>
    </row>
    <row r="904" spans="4:16" x14ac:dyDescent="0.25">
      <c r="D904" s="4" t="s">
        <v>825</v>
      </c>
      <c r="E904" s="5">
        <v>44558</v>
      </c>
      <c r="F904" s="6">
        <v>0.25</v>
      </c>
      <c r="G904" s="6">
        <v>0.3888888888888889</v>
      </c>
      <c r="H904" s="6">
        <f>MOD(Produccion[HORA FIN]-Produccion[HORA INICIO],1)</f>
        <v>0.1388888888888889</v>
      </c>
      <c r="I904" s="16" t="s">
        <v>81</v>
      </c>
      <c r="J904" s="7" t="s">
        <v>66</v>
      </c>
      <c r="K904" s="7" t="s">
        <v>38</v>
      </c>
      <c r="L904" s="7">
        <v>18</v>
      </c>
      <c r="M904" s="7">
        <v>20</v>
      </c>
      <c r="N904" s="7">
        <f>Produccion[[#This Row],[Cant. Bolsas]]*Produccion[[#This Row],[Kilos Bolsa]]</f>
        <v>360</v>
      </c>
      <c r="O904" s="8" t="s">
        <v>827</v>
      </c>
      <c r="P904" s="29">
        <f>Produccion[[#This Row],[Kilos Producidos]]*VLOOKUP(Produccion[[#This Row],[PRODUCTO]],ValorXKG[#All],2,FALSE)</f>
        <v>59400</v>
      </c>
    </row>
    <row r="905" spans="4:16" x14ac:dyDescent="0.25">
      <c r="D905" s="4" t="s">
        <v>825</v>
      </c>
      <c r="E905" s="5">
        <v>44558</v>
      </c>
      <c r="F905" s="6">
        <v>0.3888888888888889</v>
      </c>
      <c r="G905" s="6">
        <v>0.4236111111111111</v>
      </c>
      <c r="H905" s="6">
        <f>MOD(Produccion[HORA FIN]-Produccion[HORA INICIO],1)</f>
        <v>3.472222222222221E-2</v>
      </c>
      <c r="I905" s="16" t="s">
        <v>22</v>
      </c>
      <c r="J905" s="7" t="s">
        <v>66</v>
      </c>
      <c r="K905" s="7" t="s">
        <v>23</v>
      </c>
      <c r="L905" s="7"/>
      <c r="M905" s="7"/>
      <c r="N905" s="7">
        <f>Produccion[[#This Row],[Cant. Bolsas]]*Produccion[[#This Row],[Kilos Bolsa]]</f>
        <v>0</v>
      </c>
      <c r="O905" s="8" t="s">
        <v>28</v>
      </c>
      <c r="P905" s="29">
        <f>Produccion[[#This Row],[Kilos Producidos]]*VLOOKUP(Produccion[[#This Row],[PRODUCTO]],ValorXKG[#All],2,FALSE)</f>
        <v>0</v>
      </c>
    </row>
    <row r="906" spans="4:16" x14ac:dyDescent="0.25">
      <c r="D906" s="4" t="s">
        <v>825</v>
      </c>
      <c r="E906" s="5">
        <v>44558</v>
      </c>
      <c r="F906" s="6">
        <v>0.4236111111111111</v>
      </c>
      <c r="G906" s="6">
        <v>0.58333333333333337</v>
      </c>
      <c r="H906" s="6">
        <f>MOD(Produccion[HORA FIN]-Produccion[HORA INICIO],1)</f>
        <v>0.15972222222222227</v>
      </c>
      <c r="I906" s="16" t="s">
        <v>323</v>
      </c>
      <c r="J906" s="7" t="s">
        <v>66</v>
      </c>
      <c r="K906" s="7" t="s">
        <v>64</v>
      </c>
      <c r="L906" s="7">
        <v>34</v>
      </c>
      <c r="M906" s="7">
        <v>30</v>
      </c>
      <c r="N906" s="7">
        <f>Produccion[[#This Row],[Cant. Bolsas]]*Produccion[[#This Row],[Kilos Bolsa]]</f>
        <v>1020</v>
      </c>
      <c r="O906" s="8" t="s">
        <v>827</v>
      </c>
      <c r="P906" s="29">
        <f>Produccion[[#This Row],[Kilos Producidos]]*VLOOKUP(Produccion[[#This Row],[PRODUCTO]],ValorXKG[#All],2,FALSE)</f>
        <v>117300</v>
      </c>
    </row>
    <row r="907" spans="4:16" x14ac:dyDescent="0.25">
      <c r="D907" s="4" t="s">
        <v>824</v>
      </c>
      <c r="E907" s="5">
        <v>44558</v>
      </c>
      <c r="F907" s="6">
        <v>0.58333333333333337</v>
      </c>
      <c r="G907" s="6">
        <v>0.66666666666666663</v>
      </c>
      <c r="H907" s="6">
        <f>MOD(Produccion[HORA FIN]-Produccion[HORA INICIO],1)</f>
        <v>8.3333333333333259E-2</v>
      </c>
      <c r="I907" s="16" t="s">
        <v>22</v>
      </c>
      <c r="J907" s="7" t="s">
        <v>783</v>
      </c>
      <c r="K907" s="7" t="s">
        <v>23</v>
      </c>
      <c r="L907" s="7"/>
      <c r="M907" s="7"/>
      <c r="N907" s="7">
        <f>Produccion[[#This Row],[Cant. Bolsas]]*Produccion[[#This Row],[Kilos Bolsa]]</f>
        <v>0</v>
      </c>
      <c r="O907" s="8" t="s">
        <v>28</v>
      </c>
      <c r="P907" s="29">
        <f>Produccion[[#This Row],[Kilos Producidos]]*VLOOKUP(Produccion[[#This Row],[PRODUCTO]],ValorXKG[#All],2,FALSE)</f>
        <v>0</v>
      </c>
    </row>
    <row r="908" spans="4:16" x14ac:dyDescent="0.25">
      <c r="D908" s="4" t="s">
        <v>824</v>
      </c>
      <c r="E908" s="5">
        <v>44558</v>
      </c>
      <c r="F908" s="6">
        <v>0.66666666666666663</v>
      </c>
      <c r="G908" s="6">
        <v>0.91666666666666663</v>
      </c>
      <c r="H908" s="6">
        <f>MOD(Produccion[HORA FIN]-Produccion[HORA INICIO],1)</f>
        <v>0.25</v>
      </c>
      <c r="I908" s="16" t="s">
        <v>324</v>
      </c>
      <c r="J908" s="7" t="s">
        <v>783</v>
      </c>
      <c r="K908" s="7" t="s">
        <v>26</v>
      </c>
      <c r="L908" s="7">
        <v>51</v>
      </c>
      <c r="M908" s="7">
        <v>40</v>
      </c>
      <c r="N908" s="7">
        <f>Produccion[[#This Row],[Cant. Bolsas]]*Produccion[[#This Row],[Kilos Bolsa]]</f>
        <v>2040</v>
      </c>
      <c r="O908" s="8" t="s">
        <v>827</v>
      </c>
      <c r="P908" s="29">
        <f>Produccion[[#This Row],[Kilos Producidos]]*VLOOKUP(Produccion[[#This Row],[PRODUCTO]],ValorXKG[#All],2,FALSE)</f>
        <v>306000</v>
      </c>
    </row>
    <row r="909" spans="4:16" x14ac:dyDescent="0.25">
      <c r="D909" s="4" t="s">
        <v>826</v>
      </c>
      <c r="E909" s="5">
        <v>44558</v>
      </c>
      <c r="F909" s="6">
        <v>0.91666666666666663</v>
      </c>
      <c r="G909" s="6">
        <v>0.25</v>
      </c>
      <c r="H909" s="6">
        <f>MOD(Produccion[HORA FIN]-Produccion[HORA INICIO],1)</f>
        <v>0.33333333333333337</v>
      </c>
      <c r="I909" s="16" t="s">
        <v>53</v>
      </c>
      <c r="J909" s="7" t="s">
        <v>786</v>
      </c>
      <c r="K909" s="7" t="s">
        <v>30</v>
      </c>
      <c r="L909" s="7">
        <v>92</v>
      </c>
      <c r="M909" s="7">
        <v>20</v>
      </c>
      <c r="N909" s="7">
        <f>Produccion[[#This Row],[Cant. Bolsas]]*Produccion[[#This Row],[Kilos Bolsa]]</f>
        <v>1840</v>
      </c>
      <c r="O909" s="8" t="s">
        <v>827</v>
      </c>
      <c r="P909" s="29">
        <f>Produccion[[#This Row],[Kilos Producidos]]*VLOOKUP(Produccion[[#This Row],[PRODUCTO]],ValorXKG[#All],2,FALSE)</f>
        <v>165600</v>
      </c>
    </row>
    <row r="910" spans="4:16" x14ac:dyDescent="0.25">
      <c r="D910" s="4" t="s">
        <v>825</v>
      </c>
      <c r="E910" s="5">
        <v>44559</v>
      </c>
      <c r="F910" s="6">
        <v>0.25</v>
      </c>
      <c r="G910" s="6">
        <v>0.45833333333333331</v>
      </c>
      <c r="H910" s="6">
        <f>MOD(Produccion[HORA FIN]-Produccion[HORA INICIO],1)</f>
        <v>0.20833333333333331</v>
      </c>
      <c r="I910" s="16" t="s">
        <v>325</v>
      </c>
      <c r="J910" s="7" t="s">
        <v>413</v>
      </c>
      <c r="K910" s="7" t="s">
        <v>30</v>
      </c>
      <c r="L910" s="7">
        <v>55</v>
      </c>
      <c r="M910" s="7">
        <v>20</v>
      </c>
      <c r="N910" s="7">
        <f>Produccion[[#This Row],[Cant. Bolsas]]*Produccion[[#This Row],[Kilos Bolsa]]</f>
        <v>1100</v>
      </c>
      <c r="O910" s="8" t="s">
        <v>827</v>
      </c>
      <c r="P910" s="29">
        <f>Produccion[[#This Row],[Kilos Producidos]]*VLOOKUP(Produccion[[#This Row],[PRODUCTO]],ValorXKG[#All],2,FALSE)</f>
        <v>99000</v>
      </c>
    </row>
    <row r="911" spans="4:16" x14ac:dyDescent="0.25">
      <c r="D911" s="4" t="s">
        <v>825</v>
      </c>
      <c r="E911" s="5">
        <v>44559</v>
      </c>
      <c r="F911" s="6">
        <v>0.45833333333333331</v>
      </c>
      <c r="G911" s="6">
        <v>0.58333333333333337</v>
      </c>
      <c r="H911" s="6">
        <f>MOD(Produccion[HORA FIN]-Produccion[HORA INICIO],1)</f>
        <v>0.12500000000000006</v>
      </c>
      <c r="I911" s="16" t="s">
        <v>22</v>
      </c>
      <c r="J911" s="7" t="s">
        <v>413</v>
      </c>
      <c r="K911" s="7" t="s">
        <v>23</v>
      </c>
      <c r="L911" s="7"/>
      <c r="M911" s="7"/>
      <c r="N911" s="7">
        <f>Produccion[[#This Row],[Cant. Bolsas]]*Produccion[[#This Row],[Kilos Bolsa]]</f>
        <v>0</v>
      </c>
      <c r="O911" s="8" t="s">
        <v>45</v>
      </c>
      <c r="P911" s="29">
        <f>Produccion[[#This Row],[Kilos Producidos]]*VLOOKUP(Produccion[[#This Row],[PRODUCTO]],ValorXKG[#All],2,FALSE)</f>
        <v>0</v>
      </c>
    </row>
    <row r="912" spans="4:16" x14ac:dyDescent="0.25">
      <c r="D912" s="4" t="s">
        <v>824</v>
      </c>
      <c r="E912" s="5">
        <v>44559</v>
      </c>
      <c r="F912" s="6">
        <v>0.58333333333333337</v>
      </c>
      <c r="G912" s="6">
        <v>0.75</v>
      </c>
      <c r="H912" s="6">
        <f>MOD(Produccion[HORA FIN]-Produccion[HORA INICIO],1)</f>
        <v>0.16666666666666663</v>
      </c>
      <c r="I912" s="16" t="s">
        <v>42</v>
      </c>
      <c r="J912" s="7" t="s">
        <v>783</v>
      </c>
      <c r="K912" s="7" t="s">
        <v>32</v>
      </c>
      <c r="L912" s="7">
        <v>36</v>
      </c>
      <c r="M912" s="7">
        <v>30</v>
      </c>
      <c r="N912" s="7">
        <f>Produccion[[#This Row],[Cant. Bolsas]]*Produccion[[#This Row],[Kilos Bolsa]]</f>
        <v>1080</v>
      </c>
      <c r="O912" s="8" t="s">
        <v>827</v>
      </c>
      <c r="P912" s="29">
        <f>Produccion[[#This Row],[Kilos Producidos]]*VLOOKUP(Produccion[[#This Row],[PRODUCTO]],ValorXKG[#All],2,FALSE)</f>
        <v>124200</v>
      </c>
    </row>
    <row r="913" spans="4:16" x14ac:dyDescent="0.25">
      <c r="D913" s="4" t="s">
        <v>824</v>
      </c>
      <c r="E913" s="5">
        <v>44559</v>
      </c>
      <c r="F913" s="6">
        <v>0.75</v>
      </c>
      <c r="G913" s="6">
        <v>0.77777777777777779</v>
      </c>
      <c r="H913" s="6">
        <f>MOD(Produccion[HORA FIN]-Produccion[HORA INICIO],1)</f>
        <v>2.777777777777779E-2</v>
      </c>
      <c r="I913" s="16" t="s">
        <v>22</v>
      </c>
      <c r="J913" s="7" t="s">
        <v>783</v>
      </c>
      <c r="K913" s="7" t="s">
        <v>23</v>
      </c>
      <c r="L913" s="7"/>
      <c r="M913" s="7"/>
      <c r="N913" s="7">
        <f>Produccion[[#This Row],[Cant. Bolsas]]*Produccion[[#This Row],[Kilos Bolsa]]</f>
        <v>0</v>
      </c>
      <c r="O913" s="8" t="s">
        <v>45</v>
      </c>
      <c r="P913" s="29">
        <f>Produccion[[#This Row],[Kilos Producidos]]*VLOOKUP(Produccion[[#This Row],[PRODUCTO]],ValorXKG[#All],2,FALSE)</f>
        <v>0</v>
      </c>
    </row>
    <row r="914" spans="4:16" x14ac:dyDescent="0.25">
      <c r="D914" s="4" t="s">
        <v>824</v>
      </c>
      <c r="E914" s="5">
        <v>44559</v>
      </c>
      <c r="F914" s="6">
        <v>0.77777777777777779</v>
      </c>
      <c r="G914" s="6">
        <v>0.91666666666666663</v>
      </c>
      <c r="H914" s="6">
        <f>MOD(Produccion[HORA FIN]-Produccion[HORA INICIO],1)</f>
        <v>0.13888888888888884</v>
      </c>
      <c r="I914" s="16" t="s">
        <v>326</v>
      </c>
      <c r="J914" s="7" t="s">
        <v>783</v>
      </c>
      <c r="K914" s="7" t="s">
        <v>32</v>
      </c>
      <c r="L914" s="7">
        <v>23</v>
      </c>
      <c r="M914" s="7">
        <v>30</v>
      </c>
      <c r="N914" s="7">
        <f>Produccion[[#This Row],[Cant. Bolsas]]*Produccion[[#This Row],[Kilos Bolsa]]</f>
        <v>690</v>
      </c>
      <c r="O914" s="8" t="s">
        <v>827</v>
      </c>
      <c r="P914" s="29">
        <f>Produccion[[#This Row],[Kilos Producidos]]*VLOOKUP(Produccion[[#This Row],[PRODUCTO]],ValorXKG[#All],2,FALSE)</f>
        <v>79350</v>
      </c>
    </row>
    <row r="915" spans="4:16" x14ac:dyDescent="0.25">
      <c r="D915" s="4" t="s">
        <v>826</v>
      </c>
      <c r="E915" s="5">
        <v>44559</v>
      </c>
      <c r="F915" s="6">
        <v>0.91666666666666663</v>
      </c>
      <c r="G915" s="6">
        <v>0.94791666666666663</v>
      </c>
      <c r="H915" s="6">
        <f>MOD(Produccion[HORA FIN]-Produccion[HORA INICIO],1)</f>
        <v>3.125E-2</v>
      </c>
      <c r="I915" s="16" t="s">
        <v>142</v>
      </c>
      <c r="J915" s="7" t="s">
        <v>789</v>
      </c>
      <c r="K915" s="7" t="s">
        <v>32</v>
      </c>
      <c r="L915" s="7">
        <v>2</v>
      </c>
      <c r="M915" s="7">
        <v>30</v>
      </c>
      <c r="N915" s="7">
        <f>Produccion[[#This Row],[Cant. Bolsas]]*Produccion[[#This Row],[Kilos Bolsa]]</f>
        <v>60</v>
      </c>
      <c r="O915" s="8" t="s">
        <v>827</v>
      </c>
      <c r="P915" s="29">
        <f>Produccion[[#This Row],[Kilos Producidos]]*VLOOKUP(Produccion[[#This Row],[PRODUCTO]],ValorXKG[#All],2,FALSE)</f>
        <v>6900</v>
      </c>
    </row>
    <row r="916" spans="4:16" x14ac:dyDescent="0.25">
      <c r="D916" s="4" t="s">
        <v>826</v>
      </c>
      <c r="E916" s="5">
        <v>44559</v>
      </c>
      <c r="F916" s="6">
        <v>0.94791666666666663</v>
      </c>
      <c r="G916" s="6">
        <v>1.3888888888888888E-2</v>
      </c>
      <c r="H916" s="6">
        <f>MOD(Produccion[HORA FIN]-Produccion[HORA INICIO],1)</f>
        <v>6.597222222222221E-2</v>
      </c>
      <c r="I916" s="16" t="s">
        <v>22</v>
      </c>
      <c r="J916" s="7" t="s">
        <v>789</v>
      </c>
      <c r="K916" s="7" t="s">
        <v>23</v>
      </c>
      <c r="L916" s="7"/>
      <c r="M916" s="7"/>
      <c r="N916" s="7">
        <f>Produccion[[#This Row],[Cant. Bolsas]]*Produccion[[#This Row],[Kilos Bolsa]]</f>
        <v>0</v>
      </c>
      <c r="O916" s="8" t="s">
        <v>41</v>
      </c>
      <c r="P916" s="29">
        <f>Produccion[[#This Row],[Kilos Producidos]]*VLOOKUP(Produccion[[#This Row],[PRODUCTO]],ValorXKG[#All],2,FALSE)</f>
        <v>0</v>
      </c>
    </row>
    <row r="917" spans="4:16" x14ac:dyDescent="0.25">
      <c r="D917" s="4" t="s">
        <v>826</v>
      </c>
      <c r="E917" s="5">
        <v>44559</v>
      </c>
      <c r="F917" s="6">
        <v>1.3888888888888888E-2</v>
      </c>
      <c r="G917" s="6">
        <v>0.25</v>
      </c>
      <c r="H917" s="6">
        <f>MOD(Produccion[HORA FIN]-Produccion[HORA INICIO],1)</f>
        <v>0.2361111111111111</v>
      </c>
      <c r="I917" s="16" t="s">
        <v>327</v>
      </c>
      <c r="J917" s="7" t="s">
        <v>789</v>
      </c>
      <c r="K917" s="7" t="s">
        <v>13</v>
      </c>
      <c r="L917" s="7">
        <v>94</v>
      </c>
      <c r="M917" s="7">
        <v>20</v>
      </c>
      <c r="N917" s="7">
        <f>Produccion[[#This Row],[Cant. Bolsas]]*Produccion[[#This Row],[Kilos Bolsa]]</f>
        <v>1880</v>
      </c>
      <c r="O917" s="8" t="s">
        <v>827</v>
      </c>
      <c r="P917" s="29">
        <f>Produccion[[#This Row],[Kilos Producidos]]*VLOOKUP(Produccion[[#This Row],[PRODUCTO]],ValorXKG[#All],2,FALSE)</f>
        <v>188000</v>
      </c>
    </row>
    <row r="918" spans="4:16" x14ac:dyDescent="0.25">
      <c r="D918" s="4" t="s">
        <v>825</v>
      </c>
      <c r="E918" s="5">
        <v>44560</v>
      </c>
      <c r="F918" s="6">
        <v>0.25</v>
      </c>
      <c r="G918" s="6">
        <v>0.58333333333333337</v>
      </c>
      <c r="H918" s="6">
        <f>MOD(Produccion[HORA FIN]-Produccion[HORA INICIO],1)</f>
        <v>0.33333333333333337</v>
      </c>
      <c r="I918" s="16" t="s">
        <v>328</v>
      </c>
      <c r="J918" s="7" t="s">
        <v>66</v>
      </c>
      <c r="K918" s="7" t="s">
        <v>13</v>
      </c>
      <c r="L918" s="7">
        <v>118</v>
      </c>
      <c r="M918" s="7">
        <v>20</v>
      </c>
      <c r="N918" s="7">
        <f>Produccion[[#This Row],[Cant. Bolsas]]*Produccion[[#This Row],[Kilos Bolsa]]</f>
        <v>2360</v>
      </c>
      <c r="O918" s="8" t="s">
        <v>827</v>
      </c>
      <c r="P918" s="29">
        <f>Produccion[[#This Row],[Kilos Producidos]]*VLOOKUP(Produccion[[#This Row],[PRODUCTO]],ValorXKG[#All],2,FALSE)</f>
        <v>236000</v>
      </c>
    </row>
    <row r="919" spans="4:16" x14ac:dyDescent="0.25">
      <c r="D919" s="4" t="s">
        <v>824</v>
      </c>
      <c r="E919" s="5">
        <v>44560</v>
      </c>
      <c r="F919" s="6">
        <v>0.58333333333333337</v>
      </c>
      <c r="G919" s="6">
        <v>0.91666666666666663</v>
      </c>
      <c r="H919" s="6">
        <f>MOD(Produccion[HORA FIN]-Produccion[HORA INICIO],1)</f>
        <v>0.33333333333333326</v>
      </c>
      <c r="I919" s="16" t="s">
        <v>22</v>
      </c>
      <c r="J919" s="7" t="s">
        <v>783</v>
      </c>
      <c r="K919" s="7" t="s">
        <v>23</v>
      </c>
      <c r="L919" s="7"/>
      <c r="M919" s="7"/>
      <c r="N919" s="7">
        <f>Produccion[[#This Row],[Cant. Bolsas]]*Produccion[[#This Row],[Kilos Bolsa]]</f>
        <v>0</v>
      </c>
      <c r="O919" s="8" t="s">
        <v>45</v>
      </c>
      <c r="P919" s="29">
        <f>Produccion[[#This Row],[Kilos Producidos]]*VLOOKUP(Produccion[[#This Row],[PRODUCTO]],ValorXKG[#All],2,FALSE)</f>
        <v>0</v>
      </c>
    </row>
    <row r="920" spans="4:16" x14ac:dyDescent="0.25">
      <c r="D920" s="4" t="s">
        <v>826</v>
      </c>
      <c r="E920" s="5">
        <v>44560</v>
      </c>
      <c r="F920" s="6">
        <v>0.91666666666666663</v>
      </c>
      <c r="G920" s="6">
        <v>0.1875</v>
      </c>
      <c r="H920" s="6">
        <f>MOD(Produccion[HORA FIN]-Produccion[HORA INICIO],1)</f>
        <v>0.27083333333333337</v>
      </c>
      <c r="I920" s="16" t="s">
        <v>22</v>
      </c>
      <c r="J920" s="7" t="s">
        <v>789</v>
      </c>
      <c r="K920" s="7" t="s">
        <v>23</v>
      </c>
      <c r="L920" s="7"/>
      <c r="M920" s="7"/>
      <c r="N920" s="7">
        <f>Produccion[[#This Row],[Cant. Bolsas]]*Produccion[[#This Row],[Kilos Bolsa]]</f>
        <v>0</v>
      </c>
      <c r="O920" s="8" t="s">
        <v>45</v>
      </c>
      <c r="P920" s="29">
        <f>Produccion[[#This Row],[Kilos Producidos]]*VLOOKUP(Produccion[[#This Row],[PRODUCTO]],ValorXKG[#All],2,FALSE)</f>
        <v>0</v>
      </c>
    </row>
    <row r="921" spans="4:16" x14ac:dyDescent="0.25">
      <c r="D921" s="4" t="s">
        <v>826</v>
      </c>
      <c r="E921" s="5">
        <v>44560</v>
      </c>
      <c r="F921" s="6">
        <v>0.1875</v>
      </c>
      <c r="G921" s="6">
        <v>0.23958333333333334</v>
      </c>
      <c r="H921" s="6">
        <f>MOD(Produccion[HORA FIN]-Produccion[HORA INICIO],1)</f>
        <v>5.2083333333333343E-2</v>
      </c>
      <c r="I921" s="16" t="s">
        <v>33</v>
      </c>
      <c r="J921" s="7" t="s">
        <v>789</v>
      </c>
      <c r="K921" s="7" t="s">
        <v>30</v>
      </c>
      <c r="L921" s="7">
        <v>15</v>
      </c>
      <c r="M921" s="7">
        <v>20</v>
      </c>
      <c r="N921" s="7">
        <f>Produccion[[#This Row],[Cant. Bolsas]]*Produccion[[#This Row],[Kilos Bolsa]]</f>
        <v>300</v>
      </c>
      <c r="O921" s="8" t="s">
        <v>827</v>
      </c>
      <c r="P921" s="29">
        <f>Produccion[[#This Row],[Kilos Producidos]]*VLOOKUP(Produccion[[#This Row],[PRODUCTO]],ValorXKG[#All],2,FALSE)</f>
        <v>27000</v>
      </c>
    </row>
    <row r="922" spans="4:16" x14ac:dyDescent="0.25">
      <c r="D922" s="4" t="s">
        <v>826</v>
      </c>
      <c r="E922" s="5">
        <v>44560</v>
      </c>
      <c r="F922" s="6">
        <v>0.23958333333333334</v>
      </c>
      <c r="G922" s="6">
        <v>0.25</v>
      </c>
      <c r="H922" s="6">
        <f>MOD(Produccion[HORA FIN]-Produccion[HORA INICIO],1)</f>
        <v>1.0416666666666657E-2</v>
      </c>
      <c r="I922" s="16" t="s">
        <v>22</v>
      </c>
      <c r="J922" s="7" t="s">
        <v>789</v>
      </c>
      <c r="K922" s="7" t="s">
        <v>23</v>
      </c>
      <c r="L922" s="7"/>
      <c r="M922" s="7"/>
      <c r="N922" s="7">
        <f>Produccion[[#This Row],[Cant. Bolsas]]*Produccion[[#This Row],[Kilos Bolsa]]</f>
        <v>0</v>
      </c>
      <c r="O922" s="8" t="s">
        <v>45</v>
      </c>
      <c r="P922" s="29">
        <f>Produccion[[#This Row],[Kilos Producidos]]*VLOOKUP(Produccion[[#This Row],[PRODUCTO]],ValorXKG[#All],2,FALSE)</f>
        <v>0</v>
      </c>
    </row>
    <row r="923" spans="4:16" x14ac:dyDescent="0.25">
      <c r="D923" s="4" t="s">
        <v>825</v>
      </c>
      <c r="E923" s="5">
        <v>44561</v>
      </c>
      <c r="F923" s="6">
        <v>0.25</v>
      </c>
      <c r="G923" s="6">
        <v>0.58333333333333337</v>
      </c>
      <c r="H923" s="6">
        <f>MOD(Produccion[HORA FIN]-Produccion[HORA INICIO],1)</f>
        <v>0.33333333333333337</v>
      </c>
      <c r="I923" s="16" t="s">
        <v>22</v>
      </c>
      <c r="J923" s="7" t="s">
        <v>66</v>
      </c>
      <c r="K923" s="7" t="s">
        <v>23</v>
      </c>
      <c r="L923" s="7"/>
      <c r="M923" s="7"/>
      <c r="N923" s="7">
        <f>Produccion[[#This Row],[Cant. Bolsas]]*Produccion[[#This Row],[Kilos Bolsa]]</f>
        <v>0</v>
      </c>
      <c r="O923" s="8" t="s">
        <v>49</v>
      </c>
      <c r="P923" s="29">
        <f>Produccion[[#This Row],[Kilos Producidos]]*VLOOKUP(Produccion[[#This Row],[PRODUCTO]],ValorXKG[#All],2,FALSE)</f>
        <v>0</v>
      </c>
    </row>
    <row r="924" spans="4:16" x14ac:dyDescent="0.25">
      <c r="D924" s="4" t="s">
        <v>825</v>
      </c>
      <c r="E924" s="5">
        <v>44564</v>
      </c>
      <c r="F924" s="6">
        <v>0.25</v>
      </c>
      <c r="G924" s="6">
        <v>0.29166666666666669</v>
      </c>
      <c r="H924" s="6">
        <f>MOD(Produccion[HORA FIN]-Produccion[HORA INICIO],1)</f>
        <v>4.1666666666666685E-2</v>
      </c>
      <c r="I924" s="16" t="s">
        <v>22</v>
      </c>
      <c r="J924" s="7" t="s">
        <v>413</v>
      </c>
      <c r="K924" s="7" t="s">
        <v>23</v>
      </c>
      <c r="L924" s="7"/>
      <c r="M924" s="7"/>
      <c r="N924" s="7">
        <f>Produccion[[#This Row],[Cant. Bolsas]]*Produccion[[#This Row],[Kilos Bolsa]]</f>
        <v>0</v>
      </c>
      <c r="O924" s="8" t="s">
        <v>45</v>
      </c>
      <c r="P924" s="29">
        <f>Produccion[[#This Row],[Kilos Producidos]]*VLOOKUP(Produccion[[#This Row],[PRODUCTO]],ValorXKG[#All],2,FALSE)</f>
        <v>0</v>
      </c>
    </row>
    <row r="925" spans="4:16" x14ac:dyDescent="0.25">
      <c r="D925" s="4" t="s">
        <v>825</v>
      </c>
      <c r="E925" s="5">
        <v>44564</v>
      </c>
      <c r="F925" s="6">
        <v>0.29166666666666669</v>
      </c>
      <c r="G925" s="6">
        <v>0.58333333333333337</v>
      </c>
      <c r="H925" s="6">
        <f>MOD(Produccion[HORA FIN]-Produccion[HORA INICIO],1)</f>
        <v>0.29166666666666669</v>
      </c>
      <c r="I925" s="16" t="s">
        <v>164</v>
      </c>
      <c r="J925" s="7" t="s">
        <v>413</v>
      </c>
      <c r="K925" s="7" t="s">
        <v>30</v>
      </c>
      <c r="L925" s="7">
        <v>81</v>
      </c>
      <c r="M925" s="7">
        <v>20</v>
      </c>
      <c r="N925" s="7">
        <f>Produccion[[#This Row],[Cant. Bolsas]]*Produccion[[#This Row],[Kilos Bolsa]]</f>
        <v>1620</v>
      </c>
      <c r="O925" s="8" t="s">
        <v>827</v>
      </c>
      <c r="P925" s="29">
        <f>Produccion[[#This Row],[Kilos Producidos]]*VLOOKUP(Produccion[[#This Row],[PRODUCTO]],ValorXKG[#All],2,FALSE)</f>
        <v>145800</v>
      </c>
    </row>
    <row r="926" spans="4:16" x14ac:dyDescent="0.25">
      <c r="D926" s="4" t="s">
        <v>824</v>
      </c>
      <c r="E926" s="5">
        <v>44564</v>
      </c>
      <c r="F926" s="6">
        <v>0.58333333333333337</v>
      </c>
      <c r="G926" s="6">
        <v>0.75</v>
      </c>
      <c r="H926" s="6">
        <f>MOD(Produccion[HORA FIN]-Produccion[HORA INICIO],1)</f>
        <v>0.16666666666666663</v>
      </c>
      <c r="I926" s="16" t="s">
        <v>224</v>
      </c>
      <c r="J926" s="7" t="s">
        <v>788</v>
      </c>
      <c r="K926" s="7" t="s">
        <v>30</v>
      </c>
      <c r="L926" s="7">
        <v>57</v>
      </c>
      <c r="M926" s="7">
        <v>20</v>
      </c>
      <c r="N926" s="7">
        <f>Produccion[[#This Row],[Cant. Bolsas]]*Produccion[[#This Row],[Kilos Bolsa]]</f>
        <v>1140</v>
      </c>
      <c r="O926" s="8" t="s">
        <v>827</v>
      </c>
      <c r="P926" s="29">
        <f>Produccion[[#This Row],[Kilos Producidos]]*VLOOKUP(Produccion[[#This Row],[PRODUCTO]],ValorXKG[#All],2,FALSE)</f>
        <v>102600</v>
      </c>
    </row>
    <row r="927" spans="4:16" x14ac:dyDescent="0.25">
      <c r="D927" s="4" t="s">
        <v>824</v>
      </c>
      <c r="E927" s="5">
        <v>44564</v>
      </c>
      <c r="F927" s="6">
        <v>0.75</v>
      </c>
      <c r="G927" s="6">
        <v>0.91666666666666663</v>
      </c>
      <c r="H927" s="6">
        <f>MOD(Produccion[HORA FIN]-Produccion[HORA INICIO],1)</f>
        <v>0.16666666666666663</v>
      </c>
      <c r="I927" s="16" t="s">
        <v>21</v>
      </c>
      <c r="J927" s="7" t="s">
        <v>788</v>
      </c>
      <c r="K927" s="7" t="s">
        <v>26</v>
      </c>
      <c r="L927" s="7">
        <v>20</v>
      </c>
      <c r="M927" s="7">
        <v>45</v>
      </c>
      <c r="N927" s="7">
        <f>Produccion[[#This Row],[Cant. Bolsas]]*Produccion[[#This Row],[Kilos Bolsa]]</f>
        <v>900</v>
      </c>
      <c r="O927" s="8" t="s">
        <v>827</v>
      </c>
      <c r="P927" s="29">
        <f>Produccion[[#This Row],[Kilos Producidos]]*VLOOKUP(Produccion[[#This Row],[PRODUCTO]],ValorXKG[#All],2,FALSE)</f>
        <v>135000</v>
      </c>
    </row>
    <row r="928" spans="4:16" x14ac:dyDescent="0.25">
      <c r="D928" s="4" t="s">
        <v>826</v>
      </c>
      <c r="E928" s="5">
        <v>44564</v>
      </c>
      <c r="F928" s="6">
        <v>0.91666666666666663</v>
      </c>
      <c r="G928" s="6">
        <v>0.97569444444444442</v>
      </c>
      <c r="H928" s="6">
        <f>MOD(Produccion[HORA FIN]-Produccion[HORA INICIO],1)</f>
        <v>5.902777777777779E-2</v>
      </c>
      <c r="I928" s="16" t="s">
        <v>329</v>
      </c>
      <c r="J928" s="7" t="s">
        <v>789</v>
      </c>
      <c r="K928" s="7" t="s">
        <v>26</v>
      </c>
      <c r="L928" s="7">
        <v>12</v>
      </c>
      <c r="M928" s="7">
        <v>45</v>
      </c>
      <c r="N928" s="7">
        <f>Produccion[[#This Row],[Cant. Bolsas]]*Produccion[[#This Row],[Kilos Bolsa]]</f>
        <v>540</v>
      </c>
      <c r="O928" s="8" t="s">
        <v>827</v>
      </c>
      <c r="P928" s="29">
        <f>Produccion[[#This Row],[Kilos Producidos]]*VLOOKUP(Produccion[[#This Row],[PRODUCTO]],ValorXKG[#All],2,FALSE)</f>
        <v>81000</v>
      </c>
    </row>
    <row r="929" spans="4:16" x14ac:dyDescent="0.25">
      <c r="D929" s="4" t="s">
        <v>826</v>
      </c>
      <c r="E929" s="5">
        <v>44564</v>
      </c>
      <c r="F929" s="6">
        <v>0.97569444444444442</v>
      </c>
      <c r="G929" s="6">
        <v>1.0416666666666666E-2</v>
      </c>
      <c r="H929" s="6">
        <f>MOD(Produccion[HORA FIN]-Produccion[HORA INICIO],1)</f>
        <v>3.472222222222221E-2</v>
      </c>
      <c r="I929" s="16" t="s">
        <v>22</v>
      </c>
      <c r="J929" s="7" t="s">
        <v>789</v>
      </c>
      <c r="K929" s="7" t="s">
        <v>23</v>
      </c>
      <c r="L929" s="7"/>
      <c r="M929" s="7"/>
      <c r="N929" s="7">
        <f>Produccion[[#This Row],[Cant. Bolsas]]*Produccion[[#This Row],[Kilos Bolsa]]</f>
        <v>0</v>
      </c>
      <c r="O929" s="8" t="s">
        <v>28</v>
      </c>
      <c r="P929" s="29">
        <f>Produccion[[#This Row],[Kilos Producidos]]*VLOOKUP(Produccion[[#This Row],[PRODUCTO]],ValorXKG[#All],2,FALSE)</f>
        <v>0</v>
      </c>
    </row>
    <row r="930" spans="4:16" x14ac:dyDescent="0.25">
      <c r="D930" s="4" t="s">
        <v>826</v>
      </c>
      <c r="E930" s="5">
        <v>44564</v>
      </c>
      <c r="F930" s="6">
        <v>1.0416666666666666E-2</v>
      </c>
      <c r="G930" s="6">
        <v>0.25</v>
      </c>
      <c r="H930" s="6">
        <f>MOD(Produccion[HORA FIN]-Produccion[HORA INICIO],1)</f>
        <v>0.23958333333333334</v>
      </c>
      <c r="I930" s="16" t="s">
        <v>330</v>
      </c>
      <c r="J930" s="7" t="s">
        <v>789</v>
      </c>
      <c r="K930" s="7" t="s">
        <v>19</v>
      </c>
      <c r="L930" s="7">
        <v>95</v>
      </c>
      <c r="M930" s="7">
        <v>20</v>
      </c>
      <c r="N930" s="7">
        <f>Produccion[[#This Row],[Cant. Bolsas]]*Produccion[[#This Row],[Kilos Bolsa]]</f>
        <v>1900</v>
      </c>
      <c r="O930" s="8" t="s">
        <v>827</v>
      </c>
      <c r="P930" s="29">
        <f>Produccion[[#This Row],[Kilos Producidos]]*VLOOKUP(Produccion[[#This Row],[PRODUCTO]],ValorXKG[#All],2,FALSE)</f>
        <v>190000</v>
      </c>
    </row>
    <row r="931" spans="4:16" x14ac:dyDescent="0.25">
      <c r="D931" s="4" t="s">
        <v>825</v>
      </c>
      <c r="E931" s="5">
        <v>44565</v>
      </c>
      <c r="F931" s="6">
        <v>0.25</v>
      </c>
      <c r="G931" s="6">
        <v>0.33333333333333331</v>
      </c>
      <c r="H931" s="6">
        <f>MOD(Produccion[HORA FIN]-Produccion[HORA INICIO],1)</f>
        <v>8.3333333333333315E-2</v>
      </c>
      <c r="I931" s="16" t="s">
        <v>22</v>
      </c>
      <c r="J931" s="7" t="s">
        <v>413</v>
      </c>
      <c r="K931" s="7" t="s">
        <v>23</v>
      </c>
      <c r="L931" s="7"/>
      <c r="M931" s="7"/>
      <c r="N931" s="7">
        <f>Produccion[[#This Row],[Cant. Bolsas]]*Produccion[[#This Row],[Kilos Bolsa]]</f>
        <v>0</v>
      </c>
      <c r="O931" s="8" t="s">
        <v>41</v>
      </c>
      <c r="P931" s="29">
        <f>Produccion[[#This Row],[Kilos Producidos]]*VLOOKUP(Produccion[[#This Row],[PRODUCTO]],ValorXKG[#All],2,FALSE)</f>
        <v>0</v>
      </c>
    </row>
    <row r="932" spans="4:16" x14ac:dyDescent="0.25">
      <c r="D932" s="4" t="s">
        <v>825</v>
      </c>
      <c r="E932" s="5">
        <v>44565</v>
      </c>
      <c r="F932" s="6">
        <v>0.33333333333333331</v>
      </c>
      <c r="G932" s="6">
        <v>0.35069444444444442</v>
      </c>
      <c r="H932" s="6">
        <f>MOD(Produccion[HORA FIN]-Produccion[HORA INICIO],1)</f>
        <v>1.7361111111111105E-2</v>
      </c>
      <c r="I932" s="16" t="s">
        <v>81</v>
      </c>
      <c r="J932" s="7" t="s">
        <v>413</v>
      </c>
      <c r="K932" s="7" t="s">
        <v>32</v>
      </c>
      <c r="L932" s="7">
        <v>3</v>
      </c>
      <c r="M932" s="7">
        <v>30</v>
      </c>
      <c r="N932" s="7">
        <f>Produccion[[#This Row],[Cant. Bolsas]]*Produccion[[#This Row],[Kilos Bolsa]]</f>
        <v>90</v>
      </c>
      <c r="O932" s="8" t="s">
        <v>827</v>
      </c>
      <c r="P932" s="29">
        <f>Produccion[[#This Row],[Kilos Producidos]]*VLOOKUP(Produccion[[#This Row],[PRODUCTO]],ValorXKG[#All],2,FALSE)</f>
        <v>10350</v>
      </c>
    </row>
    <row r="933" spans="4:16" x14ac:dyDescent="0.25">
      <c r="D933" s="4" t="s">
        <v>825</v>
      </c>
      <c r="E933" s="5">
        <v>44565</v>
      </c>
      <c r="F933" s="6">
        <v>0.35069444444444442</v>
      </c>
      <c r="G933" s="6">
        <v>0.40625</v>
      </c>
      <c r="H933" s="6">
        <f>MOD(Produccion[HORA FIN]-Produccion[HORA INICIO],1)</f>
        <v>5.555555555555558E-2</v>
      </c>
      <c r="I933" s="16" t="s">
        <v>22</v>
      </c>
      <c r="J933" s="7" t="s">
        <v>413</v>
      </c>
      <c r="K933" s="7" t="s">
        <v>23</v>
      </c>
      <c r="L933" s="7"/>
      <c r="M933" s="7"/>
      <c r="N933" s="7">
        <f>Produccion[[#This Row],[Cant. Bolsas]]*Produccion[[#This Row],[Kilos Bolsa]]</f>
        <v>0</v>
      </c>
      <c r="O933" s="8" t="s">
        <v>41</v>
      </c>
      <c r="P933" s="29">
        <f>Produccion[[#This Row],[Kilos Producidos]]*VLOOKUP(Produccion[[#This Row],[PRODUCTO]],ValorXKG[#All],2,FALSE)</f>
        <v>0</v>
      </c>
    </row>
    <row r="934" spans="4:16" x14ac:dyDescent="0.25">
      <c r="D934" s="4" t="s">
        <v>825</v>
      </c>
      <c r="E934" s="5">
        <v>44565</v>
      </c>
      <c r="F934" s="6">
        <v>0.40625</v>
      </c>
      <c r="G934" s="6">
        <v>0.45833333333333331</v>
      </c>
      <c r="H934" s="6">
        <f>MOD(Produccion[HORA FIN]-Produccion[HORA INICIO],1)</f>
        <v>5.2083333333333315E-2</v>
      </c>
      <c r="I934" s="16" t="s">
        <v>33</v>
      </c>
      <c r="J934" s="7" t="s">
        <v>413</v>
      </c>
      <c r="K934" s="7" t="s">
        <v>32</v>
      </c>
      <c r="L934" s="7">
        <v>10</v>
      </c>
      <c r="M934" s="7">
        <v>30</v>
      </c>
      <c r="N934" s="7">
        <f>Produccion[[#This Row],[Cant. Bolsas]]*Produccion[[#This Row],[Kilos Bolsa]]</f>
        <v>300</v>
      </c>
      <c r="O934" s="8" t="s">
        <v>827</v>
      </c>
      <c r="P934" s="29">
        <f>Produccion[[#This Row],[Kilos Producidos]]*VLOOKUP(Produccion[[#This Row],[PRODUCTO]],ValorXKG[#All],2,FALSE)</f>
        <v>34500</v>
      </c>
    </row>
    <row r="935" spans="4:16" x14ac:dyDescent="0.25">
      <c r="D935" s="4" t="s">
        <v>825</v>
      </c>
      <c r="E935" s="5">
        <v>44565</v>
      </c>
      <c r="F935" s="6">
        <v>0.45833333333333331</v>
      </c>
      <c r="G935" s="6">
        <v>0.58333333333333337</v>
      </c>
      <c r="H935" s="6">
        <f>MOD(Produccion[HORA FIN]-Produccion[HORA INICIO],1)</f>
        <v>0.12500000000000006</v>
      </c>
      <c r="I935" s="16" t="s">
        <v>29</v>
      </c>
      <c r="J935" s="7" t="s">
        <v>413</v>
      </c>
      <c r="K935" s="7" t="s">
        <v>38</v>
      </c>
      <c r="L935" s="7">
        <v>12</v>
      </c>
      <c r="M935" s="7">
        <v>20</v>
      </c>
      <c r="N935" s="7">
        <f>Produccion[[#This Row],[Cant. Bolsas]]*Produccion[[#This Row],[Kilos Bolsa]]</f>
        <v>240</v>
      </c>
      <c r="O935" s="8" t="s">
        <v>827</v>
      </c>
      <c r="P935" s="29">
        <f>Produccion[[#This Row],[Kilos Producidos]]*VLOOKUP(Produccion[[#This Row],[PRODUCTO]],ValorXKG[#All],2,FALSE)</f>
        <v>39600</v>
      </c>
    </row>
    <row r="936" spans="4:16" x14ac:dyDescent="0.25">
      <c r="D936" s="4" t="s">
        <v>825</v>
      </c>
      <c r="E936" s="5">
        <v>44565</v>
      </c>
      <c r="F936" s="6">
        <v>0.45833333333333331</v>
      </c>
      <c r="G936" s="6">
        <v>0.58333333333333337</v>
      </c>
      <c r="H936" s="6">
        <f>MOD(Produccion[HORA FIN]-Produccion[HORA INICIO],1)</f>
        <v>0.12500000000000006</v>
      </c>
      <c r="I936" s="16" t="s">
        <v>29</v>
      </c>
      <c r="J936" s="7" t="s">
        <v>413</v>
      </c>
      <c r="K936" s="7" t="s">
        <v>36</v>
      </c>
      <c r="L936" s="7">
        <v>8</v>
      </c>
      <c r="M936" s="7">
        <v>30</v>
      </c>
      <c r="N936" s="7">
        <f>Produccion[[#This Row],[Cant. Bolsas]]*Produccion[[#This Row],[Kilos Bolsa]]</f>
        <v>240</v>
      </c>
      <c r="O936" s="8" t="s">
        <v>827</v>
      </c>
      <c r="P936" s="29">
        <f>Produccion[[#This Row],[Kilos Producidos]]*VLOOKUP(Produccion[[#This Row],[PRODUCTO]],ValorXKG[#All],2,FALSE)</f>
        <v>27600</v>
      </c>
    </row>
    <row r="937" spans="4:16" x14ac:dyDescent="0.25">
      <c r="D937" s="4" t="s">
        <v>824</v>
      </c>
      <c r="E937" s="5">
        <v>44565</v>
      </c>
      <c r="F937" s="6">
        <v>0.58333333333333337</v>
      </c>
      <c r="G937" s="6">
        <v>0.79166666666666663</v>
      </c>
      <c r="H937" s="6">
        <f>MOD(Produccion[HORA FIN]-Produccion[HORA INICIO],1)</f>
        <v>0.20833333333333326</v>
      </c>
      <c r="I937" s="16" t="s">
        <v>297</v>
      </c>
      <c r="J937" s="7" t="s">
        <v>788</v>
      </c>
      <c r="K937" s="7" t="s">
        <v>38</v>
      </c>
      <c r="L937" s="7">
        <v>38</v>
      </c>
      <c r="M937" s="7">
        <v>20</v>
      </c>
      <c r="N937" s="7">
        <f>Produccion[[#This Row],[Cant. Bolsas]]*Produccion[[#This Row],[Kilos Bolsa]]</f>
        <v>760</v>
      </c>
      <c r="O937" s="8" t="s">
        <v>827</v>
      </c>
      <c r="P937" s="29">
        <f>Produccion[[#This Row],[Kilos Producidos]]*VLOOKUP(Produccion[[#This Row],[PRODUCTO]],ValorXKG[#All],2,FALSE)</f>
        <v>125400</v>
      </c>
    </row>
    <row r="938" spans="4:16" x14ac:dyDescent="0.25">
      <c r="D938" s="4" t="s">
        <v>824</v>
      </c>
      <c r="E938" s="5">
        <v>44565</v>
      </c>
      <c r="F938" s="6">
        <v>0.58333333333333337</v>
      </c>
      <c r="G938" s="6">
        <v>0.79166666666666663</v>
      </c>
      <c r="H938" s="6">
        <f>MOD(Produccion[HORA FIN]-Produccion[HORA INICIO],1)</f>
        <v>0.20833333333333326</v>
      </c>
      <c r="I938" s="16" t="s">
        <v>189</v>
      </c>
      <c r="J938" s="7" t="s">
        <v>788</v>
      </c>
      <c r="K938" s="7" t="s">
        <v>36</v>
      </c>
      <c r="L938" s="7">
        <v>22</v>
      </c>
      <c r="M938" s="7">
        <v>30</v>
      </c>
      <c r="N938" s="7">
        <f>Produccion[[#This Row],[Cant. Bolsas]]*Produccion[[#This Row],[Kilos Bolsa]]</f>
        <v>660</v>
      </c>
      <c r="O938" s="8" t="s">
        <v>827</v>
      </c>
      <c r="P938" s="29">
        <f>Produccion[[#This Row],[Kilos Producidos]]*VLOOKUP(Produccion[[#This Row],[PRODUCTO]],ValorXKG[#All],2,FALSE)</f>
        <v>75900</v>
      </c>
    </row>
    <row r="939" spans="4:16" x14ac:dyDescent="0.25">
      <c r="D939" s="4" t="s">
        <v>824</v>
      </c>
      <c r="E939" s="5">
        <v>44565</v>
      </c>
      <c r="F939" s="6">
        <v>0.83333333333333337</v>
      </c>
      <c r="G939" s="6">
        <v>0.91666666666666663</v>
      </c>
      <c r="H939" s="6">
        <f>MOD(Produccion[HORA FIN]-Produccion[HORA INICIO],1)</f>
        <v>8.3333333333333259E-2</v>
      </c>
      <c r="I939" s="16" t="s">
        <v>158</v>
      </c>
      <c r="J939" s="7" t="s">
        <v>788</v>
      </c>
      <c r="K939" s="7" t="s">
        <v>331</v>
      </c>
      <c r="L939" s="7">
        <v>10</v>
      </c>
      <c r="M939" s="7">
        <v>30</v>
      </c>
      <c r="N939" s="7">
        <f>Produccion[[#This Row],[Cant. Bolsas]]*Produccion[[#This Row],[Kilos Bolsa]]</f>
        <v>300</v>
      </c>
      <c r="O939" s="8" t="s">
        <v>827</v>
      </c>
      <c r="P939" s="29">
        <f>Produccion[[#This Row],[Kilos Producidos]]*VLOOKUP(Produccion[[#This Row],[PRODUCTO]],ValorXKG[#All],2,FALSE)</f>
        <v>34500</v>
      </c>
    </row>
    <row r="940" spans="4:16" x14ac:dyDescent="0.25">
      <c r="D940" s="4" t="s">
        <v>826</v>
      </c>
      <c r="E940" s="5">
        <v>44565</v>
      </c>
      <c r="F940" s="6">
        <v>0.91666666666666663</v>
      </c>
      <c r="G940" s="6">
        <v>0.20833333333333334</v>
      </c>
      <c r="H940" s="6">
        <f>MOD(Produccion[HORA FIN]-Produccion[HORA INICIO],1)</f>
        <v>0.29166666666666674</v>
      </c>
      <c r="I940" s="16" t="s">
        <v>165</v>
      </c>
      <c r="J940" s="7" t="s">
        <v>789</v>
      </c>
      <c r="K940" s="7" t="s">
        <v>331</v>
      </c>
      <c r="L940" s="7">
        <v>52</v>
      </c>
      <c r="M940" s="7">
        <v>30</v>
      </c>
      <c r="N940" s="7">
        <f>Produccion[[#This Row],[Cant. Bolsas]]*Produccion[[#This Row],[Kilos Bolsa]]</f>
        <v>1560</v>
      </c>
      <c r="O940" s="8" t="s">
        <v>827</v>
      </c>
      <c r="P940" s="29">
        <f>Produccion[[#This Row],[Kilos Producidos]]*VLOOKUP(Produccion[[#This Row],[PRODUCTO]],ValorXKG[#All],2,FALSE)</f>
        <v>179400</v>
      </c>
    </row>
    <row r="941" spans="4:16" x14ac:dyDescent="0.25">
      <c r="D941" s="4" t="s">
        <v>826</v>
      </c>
      <c r="E941" s="5">
        <v>44565</v>
      </c>
      <c r="F941" s="6">
        <v>0.20833333333333334</v>
      </c>
      <c r="G941" s="6">
        <v>0.25</v>
      </c>
      <c r="H941" s="6">
        <f>MOD(Produccion[HORA FIN]-Produccion[HORA INICIO],1)</f>
        <v>4.1666666666666657E-2</v>
      </c>
      <c r="I941" s="16" t="s">
        <v>141</v>
      </c>
      <c r="J941" s="7" t="s">
        <v>789</v>
      </c>
      <c r="K941" s="7" t="s">
        <v>32</v>
      </c>
      <c r="L941" s="7">
        <v>11</v>
      </c>
      <c r="M941" s="7">
        <v>30</v>
      </c>
      <c r="N941" s="7">
        <f>Produccion[[#This Row],[Cant. Bolsas]]*Produccion[[#This Row],[Kilos Bolsa]]</f>
        <v>330</v>
      </c>
      <c r="O941" s="8" t="s">
        <v>827</v>
      </c>
      <c r="P941" s="29">
        <f>Produccion[[#This Row],[Kilos Producidos]]*VLOOKUP(Produccion[[#This Row],[PRODUCTO]],ValorXKG[#All],2,FALSE)</f>
        <v>37950</v>
      </c>
    </row>
    <row r="942" spans="4:16" x14ac:dyDescent="0.25">
      <c r="D942" s="4" t="s">
        <v>825</v>
      </c>
      <c r="E942" s="5">
        <v>44566</v>
      </c>
      <c r="F942" s="6">
        <v>0.25</v>
      </c>
      <c r="G942" s="6">
        <v>0.58333333333333337</v>
      </c>
      <c r="H942" s="6">
        <f>MOD(Produccion[HORA FIN]-Produccion[HORA INICIO],1)</f>
        <v>0.33333333333333337</v>
      </c>
      <c r="I942" s="16" t="s">
        <v>332</v>
      </c>
      <c r="J942" s="7" t="s">
        <v>413</v>
      </c>
      <c r="K942" s="7" t="s">
        <v>32</v>
      </c>
      <c r="L942" s="7">
        <v>47</v>
      </c>
      <c r="M942" s="7">
        <v>30</v>
      </c>
      <c r="N942" s="7">
        <f>Produccion[[#This Row],[Cant. Bolsas]]*Produccion[[#This Row],[Kilos Bolsa]]</f>
        <v>1410</v>
      </c>
      <c r="O942" s="8" t="s">
        <v>827</v>
      </c>
      <c r="P942" s="29">
        <f>Produccion[[#This Row],[Kilos Producidos]]*VLOOKUP(Produccion[[#This Row],[PRODUCTO]],ValorXKG[#All],2,FALSE)</f>
        <v>162150</v>
      </c>
    </row>
    <row r="943" spans="4:16" x14ac:dyDescent="0.25">
      <c r="D943" s="4" t="s">
        <v>824</v>
      </c>
      <c r="E943" s="5">
        <v>44566</v>
      </c>
      <c r="F943" s="6">
        <v>0.58333333333333337</v>
      </c>
      <c r="G943" s="6">
        <v>0.83333333333333337</v>
      </c>
      <c r="H943" s="6">
        <f>MOD(Produccion[HORA FIN]-Produccion[HORA INICIO],1)</f>
        <v>0.25</v>
      </c>
      <c r="I943" s="16" t="s">
        <v>16</v>
      </c>
      <c r="J943" s="7" t="s">
        <v>788</v>
      </c>
      <c r="K943" s="7" t="s">
        <v>32</v>
      </c>
      <c r="L943" s="7">
        <v>42</v>
      </c>
      <c r="M943" s="7">
        <v>30</v>
      </c>
      <c r="N943" s="7">
        <f>Produccion[[#This Row],[Cant. Bolsas]]*Produccion[[#This Row],[Kilos Bolsa]]</f>
        <v>1260</v>
      </c>
      <c r="O943" s="8" t="s">
        <v>827</v>
      </c>
      <c r="P943" s="29">
        <f>Produccion[[#This Row],[Kilos Producidos]]*VLOOKUP(Produccion[[#This Row],[PRODUCTO]],ValorXKG[#All],2,FALSE)</f>
        <v>144900</v>
      </c>
    </row>
    <row r="944" spans="4:16" x14ac:dyDescent="0.25">
      <c r="D944" s="4" t="s">
        <v>824</v>
      </c>
      <c r="E944" s="5">
        <v>44566</v>
      </c>
      <c r="F944" s="6">
        <v>0.83333333333333337</v>
      </c>
      <c r="G944" s="6">
        <v>0.91666666666666663</v>
      </c>
      <c r="H944" s="6">
        <f>MOD(Produccion[HORA FIN]-Produccion[HORA INICIO],1)</f>
        <v>8.3333333333333259E-2</v>
      </c>
      <c r="I944" s="16" t="s">
        <v>33</v>
      </c>
      <c r="J944" s="7" t="s">
        <v>788</v>
      </c>
      <c r="K944" s="7" t="s">
        <v>36</v>
      </c>
      <c r="L944" s="7">
        <v>8</v>
      </c>
      <c r="M944" s="7">
        <v>30</v>
      </c>
      <c r="N944" s="7">
        <f>Produccion[[#This Row],[Cant. Bolsas]]*Produccion[[#This Row],[Kilos Bolsa]]</f>
        <v>240</v>
      </c>
      <c r="O944" s="8" t="s">
        <v>827</v>
      </c>
      <c r="P944" s="29">
        <f>Produccion[[#This Row],[Kilos Producidos]]*VLOOKUP(Produccion[[#This Row],[PRODUCTO]],ValorXKG[#All],2,FALSE)</f>
        <v>27600</v>
      </c>
    </row>
    <row r="945" spans="4:16" x14ac:dyDescent="0.25">
      <c r="D945" s="4" t="s">
        <v>824</v>
      </c>
      <c r="E945" s="5">
        <v>44566</v>
      </c>
      <c r="F945" s="6">
        <v>0.83333333333333337</v>
      </c>
      <c r="G945" s="6">
        <v>0.91666666666666663</v>
      </c>
      <c r="H945" s="6">
        <f>MOD(Produccion[HORA FIN]-Produccion[HORA INICIO],1)</f>
        <v>8.3333333333333259E-2</v>
      </c>
      <c r="I945" s="16" t="s">
        <v>33</v>
      </c>
      <c r="J945" s="7" t="s">
        <v>788</v>
      </c>
      <c r="K945" s="7" t="s">
        <v>38</v>
      </c>
      <c r="L945" s="7">
        <v>12</v>
      </c>
      <c r="M945" s="7">
        <v>20</v>
      </c>
      <c r="N945" s="7">
        <f>Produccion[[#This Row],[Cant. Bolsas]]*Produccion[[#This Row],[Kilos Bolsa]]</f>
        <v>240</v>
      </c>
      <c r="O945" s="8" t="s">
        <v>827</v>
      </c>
      <c r="P945" s="29">
        <f>Produccion[[#This Row],[Kilos Producidos]]*VLOOKUP(Produccion[[#This Row],[PRODUCTO]],ValorXKG[#All],2,FALSE)</f>
        <v>39600</v>
      </c>
    </row>
    <row r="946" spans="4:16" x14ac:dyDescent="0.25">
      <c r="D946" s="4" t="s">
        <v>826</v>
      </c>
      <c r="E946" s="5">
        <v>44566</v>
      </c>
      <c r="F946" s="6">
        <v>0.91666666666666663</v>
      </c>
      <c r="G946" s="6">
        <v>4.1666666666666664E-2</v>
      </c>
      <c r="H946" s="6">
        <f>MOD(Produccion[HORA FIN]-Produccion[HORA INICIO],1)</f>
        <v>0.125</v>
      </c>
      <c r="I946" s="16" t="s">
        <v>333</v>
      </c>
      <c r="J946" s="7" t="s">
        <v>789</v>
      </c>
      <c r="K946" s="7" t="s">
        <v>38</v>
      </c>
      <c r="L946" s="7">
        <v>17</v>
      </c>
      <c r="M946" s="7">
        <v>20</v>
      </c>
      <c r="N946" s="7">
        <f>Produccion[[#This Row],[Cant. Bolsas]]*Produccion[[#This Row],[Kilos Bolsa]]</f>
        <v>340</v>
      </c>
      <c r="O946" s="8" t="s">
        <v>827</v>
      </c>
      <c r="P946" s="29">
        <f>Produccion[[#This Row],[Kilos Producidos]]*VLOOKUP(Produccion[[#This Row],[PRODUCTO]],ValorXKG[#All],2,FALSE)</f>
        <v>56100</v>
      </c>
    </row>
    <row r="947" spans="4:16" x14ac:dyDescent="0.25">
      <c r="D947" s="4" t="s">
        <v>826</v>
      </c>
      <c r="E947" s="5">
        <v>44566</v>
      </c>
      <c r="F947" s="6">
        <v>0.91666666666666663</v>
      </c>
      <c r="G947" s="6">
        <v>4.1666666666666664E-2</v>
      </c>
      <c r="H947" s="6">
        <f>MOD(Produccion[HORA FIN]-Produccion[HORA INICIO],1)</f>
        <v>0.125</v>
      </c>
      <c r="I947" s="16" t="s">
        <v>12</v>
      </c>
      <c r="J947" s="7" t="s">
        <v>789</v>
      </c>
      <c r="K947" s="7" t="s">
        <v>36</v>
      </c>
      <c r="L947" s="7">
        <v>10</v>
      </c>
      <c r="M947" s="7">
        <v>30</v>
      </c>
      <c r="N947" s="7">
        <f>Produccion[[#This Row],[Cant. Bolsas]]*Produccion[[#This Row],[Kilos Bolsa]]</f>
        <v>300</v>
      </c>
      <c r="O947" s="8" t="s">
        <v>827</v>
      </c>
      <c r="P947" s="29">
        <f>Produccion[[#This Row],[Kilos Producidos]]*VLOOKUP(Produccion[[#This Row],[PRODUCTO]],ValorXKG[#All],2,FALSE)</f>
        <v>34500</v>
      </c>
    </row>
    <row r="948" spans="4:16" x14ac:dyDescent="0.25">
      <c r="D948" s="4" t="s">
        <v>826</v>
      </c>
      <c r="E948" s="5">
        <v>44566</v>
      </c>
      <c r="F948" s="6">
        <v>4.1666666666666664E-2</v>
      </c>
      <c r="G948" s="6">
        <v>0.10416666666666667</v>
      </c>
      <c r="H948" s="6">
        <f>MOD(Produccion[HORA FIN]-Produccion[HORA INICIO],1)</f>
        <v>6.25E-2</v>
      </c>
      <c r="I948" s="16" t="s">
        <v>22</v>
      </c>
      <c r="J948" s="7" t="s">
        <v>789</v>
      </c>
      <c r="K948" s="7" t="s">
        <v>23</v>
      </c>
      <c r="L948" s="7"/>
      <c r="M948" s="7"/>
      <c r="N948" s="7">
        <f>Produccion[[#This Row],[Cant. Bolsas]]*Produccion[[#This Row],[Kilos Bolsa]]</f>
        <v>0</v>
      </c>
      <c r="O948" s="8" t="s">
        <v>41</v>
      </c>
      <c r="P948" s="29">
        <f>Produccion[[#This Row],[Kilos Producidos]]*VLOOKUP(Produccion[[#This Row],[PRODUCTO]],ValorXKG[#All],2,FALSE)</f>
        <v>0</v>
      </c>
    </row>
    <row r="949" spans="4:16" x14ac:dyDescent="0.25">
      <c r="D949" s="4" t="s">
        <v>826</v>
      </c>
      <c r="E949" s="5">
        <v>44566</v>
      </c>
      <c r="F949" s="6">
        <v>0.10416666666666667</v>
      </c>
      <c r="G949" s="6">
        <v>0.25</v>
      </c>
      <c r="H949" s="6">
        <f>MOD(Produccion[HORA FIN]-Produccion[HORA INICIO],1)</f>
        <v>0.14583333333333331</v>
      </c>
      <c r="I949" s="16" t="s">
        <v>334</v>
      </c>
      <c r="J949" s="7" t="s">
        <v>789</v>
      </c>
      <c r="K949" s="7" t="s">
        <v>30</v>
      </c>
      <c r="L949" s="7">
        <v>47</v>
      </c>
      <c r="M949" s="7">
        <v>20</v>
      </c>
      <c r="N949" s="7">
        <f>Produccion[[#This Row],[Cant. Bolsas]]*Produccion[[#This Row],[Kilos Bolsa]]</f>
        <v>940</v>
      </c>
      <c r="O949" s="8" t="s">
        <v>827</v>
      </c>
      <c r="P949" s="29">
        <f>Produccion[[#This Row],[Kilos Producidos]]*VLOOKUP(Produccion[[#This Row],[PRODUCTO]],ValorXKG[#All],2,FALSE)</f>
        <v>84600</v>
      </c>
    </row>
    <row r="950" spans="4:16" x14ac:dyDescent="0.25">
      <c r="D950" s="4" t="s">
        <v>825</v>
      </c>
      <c r="E950" s="5">
        <v>44567</v>
      </c>
      <c r="F950" s="6">
        <v>0.25</v>
      </c>
      <c r="G950" s="6">
        <v>0.41666666666666669</v>
      </c>
      <c r="H950" s="6">
        <f>MOD(Produccion[HORA FIN]-Produccion[HORA INICIO],1)</f>
        <v>0.16666666666666669</v>
      </c>
      <c r="I950" s="16" t="s">
        <v>335</v>
      </c>
      <c r="J950" s="7" t="s">
        <v>788</v>
      </c>
      <c r="K950" s="7" t="s">
        <v>30</v>
      </c>
      <c r="L950" s="7">
        <v>37</v>
      </c>
      <c r="M950" s="7">
        <v>20</v>
      </c>
      <c r="N950" s="7">
        <f>Produccion[[#This Row],[Cant. Bolsas]]*Produccion[[#This Row],[Kilos Bolsa]]</f>
        <v>740</v>
      </c>
      <c r="O950" s="8" t="s">
        <v>827</v>
      </c>
      <c r="P950" s="29">
        <f>Produccion[[#This Row],[Kilos Producidos]]*VLOOKUP(Produccion[[#This Row],[PRODUCTO]],ValorXKG[#All],2,FALSE)</f>
        <v>66600</v>
      </c>
    </row>
    <row r="951" spans="4:16" x14ac:dyDescent="0.25">
      <c r="D951" s="4" t="s">
        <v>825</v>
      </c>
      <c r="E951" s="5">
        <v>44567</v>
      </c>
      <c r="F951" s="6">
        <v>0.41666666666666669</v>
      </c>
      <c r="G951" s="6">
        <v>0.4375</v>
      </c>
      <c r="H951" s="6">
        <f>MOD(Produccion[HORA FIN]-Produccion[HORA INICIO],1)</f>
        <v>2.0833333333333315E-2</v>
      </c>
      <c r="I951" s="16" t="s">
        <v>22</v>
      </c>
      <c r="J951" s="7" t="s">
        <v>788</v>
      </c>
      <c r="K951" s="7" t="s">
        <v>23</v>
      </c>
      <c r="L951" s="7"/>
      <c r="M951" s="7"/>
      <c r="N951" s="7">
        <f>Produccion[[#This Row],[Cant. Bolsas]]*Produccion[[#This Row],[Kilos Bolsa]]</f>
        <v>0</v>
      </c>
      <c r="O951" s="8" t="s">
        <v>45</v>
      </c>
      <c r="P951" s="29">
        <f>Produccion[[#This Row],[Kilos Producidos]]*VLOOKUP(Produccion[[#This Row],[PRODUCTO]],ValorXKG[#All],2,FALSE)</f>
        <v>0</v>
      </c>
    </row>
    <row r="952" spans="4:16" x14ac:dyDescent="0.25">
      <c r="D952" s="4" t="s">
        <v>825</v>
      </c>
      <c r="E952" s="5">
        <v>44567</v>
      </c>
      <c r="F952" s="6">
        <v>0.4375</v>
      </c>
      <c r="G952" s="6">
        <v>0.58333333333333337</v>
      </c>
      <c r="H952" s="6">
        <f>MOD(Produccion[HORA FIN]-Produccion[HORA INICIO],1)</f>
        <v>0.14583333333333337</v>
      </c>
      <c r="I952" s="16" t="s">
        <v>12</v>
      </c>
      <c r="J952" s="7" t="s">
        <v>788</v>
      </c>
      <c r="K952" s="7" t="s">
        <v>30</v>
      </c>
      <c r="L952" s="7">
        <v>35</v>
      </c>
      <c r="M952" s="7">
        <v>20</v>
      </c>
      <c r="N952" s="7">
        <f>Produccion[[#This Row],[Cant. Bolsas]]*Produccion[[#This Row],[Kilos Bolsa]]</f>
        <v>700</v>
      </c>
      <c r="O952" s="8" t="s">
        <v>827</v>
      </c>
      <c r="P952" s="29">
        <f>Produccion[[#This Row],[Kilos Producidos]]*VLOOKUP(Produccion[[#This Row],[PRODUCTO]],ValorXKG[#All],2,FALSE)</f>
        <v>63000</v>
      </c>
    </row>
    <row r="953" spans="4:16" x14ac:dyDescent="0.25">
      <c r="D953" s="4" t="s">
        <v>826</v>
      </c>
      <c r="E953" s="5">
        <v>44567</v>
      </c>
      <c r="F953" s="6">
        <v>0.91666666666666663</v>
      </c>
      <c r="G953" s="6">
        <v>0.97222222222222221</v>
      </c>
      <c r="H953" s="6">
        <f>MOD(Produccion[HORA FIN]-Produccion[HORA INICIO],1)</f>
        <v>5.555555555555558E-2</v>
      </c>
      <c r="I953" s="16" t="s">
        <v>22</v>
      </c>
      <c r="J953" s="7" t="s">
        <v>789</v>
      </c>
      <c r="K953" s="7" t="s">
        <v>23</v>
      </c>
      <c r="L953" s="7"/>
      <c r="M953" s="7"/>
      <c r="N953" s="7">
        <f>Produccion[[#This Row],[Cant. Bolsas]]*Produccion[[#This Row],[Kilos Bolsa]]</f>
        <v>0</v>
      </c>
      <c r="O953" s="8" t="s">
        <v>45</v>
      </c>
      <c r="P953" s="29">
        <f>Produccion[[#This Row],[Kilos Producidos]]*VLOOKUP(Produccion[[#This Row],[PRODUCTO]],ValorXKG[#All],2,FALSE)</f>
        <v>0</v>
      </c>
    </row>
    <row r="954" spans="4:16" x14ac:dyDescent="0.25">
      <c r="D954" s="4" t="s">
        <v>826</v>
      </c>
      <c r="E954" s="5">
        <v>44567</v>
      </c>
      <c r="F954" s="6">
        <v>0.97222222222222221</v>
      </c>
      <c r="G954" s="6">
        <v>0.125</v>
      </c>
      <c r="H954" s="6">
        <f>MOD(Produccion[HORA FIN]-Produccion[HORA INICIO],1)</f>
        <v>0.15277777777777779</v>
      </c>
      <c r="I954" s="16" t="s">
        <v>35</v>
      </c>
      <c r="J954" s="7" t="s">
        <v>789</v>
      </c>
      <c r="K954" s="7" t="s">
        <v>19</v>
      </c>
      <c r="L954" s="7">
        <v>66</v>
      </c>
      <c r="M954" s="7">
        <v>20</v>
      </c>
      <c r="N954" s="7">
        <f>Produccion[[#This Row],[Cant. Bolsas]]*Produccion[[#This Row],[Kilos Bolsa]]</f>
        <v>1320</v>
      </c>
      <c r="O954" s="8" t="s">
        <v>827</v>
      </c>
      <c r="P954" s="29">
        <f>Produccion[[#This Row],[Kilos Producidos]]*VLOOKUP(Produccion[[#This Row],[PRODUCTO]],ValorXKG[#All],2,FALSE)</f>
        <v>132000</v>
      </c>
    </row>
    <row r="955" spans="4:16" x14ac:dyDescent="0.25">
      <c r="D955" s="4" t="s">
        <v>826</v>
      </c>
      <c r="E955" s="5">
        <v>44567</v>
      </c>
      <c r="F955" s="6">
        <v>0.125</v>
      </c>
      <c r="G955" s="6">
        <v>0.25</v>
      </c>
      <c r="H955" s="6">
        <f>MOD(Produccion[HORA FIN]-Produccion[HORA INICIO],1)</f>
        <v>0.125</v>
      </c>
      <c r="I955" s="16" t="s">
        <v>85</v>
      </c>
      <c r="J955" s="7" t="s">
        <v>789</v>
      </c>
      <c r="K955" s="7" t="s">
        <v>13</v>
      </c>
      <c r="L955" s="7">
        <v>47</v>
      </c>
      <c r="M955" s="7">
        <v>20</v>
      </c>
      <c r="N955" s="7">
        <f>Produccion[[#This Row],[Cant. Bolsas]]*Produccion[[#This Row],[Kilos Bolsa]]</f>
        <v>940</v>
      </c>
      <c r="O955" s="8" t="s">
        <v>827</v>
      </c>
      <c r="P955" s="29">
        <f>Produccion[[#This Row],[Kilos Producidos]]*VLOOKUP(Produccion[[#This Row],[PRODUCTO]],ValorXKG[#All],2,FALSE)</f>
        <v>94000</v>
      </c>
    </row>
    <row r="956" spans="4:16" x14ac:dyDescent="0.25">
      <c r="D956" s="4" t="s">
        <v>825</v>
      </c>
      <c r="E956" s="5">
        <v>44568</v>
      </c>
      <c r="F956" s="6">
        <v>0.25</v>
      </c>
      <c r="G956" s="6">
        <v>0.29166666666666669</v>
      </c>
      <c r="H956" s="6">
        <f>MOD(Produccion[HORA FIN]-Produccion[HORA INICIO],1)</f>
        <v>4.1666666666666685E-2</v>
      </c>
      <c r="I956" s="16" t="s">
        <v>35</v>
      </c>
      <c r="J956" s="7" t="s">
        <v>788</v>
      </c>
      <c r="K956" s="7" t="s">
        <v>13</v>
      </c>
      <c r="L956" s="7">
        <v>18</v>
      </c>
      <c r="M956" s="7">
        <v>20</v>
      </c>
      <c r="N956" s="7">
        <f>Produccion[[#This Row],[Cant. Bolsas]]*Produccion[[#This Row],[Kilos Bolsa]]</f>
        <v>360</v>
      </c>
      <c r="O956" s="8" t="s">
        <v>827</v>
      </c>
      <c r="P956" s="29">
        <f>Produccion[[#This Row],[Kilos Producidos]]*VLOOKUP(Produccion[[#This Row],[PRODUCTO]],ValorXKG[#All],2,FALSE)</f>
        <v>36000</v>
      </c>
    </row>
    <row r="957" spans="4:16" x14ac:dyDescent="0.25">
      <c r="D957" s="4" t="s">
        <v>825</v>
      </c>
      <c r="E957" s="5">
        <v>44568</v>
      </c>
      <c r="F957" s="6">
        <v>0.29166666666666669</v>
      </c>
      <c r="G957" s="6">
        <v>0.34375</v>
      </c>
      <c r="H957" s="6">
        <f>MOD(Produccion[HORA FIN]-Produccion[HORA INICIO],1)</f>
        <v>5.2083333333333315E-2</v>
      </c>
      <c r="I957" s="16" t="s">
        <v>22</v>
      </c>
      <c r="J957" s="7" t="s">
        <v>788</v>
      </c>
      <c r="K957" s="7" t="s">
        <v>23</v>
      </c>
      <c r="L957" s="7"/>
      <c r="M957" s="7"/>
      <c r="N957" s="7">
        <f>Produccion[[#This Row],[Cant. Bolsas]]*Produccion[[#This Row],[Kilos Bolsa]]</f>
        <v>0</v>
      </c>
      <c r="O957" s="8" t="s">
        <v>28</v>
      </c>
      <c r="P957" s="29">
        <f>Produccion[[#This Row],[Kilos Producidos]]*VLOOKUP(Produccion[[#This Row],[PRODUCTO]],ValorXKG[#All],2,FALSE)</f>
        <v>0</v>
      </c>
    </row>
    <row r="958" spans="4:16" x14ac:dyDescent="0.25">
      <c r="D958" s="4" t="s">
        <v>825</v>
      </c>
      <c r="E958" s="5">
        <v>44568</v>
      </c>
      <c r="F958" s="6">
        <v>0.34375</v>
      </c>
      <c r="G958" s="6">
        <v>0.41666666666666669</v>
      </c>
      <c r="H958" s="6">
        <f>MOD(Produccion[HORA FIN]-Produccion[HORA INICIO],1)</f>
        <v>7.2916666666666685E-2</v>
      </c>
      <c r="I958" s="16" t="s">
        <v>336</v>
      </c>
      <c r="J958" s="7" t="s">
        <v>788</v>
      </c>
      <c r="K958" s="7" t="s">
        <v>32</v>
      </c>
      <c r="L958" s="7">
        <v>18</v>
      </c>
      <c r="M958" s="7">
        <v>30</v>
      </c>
      <c r="N958" s="7">
        <f>Produccion[[#This Row],[Cant. Bolsas]]*Produccion[[#This Row],[Kilos Bolsa]]</f>
        <v>540</v>
      </c>
      <c r="O958" s="8" t="s">
        <v>827</v>
      </c>
      <c r="P958" s="29">
        <f>Produccion[[#This Row],[Kilos Producidos]]*VLOOKUP(Produccion[[#This Row],[PRODUCTO]],ValorXKG[#All],2,FALSE)</f>
        <v>62100</v>
      </c>
    </row>
    <row r="959" spans="4:16" x14ac:dyDescent="0.25">
      <c r="D959" s="4" t="s">
        <v>825</v>
      </c>
      <c r="E959" s="5">
        <v>44568</v>
      </c>
      <c r="F959" s="6">
        <v>0.41666666666666669</v>
      </c>
      <c r="G959" s="6">
        <v>0.58333333333333337</v>
      </c>
      <c r="H959" s="6">
        <f>MOD(Produccion[HORA FIN]-Produccion[HORA INICIO],1)</f>
        <v>0.16666666666666669</v>
      </c>
      <c r="I959" s="16" t="s">
        <v>158</v>
      </c>
      <c r="J959" s="7" t="s">
        <v>788</v>
      </c>
      <c r="K959" s="7" t="s">
        <v>36</v>
      </c>
      <c r="L959" s="7">
        <v>10</v>
      </c>
      <c r="M959" s="7">
        <v>30</v>
      </c>
      <c r="N959" s="7">
        <f>Produccion[[#This Row],[Cant. Bolsas]]*Produccion[[#This Row],[Kilos Bolsa]]</f>
        <v>300</v>
      </c>
      <c r="O959" s="8" t="s">
        <v>827</v>
      </c>
      <c r="P959" s="29">
        <f>Produccion[[#This Row],[Kilos Producidos]]*VLOOKUP(Produccion[[#This Row],[PRODUCTO]],ValorXKG[#All],2,FALSE)</f>
        <v>34500</v>
      </c>
    </row>
    <row r="960" spans="4:16" x14ac:dyDescent="0.25">
      <c r="D960" s="4" t="s">
        <v>825</v>
      </c>
      <c r="E960" s="5">
        <v>44568</v>
      </c>
      <c r="F960" s="6">
        <v>0.41666666666666669</v>
      </c>
      <c r="G960" s="6">
        <v>0.58333333333333337</v>
      </c>
      <c r="H960" s="6">
        <f>MOD(Produccion[HORA FIN]-Produccion[HORA INICIO],1)</f>
        <v>0.16666666666666669</v>
      </c>
      <c r="I960" s="16" t="s">
        <v>337</v>
      </c>
      <c r="J960" s="7" t="s">
        <v>788</v>
      </c>
      <c r="K960" s="7" t="s">
        <v>38</v>
      </c>
      <c r="L960" s="7">
        <v>17</v>
      </c>
      <c r="M960" s="7">
        <v>20</v>
      </c>
      <c r="N960" s="7">
        <f>Produccion[[#This Row],[Cant. Bolsas]]*Produccion[[#This Row],[Kilos Bolsa]]</f>
        <v>340</v>
      </c>
      <c r="O960" s="8" t="s">
        <v>827</v>
      </c>
      <c r="P960" s="29">
        <f>Produccion[[#This Row],[Kilos Producidos]]*VLOOKUP(Produccion[[#This Row],[PRODUCTO]],ValorXKG[#All],2,FALSE)</f>
        <v>56100</v>
      </c>
    </row>
    <row r="961" spans="4:16" x14ac:dyDescent="0.25">
      <c r="D961" s="4" t="s">
        <v>826</v>
      </c>
      <c r="E961" s="5">
        <v>44568</v>
      </c>
      <c r="F961" s="6">
        <v>0.91666666666666663</v>
      </c>
      <c r="G961" s="6">
        <v>0.9375</v>
      </c>
      <c r="H961" s="6">
        <f>MOD(Produccion[HORA FIN]-Produccion[HORA INICIO],1)</f>
        <v>2.083333333333337E-2</v>
      </c>
      <c r="I961" s="16" t="s">
        <v>22</v>
      </c>
      <c r="J961" s="7" t="s">
        <v>789</v>
      </c>
      <c r="K961" s="7" t="s">
        <v>23</v>
      </c>
      <c r="L961" s="7"/>
      <c r="M961" s="7"/>
      <c r="N961" s="7">
        <f>Produccion[[#This Row],[Cant. Bolsas]]*Produccion[[#This Row],[Kilos Bolsa]]</f>
        <v>0</v>
      </c>
      <c r="O961" s="8" t="s">
        <v>45</v>
      </c>
      <c r="P961" s="29">
        <f>Produccion[[#This Row],[Kilos Producidos]]*VLOOKUP(Produccion[[#This Row],[PRODUCTO]],ValorXKG[#All],2,FALSE)</f>
        <v>0</v>
      </c>
    </row>
    <row r="962" spans="4:16" x14ac:dyDescent="0.25">
      <c r="D962" s="4" t="s">
        <v>826</v>
      </c>
      <c r="E962" s="5">
        <v>44568</v>
      </c>
      <c r="F962" s="6">
        <v>0.9375</v>
      </c>
      <c r="G962" s="6">
        <v>0.25</v>
      </c>
      <c r="H962" s="6">
        <f>MOD(Produccion[HORA FIN]-Produccion[HORA INICIO],1)</f>
        <v>0.3125</v>
      </c>
      <c r="I962" s="16" t="s">
        <v>181</v>
      </c>
      <c r="J962" s="7" t="s">
        <v>789</v>
      </c>
      <c r="K962" s="7" t="s">
        <v>36</v>
      </c>
      <c r="L962" s="7">
        <v>28</v>
      </c>
      <c r="M962" s="7">
        <v>30</v>
      </c>
      <c r="N962" s="7">
        <f>Produccion[[#This Row],[Cant. Bolsas]]*Produccion[[#This Row],[Kilos Bolsa]]</f>
        <v>840</v>
      </c>
      <c r="O962" s="8" t="s">
        <v>827</v>
      </c>
      <c r="P962" s="29">
        <f>Produccion[[#This Row],[Kilos Producidos]]*VLOOKUP(Produccion[[#This Row],[PRODUCTO]],ValorXKG[#All],2,FALSE)</f>
        <v>96600</v>
      </c>
    </row>
    <row r="963" spans="4:16" x14ac:dyDescent="0.25">
      <c r="D963" s="4" t="s">
        <v>826</v>
      </c>
      <c r="E963" s="5">
        <v>44568</v>
      </c>
      <c r="F963" s="6">
        <v>0.9375</v>
      </c>
      <c r="G963" s="6">
        <v>0.25</v>
      </c>
      <c r="H963" s="6">
        <f>MOD(Produccion[HORA FIN]-Produccion[HORA INICIO],1)</f>
        <v>0.3125</v>
      </c>
      <c r="I963" s="16" t="s">
        <v>181</v>
      </c>
      <c r="J963" s="7" t="s">
        <v>789</v>
      </c>
      <c r="K963" s="7" t="s">
        <v>38</v>
      </c>
      <c r="L963" s="7">
        <v>42</v>
      </c>
      <c r="M963" s="7">
        <v>20</v>
      </c>
      <c r="N963" s="7">
        <f>Produccion[[#This Row],[Cant. Bolsas]]*Produccion[[#This Row],[Kilos Bolsa]]</f>
        <v>840</v>
      </c>
      <c r="O963" s="8" t="s">
        <v>827</v>
      </c>
      <c r="P963" s="29">
        <f>Produccion[[#This Row],[Kilos Producidos]]*VLOOKUP(Produccion[[#This Row],[PRODUCTO]],ValorXKG[#All],2,FALSE)</f>
        <v>138600</v>
      </c>
    </row>
    <row r="964" spans="4:16" x14ac:dyDescent="0.25">
      <c r="D964" s="4" t="s">
        <v>825</v>
      </c>
      <c r="E964" s="5">
        <v>44569</v>
      </c>
      <c r="F964" s="6">
        <v>0.25</v>
      </c>
      <c r="G964" s="6">
        <v>0.33333333333333331</v>
      </c>
      <c r="H964" s="6">
        <f>MOD(Produccion[HORA FIN]-Produccion[HORA INICIO],1)</f>
        <v>8.3333333333333315E-2</v>
      </c>
      <c r="I964" s="16" t="s">
        <v>22</v>
      </c>
      <c r="J964" s="7" t="s">
        <v>74</v>
      </c>
      <c r="K964" s="7" t="s">
        <v>23</v>
      </c>
      <c r="L964" s="7"/>
      <c r="M964" s="7"/>
      <c r="N964" s="7">
        <f>Produccion[[#This Row],[Cant. Bolsas]]*Produccion[[#This Row],[Kilos Bolsa]]</f>
        <v>0</v>
      </c>
      <c r="O964" s="8" t="s">
        <v>28</v>
      </c>
      <c r="P964" s="29">
        <f>Produccion[[#This Row],[Kilos Producidos]]*VLOOKUP(Produccion[[#This Row],[PRODUCTO]],ValorXKG[#All],2,FALSE)</f>
        <v>0</v>
      </c>
    </row>
    <row r="965" spans="4:16" x14ac:dyDescent="0.25">
      <c r="D965" s="4" t="s">
        <v>825</v>
      </c>
      <c r="E965" s="5">
        <v>44569</v>
      </c>
      <c r="F965" s="6">
        <v>0.33333333333333331</v>
      </c>
      <c r="G965" s="6">
        <v>0.375</v>
      </c>
      <c r="H965" s="6">
        <f>MOD(Produccion[HORA FIN]-Produccion[HORA INICIO],1)</f>
        <v>4.1666666666666685E-2</v>
      </c>
      <c r="I965" s="16" t="s">
        <v>29</v>
      </c>
      <c r="J965" s="7" t="s">
        <v>74</v>
      </c>
      <c r="K965" s="7" t="s">
        <v>36</v>
      </c>
      <c r="L965" s="7">
        <v>4</v>
      </c>
      <c r="M965" s="7">
        <v>20</v>
      </c>
      <c r="N965" s="7">
        <f>Produccion[[#This Row],[Cant. Bolsas]]*Produccion[[#This Row],[Kilos Bolsa]]</f>
        <v>80</v>
      </c>
      <c r="O965" s="8" t="s">
        <v>827</v>
      </c>
      <c r="P965" s="29">
        <f>Produccion[[#This Row],[Kilos Producidos]]*VLOOKUP(Produccion[[#This Row],[PRODUCTO]],ValorXKG[#All],2,FALSE)</f>
        <v>9200</v>
      </c>
    </row>
    <row r="966" spans="4:16" x14ac:dyDescent="0.25">
      <c r="D966" s="4" t="s">
        <v>825</v>
      </c>
      <c r="E966" s="5">
        <v>44569</v>
      </c>
      <c r="F966" s="6">
        <v>0.33333333333333331</v>
      </c>
      <c r="G966" s="6">
        <v>0.375</v>
      </c>
      <c r="H966" s="6">
        <f>MOD(Produccion[HORA FIN]-Produccion[HORA INICIO],1)</f>
        <v>4.1666666666666685E-2</v>
      </c>
      <c r="I966" s="16" t="s">
        <v>35</v>
      </c>
      <c r="J966" s="7" t="s">
        <v>74</v>
      </c>
      <c r="K966" s="7" t="s">
        <v>38</v>
      </c>
      <c r="L966" s="7">
        <v>6</v>
      </c>
      <c r="M966" s="7">
        <v>30</v>
      </c>
      <c r="N966" s="7">
        <f>Produccion[[#This Row],[Cant. Bolsas]]*Produccion[[#This Row],[Kilos Bolsa]]</f>
        <v>180</v>
      </c>
      <c r="O966" s="8" t="s">
        <v>827</v>
      </c>
      <c r="P966" s="29">
        <f>Produccion[[#This Row],[Kilos Producidos]]*VLOOKUP(Produccion[[#This Row],[PRODUCTO]],ValorXKG[#All],2,FALSE)</f>
        <v>29700</v>
      </c>
    </row>
    <row r="967" spans="4:16" x14ac:dyDescent="0.25">
      <c r="D967" s="4" t="s">
        <v>825</v>
      </c>
      <c r="E967" s="5">
        <v>44569</v>
      </c>
      <c r="F967" s="6">
        <v>0.375</v>
      </c>
      <c r="G967" s="6">
        <v>0.58333333333333337</v>
      </c>
      <c r="H967" s="6">
        <f>MOD(Produccion[HORA FIN]-Produccion[HORA INICIO],1)</f>
        <v>0.20833333333333337</v>
      </c>
      <c r="I967" s="16" t="s">
        <v>338</v>
      </c>
      <c r="J967" s="7" t="s">
        <v>74</v>
      </c>
      <c r="K967" s="7" t="s">
        <v>32</v>
      </c>
      <c r="L967" s="7">
        <v>27</v>
      </c>
      <c r="M967" s="7">
        <v>30</v>
      </c>
      <c r="N967" s="7">
        <f>Produccion[[#This Row],[Cant. Bolsas]]*Produccion[[#This Row],[Kilos Bolsa]]</f>
        <v>810</v>
      </c>
      <c r="O967" s="8" t="s">
        <v>827</v>
      </c>
      <c r="P967" s="29">
        <f>Produccion[[#This Row],[Kilos Producidos]]*VLOOKUP(Produccion[[#This Row],[PRODUCTO]],ValorXKG[#All],2,FALSE)</f>
        <v>93150</v>
      </c>
    </row>
    <row r="968" spans="4:16" x14ac:dyDescent="0.25">
      <c r="D968" s="4" t="s">
        <v>825</v>
      </c>
      <c r="E968" s="5">
        <v>44571</v>
      </c>
      <c r="F968" s="6">
        <v>0.25</v>
      </c>
      <c r="G968" s="6">
        <v>0.34722222222222221</v>
      </c>
      <c r="H968" s="6">
        <f>MOD(Produccion[HORA FIN]-Produccion[HORA INICIO],1)</f>
        <v>9.722222222222221E-2</v>
      </c>
      <c r="I968" s="16" t="s">
        <v>22</v>
      </c>
      <c r="J968" s="7" t="s">
        <v>66</v>
      </c>
      <c r="K968" s="7" t="s">
        <v>23</v>
      </c>
      <c r="L968" s="7"/>
      <c r="M968" s="7"/>
      <c r="N968" s="7">
        <f>Produccion[[#This Row],[Cant. Bolsas]]*Produccion[[#This Row],[Kilos Bolsa]]</f>
        <v>0</v>
      </c>
      <c r="O968" s="8" t="s">
        <v>41</v>
      </c>
      <c r="P968" s="29">
        <f>Produccion[[#This Row],[Kilos Producidos]]*VLOOKUP(Produccion[[#This Row],[PRODUCTO]],ValorXKG[#All],2,FALSE)</f>
        <v>0</v>
      </c>
    </row>
    <row r="969" spans="4:16" x14ac:dyDescent="0.25">
      <c r="D969" s="4" t="s">
        <v>825</v>
      </c>
      <c r="E969" s="5">
        <v>44571</v>
      </c>
      <c r="F969" s="6">
        <v>0.34722222222222221</v>
      </c>
      <c r="G969" s="6">
        <v>0.58333333333333337</v>
      </c>
      <c r="H969" s="6">
        <f>MOD(Produccion[HORA FIN]-Produccion[HORA INICIO],1)</f>
        <v>0.23611111111111116</v>
      </c>
      <c r="I969" s="16" t="s">
        <v>339</v>
      </c>
      <c r="J969" s="7" t="s">
        <v>66</v>
      </c>
      <c r="K969" s="7" t="s">
        <v>13</v>
      </c>
      <c r="L969" s="7">
        <v>81</v>
      </c>
      <c r="M969" s="7">
        <v>20</v>
      </c>
      <c r="N969" s="7">
        <f>Produccion[[#This Row],[Cant. Bolsas]]*Produccion[[#This Row],[Kilos Bolsa]]</f>
        <v>1620</v>
      </c>
      <c r="O969" s="8" t="s">
        <v>827</v>
      </c>
      <c r="P969" s="29">
        <f>Produccion[[#This Row],[Kilos Producidos]]*VLOOKUP(Produccion[[#This Row],[PRODUCTO]],ValorXKG[#All],2,FALSE)</f>
        <v>162000</v>
      </c>
    </row>
    <row r="970" spans="4:16" x14ac:dyDescent="0.25">
      <c r="D970" s="4" t="s">
        <v>826</v>
      </c>
      <c r="E970" s="5">
        <v>44571</v>
      </c>
      <c r="F970" s="6">
        <v>0.83333333333333337</v>
      </c>
      <c r="G970" s="6">
        <v>0.85416666666666663</v>
      </c>
      <c r="H970" s="6">
        <f>MOD(Produccion[HORA FIN]-Produccion[HORA INICIO],1)</f>
        <v>2.0833333333333259E-2</v>
      </c>
      <c r="I970" s="16" t="s">
        <v>22</v>
      </c>
      <c r="J970" s="7" t="s">
        <v>789</v>
      </c>
      <c r="K970" s="7" t="s">
        <v>23</v>
      </c>
      <c r="L970" s="7"/>
      <c r="M970" s="7"/>
      <c r="N970" s="7">
        <f>Produccion[[#This Row],[Cant. Bolsas]]*Produccion[[#This Row],[Kilos Bolsa]]</f>
        <v>0</v>
      </c>
      <c r="O970" s="8" t="s">
        <v>45</v>
      </c>
      <c r="P970" s="29">
        <f>Produccion[[#This Row],[Kilos Producidos]]*VLOOKUP(Produccion[[#This Row],[PRODUCTO]],ValorXKG[#All],2,FALSE)</f>
        <v>0</v>
      </c>
    </row>
    <row r="971" spans="4:16" x14ac:dyDescent="0.25">
      <c r="D971" s="4" t="s">
        <v>826</v>
      </c>
      <c r="E971" s="5">
        <v>44571</v>
      </c>
      <c r="F971" s="6">
        <v>0.85416666666666663</v>
      </c>
      <c r="G971" s="6">
        <v>0.98611111111111116</v>
      </c>
      <c r="H971" s="6">
        <f>MOD(Produccion[HORA FIN]-Produccion[HORA INICIO],1)</f>
        <v>0.13194444444444453</v>
      </c>
      <c r="I971" s="16" t="s">
        <v>340</v>
      </c>
      <c r="J971" s="7" t="s">
        <v>789</v>
      </c>
      <c r="K971" s="7" t="s">
        <v>13</v>
      </c>
      <c r="L971" s="7">
        <v>50</v>
      </c>
      <c r="M971" s="7">
        <v>20</v>
      </c>
      <c r="N971" s="7">
        <f>Produccion[[#This Row],[Cant. Bolsas]]*Produccion[[#This Row],[Kilos Bolsa]]</f>
        <v>1000</v>
      </c>
      <c r="O971" s="8" t="s">
        <v>827</v>
      </c>
      <c r="P971" s="29">
        <f>Produccion[[#This Row],[Kilos Producidos]]*VLOOKUP(Produccion[[#This Row],[PRODUCTO]],ValorXKG[#All],2,FALSE)</f>
        <v>100000</v>
      </c>
    </row>
    <row r="972" spans="4:16" x14ac:dyDescent="0.25">
      <c r="D972" s="4" t="s">
        <v>826</v>
      </c>
      <c r="E972" s="5">
        <v>44571</v>
      </c>
      <c r="F972" s="6">
        <v>0.98611111111111116</v>
      </c>
      <c r="G972" s="6">
        <v>0.16666666666666666</v>
      </c>
      <c r="H972" s="6">
        <f>MOD(Produccion[HORA FIN]-Produccion[HORA INICIO],1)</f>
        <v>0.18055555555555547</v>
      </c>
      <c r="I972" s="16" t="s">
        <v>341</v>
      </c>
      <c r="J972" s="7" t="s">
        <v>789</v>
      </c>
      <c r="K972" s="7" t="s">
        <v>19</v>
      </c>
      <c r="L972" s="7">
        <v>55</v>
      </c>
      <c r="M972" s="7">
        <v>20</v>
      </c>
      <c r="N972" s="7">
        <f>Produccion[[#This Row],[Cant. Bolsas]]*Produccion[[#This Row],[Kilos Bolsa]]</f>
        <v>1100</v>
      </c>
      <c r="O972" s="8" t="s">
        <v>827</v>
      </c>
      <c r="P972" s="29">
        <f>Produccion[[#This Row],[Kilos Producidos]]*VLOOKUP(Produccion[[#This Row],[PRODUCTO]],ValorXKG[#All],2,FALSE)</f>
        <v>110000</v>
      </c>
    </row>
    <row r="973" spans="4:16" x14ac:dyDescent="0.25">
      <c r="D973" s="4" t="s">
        <v>825</v>
      </c>
      <c r="E973" s="5">
        <v>44572</v>
      </c>
      <c r="F973" s="6">
        <v>0.25</v>
      </c>
      <c r="G973" s="6">
        <v>0.27777777777777779</v>
      </c>
      <c r="H973" s="6">
        <f>MOD(Produccion[HORA FIN]-Produccion[HORA INICIO],1)</f>
        <v>2.777777777777779E-2</v>
      </c>
      <c r="I973" s="16" t="s">
        <v>22</v>
      </c>
      <c r="J973" s="7" t="s">
        <v>66</v>
      </c>
      <c r="K973" s="7" t="s">
        <v>23</v>
      </c>
      <c r="L973" s="7"/>
      <c r="M973" s="7"/>
      <c r="N973" s="7">
        <f>Produccion[[#This Row],[Cant. Bolsas]]*Produccion[[#This Row],[Kilos Bolsa]]</f>
        <v>0</v>
      </c>
      <c r="O973" s="8" t="s">
        <v>45</v>
      </c>
      <c r="P973" s="29">
        <f>Produccion[[#This Row],[Kilos Producidos]]*VLOOKUP(Produccion[[#This Row],[PRODUCTO]],ValorXKG[#All],2,FALSE)</f>
        <v>0</v>
      </c>
    </row>
    <row r="974" spans="4:16" x14ac:dyDescent="0.25">
      <c r="D974" s="4" t="s">
        <v>825</v>
      </c>
      <c r="E974" s="5">
        <v>44572</v>
      </c>
      <c r="F974" s="6">
        <v>0.27777777777777779</v>
      </c>
      <c r="G974" s="6">
        <v>0.40625</v>
      </c>
      <c r="H974" s="6">
        <f>MOD(Produccion[HORA FIN]-Produccion[HORA INICIO],1)</f>
        <v>0.12847222222222221</v>
      </c>
      <c r="I974" s="16" t="s">
        <v>342</v>
      </c>
      <c r="J974" s="7" t="s">
        <v>66</v>
      </c>
      <c r="K974" s="7" t="s">
        <v>30</v>
      </c>
      <c r="L974" s="7">
        <v>30</v>
      </c>
      <c r="M974" s="7">
        <v>20</v>
      </c>
      <c r="N974" s="7">
        <f>Produccion[[#This Row],[Cant. Bolsas]]*Produccion[[#This Row],[Kilos Bolsa]]</f>
        <v>600</v>
      </c>
      <c r="O974" s="8" t="s">
        <v>827</v>
      </c>
      <c r="P974" s="29">
        <f>Produccion[[#This Row],[Kilos Producidos]]*VLOOKUP(Produccion[[#This Row],[PRODUCTO]],ValorXKG[#All],2,FALSE)</f>
        <v>54000</v>
      </c>
    </row>
    <row r="975" spans="4:16" x14ac:dyDescent="0.25">
      <c r="D975" s="4" t="s">
        <v>825</v>
      </c>
      <c r="E975" s="5">
        <v>44572</v>
      </c>
      <c r="F975" s="6">
        <v>0.40625</v>
      </c>
      <c r="G975" s="6">
        <v>0.49652777777777779</v>
      </c>
      <c r="H975" s="6">
        <f>MOD(Produccion[HORA FIN]-Produccion[HORA INICIO],1)</f>
        <v>9.027777777777779E-2</v>
      </c>
      <c r="I975" s="16" t="s">
        <v>22</v>
      </c>
      <c r="J975" s="7" t="s">
        <v>66</v>
      </c>
      <c r="K975" s="7" t="s">
        <v>23</v>
      </c>
      <c r="L975" s="7"/>
      <c r="M975" s="7"/>
      <c r="N975" s="7">
        <f>Produccion[[#This Row],[Cant. Bolsas]]*Produccion[[#This Row],[Kilos Bolsa]]</f>
        <v>0</v>
      </c>
      <c r="O975" s="8" t="s">
        <v>41</v>
      </c>
      <c r="P975" s="29">
        <f>Produccion[[#This Row],[Kilos Producidos]]*VLOOKUP(Produccion[[#This Row],[PRODUCTO]],ValorXKG[#All],2,FALSE)</f>
        <v>0</v>
      </c>
    </row>
    <row r="976" spans="4:16" x14ac:dyDescent="0.25">
      <c r="D976" s="4" t="s">
        <v>825</v>
      </c>
      <c r="E976" s="5">
        <v>44572</v>
      </c>
      <c r="F976" s="6">
        <v>0.49652777777777779</v>
      </c>
      <c r="G976" s="6">
        <v>0.58333333333333337</v>
      </c>
      <c r="H976" s="6">
        <f>MOD(Produccion[HORA FIN]-Produccion[HORA INICIO],1)</f>
        <v>8.680555555555558E-2</v>
      </c>
      <c r="I976" s="16" t="s">
        <v>343</v>
      </c>
      <c r="J976" s="7" t="s">
        <v>66</v>
      </c>
      <c r="K976" s="7" t="s">
        <v>32</v>
      </c>
      <c r="L976" s="7">
        <v>19</v>
      </c>
      <c r="M976" s="7">
        <v>30</v>
      </c>
      <c r="N976" s="7">
        <f>Produccion[[#This Row],[Cant. Bolsas]]*Produccion[[#This Row],[Kilos Bolsa]]</f>
        <v>570</v>
      </c>
      <c r="O976" s="8" t="s">
        <v>827</v>
      </c>
      <c r="P976" s="29">
        <f>Produccion[[#This Row],[Kilos Producidos]]*VLOOKUP(Produccion[[#This Row],[PRODUCTO]],ValorXKG[#All],2,FALSE)</f>
        <v>65550</v>
      </c>
    </row>
    <row r="977" spans="4:16" x14ac:dyDescent="0.25">
      <c r="D977" s="4" t="s">
        <v>824</v>
      </c>
      <c r="E977" s="5">
        <v>44572</v>
      </c>
      <c r="F977" s="6">
        <v>0.58333333333333337</v>
      </c>
      <c r="G977" s="6">
        <v>0.89583333333333337</v>
      </c>
      <c r="H977" s="6">
        <f>MOD(Produccion[HORA FIN]-Produccion[HORA INICIO],1)</f>
        <v>0.3125</v>
      </c>
      <c r="I977" s="16" t="s">
        <v>83</v>
      </c>
      <c r="J977" s="7" t="s">
        <v>788</v>
      </c>
      <c r="K977" s="7" t="s">
        <v>32</v>
      </c>
      <c r="L977" s="7">
        <v>58</v>
      </c>
      <c r="M977" s="7">
        <v>30</v>
      </c>
      <c r="N977" s="7">
        <f>Produccion[[#This Row],[Cant. Bolsas]]*Produccion[[#This Row],[Kilos Bolsa]]</f>
        <v>1740</v>
      </c>
      <c r="O977" s="8" t="s">
        <v>827</v>
      </c>
      <c r="P977" s="29">
        <f>Produccion[[#This Row],[Kilos Producidos]]*VLOOKUP(Produccion[[#This Row],[PRODUCTO]],ValorXKG[#All],2,FALSE)</f>
        <v>200100</v>
      </c>
    </row>
    <row r="978" spans="4:16" x14ac:dyDescent="0.25">
      <c r="D978" s="4" t="s">
        <v>825</v>
      </c>
      <c r="E978" s="5">
        <v>44573</v>
      </c>
      <c r="F978" s="6">
        <v>0.25</v>
      </c>
      <c r="G978" s="6">
        <v>0.27777777777777779</v>
      </c>
      <c r="H978" s="6">
        <f>MOD(Produccion[HORA FIN]-Produccion[HORA INICIO],1)</f>
        <v>2.777777777777779E-2</v>
      </c>
      <c r="I978" s="16" t="s">
        <v>22</v>
      </c>
      <c r="J978" s="7" t="s">
        <v>66</v>
      </c>
      <c r="K978" s="7" t="s">
        <v>23</v>
      </c>
      <c r="L978" s="7"/>
      <c r="M978" s="7"/>
      <c r="N978" s="7">
        <f>Produccion[[#This Row],[Cant. Bolsas]]*Produccion[[#This Row],[Kilos Bolsa]]</f>
        <v>0</v>
      </c>
      <c r="O978" s="8" t="s">
        <v>45</v>
      </c>
      <c r="P978" s="29">
        <f>Produccion[[#This Row],[Kilos Producidos]]*VLOOKUP(Produccion[[#This Row],[PRODUCTO]],ValorXKG[#All],2,FALSE)</f>
        <v>0</v>
      </c>
    </row>
    <row r="979" spans="4:16" x14ac:dyDescent="0.25">
      <c r="D979" s="4" t="s">
        <v>825</v>
      </c>
      <c r="E979" s="5">
        <v>44573</v>
      </c>
      <c r="F979" s="6">
        <v>0.27777777777777779</v>
      </c>
      <c r="G979" s="6">
        <v>0.375</v>
      </c>
      <c r="H979" s="6">
        <f>MOD(Produccion[HORA FIN]-Produccion[HORA INICIO],1)</f>
        <v>9.722222222222221E-2</v>
      </c>
      <c r="I979" s="16" t="s">
        <v>344</v>
      </c>
      <c r="J979" s="7" t="s">
        <v>66</v>
      </c>
      <c r="K979" s="7" t="s">
        <v>32</v>
      </c>
      <c r="L979" s="7">
        <v>22</v>
      </c>
      <c r="M979" s="7">
        <v>30</v>
      </c>
      <c r="N979" s="7">
        <f>Produccion[[#This Row],[Cant. Bolsas]]*Produccion[[#This Row],[Kilos Bolsa]]</f>
        <v>660</v>
      </c>
      <c r="O979" s="8" t="s">
        <v>827</v>
      </c>
      <c r="P979" s="29">
        <f>Produccion[[#This Row],[Kilos Producidos]]*VLOOKUP(Produccion[[#This Row],[PRODUCTO]],ValorXKG[#All],2,FALSE)</f>
        <v>75900</v>
      </c>
    </row>
    <row r="980" spans="4:16" x14ac:dyDescent="0.25">
      <c r="D980" s="4" t="s">
        <v>825</v>
      </c>
      <c r="E980" s="5">
        <v>44573</v>
      </c>
      <c r="F980" s="6">
        <v>0.375</v>
      </c>
      <c r="G980" s="6">
        <v>0.58333333333333337</v>
      </c>
      <c r="H980" s="6">
        <f>MOD(Produccion[HORA FIN]-Produccion[HORA INICIO],1)</f>
        <v>0.20833333333333337</v>
      </c>
      <c r="I980" s="16" t="s">
        <v>81</v>
      </c>
      <c r="J980" s="7" t="s">
        <v>66</v>
      </c>
      <c r="K980" s="7" t="s">
        <v>331</v>
      </c>
      <c r="L980" s="7">
        <v>36</v>
      </c>
      <c r="M980" s="7">
        <v>30</v>
      </c>
      <c r="N980" s="7">
        <f>Produccion[[#This Row],[Cant. Bolsas]]*Produccion[[#This Row],[Kilos Bolsa]]</f>
        <v>1080</v>
      </c>
      <c r="O980" s="8" t="s">
        <v>827</v>
      </c>
      <c r="P980" s="29">
        <f>Produccion[[#This Row],[Kilos Producidos]]*VLOOKUP(Produccion[[#This Row],[PRODUCTO]],ValorXKG[#All],2,FALSE)</f>
        <v>124200</v>
      </c>
    </row>
    <row r="981" spans="4:16" x14ac:dyDescent="0.25">
      <c r="D981" s="4" t="s">
        <v>824</v>
      </c>
      <c r="E981" s="5">
        <v>44573</v>
      </c>
      <c r="F981" s="6">
        <v>0.58333333333333337</v>
      </c>
      <c r="G981" s="6">
        <v>0.63888888888888884</v>
      </c>
      <c r="H981" s="6">
        <f>MOD(Produccion[HORA FIN]-Produccion[HORA INICIO],1)</f>
        <v>5.5555555555555469E-2</v>
      </c>
      <c r="I981" s="16" t="s">
        <v>40</v>
      </c>
      <c r="J981" s="7" t="s">
        <v>788</v>
      </c>
      <c r="K981" s="7" t="s">
        <v>331</v>
      </c>
      <c r="L981" s="7">
        <v>8</v>
      </c>
      <c r="M981" s="7">
        <v>30</v>
      </c>
      <c r="N981" s="7">
        <f>Produccion[[#This Row],[Cant. Bolsas]]*Produccion[[#This Row],[Kilos Bolsa]]</f>
        <v>240</v>
      </c>
      <c r="O981" s="8" t="s">
        <v>827</v>
      </c>
      <c r="P981" s="29">
        <f>Produccion[[#This Row],[Kilos Producidos]]*VLOOKUP(Produccion[[#This Row],[PRODUCTO]],ValorXKG[#All],2,FALSE)</f>
        <v>27600</v>
      </c>
    </row>
    <row r="982" spans="4:16" x14ac:dyDescent="0.25">
      <c r="D982" s="4" t="s">
        <v>824</v>
      </c>
      <c r="E982" s="5">
        <v>44573</v>
      </c>
      <c r="F982" s="6">
        <v>0.63888888888888884</v>
      </c>
      <c r="G982" s="6">
        <v>0.90277777777777779</v>
      </c>
      <c r="H982" s="6">
        <f>MOD(Produccion[HORA FIN]-Produccion[HORA INICIO],1)</f>
        <v>0.26388888888888895</v>
      </c>
      <c r="I982" s="16" t="s">
        <v>345</v>
      </c>
      <c r="J982" s="7" t="s">
        <v>788</v>
      </c>
      <c r="K982" s="7" t="s">
        <v>36</v>
      </c>
      <c r="L982" s="7">
        <v>22</v>
      </c>
      <c r="M982" s="7">
        <v>30</v>
      </c>
      <c r="N982" s="7">
        <f>Produccion[[#This Row],[Cant. Bolsas]]*Produccion[[#This Row],[Kilos Bolsa]]</f>
        <v>660</v>
      </c>
      <c r="O982" s="8" t="s">
        <v>827</v>
      </c>
      <c r="P982" s="29">
        <f>Produccion[[#This Row],[Kilos Producidos]]*VLOOKUP(Produccion[[#This Row],[PRODUCTO]],ValorXKG[#All],2,FALSE)</f>
        <v>75900</v>
      </c>
    </row>
    <row r="983" spans="4:16" x14ac:dyDescent="0.25">
      <c r="D983" s="4" t="s">
        <v>824</v>
      </c>
      <c r="E983" s="5">
        <v>44573</v>
      </c>
      <c r="F983" s="6">
        <v>0.63888888888888884</v>
      </c>
      <c r="G983" s="6">
        <v>0.90277777777777779</v>
      </c>
      <c r="H983" s="6">
        <f>MOD(Produccion[HORA FIN]-Produccion[HORA INICIO],1)</f>
        <v>0.26388888888888895</v>
      </c>
      <c r="I983" s="16" t="s">
        <v>345</v>
      </c>
      <c r="J983" s="7" t="s">
        <v>788</v>
      </c>
      <c r="K983" s="7" t="s">
        <v>36</v>
      </c>
      <c r="L983" s="7">
        <v>33</v>
      </c>
      <c r="M983" s="7">
        <v>20</v>
      </c>
      <c r="N983" s="7">
        <f>Produccion[[#This Row],[Cant. Bolsas]]*Produccion[[#This Row],[Kilos Bolsa]]</f>
        <v>660</v>
      </c>
      <c r="O983" s="8" t="s">
        <v>827</v>
      </c>
      <c r="P983" s="29">
        <f>Produccion[[#This Row],[Kilos Producidos]]*VLOOKUP(Produccion[[#This Row],[PRODUCTO]],ValorXKG[#All],2,FALSE)</f>
        <v>75900</v>
      </c>
    </row>
    <row r="984" spans="4:16" x14ac:dyDescent="0.25">
      <c r="D984" s="4" t="s">
        <v>825</v>
      </c>
      <c r="E984" s="5">
        <v>44574</v>
      </c>
      <c r="F984" s="6">
        <v>0.25</v>
      </c>
      <c r="G984" s="6">
        <v>0.31944444444444442</v>
      </c>
      <c r="H984" s="6">
        <f>MOD(Produccion[HORA FIN]-Produccion[HORA INICIO],1)</f>
        <v>6.944444444444442E-2</v>
      </c>
      <c r="I984" s="16" t="s">
        <v>22</v>
      </c>
      <c r="J984" s="7" t="s">
        <v>66</v>
      </c>
      <c r="K984" s="7" t="s">
        <v>23</v>
      </c>
      <c r="L984" s="7"/>
      <c r="M984" s="7"/>
      <c r="N984" s="7">
        <f>Produccion[[#This Row],[Cant. Bolsas]]*Produccion[[#This Row],[Kilos Bolsa]]</f>
        <v>0</v>
      </c>
      <c r="O984" s="8" t="s">
        <v>45</v>
      </c>
      <c r="P984" s="29">
        <f>Produccion[[#This Row],[Kilos Producidos]]*VLOOKUP(Produccion[[#This Row],[PRODUCTO]],ValorXKG[#All],2,FALSE)</f>
        <v>0</v>
      </c>
    </row>
    <row r="985" spans="4:16" x14ac:dyDescent="0.25">
      <c r="D985" s="4" t="s">
        <v>825</v>
      </c>
      <c r="E985" s="5">
        <v>44574</v>
      </c>
      <c r="F985" s="6">
        <v>0.31944444444444442</v>
      </c>
      <c r="G985" s="6">
        <v>0.58333333333333337</v>
      </c>
      <c r="H985" s="6">
        <f>MOD(Produccion[HORA FIN]-Produccion[HORA INICIO],1)</f>
        <v>0.26388888888888895</v>
      </c>
      <c r="I985" s="16" t="s">
        <v>346</v>
      </c>
      <c r="J985" s="7" t="s">
        <v>66</v>
      </c>
      <c r="K985" s="7" t="s">
        <v>26</v>
      </c>
      <c r="L985" s="7">
        <v>65</v>
      </c>
      <c r="M985" s="7">
        <v>40</v>
      </c>
      <c r="N985" s="7">
        <f>Produccion[[#This Row],[Cant. Bolsas]]*Produccion[[#This Row],[Kilos Bolsa]]</f>
        <v>2600</v>
      </c>
      <c r="O985" s="8" t="s">
        <v>827</v>
      </c>
      <c r="P985" s="29">
        <f>Produccion[[#This Row],[Kilos Producidos]]*VLOOKUP(Produccion[[#This Row],[PRODUCTO]],ValorXKG[#All],2,FALSE)</f>
        <v>390000</v>
      </c>
    </row>
    <row r="986" spans="4:16" x14ac:dyDescent="0.25">
      <c r="D986" s="4" t="s">
        <v>824</v>
      </c>
      <c r="E986" s="5">
        <v>44574</v>
      </c>
      <c r="F986" s="6">
        <v>0.58333333333333337</v>
      </c>
      <c r="G986" s="6">
        <v>0.83333333333333337</v>
      </c>
      <c r="H986" s="6">
        <f>MOD(Produccion[HORA FIN]-Produccion[HORA INICIO],1)</f>
        <v>0.25</v>
      </c>
      <c r="I986" s="16" t="s">
        <v>200</v>
      </c>
      <c r="J986" s="7" t="s">
        <v>788</v>
      </c>
      <c r="K986" s="7" t="s">
        <v>26</v>
      </c>
      <c r="L986" s="7">
        <v>35</v>
      </c>
      <c r="M986" s="7">
        <v>40</v>
      </c>
      <c r="N986" s="7">
        <f>Produccion[[#This Row],[Cant. Bolsas]]*Produccion[[#This Row],[Kilos Bolsa]]</f>
        <v>1400</v>
      </c>
      <c r="O986" s="8" t="s">
        <v>827</v>
      </c>
      <c r="P986" s="29">
        <f>Produccion[[#This Row],[Kilos Producidos]]*VLOOKUP(Produccion[[#This Row],[PRODUCTO]],ValorXKG[#All],2,FALSE)</f>
        <v>210000</v>
      </c>
    </row>
    <row r="987" spans="4:16" x14ac:dyDescent="0.25">
      <c r="D987" s="4" t="s">
        <v>824</v>
      </c>
      <c r="E987" s="5">
        <v>44574</v>
      </c>
      <c r="F987" s="6">
        <v>0.83333333333333337</v>
      </c>
      <c r="G987" s="6">
        <v>0.90277777777777779</v>
      </c>
      <c r="H987" s="6">
        <f>MOD(Produccion[HORA FIN]-Produccion[HORA INICIO],1)</f>
        <v>6.944444444444442E-2</v>
      </c>
      <c r="I987" s="16" t="s">
        <v>40</v>
      </c>
      <c r="J987" s="7" t="s">
        <v>788</v>
      </c>
      <c r="K987" s="7" t="s">
        <v>36</v>
      </c>
      <c r="L987" s="7">
        <v>5</v>
      </c>
      <c r="M987" s="7">
        <v>30</v>
      </c>
      <c r="N987" s="7">
        <f>Produccion[[#This Row],[Cant. Bolsas]]*Produccion[[#This Row],[Kilos Bolsa]]</f>
        <v>150</v>
      </c>
      <c r="O987" s="8" t="s">
        <v>827</v>
      </c>
      <c r="P987" s="29">
        <f>Produccion[[#This Row],[Kilos Producidos]]*VLOOKUP(Produccion[[#This Row],[PRODUCTO]],ValorXKG[#All],2,FALSE)</f>
        <v>17250</v>
      </c>
    </row>
    <row r="988" spans="4:16" x14ac:dyDescent="0.25">
      <c r="D988" s="4" t="s">
        <v>824</v>
      </c>
      <c r="E988" s="5">
        <v>44574</v>
      </c>
      <c r="F988" s="6">
        <v>0.83333333333333337</v>
      </c>
      <c r="G988" s="6">
        <v>0.90277777777777779</v>
      </c>
      <c r="H988" s="6">
        <f>MOD(Produccion[HORA FIN]-Produccion[HORA INICIO],1)</f>
        <v>6.944444444444442E-2</v>
      </c>
      <c r="I988" s="16" t="s">
        <v>95</v>
      </c>
      <c r="J988" s="7" t="s">
        <v>788</v>
      </c>
      <c r="K988" s="7" t="s">
        <v>38</v>
      </c>
      <c r="L988" s="7">
        <v>8</v>
      </c>
      <c r="M988" s="7">
        <v>20</v>
      </c>
      <c r="N988" s="7">
        <f>Produccion[[#This Row],[Cant. Bolsas]]*Produccion[[#This Row],[Kilos Bolsa]]</f>
        <v>160</v>
      </c>
      <c r="O988" s="8" t="s">
        <v>827</v>
      </c>
      <c r="P988" s="29">
        <f>Produccion[[#This Row],[Kilos Producidos]]*VLOOKUP(Produccion[[#This Row],[PRODUCTO]],ValorXKG[#All],2,FALSE)</f>
        <v>26400</v>
      </c>
    </row>
    <row r="989" spans="4:16" x14ac:dyDescent="0.25">
      <c r="D989" s="4" t="s">
        <v>825</v>
      </c>
      <c r="E989" s="5">
        <v>44575</v>
      </c>
      <c r="F989" s="6">
        <v>0.25</v>
      </c>
      <c r="G989" s="6">
        <v>0.34027777777777779</v>
      </c>
      <c r="H989" s="6">
        <f>MOD(Produccion[HORA FIN]-Produccion[HORA INICIO],1)</f>
        <v>9.027777777777779E-2</v>
      </c>
      <c r="I989" s="16" t="s">
        <v>22</v>
      </c>
      <c r="J989" s="7" t="s">
        <v>66</v>
      </c>
      <c r="K989" s="7" t="s">
        <v>23</v>
      </c>
      <c r="L989" s="7"/>
      <c r="M989" s="7"/>
      <c r="N989" s="7">
        <f>Produccion[[#This Row],[Cant. Bolsas]]*Produccion[[#This Row],[Kilos Bolsa]]</f>
        <v>0</v>
      </c>
      <c r="O989" s="8" t="s">
        <v>41</v>
      </c>
      <c r="P989" s="29">
        <f>Produccion[[#This Row],[Kilos Producidos]]*VLOOKUP(Produccion[[#This Row],[PRODUCTO]],ValorXKG[#All],2,FALSE)</f>
        <v>0</v>
      </c>
    </row>
    <row r="990" spans="4:16" x14ac:dyDescent="0.25">
      <c r="D990" s="4" t="s">
        <v>825</v>
      </c>
      <c r="E990" s="5">
        <v>44575</v>
      </c>
      <c r="F990" s="6">
        <v>0.34027777777777779</v>
      </c>
      <c r="G990" s="6">
        <v>0.45833333333333331</v>
      </c>
      <c r="H990" s="6">
        <f>MOD(Produccion[HORA FIN]-Produccion[HORA INICIO],1)</f>
        <v>0.11805555555555552</v>
      </c>
      <c r="I990" s="16" t="s">
        <v>347</v>
      </c>
      <c r="J990" s="7" t="s">
        <v>66</v>
      </c>
      <c r="K990" s="7" t="s">
        <v>19</v>
      </c>
      <c r="L990" s="7">
        <v>50</v>
      </c>
      <c r="M990" s="7">
        <v>20</v>
      </c>
      <c r="N990" s="7">
        <f>Produccion[[#This Row],[Cant. Bolsas]]*Produccion[[#This Row],[Kilos Bolsa]]</f>
        <v>1000</v>
      </c>
      <c r="O990" s="8" t="s">
        <v>827</v>
      </c>
      <c r="P990" s="29">
        <f>Produccion[[#This Row],[Kilos Producidos]]*VLOOKUP(Produccion[[#This Row],[PRODUCTO]],ValorXKG[#All],2,FALSE)</f>
        <v>100000</v>
      </c>
    </row>
    <row r="991" spans="4:16" x14ac:dyDescent="0.25">
      <c r="D991" s="4" t="s">
        <v>825</v>
      </c>
      <c r="E991" s="5">
        <v>44575</v>
      </c>
      <c r="F991" s="6">
        <v>0.45833333333333331</v>
      </c>
      <c r="G991" s="6">
        <v>0.58333333333333337</v>
      </c>
      <c r="H991" s="6">
        <f>MOD(Produccion[HORA FIN]-Produccion[HORA INICIO],1)</f>
        <v>0.12500000000000006</v>
      </c>
      <c r="I991" s="16" t="s">
        <v>179</v>
      </c>
      <c r="J991" s="7" t="s">
        <v>66</v>
      </c>
      <c r="K991" s="7" t="s">
        <v>13</v>
      </c>
      <c r="L991" s="7">
        <v>55</v>
      </c>
      <c r="M991" s="7">
        <v>20</v>
      </c>
      <c r="N991" s="7">
        <f>Produccion[[#This Row],[Cant. Bolsas]]*Produccion[[#This Row],[Kilos Bolsa]]</f>
        <v>1100</v>
      </c>
      <c r="O991" s="8" t="s">
        <v>827</v>
      </c>
      <c r="P991" s="29">
        <f>Produccion[[#This Row],[Kilos Producidos]]*VLOOKUP(Produccion[[#This Row],[PRODUCTO]],ValorXKG[#All],2,FALSE)</f>
        <v>110000</v>
      </c>
    </row>
    <row r="992" spans="4:16" x14ac:dyDescent="0.25">
      <c r="D992" s="4" t="s">
        <v>824</v>
      </c>
      <c r="E992" s="5">
        <v>44575</v>
      </c>
      <c r="F992" s="6">
        <v>0.58333333333333337</v>
      </c>
      <c r="G992" s="6">
        <v>0.91666666666666663</v>
      </c>
      <c r="H992" s="6">
        <f>MOD(Produccion[HORA FIN]-Produccion[HORA INICIO],1)</f>
        <v>0.33333333333333326</v>
      </c>
      <c r="I992" s="16" t="s">
        <v>106</v>
      </c>
      <c r="J992" s="7" t="s">
        <v>788</v>
      </c>
      <c r="K992" s="7" t="s">
        <v>13</v>
      </c>
      <c r="L992" s="7">
        <v>104</v>
      </c>
      <c r="M992" s="7">
        <v>20</v>
      </c>
      <c r="N992" s="7">
        <f>Produccion[[#This Row],[Cant. Bolsas]]*Produccion[[#This Row],[Kilos Bolsa]]</f>
        <v>2080</v>
      </c>
      <c r="O992" s="8" t="s">
        <v>827</v>
      </c>
      <c r="P992" s="29">
        <f>Produccion[[#This Row],[Kilos Producidos]]*VLOOKUP(Produccion[[#This Row],[PRODUCTO]],ValorXKG[#All],2,FALSE)</f>
        <v>208000</v>
      </c>
    </row>
    <row r="993" spans="4:16" x14ac:dyDescent="0.25">
      <c r="D993" s="4" t="s">
        <v>825</v>
      </c>
      <c r="E993" s="5">
        <v>44576</v>
      </c>
      <c r="F993" s="6">
        <v>0.25</v>
      </c>
      <c r="G993" s="6">
        <v>0.29166666666666669</v>
      </c>
      <c r="H993" s="6">
        <f>MOD(Produccion[HORA FIN]-Produccion[HORA INICIO],1)</f>
        <v>4.1666666666666685E-2</v>
      </c>
      <c r="I993" s="16" t="s">
        <v>22</v>
      </c>
      <c r="J993" s="7" t="s">
        <v>413</v>
      </c>
      <c r="K993" s="7" t="s">
        <v>23</v>
      </c>
      <c r="L993" s="7"/>
      <c r="M993" s="7"/>
      <c r="N993" s="7">
        <f>Produccion[[#This Row],[Cant. Bolsas]]*Produccion[[#This Row],[Kilos Bolsa]]</f>
        <v>0</v>
      </c>
      <c r="O993" s="8" t="s">
        <v>45</v>
      </c>
      <c r="P993" s="29">
        <f>Produccion[[#This Row],[Kilos Producidos]]*VLOOKUP(Produccion[[#This Row],[PRODUCTO]],ValorXKG[#All],2,FALSE)</f>
        <v>0</v>
      </c>
    </row>
    <row r="994" spans="4:16" x14ac:dyDescent="0.25">
      <c r="D994" s="4" t="s">
        <v>825</v>
      </c>
      <c r="E994" s="5">
        <v>44576</v>
      </c>
      <c r="F994" s="6">
        <v>0.29166666666666669</v>
      </c>
      <c r="G994" s="6">
        <v>0.58333333333333337</v>
      </c>
      <c r="H994" s="6">
        <f>MOD(Produccion[HORA FIN]-Produccion[HORA INICIO],1)</f>
        <v>0.29166666666666669</v>
      </c>
      <c r="I994" s="16" t="s">
        <v>348</v>
      </c>
      <c r="J994" s="7" t="s">
        <v>413</v>
      </c>
      <c r="K994" s="7" t="s">
        <v>19</v>
      </c>
      <c r="L994" s="7">
        <v>110</v>
      </c>
      <c r="M994" s="7">
        <v>20</v>
      </c>
      <c r="N994" s="7">
        <f>Produccion[[#This Row],[Cant. Bolsas]]*Produccion[[#This Row],[Kilos Bolsa]]</f>
        <v>2200</v>
      </c>
      <c r="O994" s="8" t="s">
        <v>827</v>
      </c>
      <c r="P994" s="29">
        <f>Produccion[[#This Row],[Kilos Producidos]]*VLOOKUP(Produccion[[#This Row],[PRODUCTO]],ValorXKG[#All],2,FALSE)</f>
        <v>220000</v>
      </c>
    </row>
    <row r="995" spans="4:16" x14ac:dyDescent="0.25">
      <c r="D995" s="4" t="s">
        <v>825</v>
      </c>
      <c r="E995" s="5">
        <v>44578</v>
      </c>
      <c r="F995" s="6">
        <v>0.25</v>
      </c>
      <c r="G995" s="6">
        <v>0.34722222222222221</v>
      </c>
      <c r="H995" s="6">
        <f>MOD(Produccion[HORA FIN]-Produccion[HORA INICIO],1)</f>
        <v>9.722222222222221E-2</v>
      </c>
      <c r="I995" s="16" t="s">
        <v>22</v>
      </c>
      <c r="J995" s="7" t="s">
        <v>66</v>
      </c>
      <c r="K995" s="7" t="s">
        <v>23</v>
      </c>
      <c r="L995" s="7"/>
      <c r="M995" s="7"/>
      <c r="N995" s="7">
        <f>Produccion[[#This Row],[Cant. Bolsas]]*Produccion[[#This Row],[Kilos Bolsa]]</f>
        <v>0</v>
      </c>
      <c r="O995" s="8" t="s">
        <v>41</v>
      </c>
      <c r="P995" s="29">
        <f>Produccion[[#This Row],[Kilos Producidos]]*VLOOKUP(Produccion[[#This Row],[PRODUCTO]],ValorXKG[#All],2,FALSE)</f>
        <v>0</v>
      </c>
    </row>
    <row r="996" spans="4:16" x14ac:dyDescent="0.25">
      <c r="D996" s="4" t="s">
        <v>825</v>
      </c>
      <c r="E996" s="5">
        <v>44578</v>
      </c>
      <c r="F996" s="6">
        <v>0.34722222222222221</v>
      </c>
      <c r="G996" s="6">
        <v>0.48958333333333331</v>
      </c>
      <c r="H996" s="6">
        <f>MOD(Produccion[HORA FIN]-Produccion[HORA INICIO],1)</f>
        <v>0.1423611111111111</v>
      </c>
      <c r="I996" s="16" t="s">
        <v>102</v>
      </c>
      <c r="J996" s="7" t="s">
        <v>66</v>
      </c>
      <c r="K996" s="7" t="s">
        <v>36</v>
      </c>
      <c r="L996" s="7">
        <v>12</v>
      </c>
      <c r="M996" s="7">
        <v>30</v>
      </c>
      <c r="N996" s="7">
        <f>Produccion[[#This Row],[Cant. Bolsas]]*Produccion[[#This Row],[Kilos Bolsa]]</f>
        <v>360</v>
      </c>
      <c r="O996" s="8" t="s">
        <v>827</v>
      </c>
      <c r="P996" s="29">
        <f>Produccion[[#This Row],[Kilos Producidos]]*VLOOKUP(Produccion[[#This Row],[PRODUCTO]],ValorXKG[#All],2,FALSE)</f>
        <v>41400</v>
      </c>
    </row>
    <row r="997" spans="4:16" x14ac:dyDescent="0.25">
      <c r="D997" s="4" t="s">
        <v>825</v>
      </c>
      <c r="E997" s="5">
        <v>44578</v>
      </c>
      <c r="F997" s="6">
        <v>0.34722222222222221</v>
      </c>
      <c r="G997" s="6">
        <v>0.48958333333333331</v>
      </c>
      <c r="H997" s="6">
        <f>MOD(Produccion[HORA FIN]-Produccion[HORA INICIO],1)</f>
        <v>0.1423611111111111</v>
      </c>
      <c r="I997" s="16" t="s">
        <v>102</v>
      </c>
      <c r="J997" s="7" t="s">
        <v>66</v>
      </c>
      <c r="K997" s="7" t="s">
        <v>38</v>
      </c>
      <c r="L997" s="7">
        <v>18</v>
      </c>
      <c r="M997" s="7">
        <v>20</v>
      </c>
      <c r="N997" s="7">
        <f>Produccion[[#This Row],[Cant. Bolsas]]*Produccion[[#This Row],[Kilos Bolsa]]</f>
        <v>360</v>
      </c>
      <c r="O997" s="8" t="s">
        <v>827</v>
      </c>
      <c r="P997" s="29">
        <f>Produccion[[#This Row],[Kilos Producidos]]*VLOOKUP(Produccion[[#This Row],[PRODUCTO]],ValorXKG[#All],2,FALSE)</f>
        <v>59400</v>
      </c>
    </row>
    <row r="998" spans="4:16" x14ac:dyDescent="0.25">
      <c r="D998" s="4" t="s">
        <v>825</v>
      </c>
      <c r="E998" s="5">
        <v>44578</v>
      </c>
      <c r="F998" s="6">
        <v>0.48958333333333331</v>
      </c>
      <c r="G998" s="6">
        <v>0.58333333333333337</v>
      </c>
      <c r="H998" s="6">
        <f>MOD(Produccion[HORA FIN]-Produccion[HORA INICIO],1)</f>
        <v>9.3750000000000056E-2</v>
      </c>
      <c r="I998" s="16" t="s">
        <v>101</v>
      </c>
      <c r="J998" s="7" t="s">
        <v>66</v>
      </c>
      <c r="K998" s="7" t="s">
        <v>32</v>
      </c>
      <c r="L998" s="7">
        <v>20</v>
      </c>
      <c r="M998" s="7">
        <v>30</v>
      </c>
      <c r="N998" s="7">
        <f>Produccion[[#This Row],[Cant. Bolsas]]*Produccion[[#This Row],[Kilos Bolsa]]</f>
        <v>600</v>
      </c>
      <c r="O998" s="8" t="s">
        <v>827</v>
      </c>
      <c r="P998" s="29">
        <f>Produccion[[#This Row],[Kilos Producidos]]*VLOOKUP(Produccion[[#This Row],[PRODUCTO]],ValorXKG[#All],2,FALSE)</f>
        <v>69000</v>
      </c>
    </row>
    <row r="999" spans="4:16" x14ac:dyDescent="0.25">
      <c r="D999" s="4" t="s">
        <v>824</v>
      </c>
      <c r="E999" s="5">
        <v>44578</v>
      </c>
      <c r="F999" s="6">
        <v>0.58333333333333337</v>
      </c>
      <c r="G999" s="6">
        <v>0.84375</v>
      </c>
      <c r="H999" s="6">
        <f>MOD(Produccion[HORA FIN]-Produccion[HORA INICIO],1)</f>
        <v>0.26041666666666663</v>
      </c>
      <c r="I999" s="16" t="s">
        <v>349</v>
      </c>
      <c r="J999" s="7" t="s">
        <v>788</v>
      </c>
      <c r="K999" s="7" t="s">
        <v>32</v>
      </c>
      <c r="L999" s="7">
        <v>44</v>
      </c>
      <c r="M999" s="7">
        <v>30</v>
      </c>
      <c r="N999" s="7">
        <f>Produccion[[#This Row],[Cant. Bolsas]]*Produccion[[#This Row],[Kilos Bolsa]]</f>
        <v>1320</v>
      </c>
      <c r="O999" s="8" t="s">
        <v>827</v>
      </c>
      <c r="P999" s="29">
        <f>Produccion[[#This Row],[Kilos Producidos]]*VLOOKUP(Produccion[[#This Row],[PRODUCTO]],ValorXKG[#All],2,FALSE)</f>
        <v>151800</v>
      </c>
    </row>
    <row r="1000" spans="4:16" x14ac:dyDescent="0.25">
      <c r="D1000" s="4" t="s">
        <v>824</v>
      </c>
      <c r="E1000" s="5">
        <v>44578</v>
      </c>
      <c r="F1000" s="6">
        <v>0.84375</v>
      </c>
      <c r="G1000" s="6">
        <v>0.91666666666666663</v>
      </c>
      <c r="H1000" s="6">
        <f>MOD(Produccion[HORA FIN]-Produccion[HORA INICIO],1)</f>
        <v>7.291666666666663E-2</v>
      </c>
      <c r="I1000" s="16" t="s">
        <v>22</v>
      </c>
      <c r="J1000" s="7" t="s">
        <v>788</v>
      </c>
      <c r="K1000" s="7" t="s">
        <v>23</v>
      </c>
      <c r="L1000" s="7"/>
      <c r="M1000" s="7"/>
      <c r="N1000" s="7">
        <f>Produccion[[#This Row],[Cant. Bolsas]]*Produccion[[#This Row],[Kilos Bolsa]]</f>
        <v>0</v>
      </c>
      <c r="O1000" s="8" t="s">
        <v>41</v>
      </c>
      <c r="P1000" s="29">
        <f>Produccion[[#This Row],[Kilos Producidos]]*VLOOKUP(Produccion[[#This Row],[PRODUCTO]],ValorXKG[#All],2,FALSE)</f>
        <v>0</v>
      </c>
    </row>
    <row r="1001" spans="4:16" x14ac:dyDescent="0.25">
      <c r="D1001" s="4" t="s">
        <v>825</v>
      </c>
      <c r="E1001" s="5">
        <v>44579</v>
      </c>
      <c r="F1001" s="6">
        <v>0.25</v>
      </c>
      <c r="G1001" s="6">
        <v>0.30555555555555558</v>
      </c>
      <c r="H1001" s="6">
        <f>MOD(Produccion[HORA FIN]-Produccion[HORA INICIO],1)</f>
        <v>5.555555555555558E-2</v>
      </c>
      <c r="I1001" s="16" t="s">
        <v>22</v>
      </c>
      <c r="J1001" s="7" t="s">
        <v>66</v>
      </c>
      <c r="K1001" s="7" t="s">
        <v>23</v>
      </c>
      <c r="L1001" s="7"/>
      <c r="M1001" s="7"/>
      <c r="N1001" s="7">
        <f>Produccion[[#This Row],[Cant. Bolsas]]*Produccion[[#This Row],[Kilos Bolsa]]</f>
        <v>0</v>
      </c>
      <c r="O1001" s="8" t="s">
        <v>45</v>
      </c>
      <c r="P1001" s="29">
        <f>Produccion[[#This Row],[Kilos Producidos]]*VLOOKUP(Produccion[[#This Row],[PRODUCTO]],ValorXKG[#All],2,FALSE)</f>
        <v>0</v>
      </c>
    </row>
    <row r="1002" spans="4:16" x14ac:dyDescent="0.25">
      <c r="D1002" s="4" t="s">
        <v>825</v>
      </c>
      <c r="E1002" s="5">
        <v>44579</v>
      </c>
      <c r="F1002" s="6">
        <v>0.30555555555555558</v>
      </c>
      <c r="G1002" s="6">
        <v>0.58333333333333337</v>
      </c>
      <c r="H1002" s="6">
        <f>MOD(Produccion[HORA FIN]-Produccion[HORA INICIO],1)</f>
        <v>0.27777777777777779</v>
      </c>
      <c r="I1002" s="16" t="s">
        <v>141</v>
      </c>
      <c r="J1002" s="7" t="s">
        <v>66</v>
      </c>
      <c r="K1002" s="7" t="s">
        <v>13</v>
      </c>
      <c r="L1002" s="7">
        <v>110</v>
      </c>
      <c r="M1002" s="7">
        <v>20</v>
      </c>
      <c r="N1002" s="7">
        <f>Produccion[[#This Row],[Cant. Bolsas]]*Produccion[[#This Row],[Kilos Bolsa]]</f>
        <v>2200</v>
      </c>
      <c r="O1002" s="8" t="s">
        <v>827</v>
      </c>
      <c r="P1002" s="29">
        <f>Produccion[[#This Row],[Kilos Producidos]]*VLOOKUP(Produccion[[#This Row],[PRODUCTO]],ValorXKG[#All],2,FALSE)</f>
        <v>220000</v>
      </c>
    </row>
    <row r="1003" spans="4:16" x14ac:dyDescent="0.25">
      <c r="D1003" s="4" t="s">
        <v>824</v>
      </c>
      <c r="E1003" s="5">
        <v>44579</v>
      </c>
      <c r="F1003" s="6">
        <v>0.58333333333333337</v>
      </c>
      <c r="G1003" s="6">
        <v>0.71875</v>
      </c>
      <c r="H1003" s="6">
        <f>MOD(Produccion[HORA FIN]-Produccion[HORA INICIO],1)</f>
        <v>0.13541666666666663</v>
      </c>
      <c r="I1003" s="16" t="s">
        <v>157</v>
      </c>
      <c r="J1003" s="7" t="s">
        <v>788</v>
      </c>
      <c r="K1003" s="7" t="s">
        <v>13</v>
      </c>
      <c r="L1003" s="7">
        <v>30</v>
      </c>
      <c r="M1003" s="7">
        <v>20</v>
      </c>
      <c r="N1003" s="7">
        <f>Produccion[[#This Row],[Cant. Bolsas]]*Produccion[[#This Row],[Kilos Bolsa]]</f>
        <v>600</v>
      </c>
      <c r="O1003" s="8" t="s">
        <v>827</v>
      </c>
      <c r="P1003" s="29">
        <f>Produccion[[#This Row],[Kilos Producidos]]*VLOOKUP(Produccion[[#This Row],[PRODUCTO]],ValorXKG[#All],2,FALSE)</f>
        <v>60000</v>
      </c>
    </row>
    <row r="1004" spans="4:16" x14ac:dyDescent="0.25">
      <c r="D1004" s="4" t="s">
        <v>824</v>
      </c>
      <c r="E1004" s="5">
        <v>44579</v>
      </c>
      <c r="F1004" s="6">
        <v>0.71875</v>
      </c>
      <c r="G1004" s="6">
        <v>0.91666666666666663</v>
      </c>
      <c r="H1004" s="6">
        <f>MOD(Produccion[HORA FIN]-Produccion[HORA INICIO],1)</f>
        <v>0.19791666666666663</v>
      </c>
      <c r="I1004" s="16" t="s">
        <v>350</v>
      </c>
      <c r="J1004" s="7" t="s">
        <v>788</v>
      </c>
      <c r="K1004" s="7" t="s">
        <v>19</v>
      </c>
      <c r="L1004" s="7">
        <v>55</v>
      </c>
      <c r="M1004" s="7">
        <v>20</v>
      </c>
      <c r="N1004" s="7">
        <f>Produccion[[#This Row],[Cant. Bolsas]]*Produccion[[#This Row],[Kilos Bolsa]]</f>
        <v>1100</v>
      </c>
      <c r="O1004" s="8" t="s">
        <v>827</v>
      </c>
      <c r="P1004" s="29">
        <f>Produccion[[#This Row],[Kilos Producidos]]*VLOOKUP(Produccion[[#This Row],[PRODUCTO]],ValorXKG[#All],2,FALSE)</f>
        <v>110000</v>
      </c>
    </row>
    <row r="1005" spans="4:16" x14ac:dyDescent="0.25">
      <c r="D1005" s="4" t="s">
        <v>826</v>
      </c>
      <c r="E1005" s="5">
        <v>44579</v>
      </c>
      <c r="F1005" s="6">
        <v>0.91666666666666663</v>
      </c>
      <c r="G1005" s="6">
        <v>0.94444444444444442</v>
      </c>
      <c r="H1005" s="6">
        <f>MOD(Produccion[HORA FIN]-Produccion[HORA INICIO],1)</f>
        <v>2.777777777777779E-2</v>
      </c>
      <c r="I1005" s="16" t="s">
        <v>33</v>
      </c>
      <c r="J1005" s="7" t="s">
        <v>789</v>
      </c>
      <c r="K1005" s="7" t="s">
        <v>19</v>
      </c>
      <c r="L1005" s="7">
        <v>8</v>
      </c>
      <c r="M1005" s="7">
        <v>20</v>
      </c>
      <c r="N1005" s="7">
        <f>Produccion[[#This Row],[Cant. Bolsas]]*Produccion[[#This Row],[Kilos Bolsa]]</f>
        <v>160</v>
      </c>
      <c r="O1005" s="8" t="s">
        <v>827</v>
      </c>
      <c r="P1005" s="29">
        <f>Produccion[[#This Row],[Kilos Producidos]]*VLOOKUP(Produccion[[#This Row],[PRODUCTO]],ValorXKG[#All],2,FALSE)</f>
        <v>16000</v>
      </c>
    </row>
    <row r="1006" spans="4:16" x14ac:dyDescent="0.25">
      <c r="D1006" s="4" t="s">
        <v>826</v>
      </c>
      <c r="E1006" s="5">
        <v>44579</v>
      </c>
      <c r="F1006" s="6">
        <v>0.94444444444444442</v>
      </c>
      <c r="G1006" s="6">
        <v>0.97916666666666663</v>
      </c>
      <c r="H1006" s="6">
        <f>MOD(Produccion[HORA FIN]-Produccion[HORA INICIO],1)</f>
        <v>3.472222222222221E-2</v>
      </c>
      <c r="I1006" s="16" t="s">
        <v>22</v>
      </c>
      <c r="J1006" s="7" t="s">
        <v>789</v>
      </c>
      <c r="K1006" s="7" t="s">
        <v>23</v>
      </c>
      <c r="L1006" s="7"/>
      <c r="M1006" s="7"/>
      <c r="N1006" s="7">
        <f>Produccion[[#This Row],[Cant. Bolsas]]*Produccion[[#This Row],[Kilos Bolsa]]</f>
        <v>0</v>
      </c>
      <c r="O1006" s="8" t="s">
        <v>45</v>
      </c>
      <c r="P1006" s="29">
        <f>Produccion[[#This Row],[Kilos Producidos]]*VLOOKUP(Produccion[[#This Row],[PRODUCTO]],ValorXKG[#All],2,FALSE)</f>
        <v>0</v>
      </c>
    </row>
    <row r="1007" spans="4:16" x14ac:dyDescent="0.25">
      <c r="D1007" s="4" t="s">
        <v>826</v>
      </c>
      <c r="E1007" s="5">
        <v>44579</v>
      </c>
      <c r="F1007" s="6">
        <v>0.97916666666666663</v>
      </c>
      <c r="G1007" s="6">
        <v>0.25</v>
      </c>
      <c r="H1007" s="6">
        <f>MOD(Produccion[HORA FIN]-Produccion[HORA INICIO],1)</f>
        <v>0.27083333333333337</v>
      </c>
      <c r="I1007" s="16" t="s">
        <v>230</v>
      </c>
      <c r="J1007" s="7" t="s">
        <v>789</v>
      </c>
      <c r="K1007" s="7" t="s">
        <v>36</v>
      </c>
      <c r="L1007" s="7">
        <v>27</v>
      </c>
      <c r="M1007" s="7">
        <v>30</v>
      </c>
      <c r="N1007" s="7">
        <f>Produccion[[#This Row],[Cant. Bolsas]]*Produccion[[#This Row],[Kilos Bolsa]]</f>
        <v>810</v>
      </c>
      <c r="O1007" s="8" t="s">
        <v>827</v>
      </c>
      <c r="P1007" s="29">
        <f>Produccion[[#This Row],[Kilos Producidos]]*VLOOKUP(Produccion[[#This Row],[PRODUCTO]],ValorXKG[#All],2,FALSE)</f>
        <v>93150</v>
      </c>
    </row>
    <row r="1008" spans="4:16" x14ac:dyDescent="0.25">
      <c r="D1008" s="4" t="s">
        <v>826</v>
      </c>
      <c r="E1008" s="5">
        <v>44579</v>
      </c>
      <c r="F1008" s="6">
        <v>0.97916666666666663</v>
      </c>
      <c r="G1008" s="6">
        <v>0.25</v>
      </c>
      <c r="H1008" s="6">
        <f>MOD(Produccion[HORA FIN]-Produccion[HORA INICIO],1)</f>
        <v>0.27083333333333337</v>
      </c>
      <c r="I1008" s="16" t="s">
        <v>351</v>
      </c>
      <c r="J1008" s="7" t="s">
        <v>789</v>
      </c>
      <c r="K1008" s="7" t="s">
        <v>38</v>
      </c>
      <c r="L1008" s="7">
        <v>40</v>
      </c>
      <c r="M1008" s="7">
        <v>20</v>
      </c>
      <c r="N1008" s="7">
        <f>Produccion[[#This Row],[Cant. Bolsas]]*Produccion[[#This Row],[Kilos Bolsa]]</f>
        <v>800</v>
      </c>
      <c r="O1008" s="8" t="s">
        <v>827</v>
      </c>
      <c r="P1008" s="29">
        <f>Produccion[[#This Row],[Kilos Producidos]]*VLOOKUP(Produccion[[#This Row],[PRODUCTO]],ValorXKG[#All],2,FALSE)</f>
        <v>132000</v>
      </c>
    </row>
    <row r="1009" spans="4:16" x14ac:dyDescent="0.25">
      <c r="D1009" s="4" t="s">
        <v>825</v>
      </c>
      <c r="E1009" s="5">
        <v>44580</v>
      </c>
      <c r="F1009" s="6">
        <v>0.25</v>
      </c>
      <c r="G1009" s="6">
        <v>0.58333333333333337</v>
      </c>
      <c r="H1009" s="6">
        <f>MOD(Produccion[HORA FIN]-Produccion[HORA INICIO],1)</f>
        <v>0.33333333333333337</v>
      </c>
      <c r="I1009" s="16" t="s">
        <v>31</v>
      </c>
      <c r="J1009" s="7" t="s">
        <v>66</v>
      </c>
      <c r="K1009" s="7" t="s">
        <v>32</v>
      </c>
      <c r="L1009" s="7">
        <v>32</v>
      </c>
      <c r="M1009" s="7">
        <v>30</v>
      </c>
      <c r="N1009" s="7">
        <f>Produccion[[#This Row],[Cant. Bolsas]]*Produccion[[#This Row],[Kilos Bolsa]]</f>
        <v>960</v>
      </c>
      <c r="O1009" s="8" t="s">
        <v>827</v>
      </c>
      <c r="P1009" s="29">
        <f>Produccion[[#This Row],[Kilos Producidos]]*VLOOKUP(Produccion[[#This Row],[PRODUCTO]],ValorXKG[#All],2,FALSE)</f>
        <v>110400</v>
      </c>
    </row>
    <row r="1010" spans="4:16" x14ac:dyDescent="0.25">
      <c r="D1010" s="4" t="s">
        <v>825</v>
      </c>
      <c r="E1010" s="5">
        <v>44580</v>
      </c>
      <c r="F1010" s="6">
        <v>0.25</v>
      </c>
      <c r="G1010" s="6">
        <v>0.58333333333333337</v>
      </c>
      <c r="H1010" s="6">
        <f>MOD(Produccion[HORA FIN]-Produccion[HORA INICIO],1)</f>
        <v>0.33333333333333337</v>
      </c>
      <c r="I1010" s="16" t="s">
        <v>33</v>
      </c>
      <c r="J1010" s="7" t="s">
        <v>66</v>
      </c>
      <c r="K1010" s="7" t="s">
        <v>38</v>
      </c>
      <c r="L1010" s="7">
        <v>48</v>
      </c>
      <c r="M1010" s="7">
        <v>20</v>
      </c>
      <c r="N1010" s="7">
        <f>Produccion[[#This Row],[Cant. Bolsas]]*Produccion[[#This Row],[Kilos Bolsa]]</f>
        <v>960</v>
      </c>
      <c r="O1010" s="8" t="s">
        <v>827</v>
      </c>
      <c r="P1010" s="29">
        <f>Produccion[[#This Row],[Kilos Producidos]]*VLOOKUP(Produccion[[#This Row],[PRODUCTO]],ValorXKG[#All],2,FALSE)</f>
        <v>158400</v>
      </c>
    </row>
    <row r="1011" spans="4:16" x14ac:dyDescent="0.25">
      <c r="D1011" s="4" t="s">
        <v>824</v>
      </c>
      <c r="E1011" s="5">
        <v>44580</v>
      </c>
      <c r="F1011" s="6">
        <v>0.58333333333333337</v>
      </c>
      <c r="G1011" s="6">
        <v>0.91666666666666663</v>
      </c>
      <c r="H1011" s="6">
        <f>MOD(Produccion[HORA FIN]-Produccion[HORA INICIO],1)</f>
        <v>0.33333333333333326</v>
      </c>
      <c r="I1011" s="16" t="s">
        <v>39</v>
      </c>
      <c r="J1011" s="7" t="s">
        <v>788</v>
      </c>
      <c r="K1011" s="7" t="s">
        <v>331</v>
      </c>
      <c r="L1011" s="7">
        <v>53</v>
      </c>
      <c r="M1011" s="7">
        <v>30</v>
      </c>
      <c r="N1011" s="7">
        <f>Produccion[[#This Row],[Cant. Bolsas]]*Produccion[[#This Row],[Kilos Bolsa]]</f>
        <v>1590</v>
      </c>
      <c r="O1011" s="8" t="s">
        <v>827</v>
      </c>
      <c r="P1011" s="29">
        <f>Produccion[[#This Row],[Kilos Producidos]]*VLOOKUP(Produccion[[#This Row],[PRODUCTO]],ValorXKG[#All],2,FALSE)</f>
        <v>182850</v>
      </c>
    </row>
    <row r="1012" spans="4:16" x14ac:dyDescent="0.25">
      <c r="D1012" s="4" t="s">
        <v>825</v>
      </c>
      <c r="E1012" s="5">
        <v>44581</v>
      </c>
      <c r="F1012" s="6">
        <v>0.25</v>
      </c>
      <c r="G1012" s="6">
        <v>0.58333333333333337</v>
      </c>
      <c r="H1012" s="6">
        <f>MOD(Produccion[HORA FIN]-Produccion[HORA INICIO],1)</f>
        <v>0.33333333333333337</v>
      </c>
      <c r="I1012" s="16" t="s">
        <v>22</v>
      </c>
      <c r="J1012" s="7" t="s">
        <v>66</v>
      </c>
      <c r="K1012" s="7" t="s">
        <v>23</v>
      </c>
      <c r="L1012" s="7"/>
      <c r="M1012" s="7"/>
      <c r="N1012" s="7">
        <f>Produccion[[#This Row],[Cant. Bolsas]]*Produccion[[#This Row],[Kilos Bolsa]]</f>
        <v>0</v>
      </c>
      <c r="O1012" s="8" t="s">
        <v>49</v>
      </c>
      <c r="P1012" s="29">
        <f>Produccion[[#This Row],[Kilos Producidos]]*VLOOKUP(Produccion[[#This Row],[PRODUCTO]],ValorXKG[#All],2,FALSE)</f>
        <v>0</v>
      </c>
    </row>
    <row r="1013" spans="4:16" x14ac:dyDescent="0.25">
      <c r="D1013" s="4" t="s">
        <v>824</v>
      </c>
      <c r="E1013" s="5">
        <v>44581</v>
      </c>
      <c r="F1013" s="6">
        <v>0.58333333333333337</v>
      </c>
      <c r="G1013" s="6">
        <v>0.75</v>
      </c>
      <c r="H1013" s="6">
        <f>MOD(Produccion[HORA FIN]-Produccion[HORA INICIO],1)</f>
        <v>0.16666666666666663</v>
      </c>
      <c r="I1013" s="16" t="s">
        <v>148</v>
      </c>
      <c r="J1013" s="7" t="s">
        <v>783</v>
      </c>
      <c r="K1013" s="7" t="s">
        <v>32</v>
      </c>
      <c r="L1013" s="7">
        <v>29</v>
      </c>
      <c r="M1013" s="7">
        <v>30</v>
      </c>
      <c r="N1013" s="7">
        <f>Produccion[[#This Row],[Cant. Bolsas]]*Produccion[[#This Row],[Kilos Bolsa]]</f>
        <v>870</v>
      </c>
      <c r="O1013" s="8" t="s">
        <v>827</v>
      </c>
      <c r="P1013" s="29">
        <f>Produccion[[#This Row],[Kilos Producidos]]*VLOOKUP(Produccion[[#This Row],[PRODUCTO]],ValorXKG[#All],2,FALSE)</f>
        <v>100050</v>
      </c>
    </row>
    <row r="1014" spans="4:16" x14ac:dyDescent="0.25">
      <c r="D1014" s="4" t="s">
        <v>824</v>
      </c>
      <c r="E1014" s="5">
        <v>44581</v>
      </c>
      <c r="F1014" s="6">
        <v>0.75</v>
      </c>
      <c r="G1014" s="6">
        <v>0.8125</v>
      </c>
      <c r="H1014" s="6">
        <f>MOD(Produccion[HORA FIN]-Produccion[HORA INICIO],1)</f>
        <v>6.25E-2</v>
      </c>
      <c r="I1014" s="16" t="s">
        <v>22</v>
      </c>
      <c r="J1014" s="7" t="s">
        <v>783</v>
      </c>
      <c r="K1014" s="7" t="s">
        <v>23</v>
      </c>
      <c r="L1014" s="7"/>
      <c r="M1014" s="7"/>
      <c r="N1014" s="7">
        <f>Produccion[[#This Row],[Cant. Bolsas]]*Produccion[[#This Row],[Kilos Bolsa]]</f>
        <v>0</v>
      </c>
      <c r="O1014" s="8" t="s">
        <v>41</v>
      </c>
      <c r="P1014" s="29">
        <f>Produccion[[#This Row],[Kilos Producidos]]*VLOOKUP(Produccion[[#This Row],[PRODUCTO]],ValorXKG[#All],2,FALSE)</f>
        <v>0</v>
      </c>
    </row>
    <row r="1015" spans="4:16" x14ac:dyDescent="0.25">
      <c r="D1015" s="4" t="s">
        <v>824</v>
      </c>
      <c r="E1015" s="5">
        <v>44581</v>
      </c>
      <c r="F1015" s="6">
        <v>0.8125</v>
      </c>
      <c r="G1015" s="6">
        <v>0.91666666666666663</v>
      </c>
      <c r="H1015" s="6">
        <f>MOD(Produccion[HORA FIN]-Produccion[HORA INICIO],1)</f>
        <v>0.10416666666666663</v>
      </c>
      <c r="I1015" s="16" t="s">
        <v>33</v>
      </c>
      <c r="J1015" s="7" t="s">
        <v>783</v>
      </c>
      <c r="K1015" s="7" t="s">
        <v>32</v>
      </c>
      <c r="L1015" s="7">
        <v>20</v>
      </c>
      <c r="M1015" s="7">
        <v>30</v>
      </c>
      <c r="N1015" s="7">
        <f>Produccion[[#This Row],[Cant. Bolsas]]*Produccion[[#This Row],[Kilos Bolsa]]</f>
        <v>600</v>
      </c>
      <c r="O1015" s="8" t="s">
        <v>827</v>
      </c>
      <c r="P1015" s="29">
        <f>Produccion[[#This Row],[Kilos Producidos]]*VLOOKUP(Produccion[[#This Row],[PRODUCTO]],ValorXKG[#All],2,FALSE)</f>
        <v>69000</v>
      </c>
    </row>
    <row r="1016" spans="4:16" x14ac:dyDescent="0.25">
      <c r="D1016" s="4" t="s">
        <v>826</v>
      </c>
      <c r="E1016" s="5">
        <v>44581</v>
      </c>
      <c r="F1016" s="6">
        <v>0.91666666666666663</v>
      </c>
      <c r="G1016" s="6">
        <v>0.1875</v>
      </c>
      <c r="H1016" s="6">
        <f>MOD(Produccion[HORA FIN]-Produccion[HORA INICIO],1)</f>
        <v>0.27083333333333337</v>
      </c>
      <c r="I1016" s="16" t="s">
        <v>157</v>
      </c>
      <c r="J1016" s="7" t="s">
        <v>789</v>
      </c>
      <c r="K1016" s="7" t="s">
        <v>32</v>
      </c>
      <c r="L1016" s="7">
        <v>40</v>
      </c>
      <c r="M1016" s="7">
        <v>30</v>
      </c>
      <c r="N1016" s="7">
        <f>Produccion[[#This Row],[Cant. Bolsas]]*Produccion[[#This Row],[Kilos Bolsa]]</f>
        <v>1200</v>
      </c>
      <c r="O1016" s="8" t="s">
        <v>827</v>
      </c>
      <c r="P1016" s="29">
        <f>Produccion[[#This Row],[Kilos Producidos]]*VLOOKUP(Produccion[[#This Row],[PRODUCTO]],ValorXKG[#All],2,FALSE)</f>
        <v>138000</v>
      </c>
    </row>
    <row r="1017" spans="4:16" x14ac:dyDescent="0.25">
      <c r="D1017" s="4" t="s">
        <v>826</v>
      </c>
      <c r="E1017" s="5">
        <v>44581</v>
      </c>
      <c r="F1017" s="6">
        <v>0.1875</v>
      </c>
      <c r="G1017" s="6">
        <v>0.25</v>
      </c>
      <c r="H1017" s="6">
        <f>MOD(Produccion[HORA FIN]-Produccion[HORA INICIO],1)</f>
        <v>6.25E-2</v>
      </c>
      <c r="I1017" s="16" t="s">
        <v>22</v>
      </c>
      <c r="J1017" s="7" t="s">
        <v>789</v>
      </c>
      <c r="K1017" s="7" t="s">
        <v>23</v>
      </c>
      <c r="L1017" s="7"/>
      <c r="M1017" s="7"/>
      <c r="N1017" s="7">
        <f>Produccion[[#This Row],[Cant. Bolsas]]*Produccion[[#This Row],[Kilos Bolsa]]</f>
        <v>0</v>
      </c>
      <c r="O1017" s="8" t="s">
        <v>28</v>
      </c>
      <c r="P1017" s="29">
        <f>Produccion[[#This Row],[Kilos Producidos]]*VLOOKUP(Produccion[[#This Row],[PRODUCTO]],ValorXKG[#All],2,FALSE)</f>
        <v>0</v>
      </c>
    </row>
    <row r="1018" spans="4:16" x14ac:dyDescent="0.25">
      <c r="D1018" s="4" t="s">
        <v>825</v>
      </c>
      <c r="E1018" s="5">
        <v>44582</v>
      </c>
      <c r="F1018" s="6">
        <v>0.25</v>
      </c>
      <c r="G1018" s="6">
        <v>0.34027777777777779</v>
      </c>
      <c r="H1018" s="6">
        <f>MOD(Produccion[HORA FIN]-Produccion[HORA INICIO],1)</f>
        <v>9.027777777777779E-2</v>
      </c>
      <c r="I1018" s="16" t="s">
        <v>157</v>
      </c>
      <c r="J1018" s="7" t="s">
        <v>66</v>
      </c>
      <c r="K1018" s="7" t="s">
        <v>26</v>
      </c>
      <c r="L1018" s="7">
        <v>10</v>
      </c>
      <c r="M1018" s="7">
        <v>40</v>
      </c>
      <c r="N1018" s="7">
        <f>Produccion[[#This Row],[Cant. Bolsas]]*Produccion[[#This Row],[Kilos Bolsa]]</f>
        <v>400</v>
      </c>
      <c r="O1018" s="8" t="s">
        <v>827</v>
      </c>
      <c r="P1018" s="29">
        <f>Produccion[[#This Row],[Kilos Producidos]]*VLOOKUP(Produccion[[#This Row],[PRODUCTO]],ValorXKG[#All],2,FALSE)</f>
        <v>60000</v>
      </c>
    </row>
    <row r="1019" spans="4:16" x14ac:dyDescent="0.25">
      <c r="D1019" s="4" t="s">
        <v>825</v>
      </c>
      <c r="E1019" s="5">
        <v>44582</v>
      </c>
      <c r="F1019" s="6">
        <v>0.34027777777777779</v>
      </c>
      <c r="G1019" s="6">
        <v>0.44791666666666669</v>
      </c>
      <c r="H1019" s="6">
        <f>MOD(Produccion[HORA FIN]-Produccion[HORA INICIO],1)</f>
        <v>0.1076388888888889</v>
      </c>
      <c r="I1019" s="16" t="s">
        <v>22</v>
      </c>
      <c r="J1019" s="7" t="s">
        <v>66</v>
      </c>
      <c r="K1019" s="7" t="s">
        <v>23</v>
      </c>
      <c r="L1019" s="7"/>
      <c r="M1019" s="7"/>
      <c r="N1019" s="7">
        <f>Produccion[[#This Row],[Cant. Bolsas]]*Produccion[[#This Row],[Kilos Bolsa]]</f>
        <v>0</v>
      </c>
      <c r="O1019" s="8" t="s">
        <v>45</v>
      </c>
      <c r="P1019" s="29">
        <f>Produccion[[#This Row],[Kilos Producidos]]*VLOOKUP(Produccion[[#This Row],[PRODUCTO]],ValorXKG[#All],2,FALSE)</f>
        <v>0</v>
      </c>
    </row>
    <row r="1020" spans="4:16" x14ac:dyDescent="0.25">
      <c r="D1020" s="4" t="s">
        <v>825</v>
      </c>
      <c r="E1020" s="5">
        <v>44582</v>
      </c>
      <c r="F1020" s="6">
        <v>0.44791666666666669</v>
      </c>
      <c r="G1020" s="6">
        <v>0.58333333333333337</v>
      </c>
      <c r="H1020" s="6">
        <f>MOD(Produccion[HORA FIN]-Produccion[HORA INICIO],1)</f>
        <v>0.13541666666666669</v>
      </c>
      <c r="I1020" s="16" t="s">
        <v>352</v>
      </c>
      <c r="J1020" s="7" t="s">
        <v>66</v>
      </c>
      <c r="K1020" s="7" t="s">
        <v>26</v>
      </c>
      <c r="L1020" s="7">
        <v>30</v>
      </c>
      <c r="M1020" s="7">
        <v>40</v>
      </c>
      <c r="N1020" s="7">
        <f>Produccion[[#This Row],[Cant. Bolsas]]*Produccion[[#This Row],[Kilos Bolsa]]</f>
        <v>1200</v>
      </c>
      <c r="O1020" s="8" t="s">
        <v>827</v>
      </c>
      <c r="P1020" s="29">
        <f>Produccion[[#This Row],[Kilos Producidos]]*VLOOKUP(Produccion[[#This Row],[PRODUCTO]],ValorXKG[#All],2,FALSE)</f>
        <v>180000</v>
      </c>
    </row>
    <row r="1021" spans="4:16" x14ac:dyDescent="0.25">
      <c r="D1021" s="4" t="s">
        <v>824</v>
      </c>
      <c r="E1021" s="5">
        <v>44582</v>
      </c>
      <c r="F1021" s="6">
        <v>0.58333333333333337</v>
      </c>
      <c r="G1021" s="6">
        <v>0.66666666666666663</v>
      </c>
      <c r="H1021" s="6">
        <f>MOD(Produccion[HORA FIN]-Produccion[HORA INICIO],1)</f>
        <v>8.3333333333333259E-2</v>
      </c>
      <c r="I1021" s="16" t="s">
        <v>59</v>
      </c>
      <c r="J1021" s="7" t="s">
        <v>783</v>
      </c>
      <c r="K1021" s="7" t="s">
        <v>26</v>
      </c>
      <c r="L1021" s="7">
        <v>20</v>
      </c>
      <c r="M1021" s="7">
        <v>40</v>
      </c>
      <c r="N1021" s="7">
        <f>Produccion[[#This Row],[Cant. Bolsas]]*Produccion[[#This Row],[Kilos Bolsa]]</f>
        <v>800</v>
      </c>
      <c r="O1021" s="8" t="s">
        <v>827</v>
      </c>
      <c r="P1021" s="29">
        <f>Produccion[[#This Row],[Kilos Producidos]]*VLOOKUP(Produccion[[#This Row],[PRODUCTO]],ValorXKG[#All],2,FALSE)</f>
        <v>120000</v>
      </c>
    </row>
    <row r="1022" spans="4:16" x14ac:dyDescent="0.25">
      <c r="D1022" s="4" t="s">
        <v>824</v>
      </c>
      <c r="E1022" s="5">
        <v>44582</v>
      </c>
      <c r="F1022" s="6">
        <v>0.66666666666666663</v>
      </c>
      <c r="G1022" s="6">
        <v>0.70833333333333337</v>
      </c>
      <c r="H1022" s="6">
        <f>MOD(Produccion[HORA FIN]-Produccion[HORA INICIO],1)</f>
        <v>4.1666666666666741E-2</v>
      </c>
      <c r="I1022" s="16" t="s">
        <v>22</v>
      </c>
      <c r="J1022" s="7" t="s">
        <v>783</v>
      </c>
      <c r="K1022" s="7" t="s">
        <v>23</v>
      </c>
      <c r="L1022" s="7"/>
      <c r="M1022" s="7"/>
      <c r="N1022" s="7">
        <f>Produccion[[#This Row],[Cant. Bolsas]]*Produccion[[#This Row],[Kilos Bolsa]]</f>
        <v>0</v>
      </c>
      <c r="O1022" s="8" t="s">
        <v>28</v>
      </c>
      <c r="P1022" s="29">
        <f>Produccion[[#This Row],[Kilos Producidos]]*VLOOKUP(Produccion[[#This Row],[PRODUCTO]],ValorXKG[#All],2,FALSE)</f>
        <v>0</v>
      </c>
    </row>
    <row r="1023" spans="4:16" x14ac:dyDescent="0.25">
      <c r="D1023" s="4" t="s">
        <v>824</v>
      </c>
      <c r="E1023" s="5">
        <v>44582</v>
      </c>
      <c r="F1023" s="6">
        <v>0.70833333333333337</v>
      </c>
      <c r="G1023" s="6">
        <v>0.91666666666666663</v>
      </c>
      <c r="H1023" s="6">
        <f>MOD(Produccion[HORA FIN]-Produccion[HORA INICIO],1)</f>
        <v>0.20833333333333326</v>
      </c>
      <c r="I1023" s="16" t="s">
        <v>33</v>
      </c>
      <c r="J1023" s="7" t="s">
        <v>783</v>
      </c>
      <c r="K1023" s="7" t="s">
        <v>36</v>
      </c>
      <c r="L1023" s="7">
        <v>20</v>
      </c>
      <c r="M1023" s="7">
        <v>30</v>
      </c>
      <c r="N1023" s="7">
        <f>Produccion[[#This Row],[Cant. Bolsas]]*Produccion[[#This Row],[Kilos Bolsa]]</f>
        <v>600</v>
      </c>
      <c r="O1023" s="8" t="s">
        <v>827</v>
      </c>
      <c r="P1023" s="29">
        <f>Produccion[[#This Row],[Kilos Producidos]]*VLOOKUP(Produccion[[#This Row],[PRODUCTO]],ValorXKG[#All],2,FALSE)</f>
        <v>69000</v>
      </c>
    </row>
    <row r="1024" spans="4:16" x14ac:dyDescent="0.25">
      <c r="D1024" s="4" t="s">
        <v>824</v>
      </c>
      <c r="E1024" s="5">
        <v>44582</v>
      </c>
      <c r="F1024" s="6">
        <v>0.70833333333333337</v>
      </c>
      <c r="G1024" s="6">
        <v>0.91666666666666663</v>
      </c>
      <c r="H1024" s="6">
        <f>MOD(Produccion[HORA FIN]-Produccion[HORA INICIO],1)</f>
        <v>0.20833333333333326</v>
      </c>
      <c r="I1024" s="16" t="s">
        <v>33</v>
      </c>
      <c r="J1024" s="7" t="s">
        <v>783</v>
      </c>
      <c r="K1024" s="7" t="s">
        <v>38</v>
      </c>
      <c r="L1024" s="7">
        <v>30</v>
      </c>
      <c r="M1024" s="7">
        <v>20</v>
      </c>
      <c r="N1024" s="7">
        <f>Produccion[[#This Row],[Cant. Bolsas]]*Produccion[[#This Row],[Kilos Bolsa]]</f>
        <v>600</v>
      </c>
      <c r="O1024" s="8" t="s">
        <v>827</v>
      </c>
      <c r="P1024" s="29">
        <f>Produccion[[#This Row],[Kilos Producidos]]*VLOOKUP(Produccion[[#This Row],[PRODUCTO]],ValorXKG[#All],2,FALSE)</f>
        <v>99000</v>
      </c>
    </row>
    <row r="1025" spans="4:16" x14ac:dyDescent="0.25">
      <c r="D1025" s="4" t="s">
        <v>826</v>
      </c>
      <c r="E1025" s="5">
        <v>44582</v>
      </c>
      <c r="F1025" s="6">
        <v>0.91666666666666663</v>
      </c>
      <c r="G1025" s="6">
        <v>0.2361111111111111</v>
      </c>
      <c r="H1025" s="6">
        <f>MOD(Produccion[HORA FIN]-Produccion[HORA INICIO],1)</f>
        <v>0.31944444444444442</v>
      </c>
      <c r="I1025" s="16" t="s">
        <v>170</v>
      </c>
      <c r="J1025" s="7" t="s">
        <v>789</v>
      </c>
      <c r="K1025" s="7" t="s">
        <v>36</v>
      </c>
      <c r="L1025" s="7">
        <v>30</v>
      </c>
      <c r="M1025" s="7">
        <v>30</v>
      </c>
      <c r="N1025" s="7">
        <f>Produccion[[#This Row],[Cant. Bolsas]]*Produccion[[#This Row],[Kilos Bolsa]]</f>
        <v>900</v>
      </c>
      <c r="O1025" s="8" t="s">
        <v>827</v>
      </c>
      <c r="P1025" s="29">
        <f>Produccion[[#This Row],[Kilos Producidos]]*VLOOKUP(Produccion[[#This Row],[PRODUCTO]],ValorXKG[#All],2,FALSE)</f>
        <v>103500</v>
      </c>
    </row>
    <row r="1026" spans="4:16" x14ac:dyDescent="0.25">
      <c r="D1026" s="4" t="s">
        <v>826</v>
      </c>
      <c r="E1026" s="5">
        <v>44582</v>
      </c>
      <c r="F1026" s="6">
        <v>0.91666666666666663</v>
      </c>
      <c r="G1026" s="6">
        <v>0.2361111111111111</v>
      </c>
      <c r="H1026" s="6">
        <f>MOD(Produccion[HORA FIN]-Produccion[HORA INICIO],1)</f>
        <v>0.31944444444444442</v>
      </c>
      <c r="I1026" s="16" t="s">
        <v>170</v>
      </c>
      <c r="J1026" s="7" t="s">
        <v>789</v>
      </c>
      <c r="K1026" s="7" t="s">
        <v>38</v>
      </c>
      <c r="L1026" s="7">
        <v>45</v>
      </c>
      <c r="M1026" s="7">
        <v>20</v>
      </c>
      <c r="N1026" s="7">
        <f>Produccion[[#This Row],[Cant. Bolsas]]*Produccion[[#This Row],[Kilos Bolsa]]</f>
        <v>900</v>
      </c>
      <c r="O1026" s="8" t="s">
        <v>827</v>
      </c>
      <c r="P1026" s="29">
        <f>Produccion[[#This Row],[Kilos Producidos]]*VLOOKUP(Produccion[[#This Row],[PRODUCTO]],ValorXKG[#All],2,FALSE)</f>
        <v>148500</v>
      </c>
    </row>
    <row r="1027" spans="4:16" x14ac:dyDescent="0.25">
      <c r="D1027" s="4" t="s">
        <v>826</v>
      </c>
      <c r="E1027" s="5">
        <v>44582</v>
      </c>
      <c r="F1027" s="6">
        <v>0.2361111111111111</v>
      </c>
      <c r="G1027" s="6">
        <v>0.25</v>
      </c>
      <c r="H1027" s="6">
        <f>MOD(Produccion[HORA FIN]-Produccion[HORA INICIO],1)</f>
        <v>1.3888888888888895E-2</v>
      </c>
      <c r="I1027" s="16" t="s">
        <v>22</v>
      </c>
      <c r="J1027" s="7" t="s">
        <v>789</v>
      </c>
      <c r="K1027" s="7" t="s">
        <v>23</v>
      </c>
      <c r="L1027" s="7"/>
      <c r="M1027" s="7"/>
      <c r="N1027" s="7">
        <f>Produccion[[#This Row],[Cant. Bolsas]]*Produccion[[#This Row],[Kilos Bolsa]]</f>
        <v>0</v>
      </c>
      <c r="O1027" s="8" t="s">
        <v>28</v>
      </c>
      <c r="P1027" s="29">
        <f>Produccion[[#This Row],[Kilos Producidos]]*VLOOKUP(Produccion[[#This Row],[PRODUCTO]],ValorXKG[#All],2,FALSE)</f>
        <v>0</v>
      </c>
    </row>
    <row r="1028" spans="4:16" x14ac:dyDescent="0.25">
      <c r="D1028" s="4" t="s">
        <v>825</v>
      </c>
      <c r="E1028" s="5">
        <v>44583</v>
      </c>
      <c r="F1028" s="6">
        <v>0.25</v>
      </c>
      <c r="G1028" s="6">
        <v>0.55208333333333337</v>
      </c>
      <c r="H1028" s="6">
        <f>MOD(Produccion[HORA FIN]-Produccion[HORA INICIO],1)</f>
        <v>0.30208333333333337</v>
      </c>
      <c r="I1028" s="16" t="s">
        <v>353</v>
      </c>
      <c r="J1028" s="7" t="s">
        <v>413</v>
      </c>
      <c r="K1028" s="7" t="s">
        <v>36</v>
      </c>
      <c r="L1028" s="7">
        <v>24</v>
      </c>
      <c r="M1028" s="7">
        <v>30</v>
      </c>
      <c r="N1028" s="7">
        <f>Produccion[[#This Row],[Cant. Bolsas]]*Produccion[[#This Row],[Kilos Bolsa]]</f>
        <v>720</v>
      </c>
      <c r="O1028" s="8" t="s">
        <v>827</v>
      </c>
      <c r="P1028" s="29">
        <f>Produccion[[#This Row],[Kilos Producidos]]*VLOOKUP(Produccion[[#This Row],[PRODUCTO]],ValorXKG[#All],2,FALSE)</f>
        <v>82800</v>
      </c>
    </row>
    <row r="1029" spans="4:16" x14ac:dyDescent="0.25">
      <c r="D1029" s="4" t="s">
        <v>825</v>
      </c>
      <c r="E1029" s="5">
        <v>44583</v>
      </c>
      <c r="F1029" s="6">
        <v>0.25</v>
      </c>
      <c r="G1029" s="6">
        <v>0.55208333333333337</v>
      </c>
      <c r="H1029" s="6">
        <f>MOD(Produccion[HORA FIN]-Produccion[HORA INICIO],1)</f>
        <v>0.30208333333333337</v>
      </c>
      <c r="I1029" s="16" t="s">
        <v>353</v>
      </c>
      <c r="J1029" s="7" t="s">
        <v>413</v>
      </c>
      <c r="K1029" s="7" t="s">
        <v>38</v>
      </c>
      <c r="L1029" s="7">
        <v>36</v>
      </c>
      <c r="M1029" s="7">
        <v>20</v>
      </c>
      <c r="N1029" s="7">
        <f>Produccion[[#This Row],[Cant. Bolsas]]*Produccion[[#This Row],[Kilos Bolsa]]</f>
        <v>720</v>
      </c>
      <c r="O1029" s="8" t="s">
        <v>827</v>
      </c>
      <c r="P1029" s="29">
        <f>Produccion[[#This Row],[Kilos Producidos]]*VLOOKUP(Produccion[[#This Row],[PRODUCTO]],ValorXKG[#All],2,FALSE)</f>
        <v>118800</v>
      </c>
    </row>
    <row r="1030" spans="4:16" x14ac:dyDescent="0.25">
      <c r="D1030" s="4" t="s">
        <v>825</v>
      </c>
      <c r="E1030" s="5">
        <v>44583</v>
      </c>
      <c r="F1030" s="6">
        <v>0.55208333333333337</v>
      </c>
      <c r="G1030" s="6">
        <v>0.58333333333333337</v>
      </c>
      <c r="H1030" s="6">
        <f>MOD(Produccion[HORA FIN]-Produccion[HORA INICIO],1)</f>
        <v>3.125E-2</v>
      </c>
      <c r="I1030" s="16" t="s">
        <v>22</v>
      </c>
      <c r="J1030" s="7" t="s">
        <v>413</v>
      </c>
      <c r="K1030" s="7" t="s">
        <v>23</v>
      </c>
      <c r="L1030" s="7"/>
      <c r="M1030" s="7"/>
      <c r="N1030" s="7">
        <f>Produccion[[#This Row],[Cant. Bolsas]]*Produccion[[#This Row],[Kilos Bolsa]]</f>
        <v>0</v>
      </c>
      <c r="O1030" s="8" t="s">
        <v>49</v>
      </c>
      <c r="P1030" s="29">
        <f>Produccion[[#This Row],[Kilos Producidos]]*VLOOKUP(Produccion[[#This Row],[PRODUCTO]],ValorXKG[#All],2,FALSE)</f>
        <v>0</v>
      </c>
    </row>
    <row r="1031" spans="4:16" x14ac:dyDescent="0.25">
      <c r="D1031" s="4" t="s">
        <v>824</v>
      </c>
      <c r="E1031" s="5">
        <v>44584</v>
      </c>
      <c r="F1031" s="6">
        <v>0.58333333333333337</v>
      </c>
      <c r="G1031" s="6">
        <v>0.625</v>
      </c>
      <c r="H1031" s="6">
        <f>MOD(Produccion[HORA FIN]-Produccion[HORA INICIO],1)</f>
        <v>4.166666666666663E-2</v>
      </c>
      <c r="I1031" s="16" t="s">
        <v>22</v>
      </c>
      <c r="J1031" s="7" t="s">
        <v>413</v>
      </c>
      <c r="K1031" s="7" t="s">
        <v>23</v>
      </c>
      <c r="L1031" s="7"/>
      <c r="M1031" s="7"/>
      <c r="N1031" s="7">
        <f>Produccion[[#This Row],[Cant. Bolsas]]*Produccion[[#This Row],[Kilos Bolsa]]</f>
        <v>0</v>
      </c>
      <c r="O1031" s="8" t="s">
        <v>45</v>
      </c>
      <c r="P1031" s="29">
        <f>Produccion[[#This Row],[Kilos Producidos]]*VLOOKUP(Produccion[[#This Row],[PRODUCTO]],ValorXKG[#All],2,FALSE)</f>
        <v>0</v>
      </c>
    </row>
    <row r="1032" spans="4:16" x14ac:dyDescent="0.25">
      <c r="D1032" s="4" t="s">
        <v>824</v>
      </c>
      <c r="E1032" s="5">
        <v>44584</v>
      </c>
      <c r="F1032" s="6">
        <v>0.625</v>
      </c>
      <c r="G1032" s="6">
        <v>0.70833333333333337</v>
      </c>
      <c r="H1032" s="6">
        <f>MOD(Produccion[HORA FIN]-Produccion[HORA INICIO],1)</f>
        <v>8.333333333333337E-2</v>
      </c>
      <c r="I1032" s="16" t="s">
        <v>62</v>
      </c>
      <c r="J1032" s="7" t="s">
        <v>413</v>
      </c>
      <c r="K1032" s="7" t="s">
        <v>32</v>
      </c>
      <c r="L1032" s="7">
        <v>20</v>
      </c>
      <c r="M1032" s="7">
        <v>30</v>
      </c>
      <c r="N1032" s="7">
        <f>Produccion[[#This Row],[Cant. Bolsas]]*Produccion[[#This Row],[Kilos Bolsa]]</f>
        <v>600</v>
      </c>
      <c r="O1032" s="8" t="s">
        <v>827</v>
      </c>
      <c r="P1032" s="29">
        <f>Produccion[[#This Row],[Kilos Producidos]]*VLOOKUP(Produccion[[#This Row],[PRODUCTO]],ValorXKG[#All],2,FALSE)</f>
        <v>69000</v>
      </c>
    </row>
    <row r="1033" spans="4:16" x14ac:dyDescent="0.25">
      <c r="D1033" s="4" t="s">
        <v>824</v>
      </c>
      <c r="E1033" s="5">
        <v>44584</v>
      </c>
      <c r="F1033" s="6">
        <v>0.70833333333333337</v>
      </c>
      <c r="G1033" s="6">
        <v>0.91666666666666663</v>
      </c>
      <c r="H1033" s="6">
        <f>MOD(Produccion[HORA FIN]-Produccion[HORA INICIO],1)</f>
        <v>0.20833333333333326</v>
      </c>
      <c r="I1033" s="16" t="s">
        <v>40</v>
      </c>
      <c r="J1033" s="7" t="s">
        <v>413</v>
      </c>
      <c r="K1033" s="7" t="s">
        <v>331</v>
      </c>
      <c r="L1033" s="7">
        <v>30</v>
      </c>
      <c r="M1033" s="7">
        <v>30</v>
      </c>
      <c r="N1033" s="7">
        <f>Produccion[[#This Row],[Cant. Bolsas]]*Produccion[[#This Row],[Kilos Bolsa]]</f>
        <v>900</v>
      </c>
      <c r="O1033" s="8" t="s">
        <v>827</v>
      </c>
      <c r="P1033" s="29">
        <f>Produccion[[#This Row],[Kilos Producidos]]*VLOOKUP(Produccion[[#This Row],[PRODUCTO]],ValorXKG[#All],2,FALSE)</f>
        <v>103500</v>
      </c>
    </row>
    <row r="1034" spans="4:16" x14ac:dyDescent="0.25">
      <c r="D1034" s="4" t="s">
        <v>825</v>
      </c>
      <c r="E1034" s="5">
        <v>44585</v>
      </c>
      <c r="F1034" s="6">
        <v>0.25</v>
      </c>
      <c r="G1034" s="6">
        <v>0.32291666666666669</v>
      </c>
      <c r="H1034" s="6">
        <f>MOD(Produccion[HORA FIN]-Produccion[HORA INICIO],1)</f>
        <v>7.2916666666666685E-2</v>
      </c>
      <c r="I1034" s="16" t="s">
        <v>22</v>
      </c>
      <c r="J1034" s="7" t="s">
        <v>66</v>
      </c>
      <c r="K1034" s="7" t="s">
        <v>23</v>
      </c>
      <c r="L1034" s="7"/>
      <c r="M1034" s="7"/>
      <c r="N1034" s="7">
        <f>Produccion[[#This Row],[Cant. Bolsas]]*Produccion[[#This Row],[Kilos Bolsa]]</f>
        <v>0</v>
      </c>
      <c r="O1034" s="8" t="s">
        <v>45</v>
      </c>
      <c r="P1034" s="29">
        <f>Produccion[[#This Row],[Kilos Producidos]]*VLOOKUP(Produccion[[#This Row],[PRODUCTO]],ValorXKG[#All],2,FALSE)</f>
        <v>0</v>
      </c>
    </row>
    <row r="1035" spans="4:16" x14ac:dyDescent="0.25">
      <c r="D1035" s="4" t="s">
        <v>825</v>
      </c>
      <c r="E1035" s="5">
        <v>44585</v>
      </c>
      <c r="F1035" s="6">
        <v>0.32291666666666669</v>
      </c>
      <c r="G1035" s="6">
        <v>0.58333333333333337</v>
      </c>
      <c r="H1035" s="6">
        <f>MOD(Produccion[HORA FIN]-Produccion[HORA INICIO],1)</f>
        <v>0.26041666666666669</v>
      </c>
      <c r="I1035" s="16" t="s">
        <v>354</v>
      </c>
      <c r="J1035" s="7" t="s">
        <v>66</v>
      </c>
      <c r="K1035" s="7" t="s">
        <v>36</v>
      </c>
      <c r="L1035" s="7">
        <v>26</v>
      </c>
      <c r="M1035" s="7">
        <v>30</v>
      </c>
      <c r="N1035" s="7">
        <f>Produccion[[#This Row],[Cant. Bolsas]]*Produccion[[#This Row],[Kilos Bolsa]]</f>
        <v>780</v>
      </c>
      <c r="O1035" s="8" t="s">
        <v>827</v>
      </c>
      <c r="P1035" s="29">
        <f>Produccion[[#This Row],[Kilos Producidos]]*VLOOKUP(Produccion[[#This Row],[PRODUCTO]],ValorXKG[#All],2,FALSE)</f>
        <v>89700</v>
      </c>
    </row>
    <row r="1036" spans="4:16" x14ac:dyDescent="0.25">
      <c r="D1036" s="4" t="s">
        <v>825</v>
      </c>
      <c r="E1036" s="5">
        <v>44585</v>
      </c>
      <c r="F1036" s="6">
        <v>0.32291666666666669</v>
      </c>
      <c r="G1036" s="6">
        <v>0.58333333333333337</v>
      </c>
      <c r="H1036" s="6">
        <f>MOD(Produccion[HORA FIN]-Produccion[HORA INICIO],1)</f>
        <v>0.26041666666666669</v>
      </c>
      <c r="I1036" s="16" t="s">
        <v>354</v>
      </c>
      <c r="J1036" s="7" t="s">
        <v>66</v>
      </c>
      <c r="K1036" s="7" t="s">
        <v>38</v>
      </c>
      <c r="L1036" s="7">
        <v>39</v>
      </c>
      <c r="M1036" s="7">
        <v>20</v>
      </c>
      <c r="N1036" s="7">
        <f>Produccion[[#This Row],[Cant. Bolsas]]*Produccion[[#This Row],[Kilos Bolsa]]</f>
        <v>780</v>
      </c>
      <c r="O1036" s="8" t="s">
        <v>827</v>
      </c>
      <c r="P1036" s="29">
        <f>Produccion[[#This Row],[Kilos Producidos]]*VLOOKUP(Produccion[[#This Row],[PRODUCTO]],ValorXKG[#All],2,FALSE)</f>
        <v>128700</v>
      </c>
    </row>
    <row r="1037" spans="4:16" x14ac:dyDescent="0.25">
      <c r="D1037" s="4" t="s">
        <v>824</v>
      </c>
      <c r="E1037" s="5">
        <v>44585</v>
      </c>
      <c r="F1037" s="6">
        <v>0.58333333333333337</v>
      </c>
      <c r="G1037" s="6">
        <v>0.61111111111111116</v>
      </c>
      <c r="H1037" s="6">
        <f>MOD(Produccion[HORA FIN]-Produccion[HORA INICIO],1)</f>
        <v>2.777777777777779E-2</v>
      </c>
      <c r="I1037" s="16" t="s">
        <v>22</v>
      </c>
      <c r="J1037" s="7" t="s">
        <v>783</v>
      </c>
      <c r="K1037" s="7" t="s">
        <v>23</v>
      </c>
      <c r="L1037" s="7"/>
      <c r="M1037" s="7"/>
      <c r="N1037" s="7">
        <f>Produccion[[#This Row],[Cant. Bolsas]]*Produccion[[#This Row],[Kilos Bolsa]]</f>
        <v>0</v>
      </c>
      <c r="O1037" s="8" t="s">
        <v>28</v>
      </c>
      <c r="P1037" s="29">
        <f>Produccion[[#This Row],[Kilos Producidos]]*VLOOKUP(Produccion[[#This Row],[PRODUCTO]],ValorXKG[#All],2,FALSE)</f>
        <v>0</v>
      </c>
    </row>
    <row r="1038" spans="4:16" x14ac:dyDescent="0.25">
      <c r="D1038" s="4" t="s">
        <v>824</v>
      </c>
      <c r="E1038" s="5">
        <v>44585</v>
      </c>
      <c r="F1038" s="6">
        <v>0.61111111111111116</v>
      </c>
      <c r="G1038" s="6">
        <v>0.66666666666666663</v>
      </c>
      <c r="H1038" s="6">
        <f>MOD(Produccion[HORA FIN]-Produccion[HORA INICIO],1)</f>
        <v>5.5555555555555469E-2</v>
      </c>
      <c r="I1038" s="16" t="s">
        <v>40</v>
      </c>
      <c r="J1038" s="7" t="s">
        <v>783</v>
      </c>
      <c r="K1038" s="7" t="s">
        <v>36</v>
      </c>
      <c r="L1038" s="7">
        <v>4</v>
      </c>
      <c r="M1038" s="7">
        <v>30</v>
      </c>
      <c r="N1038" s="7">
        <f>Produccion[[#This Row],[Cant. Bolsas]]*Produccion[[#This Row],[Kilos Bolsa]]</f>
        <v>120</v>
      </c>
      <c r="O1038" s="8" t="s">
        <v>827</v>
      </c>
      <c r="P1038" s="29">
        <f>Produccion[[#This Row],[Kilos Producidos]]*VLOOKUP(Produccion[[#This Row],[PRODUCTO]],ValorXKG[#All],2,FALSE)</f>
        <v>13800</v>
      </c>
    </row>
    <row r="1039" spans="4:16" x14ac:dyDescent="0.25">
      <c r="D1039" s="4" t="s">
        <v>824</v>
      </c>
      <c r="E1039" s="5">
        <v>44585</v>
      </c>
      <c r="F1039" s="6">
        <v>0.61111111111111116</v>
      </c>
      <c r="G1039" s="6">
        <v>0.66666666666666663</v>
      </c>
      <c r="H1039" s="6">
        <f>MOD(Produccion[HORA FIN]-Produccion[HORA INICIO],1)</f>
        <v>5.5555555555555469E-2</v>
      </c>
      <c r="I1039" s="16" t="s">
        <v>40</v>
      </c>
      <c r="J1039" s="7" t="s">
        <v>783</v>
      </c>
      <c r="K1039" s="7" t="s">
        <v>38</v>
      </c>
      <c r="L1039" s="7">
        <v>6</v>
      </c>
      <c r="M1039" s="7">
        <v>20</v>
      </c>
      <c r="N1039" s="7">
        <f>Produccion[[#This Row],[Cant. Bolsas]]*Produccion[[#This Row],[Kilos Bolsa]]</f>
        <v>120</v>
      </c>
      <c r="O1039" s="8" t="s">
        <v>827</v>
      </c>
      <c r="P1039" s="29">
        <f>Produccion[[#This Row],[Kilos Producidos]]*VLOOKUP(Produccion[[#This Row],[PRODUCTO]],ValorXKG[#All],2,FALSE)</f>
        <v>19800</v>
      </c>
    </row>
    <row r="1040" spans="4:16" x14ac:dyDescent="0.25">
      <c r="D1040" s="4" t="s">
        <v>824</v>
      </c>
      <c r="E1040" s="5">
        <v>44585</v>
      </c>
      <c r="F1040" s="6">
        <v>0.66666666666666663</v>
      </c>
      <c r="G1040" s="6">
        <v>0.91666666666666663</v>
      </c>
      <c r="H1040" s="6">
        <f>MOD(Produccion[HORA FIN]-Produccion[HORA INICIO],1)</f>
        <v>0.25</v>
      </c>
      <c r="I1040" s="16" t="s">
        <v>12</v>
      </c>
      <c r="J1040" s="7" t="s">
        <v>783</v>
      </c>
      <c r="K1040" s="7" t="s">
        <v>32</v>
      </c>
      <c r="L1040" s="7">
        <v>40</v>
      </c>
      <c r="M1040" s="7">
        <v>30</v>
      </c>
      <c r="N1040" s="7">
        <f>Produccion[[#This Row],[Cant. Bolsas]]*Produccion[[#This Row],[Kilos Bolsa]]</f>
        <v>1200</v>
      </c>
      <c r="O1040" s="8" t="s">
        <v>827</v>
      </c>
      <c r="P1040" s="29">
        <f>Produccion[[#This Row],[Kilos Producidos]]*VLOOKUP(Produccion[[#This Row],[PRODUCTO]],ValorXKG[#All],2,FALSE)</f>
        <v>138000</v>
      </c>
    </row>
    <row r="1041" spans="4:16" x14ac:dyDescent="0.25">
      <c r="D1041" s="4" t="s">
        <v>826</v>
      </c>
      <c r="E1041" s="5">
        <v>44585</v>
      </c>
      <c r="F1041" s="6">
        <v>0.91666666666666663</v>
      </c>
      <c r="G1041" s="6">
        <v>0.96527777777777779</v>
      </c>
      <c r="H1041" s="6">
        <f>MOD(Produccion[HORA FIN]-Produccion[HORA INICIO],1)</f>
        <v>4.861111111111116E-2</v>
      </c>
      <c r="I1041" s="16" t="s">
        <v>22</v>
      </c>
      <c r="J1041" s="7" t="s">
        <v>789</v>
      </c>
      <c r="K1041" s="7" t="s">
        <v>23</v>
      </c>
      <c r="L1041" s="7"/>
      <c r="M1041" s="7"/>
      <c r="N1041" s="7">
        <f>Produccion[[#This Row],[Cant. Bolsas]]*Produccion[[#This Row],[Kilos Bolsa]]</f>
        <v>0</v>
      </c>
      <c r="O1041" s="8" t="s">
        <v>45</v>
      </c>
      <c r="P1041" s="29">
        <f>Produccion[[#This Row],[Kilos Producidos]]*VLOOKUP(Produccion[[#This Row],[PRODUCTO]],ValorXKG[#All],2,FALSE)</f>
        <v>0</v>
      </c>
    </row>
    <row r="1042" spans="4:16" x14ac:dyDescent="0.25">
      <c r="D1042" s="4" t="s">
        <v>826</v>
      </c>
      <c r="E1042" s="5">
        <v>44585</v>
      </c>
      <c r="F1042" s="6">
        <v>0.96527777777777779</v>
      </c>
      <c r="G1042" s="6">
        <v>0.16666666666666666</v>
      </c>
      <c r="H1042" s="6">
        <f>MOD(Produccion[HORA FIN]-Produccion[HORA INICIO],1)</f>
        <v>0.20138888888888884</v>
      </c>
      <c r="I1042" s="16" t="s">
        <v>355</v>
      </c>
      <c r="J1042" s="7" t="s">
        <v>789</v>
      </c>
      <c r="K1042" s="7" t="s">
        <v>36</v>
      </c>
      <c r="L1042" s="7">
        <v>20</v>
      </c>
      <c r="M1042" s="7">
        <v>30</v>
      </c>
      <c r="N1042" s="7">
        <f>Produccion[[#This Row],[Cant. Bolsas]]*Produccion[[#This Row],[Kilos Bolsa]]</f>
        <v>600</v>
      </c>
      <c r="O1042" s="8" t="s">
        <v>827</v>
      </c>
      <c r="P1042" s="29">
        <f>Produccion[[#This Row],[Kilos Producidos]]*VLOOKUP(Produccion[[#This Row],[PRODUCTO]],ValorXKG[#All],2,FALSE)</f>
        <v>69000</v>
      </c>
    </row>
    <row r="1043" spans="4:16" x14ac:dyDescent="0.25">
      <c r="D1043" s="4" t="s">
        <v>826</v>
      </c>
      <c r="E1043" s="5">
        <v>44585</v>
      </c>
      <c r="F1043" s="6">
        <v>0.96527777777777779</v>
      </c>
      <c r="G1043" s="6">
        <v>0.16666666666666666</v>
      </c>
      <c r="H1043" s="6">
        <f>MOD(Produccion[HORA FIN]-Produccion[HORA INICIO],1)</f>
        <v>0.20138888888888884</v>
      </c>
      <c r="I1043" s="16" t="s">
        <v>355</v>
      </c>
      <c r="J1043" s="7" t="s">
        <v>789</v>
      </c>
      <c r="K1043" s="7" t="s">
        <v>38</v>
      </c>
      <c r="L1043" s="7">
        <v>30</v>
      </c>
      <c r="M1043" s="7">
        <v>20</v>
      </c>
      <c r="N1043" s="7">
        <f>Produccion[[#This Row],[Cant. Bolsas]]*Produccion[[#This Row],[Kilos Bolsa]]</f>
        <v>600</v>
      </c>
      <c r="O1043" s="8" t="s">
        <v>827</v>
      </c>
      <c r="P1043" s="29">
        <f>Produccion[[#This Row],[Kilos Producidos]]*VLOOKUP(Produccion[[#This Row],[PRODUCTO]],ValorXKG[#All],2,FALSE)</f>
        <v>99000</v>
      </c>
    </row>
    <row r="1044" spans="4:16" x14ac:dyDescent="0.25">
      <c r="D1044" s="4" t="s">
        <v>826</v>
      </c>
      <c r="E1044" s="5">
        <v>44585</v>
      </c>
      <c r="F1044" s="6">
        <v>0.16666666666666666</v>
      </c>
      <c r="G1044" s="6">
        <v>0.25</v>
      </c>
      <c r="H1044" s="6">
        <f>MOD(Produccion[HORA FIN]-Produccion[HORA INICIO],1)</f>
        <v>8.3333333333333343E-2</v>
      </c>
      <c r="I1044" s="16" t="s">
        <v>62</v>
      </c>
      <c r="J1044" s="7" t="s">
        <v>789</v>
      </c>
      <c r="K1044" s="7" t="s">
        <v>32</v>
      </c>
      <c r="L1044" s="7">
        <v>20</v>
      </c>
      <c r="M1044" s="7">
        <v>30</v>
      </c>
      <c r="N1044" s="7">
        <f>Produccion[[#This Row],[Cant. Bolsas]]*Produccion[[#This Row],[Kilos Bolsa]]</f>
        <v>600</v>
      </c>
      <c r="O1044" s="8" t="s">
        <v>827</v>
      </c>
      <c r="P1044" s="29">
        <f>Produccion[[#This Row],[Kilos Producidos]]*VLOOKUP(Produccion[[#This Row],[PRODUCTO]],ValorXKG[#All],2,FALSE)</f>
        <v>69000</v>
      </c>
    </row>
    <row r="1045" spans="4:16" x14ac:dyDescent="0.25">
      <c r="D1045" s="4" t="s">
        <v>825</v>
      </c>
      <c r="E1045" s="5">
        <v>44586</v>
      </c>
      <c r="F1045" s="6">
        <v>0.25</v>
      </c>
      <c r="G1045" s="6">
        <v>0.30555555555555558</v>
      </c>
      <c r="H1045" s="6">
        <f>MOD(Produccion[HORA FIN]-Produccion[HORA INICIO],1)</f>
        <v>5.555555555555558E-2</v>
      </c>
      <c r="I1045" s="16" t="s">
        <v>319</v>
      </c>
      <c r="J1045" s="7" t="s">
        <v>66</v>
      </c>
      <c r="K1045" s="7" t="s">
        <v>32</v>
      </c>
      <c r="L1045" s="7">
        <v>4</v>
      </c>
      <c r="M1045" s="7">
        <v>30</v>
      </c>
      <c r="N1045" s="7">
        <f>Produccion[[#This Row],[Cant. Bolsas]]*Produccion[[#This Row],[Kilos Bolsa]]</f>
        <v>120</v>
      </c>
      <c r="O1045" s="8" t="s">
        <v>827</v>
      </c>
      <c r="P1045" s="29">
        <f>Produccion[[#This Row],[Kilos Producidos]]*VLOOKUP(Produccion[[#This Row],[PRODUCTO]],ValorXKG[#All],2,FALSE)</f>
        <v>13800</v>
      </c>
    </row>
    <row r="1046" spans="4:16" x14ac:dyDescent="0.25">
      <c r="D1046" s="4" t="s">
        <v>825</v>
      </c>
      <c r="E1046" s="5">
        <v>44586</v>
      </c>
      <c r="F1046" s="6">
        <v>0.30555555555555558</v>
      </c>
      <c r="G1046" s="6">
        <v>0.58333333333333337</v>
      </c>
      <c r="H1046" s="6">
        <f>MOD(Produccion[HORA FIN]-Produccion[HORA INICIO],1)</f>
        <v>0.27777777777777779</v>
      </c>
      <c r="I1046" s="16" t="s">
        <v>62</v>
      </c>
      <c r="J1046" s="7" t="s">
        <v>66</v>
      </c>
      <c r="K1046" s="7" t="s">
        <v>38</v>
      </c>
      <c r="L1046" s="7">
        <v>50</v>
      </c>
      <c r="M1046" s="7">
        <v>20</v>
      </c>
      <c r="N1046" s="7">
        <f>Produccion[[#This Row],[Cant. Bolsas]]*Produccion[[#This Row],[Kilos Bolsa]]</f>
        <v>1000</v>
      </c>
      <c r="O1046" s="8" t="s">
        <v>827</v>
      </c>
      <c r="P1046" s="29">
        <f>Produccion[[#This Row],[Kilos Producidos]]*VLOOKUP(Produccion[[#This Row],[PRODUCTO]],ValorXKG[#All],2,FALSE)</f>
        <v>165000</v>
      </c>
    </row>
    <row r="1047" spans="4:16" x14ac:dyDescent="0.25">
      <c r="D1047" s="4" t="s">
        <v>825</v>
      </c>
      <c r="E1047" s="5">
        <v>44586</v>
      </c>
      <c r="F1047" s="6">
        <v>0.30555555555555558</v>
      </c>
      <c r="G1047" s="6">
        <v>0.58333333333333337</v>
      </c>
      <c r="H1047" s="6">
        <f>MOD(Produccion[HORA FIN]-Produccion[HORA INICIO],1)</f>
        <v>0.27777777777777779</v>
      </c>
      <c r="I1047" s="16" t="s">
        <v>188</v>
      </c>
      <c r="J1047" s="7" t="s">
        <v>66</v>
      </c>
      <c r="K1047" s="7" t="s">
        <v>36</v>
      </c>
      <c r="L1047" s="7">
        <v>29</v>
      </c>
      <c r="M1047" s="7">
        <v>30</v>
      </c>
      <c r="N1047" s="7">
        <f>Produccion[[#This Row],[Cant. Bolsas]]*Produccion[[#This Row],[Kilos Bolsa]]</f>
        <v>870</v>
      </c>
      <c r="O1047" s="8" t="s">
        <v>827</v>
      </c>
      <c r="P1047" s="29">
        <f>Produccion[[#This Row],[Kilos Producidos]]*VLOOKUP(Produccion[[#This Row],[PRODUCTO]],ValorXKG[#All],2,FALSE)</f>
        <v>100050</v>
      </c>
    </row>
    <row r="1048" spans="4:16" x14ac:dyDescent="0.25">
      <c r="D1048" s="4" t="s">
        <v>824</v>
      </c>
      <c r="E1048" s="5">
        <v>44586</v>
      </c>
      <c r="F1048" s="6">
        <v>0.58333333333333337</v>
      </c>
      <c r="G1048" s="6">
        <v>0.71875</v>
      </c>
      <c r="H1048" s="6">
        <f>MOD(Produccion[HORA FIN]-Produccion[HORA INICIO],1)</f>
        <v>0.13541666666666663</v>
      </c>
      <c r="I1048" s="16" t="s">
        <v>356</v>
      </c>
      <c r="J1048" s="7" t="s">
        <v>783</v>
      </c>
      <c r="K1048" s="7" t="s">
        <v>36</v>
      </c>
      <c r="L1048" s="7">
        <v>12</v>
      </c>
      <c r="M1048" s="7">
        <v>30</v>
      </c>
      <c r="N1048" s="7">
        <f>Produccion[[#This Row],[Cant. Bolsas]]*Produccion[[#This Row],[Kilos Bolsa]]</f>
        <v>360</v>
      </c>
      <c r="O1048" s="8" t="s">
        <v>827</v>
      </c>
      <c r="P1048" s="29">
        <f>Produccion[[#This Row],[Kilos Producidos]]*VLOOKUP(Produccion[[#This Row],[PRODUCTO]],ValorXKG[#All],2,FALSE)</f>
        <v>41400</v>
      </c>
    </row>
    <row r="1049" spans="4:16" x14ac:dyDescent="0.25">
      <c r="D1049" s="4" t="s">
        <v>824</v>
      </c>
      <c r="E1049" s="5">
        <v>44586</v>
      </c>
      <c r="F1049" s="6">
        <v>0.58333333333333337</v>
      </c>
      <c r="G1049" s="6">
        <v>0.71875</v>
      </c>
      <c r="H1049" s="6">
        <f>MOD(Produccion[HORA FIN]-Produccion[HORA INICIO],1)</f>
        <v>0.13541666666666663</v>
      </c>
      <c r="I1049" s="16" t="s">
        <v>356</v>
      </c>
      <c r="J1049" s="7" t="s">
        <v>783</v>
      </c>
      <c r="K1049" s="7" t="s">
        <v>38</v>
      </c>
      <c r="L1049" s="7">
        <v>18</v>
      </c>
      <c r="M1049" s="7">
        <v>20</v>
      </c>
      <c r="N1049" s="7">
        <f>Produccion[[#This Row],[Cant. Bolsas]]*Produccion[[#This Row],[Kilos Bolsa]]</f>
        <v>360</v>
      </c>
      <c r="O1049" s="8" t="s">
        <v>827</v>
      </c>
      <c r="P1049" s="29">
        <f>Produccion[[#This Row],[Kilos Producidos]]*VLOOKUP(Produccion[[#This Row],[PRODUCTO]],ValorXKG[#All],2,FALSE)</f>
        <v>59400</v>
      </c>
    </row>
    <row r="1050" spans="4:16" x14ac:dyDescent="0.25">
      <c r="D1050" s="4" t="s">
        <v>824</v>
      </c>
      <c r="E1050" s="5">
        <v>44586</v>
      </c>
      <c r="F1050" s="6">
        <v>0.71875</v>
      </c>
      <c r="G1050" s="6">
        <v>0.74305555555555558</v>
      </c>
      <c r="H1050" s="6">
        <f>MOD(Produccion[HORA FIN]-Produccion[HORA INICIO],1)</f>
        <v>2.430555555555558E-2</v>
      </c>
      <c r="I1050" s="16" t="s">
        <v>22</v>
      </c>
      <c r="J1050" s="7" t="s">
        <v>783</v>
      </c>
      <c r="K1050" s="7" t="s">
        <v>23</v>
      </c>
      <c r="L1050" s="7"/>
      <c r="M1050" s="7"/>
      <c r="N1050" s="7">
        <f>Produccion[[#This Row],[Cant. Bolsas]]*Produccion[[#This Row],[Kilos Bolsa]]</f>
        <v>0</v>
      </c>
      <c r="O1050" s="8" t="s">
        <v>28</v>
      </c>
      <c r="P1050" s="29">
        <f>Produccion[[#This Row],[Kilos Producidos]]*VLOOKUP(Produccion[[#This Row],[PRODUCTO]],ValorXKG[#All],2,FALSE)</f>
        <v>0</v>
      </c>
    </row>
    <row r="1051" spans="4:16" x14ac:dyDescent="0.25">
      <c r="D1051" s="4" t="s">
        <v>824</v>
      </c>
      <c r="E1051" s="5">
        <v>44586</v>
      </c>
      <c r="F1051" s="6">
        <v>0.74305555555555558</v>
      </c>
      <c r="G1051" s="6">
        <v>0.91666666666666663</v>
      </c>
      <c r="H1051" s="6">
        <f>MOD(Produccion[HORA FIN]-Produccion[HORA INICIO],1)</f>
        <v>0.17361111111111105</v>
      </c>
      <c r="I1051" s="16" t="s">
        <v>357</v>
      </c>
      <c r="J1051" s="7" t="s">
        <v>783</v>
      </c>
      <c r="K1051" s="7" t="s">
        <v>331</v>
      </c>
      <c r="L1051" s="7">
        <v>39</v>
      </c>
      <c r="M1051" s="7">
        <v>30</v>
      </c>
      <c r="N1051" s="7">
        <f>Produccion[[#This Row],[Cant. Bolsas]]*Produccion[[#This Row],[Kilos Bolsa]]</f>
        <v>1170</v>
      </c>
      <c r="O1051" s="8" t="s">
        <v>827</v>
      </c>
      <c r="P1051" s="29">
        <f>Produccion[[#This Row],[Kilos Producidos]]*VLOOKUP(Produccion[[#This Row],[PRODUCTO]],ValorXKG[#All],2,FALSE)</f>
        <v>134550</v>
      </c>
    </row>
    <row r="1052" spans="4:16" x14ac:dyDescent="0.25">
      <c r="D1052" s="4" t="s">
        <v>826</v>
      </c>
      <c r="E1052" s="5">
        <v>44586</v>
      </c>
      <c r="F1052" s="6">
        <v>0.91666666666666663</v>
      </c>
      <c r="G1052" s="6">
        <v>0.125</v>
      </c>
      <c r="H1052" s="6">
        <f>MOD(Produccion[HORA FIN]-Produccion[HORA INICIO],1)</f>
        <v>0.20833333333333337</v>
      </c>
      <c r="I1052" s="16" t="s">
        <v>33</v>
      </c>
      <c r="J1052" s="7" t="s">
        <v>789</v>
      </c>
      <c r="K1052" s="7" t="s">
        <v>331</v>
      </c>
      <c r="L1052" s="7">
        <v>40</v>
      </c>
      <c r="M1052" s="7">
        <v>30</v>
      </c>
      <c r="N1052" s="7">
        <f>Produccion[[#This Row],[Cant. Bolsas]]*Produccion[[#This Row],[Kilos Bolsa]]</f>
        <v>1200</v>
      </c>
      <c r="O1052" s="8" t="s">
        <v>827</v>
      </c>
      <c r="P1052" s="29">
        <f>Produccion[[#This Row],[Kilos Producidos]]*VLOOKUP(Produccion[[#This Row],[PRODUCTO]],ValorXKG[#All],2,FALSE)</f>
        <v>138000</v>
      </c>
    </row>
    <row r="1053" spans="4:16" x14ac:dyDescent="0.25">
      <c r="D1053" s="4" t="s">
        <v>826</v>
      </c>
      <c r="E1053" s="5">
        <v>44586</v>
      </c>
      <c r="F1053" s="6">
        <v>0.125</v>
      </c>
      <c r="G1053" s="6">
        <v>0.25</v>
      </c>
      <c r="H1053" s="6">
        <f>MOD(Produccion[HORA FIN]-Produccion[HORA INICIO],1)</f>
        <v>0.125</v>
      </c>
      <c r="I1053" s="16" t="s">
        <v>15</v>
      </c>
      <c r="J1053" s="7" t="s">
        <v>789</v>
      </c>
      <c r="K1053" s="7" t="s">
        <v>32</v>
      </c>
      <c r="L1053" s="7">
        <v>25</v>
      </c>
      <c r="M1053" s="7">
        <v>30</v>
      </c>
      <c r="N1053" s="7">
        <f>Produccion[[#This Row],[Cant. Bolsas]]*Produccion[[#This Row],[Kilos Bolsa]]</f>
        <v>750</v>
      </c>
      <c r="O1053" s="8" t="s">
        <v>827</v>
      </c>
      <c r="P1053" s="29">
        <f>Produccion[[#This Row],[Kilos Producidos]]*VLOOKUP(Produccion[[#This Row],[PRODUCTO]],ValorXKG[#All],2,FALSE)</f>
        <v>86250</v>
      </c>
    </row>
    <row r="1054" spans="4:16" x14ac:dyDescent="0.25">
      <c r="D1054" s="4" t="s">
        <v>825</v>
      </c>
      <c r="E1054" s="5">
        <v>44587</v>
      </c>
      <c r="F1054" s="6">
        <v>0.25</v>
      </c>
      <c r="G1054" s="6">
        <v>0.3611111111111111</v>
      </c>
      <c r="H1054" s="6">
        <f>MOD(Produccion[HORA FIN]-Produccion[HORA INICIO],1)</f>
        <v>0.1111111111111111</v>
      </c>
      <c r="I1054" s="16" t="s">
        <v>358</v>
      </c>
      <c r="J1054" s="7" t="s">
        <v>66</v>
      </c>
      <c r="K1054" s="7" t="s">
        <v>32</v>
      </c>
      <c r="L1054" s="7">
        <v>17</v>
      </c>
      <c r="M1054" s="7">
        <v>30</v>
      </c>
      <c r="N1054" s="7">
        <f>Produccion[[#This Row],[Cant. Bolsas]]*Produccion[[#This Row],[Kilos Bolsa]]</f>
        <v>510</v>
      </c>
      <c r="O1054" s="8" t="s">
        <v>827</v>
      </c>
      <c r="P1054" s="29">
        <f>Produccion[[#This Row],[Kilos Producidos]]*VLOOKUP(Produccion[[#This Row],[PRODUCTO]],ValorXKG[#All],2,FALSE)</f>
        <v>58650</v>
      </c>
    </row>
    <row r="1055" spans="4:16" x14ac:dyDescent="0.25">
      <c r="D1055" s="4" t="s">
        <v>825</v>
      </c>
      <c r="E1055" s="5">
        <v>44587</v>
      </c>
      <c r="F1055" s="6">
        <v>0.3611111111111111</v>
      </c>
      <c r="G1055" s="6">
        <v>0.46527777777777779</v>
      </c>
      <c r="H1055" s="6">
        <f>MOD(Produccion[HORA FIN]-Produccion[HORA INICIO],1)</f>
        <v>0.10416666666666669</v>
      </c>
      <c r="I1055" s="16" t="s">
        <v>22</v>
      </c>
      <c r="J1055" s="7" t="s">
        <v>66</v>
      </c>
      <c r="K1055" s="7" t="s">
        <v>23</v>
      </c>
      <c r="L1055" s="7"/>
      <c r="M1055" s="7"/>
      <c r="N1055" s="7">
        <f>Produccion[[#This Row],[Cant. Bolsas]]*Produccion[[#This Row],[Kilos Bolsa]]</f>
        <v>0</v>
      </c>
      <c r="O1055" s="8" t="s">
        <v>41</v>
      </c>
      <c r="P1055" s="29">
        <f>Produccion[[#This Row],[Kilos Producidos]]*VLOOKUP(Produccion[[#This Row],[PRODUCTO]],ValorXKG[#All],2,FALSE)</f>
        <v>0</v>
      </c>
    </row>
    <row r="1056" spans="4:16" x14ac:dyDescent="0.25">
      <c r="D1056" s="4" t="s">
        <v>825</v>
      </c>
      <c r="E1056" s="5">
        <v>44587</v>
      </c>
      <c r="F1056" s="6">
        <v>0.46527777777777779</v>
      </c>
      <c r="G1056" s="6">
        <v>0.53472222222222221</v>
      </c>
      <c r="H1056" s="6">
        <f>MOD(Produccion[HORA FIN]-Produccion[HORA INICIO],1)</f>
        <v>6.944444444444442E-2</v>
      </c>
      <c r="I1056" s="16" t="s">
        <v>80</v>
      </c>
      <c r="J1056" s="7" t="s">
        <v>66</v>
      </c>
      <c r="K1056" s="7" t="s">
        <v>26</v>
      </c>
      <c r="L1056" s="7">
        <v>20</v>
      </c>
      <c r="M1056" s="7">
        <v>40</v>
      </c>
      <c r="N1056" s="7">
        <f>Produccion[[#This Row],[Cant. Bolsas]]*Produccion[[#This Row],[Kilos Bolsa]]</f>
        <v>800</v>
      </c>
      <c r="O1056" s="8" t="s">
        <v>827</v>
      </c>
      <c r="P1056" s="29">
        <f>Produccion[[#This Row],[Kilos Producidos]]*VLOOKUP(Produccion[[#This Row],[PRODUCTO]],ValorXKG[#All],2,FALSE)</f>
        <v>120000</v>
      </c>
    </row>
    <row r="1057" spans="4:16" x14ac:dyDescent="0.25">
      <c r="D1057" s="4" t="s">
        <v>825</v>
      </c>
      <c r="E1057" s="5">
        <v>44587</v>
      </c>
      <c r="F1057" s="6">
        <v>0.53472222222222221</v>
      </c>
      <c r="G1057" s="6">
        <v>0.58333333333333337</v>
      </c>
      <c r="H1057" s="6">
        <f>MOD(Produccion[HORA FIN]-Produccion[HORA INICIO],1)</f>
        <v>4.861111111111116E-2</v>
      </c>
      <c r="I1057" s="16" t="s">
        <v>22</v>
      </c>
      <c r="J1057" s="7" t="s">
        <v>66</v>
      </c>
      <c r="K1057" s="7" t="s">
        <v>23</v>
      </c>
      <c r="L1057" s="7"/>
      <c r="M1057" s="7"/>
      <c r="N1057" s="7">
        <f>Produccion[[#This Row],[Cant. Bolsas]]*Produccion[[#This Row],[Kilos Bolsa]]</f>
        <v>0</v>
      </c>
      <c r="O1057" s="8" t="s">
        <v>28</v>
      </c>
      <c r="P1057" s="29">
        <f>Produccion[[#This Row],[Kilos Producidos]]*VLOOKUP(Produccion[[#This Row],[PRODUCTO]],ValorXKG[#All],2,FALSE)</f>
        <v>0</v>
      </c>
    </row>
    <row r="1058" spans="4:16" x14ac:dyDescent="0.25">
      <c r="D1058" s="4" t="s">
        <v>824</v>
      </c>
      <c r="E1058" s="5">
        <v>44587</v>
      </c>
      <c r="F1058" s="6">
        <v>0.58333333333333337</v>
      </c>
      <c r="G1058" s="6">
        <v>0.64583333333333337</v>
      </c>
      <c r="H1058" s="6">
        <f>MOD(Produccion[HORA FIN]-Produccion[HORA INICIO],1)</f>
        <v>6.25E-2</v>
      </c>
      <c r="I1058" s="16" t="s">
        <v>22</v>
      </c>
      <c r="J1058" s="7" t="s">
        <v>783</v>
      </c>
      <c r="K1058" s="7" t="s">
        <v>23</v>
      </c>
      <c r="L1058" s="7"/>
      <c r="M1058" s="7"/>
      <c r="N1058" s="7">
        <f>Produccion[[#This Row],[Cant. Bolsas]]*Produccion[[#This Row],[Kilos Bolsa]]</f>
        <v>0</v>
      </c>
      <c r="O1058" s="8" t="s">
        <v>45</v>
      </c>
      <c r="P1058" s="29">
        <f>Produccion[[#This Row],[Kilos Producidos]]*VLOOKUP(Produccion[[#This Row],[PRODUCTO]],ValorXKG[#All],2,FALSE)</f>
        <v>0</v>
      </c>
    </row>
    <row r="1059" spans="4:16" x14ac:dyDescent="0.25">
      <c r="D1059" s="4" t="s">
        <v>824</v>
      </c>
      <c r="E1059" s="5">
        <v>44587</v>
      </c>
      <c r="F1059" s="6">
        <v>0.64583333333333337</v>
      </c>
      <c r="G1059" s="6">
        <v>0.91666666666666663</v>
      </c>
      <c r="H1059" s="6">
        <f>MOD(Produccion[HORA FIN]-Produccion[HORA INICIO],1)</f>
        <v>0.27083333333333326</v>
      </c>
      <c r="I1059" s="16" t="s">
        <v>359</v>
      </c>
      <c r="J1059" s="7" t="s">
        <v>783</v>
      </c>
      <c r="K1059" s="7" t="s">
        <v>13</v>
      </c>
      <c r="L1059" s="7">
        <v>99</v>
      </c>
      <c r="M1059" s="7">
        <v>20</v>
      </c>
      <c r="N1059" s="7">
        <f>Produccion[[#This Row],[Cant. Bolsas]]*Produccion[[#This Row],[Kilos Bolsa]]</f>
        <v>1980</v>
      </c>
      <c r="O1059" s="8" t="s">
        <v>827</v>
      </c>
      <c r="P1059" s="29">
        <f>Produccion[[#This Row],[Kilos Producidos]]*VLOOKUP(Produccion[[#This Row],[PRODUCTO]],ValorXKG[#All],2,FALSE)</f>
        <v>198000</v>
      </c>
    </row>
    <row r="1060" spans="4:16" x14ac:dyDescent="0.25">
      <c r="D1060" s="4" t="s">
        <v>826</v>
      </c>
      <c r="E1060" s="5">
        <v>44587</v>
      </c>
      <c r="F1060" s="6">
        <v>0.91666666666666663</v>
      </c>
      <c r="G1060" s="6">
        <v>0.125</v>
      </c>
      <c r="H1060" s="6">
        <f>MOD(Produccion[HORA FIN]-Produccion[HORA INICIO],1)</f>
        <v>0.20833333333333337</v>
      </c>
      <c r="I1060" s="16" t="s">
        <v>33</v>
      </c>
      <c r="J1060" s="7" t="s">
        <v>789</v>
      </c>
      <c r="K1060" s="7" t="s">
        <v>13</v>
      </c>
      <c r="L1060" s="7">
        <v>60</v>
      </c>
      <c r="M1060" s="7">
        <v>20</v>
      </c>
      <c r="N1060" s="7">
        <f>Produccion[[#This Row],[Cant. Bolsas]]*Produccion[[#This Row],[Kilos Bolsa]]</f>
        <v>1200</v>
      </c>
      <c r="O1060" s="8" t="s">
        <v>827</v>
      </c>
      <c r="P1060" s="29">
        <f>Produccion[[#This Row],[Kilos Producidos]]*VLOOKUP(Produccion[[#This Row],[PRODUCTO]],ValorXKG[#All],2,FALSE)</f>
        <v>120000</v>
      </c>
    </row>
    <row r="1061" spans="4:16" x14ac:dyDescent="0.25">
      <c r="D1061" s="4" t="s">
        <v>826</v>
      </c>
      <c r="E1061" s="5">
        <v>44587</v>
      </c>
      <c r="F1061" s="6">
        <v>0.125</v>
      </c>
      <c r="G1061" s="6">
        <v>0.1388888888888889</v>
      </c>
      <c r="H1061" s="6">
        <f>MOD(Produccion[HORA FIN]-Produccion[HORA INICIO],1)</f>
        <v>1.3888888888888895E-2</v>
      </c>
      <c r="I1061" s="16" t="s">
        <v>22</v>
      </c>
      <c r="J1061" s="7" t="s">
        <v>789</v>
      </c>
      <c r="K1061" s="7" t="s">
        <v>23</v>
      </c>
      <c r="L1061" s="7"/>
      <c r="M1061" s="7"/>
      <c r="N1061" s="7">
        <f>Produccion[[#This Row],[Cant. Bolsas]]*Produccion[[#This Row],[Kilos Bolsa]]</f>
        <v>0</v>
      </c>
      <c r="O1061" s="8" t="s">
        <v>45</v>
      </c>
      <c r="P1061" s="29">
        <f>Produccion[[#This Row],[Kilos Producidos]]*VLOOKUP(Produccion[[#This Row],[PRODUCTO]],ValorXKG[#All],2,FALSE)</f>
        <v>0</v>
      </c>
    </row>
    <row r="1062" spans="4:16" x14ac:dyDescent="0.25">
      <c r="D1062" s="4" t="s">
        <v>826</v>
      </c>
      <c r="E1062" s="5">
        <v>44587</v>
      </c>
      <c r="F1062" s="6">
        <v>0.1388888888888889</v>
      </c>
      <c r="G1062" s="6">
        <v>0.25</v>
      </c>
      <c r="H1062" s="6">
        <f>MOD(Produccion[HORA FIN]-Produccion[HORA INICIO],1)</f>
        <v>0.1111111111111111</v>
      </c>
      <c r="I1062" s="16" t="s">
        <v>360</v>
      </c>
      <c r="J1062" s="7" t="s">
        <v>789</v>
      </c>
      <c r="K1062" s="7" t="s">
        <v>19</v>
      </c>
      <c r="L1062" s="7">
        <v>42</v>
      </c>
      <c r="M1062" s="7">
        <v>20</v>
      </c>
      <c r="N1062" s="7">
        <f>Produccion[[#This Row],[Cant. Bolsas]]*Produccion[[#This Row],[Kilos Bolsa]]</f>
        <v>840</v>
      </c>
      <c r="O1062" s="8" t="s">
        <v>827</v>
      </c>
      <c r="P1062" s="29">
        <f>Produccion[[#This Row],[Kilos Producidos]]*VLOOKUP(Produccion[[#This Row],[PRODUCTO]],ValorXKG[#All],2,FALSE)</f>
        <v>84000</v>
      </c>
    </row>
    <row r="1063" spans="4:16" x14ac:dyDescent="0.25">
      <c r="D1063" s="4" t="s">
        <v>825</v>
      </c>
      <c r="E1063" s="5">
        <v>44588</v>
      </c>
      <c r="F1063" s="6">
        <v>0.25</v>
      </c>
      <c r="G1063" s="6">
        <v>0.58333333333333337</v>
      </c>
      <c r="H1063" s="6">
        <f>MOD(Produccion[HORA FIN]-Produccion[HORA INICIO],1)</f>
        <v>0.33333333333333337</v>
      </c>
      <c r="I1063" s="16" t="s">
        <v>15</v>
      </c>
      <c r="J1063" s="7" t="s">
        <v>66</v>
      </c>
      <c r="K1063" s="7" t="s">
        <v>19</v>
      </c>
      <c r="L1063" s="7">
        <v>100</v>
      </c>
      <c r="M1063" s="7">
        <v>20</v>
      </c>
      <c r="N1063" s="7">
        <f>Produccion[[#This Row],[Cant. Bolsas]]*Produccion[[#This Row],[Kilos Bolsa]]</f>
        <v>2000</v>
      </c>
      <c r="O1063" s="8" t="s">
        <v>827</v>
      </c>
      <c r="P1063" s="29">
        <f>Produccion[[#This Row],[Kilos Producidos]]*VLOOKUP(Produccion[[#This Row],[PRODUCTO]],ValorXKG[#All],2,FALSE)</f>
        <v>200000</v>
      </c>
    </row>
    <row r="1064" spans="4:16" x14ac:dyDescent="0.25">
      <c r="D1064" s="4" t="s">
        <v>824</v>
      </c>
      <c r="E1064" s="5">
        <v>44588</v>
      </c>
      <c r="F1064" s="6">
        <v>0.58333333333333337</v>
      </c>
      <c r="G1064" s="6">
        <v>0.69444444444444442</v>
      </c>
      <c r="H1064" s="6">
        <f>MOD(Produccion[HORA FIN]-Produccion[HORA INICIO],1)</f>
        <v>0.11111111111111105</v>
      </c>
      <c r="I1064" s="16" t="s">
        <v>16</v>
      </c>
      <c r="J1064" s="7" t="s">
        <v>783</v>
      </c>
      <c r="K1064" s="7" t="s">
        <v>19</v>
      </c>
      <c r="L1064" s="7">
        <v>28</v>
      </c>
      <c r="M1064" s="7">
        <v>20</v>
      </c>
      <c r="N1064" s="7">
        <f>Produccion[[#This Row],[Cant. Bolsas]]*Produccion[[#This Row],[Kilos Bolsa]]</f>
        <v>560</v>
      </c>
      <c r="O1064" s="8" t="s">
        <v>827</v>
      </c>
      <c r="P1064" s="29">
        <f>Produccion[[#This Row],[Kilos Producidos]]*VLOOKUP(Produccion[[#This Row],[PRODUCTO]],ValorXKG[#All],2,FALSE)</f>
        <v>56000</v>
      </c>
    </row>
    <row r="1065" spans="4:16" x14ac:dyDescent="0.25">
      <c r="D1065" s="4" t="s">
        <v>824</v>
      </c>
      <c r="E1065" s="5">
        <v>44588</v>
      </c>
      <c r="F1065" s="6">
        <v>0.69444444444444442</v>
      </c>
      <c r="G1065" s="6">
        <v>0.91666666666666663</v>
      </c>
      <c r="H1065" s="6">
        <f>MOD(Produccion[HORA FIN]-Produccion[HORA INICIO],1)</f>
        <v>0.22222222222222221</v>
      </c>
      <c r="I1065" s="16" t="s">
        <v>22</v>
      </c>
      <c r="J1065" s="7" t="s">
        <v>783</v>
      </c>
      <c r="K1065" s="7" t="s">
        <v>23</v>
      </c>
      <c r="L1065" s="7"/>
      <c r="M1065" s="7"/>
      <c r="N1065" s="7">
        <f>Produccion[[#This Row],[Cant. Bolsas]]*Produccion[[#This Row],[Kilos Bolsa]]</f>
        <v>0</v>
      </c>
      <c r="O1065" s="8" t="s">
        <v>192</v>
      </c>
      <c r="P1065" s="29">
        <f>Produccion[[#This Row],[Kilos Producidos]]*VLOOKUP(Produccion[[#This Row],[PRODUCTO]],ValorXKG[#All],2,FALSE)</f>
        <v>0</v>
      </c>
    </row>
    <row r="1066" spans="4:16" x14ac:dyDescent="0.25">
      <c r="D1066" s="4" t="s">
        <v>826</v>
      </c>
      <c r="E1066" s="5">
        <v>44588</v>
      </c>
      <c r="F1066" s="6">
        <v>0.91666666666666663</v>
      </c>
      <c r="G1066" s="6">
        <v>0.25</v>
      </c>
      <c r="H1066" s="6">
        <f>MOD(Produccion[HORA FIN]-Produccion[HORA INICIO],1)</f>
        <v>0.33333333333333337</v>
      </c>
      <c r="I1066" s="16" t="s">
        <v>22</v>
      </c>
      <c r="J1066" s="7" t="s">
        <v>789</v>
      </c>
      <c r="K1066" s="7" t="s">
        <v>23</v>
      </c>
      <c r="L1066" s="7"/>
      <c r="M1066" s="7"/>
      <c r="N1066" s="7">
        <f>Produccion[[#This Row],[Cant. Bolsas]]*Produccion[[#This Row],[Kilos Bolsa]]</f>
        <v>0</v>
      </c>
      <c r="O1066" s="8" t="s">
        <v>192</v>
      </c>
      <c r="P1066" s="29">
        <f>Produccion[[#This Row],[Kilos Producidos]]*VLOOKUP(Produccion[[#This Row],[PRODUCTO]],ValorXKG[#All],2,FALSE)</f>
        <v>0</v>
      </c>
    </row>
    <row r="1067" spans="4:16" x14ac:dyDescent="0.25">
      <c r="D1067" s="4" t="s">
        <v>825</v>
      </c>
      <c r="E1067" s="5">
        <v>44589</v>
      </c>
      <c r="F1067" s="6">
        <v>0.25</v>
      </c>
      <c r="G1067" s="6">
        <v>0.44444444444444442</v>
      </c>
      <c r="H1067" s="6">
        <f>MOD(Produccion[HORA FIN]-Produccion[HORA INICIO],1)</f>
        <v>0.19444444444444442</v>
      </c>
      <c r="I1067" s="16" t="s">
        <v>22</v>
      </c>
      <c r="J1067" s="7" t="s">
        <v>66</v>
      </c>
      <c r="K1067" s="7" t="s">
        <v>23</v>
      </c>
      <c r="L1067" s="7"/>
      <c r="M1067" s="7"/>
      <c r="N1067" s="7">
        <f>Produccion[[#This Row],[Cant. Bolsas]]*Produccion[[#This Row],[Kilos Bolsa]]</f>
        <v>0</v>
      </c>
      <c r="O1067" s="8" t="s">
        <v>192</v>
      </c>
      <c r="P1067" s="29">
        <f>Produccion[[#This Row],[Kilos Producidos]]*VLOOKUP(Produccion[[#This Row],[PRODUCTO]],ValorXKG[#All],2,FALSE)</f>
        <v>0</v>
      </c>
    </row>
    <row r="1068" spans="4:16" x14ac:dyDescent="0.25">
      <c r="D1068" s="4" t="s">
        <v>825</v>
      </c>
      <c r="E1068" s="5">
        <v>44589</v>
      </c>
      <c r="F1068" s="6">
        <v>0.44444444444444442</v>
      </c>
      <c r="G1068" s="6">
        <v>0.58333333333333337</v>
      </c>
      <c r="H1068" s="6">
        <f>MOD(Produccion[HORA FIN]-Produccion[HORA INICIO],1)</f>
        <v>0.13888888888888895</v>
      </c>
      <c r="I1068" s="16" t="s">
        <v>361</v>
      </c>
      <c r="J1068" s="7" t="s">
        <v>66</v>
      </c>
      <c r="K1068" s="7" t="s">
        <v>26</v>
      </c>
      <c r="L1068" s="7">
        <v>42</v>
      </c>
      <c r="M1068" s="7">
        <v>40</v>
      </c>
      <c r="N1068" s="7">
        <f>Produccion[[#This Row],[Cant. Bolsas]]*Produccion[[#This Row],[Kilos Bolsa]]</f>
        <v>1680</v>
      </c>
      <c r="O1068" s="8" t="s">
        <v>827</v>
      </c>
      <c r="P1068" s="29">
        <f>Produccion[[#This Row],[Kilos Producidos]]*VLOOKUP(Produccion[[#This Row],[PRODUCTO]],ValorXKG[#All],2,FALSE)</f>
        <v>252000</v>
      </c>
    </row>
    <row r="1069" spans="4:16" x14ac:dyDescent="0.25">
      <c r="D1069" s="4" t="s">
        <v>824</v>
      </c>
      <c r="E1069" s="5">
        <v>44589</v>
      </c>
      <c r="F1069" s="6">
        <v>0.58333333333333337</v>
      </c>
      <c r="G1069" s="6">
        <v>0.77777777777777779</v>
      </c>
      <c r="H1069" s="6">
        <f>MOD(Produccion[HORA FIN]-Produccion[HORA INICIO],1)</f>
        <v>0.19444444444444442</v>
      </c>
      <c r="I1069" s="16" t="s">
        <v>113</v>
      </c>
      <c r="J1069" s="7" t="s">
        <v>783</v>
      </c>
      <c r="K1069" s="7" t="s">
        <v>26</v>
      </c>
      <c r="L1069" s="7">
        <v>38</v>
      </c>
      <c r="M1069" s="7">
        <v>40</v>
      </c>
      <c r="N1069" s="7">
        <f>Produccion[[#This Row],[Cant. Bolsas]]*Produccion[[#This Row],[Kilos Bolsa]]</f>
        <v>1520</v>
      </c>
      <c r="O1069" s="8" t="s">
        <v>827</v>
      </c>
      <c r="P1069" s="29">
        <f>Produccion[[#This Row],[Kilos Producidos]]*VLOOKUP(Produccion[[#This Row],[PRODUCTO]],ValorXKG[#All],2,FALSE)</f>
        <v>228000</v>
      </c>
    </row>
    <row r="1070" spans="4:16" x14ac:dyDescent="0.25">
      <c r="D1070" s="4" t="s">
        <v>824</v>
      </c>
      <c r="E1070" s="5">
        <v>44589</v>
      </c>
      <c r="F1070" s="6">
        <v>0.77777777777777779</v>
      </c>
      <c r="G1070" s="6">
        <v>0.83333333333333337</v>
      </c>
      <c r="H1070" s="6">
        <f>MOD(Produccion[HORA FIN]-Produccion[HORA INICIO],1)</f>
        <v>5.555555555555558E-2</v>
      </c>
      <c r="I1070" s="16" t="s">
        <v>22</v>
      </c>
      <c r="J1070" s="7" t="s">
        <v>783</v>
      </c>
      <c r="K1070" s="7" t="s">
        <v>23</v>
      </c>
      <c r="L1070" s="7"/>
      <c r="M1070" s="7"/>
      <c r="N1070" s="7">
        <f>Produccion[[#This Row],[Cant. Bolsas]]*Produccion[[#This Row],[Kilos Bolsa]]</f>
        <v>0</v>
      </c>
      <c r="O1070" s="8" t="s">
        <v>28</v>
      </c>
      <c r="P1070" s="29">
        <f>Produccion[[#This Row],[Kilos Producidos]]*VLOOKUP(Produccion[[#This Row],[PRODUCTO]],ValorXKG[#All],2,FALSE)</f>
        <v>0</v>
      </c>
    </row>
    <row r="1071" spans="4:16" x14ac:dyDescent="0.25">
      <c r="D1071" s="4" t="s">
        <v>824</v>
      </c>
      <c r="E1071" s="5">
        <v>44589</v>
      </c>
      <c r="F1071" s="6">
        <v>0.83333333333333337</v>
      </c>
      <c r="G1071" s="6">
        <v>0.91666666666666663</v>
      </c>
      <c r="H1071" s="6">
        <f>MOD(Produccion[HORA FIN]-Produccion[HORA INICIO],1)</f>
        <v>8.3333333333333259E-2</v>
      </c>
      <c r="I1071" s="16" t="s">
        <v>62</v>
      </c>
      <c r="J1071" s="7" t="s">
        <v>783</v>
      </c>
      <c r="K1071" s="7" t="s">
        <v>13</v>
      </c>
      <c r="L1071" s="7">
        <v>30</v>
      </c>
      <c r="M1071" s="7">
        <v>20</v>
      </c>
      <c r="N1071" s="7">
        <f>Produccion[[#This Row],[Cant. Bolsas]]*Produccion[[#This Row],[Kilos Bolsa]]</f>
        <v>600</v>
      </c>
      <c r="O1071" s="8" t="s">
        <v>827</v>
      </c>
      <c r="P1071" s="29">
        <f>Produccion[[#This Row],[Kilos Producidos]]*VLOOKUP(Produccion[[#This Row],[PRODUCTO]],ValorXKG[#All],2,FALSE)</f>
        <v>60000</v>
      </c>
    </row>
    <row r="1072" spans="4:16" x14ac:dyDescent="0.25">
      <c r="D1072" s="4" t="s">
        <v>826</v>
      </c>
      <c r="E1072" s="5">
        <v>44589</v>
      </c>
      <c r="F1072" s="6">
        <v>0.91666666666666663</v>
      </c>
      <c r="G1072" s="6">
        <v>0.25</v>
      </c>
      <c r="H1072" s="6">
        <f>MOD(Produccion[HORA FIN]-Produccion[HORA INICIO],1)</f>
        <v>0.33333333333333337</v>
      </c>
      <c r="I1072" s="16" t="s">
        <v>228</v>
      </c>
      <c r="J1072" s="7" t="s">
        <v>789</v>
      </c>
      <c r="K1072" s="7" t="s">
        <v>13</v>
      </c>
      <c r="L1072" s="7">
        <v>110</v>
      </c>
      <c r="M1072" s="7">
        <v>20</v>
      </c>
      <c r="N1072" s="7">
        <f>Produccion[[#This Row],[Cant. Bolsas]]*Produccion[[#This Row],[Kilos Bolsa]]</f>
        <v>2200</v>
      </c>
      <c r="O1072" s="8" t="s">
        <v>827</v>
      </c>
      <c r="P1072" s="29">
        <f>Produccion[[#This Row],[Kilos Producidos]]*VLOOKUP(Produccion[[#This Row],[PRODUCTO]],ValorXKG[#All],2,FALSE)</f>
        <v>220000</v>
      </c>
    </row>
    <row r="1073" spans="4:16" x14ac:dyDescent="0.25">
      <c r="D1073" s="4" t="s">
        <v>825</v>
      </c>
      <c r="E1073" s="5">
        <v>44590</v>
      </c>
      <c r="F1073" s="6">
        <v>0.25</v>
      </c>
      <c r="G1073" s="6">
        <v>0.375</v>
      </c>
      <c r="H1073" s="6">
        <f>MOD(Produccion[HORA FIN]-Produccion[HORA INICIO],1)</f>
        <v>0.125</v>
      </c>
      <c r="I1073" s="16" t="s">
        <v>325</v>
      </c>
      <c r="J1073" s="7" t="s">
        <v>413</v>
      </c>
      <c r="K1073" s="7" t="s">
        <v>13</v>
      </c>
      <c r="L1073" s="7">
        <v>33</v>
      </c>
      <c r="M1073" s="7">
        <v>20</v>
      </c>
      <c r="N1073" s="7">
        <f>Produccion[[#This Row],[Cant. Bolsas]]*Produccion[[#This Row],[Kilos Bolsa]]</f>
        <v>660</v>
      </c>
      <c r="O1073" s="8" t="s">
        <v>827</v>
      </c>
      <c r="P1073" s="29">
        <f>Produccion[[#This Row],[Kilos Producidos]]*VLOOKUP(Produccion[[#This Row],[PRODUCTO]],ValorXKG[#All],2,FALSE)</f>
        <v>66000</v>
      </c>
    </row>
    <row r="1074" spans="4:16" x14ac:dyDescent="0.25">
      <c r="D1074" s="4" t="s">
        <v>825</v>
      </c>
      <c r="E1074" s="5">
        <v>44590</v>
      </c>
      <c r="F1074" s="6">
        <v>0.375</v>
      </c>
      <c r="G1074" s="6">
        <v>0.43402777777777779</v>
      </c>
      <c r="H1074" s="6">
        <f>MOD(Produccion[HORA FIN]-Produccion[HORA INICIO],1)</f>
        <v>5.902777777777779E-2</v>
      </c>
      <c r="I1074" s="16" t="s">
        <v>22</v>
      </c>
      <c r="J1074" s="7" t="s">
        <v>413</v>
      </c>
      <c r="K1074" s="7" t="s">
        <v>23</v>
      </c>
      <c r="L1074" s="7"/>
      <c r="M1074" s="7"/>
      <c r="N1074" s="7">
        <f>Produccion[[#This Row],[Cant. Bolsas]]*Produccion[[#This Row],[Kilos Bolsa]]</f>
        <v>0</v>
      </c>
      <c r="O1074" s="8" t="s">
        <v>41</v>
      </c>
      <c r="P1074" s="29">
        <f>Produccion[[#This Row],[Kilos Producidos]]*VLOOKUP(Produccion[[#This Row],[PRODUCTO]],ValorXKG[#All],2,FALSE)</f>
        <v>0</v>
      </c>
    </row>
    <row r="1075" spans="4:16" x14ac:dyDescent="0.25">
      <c r="D1075" s="4" t="s">
        <v>825</v>
      </c>
      <c r="E1075" s="5">
        <v>44590</v>
      </c>
      <c r="F1075" s="6">
        <v>0.43402777777777779</v>
      </c>
      <c r="G1075" s="6">
        <v>0.58333333333333337</v>
      </c>
      <c r="H1075" s="6">
        <f>MOD(Produccion[HORA FIN]-Produccion[HORA INICIO],1)</f>
        <v>0.14930555555555558</v>
      </c>
      <c r="I1075" s="16" t="s">
        <v>362</v>
      </c>
      <c r="J1075" s="7" t="s">
        <v>413</v>
      </c>
      <c r="K1075" s="7" t="s">
        <v>331</v>
      </c>
      <c r="L1075" s="7">
        <v>28</v>
      </c>
      <c r="M1075" s="7">
        <v>30</v>
      </c>
      <c r="N1075" s="7">
        <f>Produccion[[#This Row],[Cant. Bolsas]]*Produccion[[#This Row],[Kilos Bolsa]]</f>
        <v>840</v>
      </c>
      <c r="O1075" s="8" t="s">
        <v>827</v>
      </c>
      <c r="P1075" s="29">
        <f>Produccion[[#This Row],[Kilos Producidos]]*VLOOKUP(Produccion[[#This Row],[PRODUCTO]],ValorXKG[#All],2,FALSE)</f>
        <v>96600</v>
      </c>
    </row>
    <row r="1076" spans="4:16" x14ac:dyDescent="0.25">
      <c r="D1076" s="4" t="s">
        <v>824</v>
      </c>
      <c r="E1076" s="5">
        <v>44590</v>
      </c>
      <c r="F1076" s="6">
        <v>0.58333333333333337</v>
      </c>
      <c r="G1076" s="6">
        <v>0.69791666666666663</v>
      </c>
      <c r="H1076" s="6">
        <f>MOD(Produccion[HORA FIN]-Produccion[HORA INICIO],1)</f>
        <v>0.11458333333333326</v>
      </c>
      <c r="I1076" s="16" t="s">
        <v>363</v>
      </c>
      <c r="J1076" s="7" t="s">
        <v>788</v>
      </c>
      <c r="K1076" s="7" t="s">
        <v>331</v>
      </c>
      <c r="L1076" s="7">
        <v>19</v>
      </c>
      <c r="M1076" s="7">
        <v>30</v>
      </c>
      <c r="N1076" s="7">
        <f>Produccion[[#This Row],[Cant. Bolsas]]*Produccion[[#This Row],[Kilos Bolsa]]</f>
        <v>570</v>
      </c>
      <c r="O1076" s="8" t="s">
        <v>827</v>
      </c>
      <c r="P1076" s="29">
        <f>Produccion[[#This Row],[Kilos Producidos]]*VLOOKUP(Produccion[[#This Row],[PRODUCTO]],ValorXKG[#All],2,FALSE)</f>
        <v>65550</v>
      </c>
    </row>
    <row r="1077" spans="4:16" x14ac:dyDescent="0.25">
      <c r="D1077" s="4" t="s">
        <v>824</v>
      </c>
      <c r="E1077" s="5">
        <v>44590</v>
      </c>
      <c r="F1077" s="6">
        <v>0.69791666666666663</v>
      </c>
      <c r="G1077" s="6">
        <v>0.91666666666666663</v>
      </c>
      <c r="H1077" s="6">
        <f>MOD(Produccion[HORA FIN]-Produccion[HORA INICIO],1)</f>
        <v>0.21875</v>
      </c>
      <c r="I1077" s="16" t="s">
        <v>22</v>
      </c>
      <c r="J1077" s="7" t="s">
        <v>788</v>
      </c>
      <c r="K1077" s="7" t="s">
        <v>23</v>
      </c>
      <c r="L1077" s="7"/>
      <c r="M1077" s="7"/>
      <c r="N1077" s="7">
        <f>Produccion[[#This Row],[Cant. Bolsas]]*Produccion[[#This Row],[Kilos Bolsa]]</f>
        <v>0</v>
      </c>
      <c r="O1077" s="8" t="s">
        <v>364</v>
      </c>
      <c r="P1077" s="29">
        <f>Produccion[[#This Row],[Kilos Producidos]]*VLOOKUP(Produccion[[#This Row],[PRODUCTO]],ValorXKG[#All],2,FALSE)</f>
        <v>0</v>
      </c>
    </row>
    <row r="1078" spans="4:16" x14ac:dyDescent="0.25">
      <c r="D1078" s="4" t="s">
        <v>825</v>
      </c>
      <c r="E1078" s="5">
        <v>44591</v>
      </c>
      <c r="F1078" s="6">
        <v>0.25</v>
      </c>
      <c r="G1078" s="6">
        <v>0.29166666666666669</v>
      </c>
      <c r="H1078" s="6">
        <f>MOD(Produccion[HORA FIN]-Produccion[HORA INICIO],1)</f>
        <v>4.1666666666666685E-2</v>
      </c>
      <c r="I1078" s="16" t="s">
        <v>22</v>
      </c>
      <c r="J1078" s="7" t="s">
        <v>413</v>
      </c>
      <c r="K1078" s="7" t="s">
        <v>23</v>
      </c>
      <c r="L1078" s="7"/>
      <c r="M1078" s="7"/>
      <c r="N1078" s="7">
        <f>Produccion[[#This Row],[Cant. Bolsas]]*Produccion[[#This Row],[Kilos Bolsa]]</f>
        <v>0</v>
      </c>
      <c r="O1078" s="8" t="s">
        <v>45</v>
      </c>
      <c r="P1078" s="29">
        <f>Produccion[[#This Row],[Kilos Producidos]]*VLOOKUP(Produccion[[#This Row],[PRODUCTO]],ValorXKG[#All],2,FALSE)</f>
        <v>0</v>
      </c>
    </row>
    <row r="1079" spans="4:16" x14ac:dyDescent="0.25">
      <c r="D1079" s="4" t="s">
        <v>825</v>
      </c>
      <c r="E1079" s="5">
        <v>44591</v>
      </c>
      <c r="F1079" s="6">
        <v>0.29166666666666669</v>
      </c>
      <c r="G1079" s="6">
        <v>0.58333333333333337</v>
      </c>
      <c r="H1079" s="6">
        <f>MOD(Produccion[HORA FIN]-Produccion[HORA INICIO],1)</f>
        <v>0.29166666666666669</v>
      </c>
      <c r="I1079" s="16" t="s">
        <v>365</v>
      </c>
      <c r="J1079" s="7" t="s">
        <v>413</v>
      </c>
      <c r="K1079" s="7" t="s">
        <v>32</v>
      </c>
      <c r="L1079" s="7">
        <v>45</v>
      </c>
      <c r="M1079" s="7">
        <v>30</v>
      </c>
      <c r="N1079" s="7">
        <f>Produccion[[#This Row],[Cant. Bolsas]]*Produccion[[#This Row],[Kilos Bolsa]]</f>
        <v>1350</v>
      </c>
      <c r="O1079" s="8" t="s">
        <v>827</v>
      </c>
      <c r="P1079" s="29">
        <f>Produccion[[#This Row],[Kilos Producidos]]*VLOOKUP(Produccion[[#This Row],[PRODUCTO]],ValorXKG[#All],2,FALSE)</f>
        <v>155250</v>
      </c>
    </row>
    <row r="1080" spans="4:16" x14ac:dyDescent="0.25">
      <c r="D1080" s="4" t="s">
        <v>825</v>
      </c>
      <c r="E1080" s="5">
        <v>44592</v>
      </c>
      <c r="F1080" s="6">
        <v>0.25</v>
      </c>
      <c r="G1080" s="6">
        <v>0.58333333333333337</v>
      </c>
      <c r="H1080" s="6">
        <f>MOD(Produccion[HORA FIN]-Produccion[HORA INICIO],1)</f>
        <v>0.33333333333333337</v>
      </c>
      <c r="I1080" s="16" t="s">
        <v>22</v>
      </c>
      <c r="J1080" s="7" t="s">
        <v>66</v>
      </c>
      <c r="K1080" s="7" t="s">
        <v>23</v>
      </c>
      <c r="L1080" s="7"/>
      <c r="M1080" s="7"/>
      <c r="N1080" s="7">
        <f>Produccion[[#This Row],[Cant. Bolsas]]*Produccion[[#This Row],[Kilos Bolsa]]</f>
        <v>0</v>
      </c>
      <c r="O1080" s="8" t="s">
        <v>49</v>
      </c>
      <c r="P1080" s="29">
        <f>Produccion[[#This Row],[Kilos Producidos]]*VLOOKUP(Produccion[[#This Row],[PRODUCTO]],ValorXKG[#All],2,FALSE)</f>
        <v>0</v>
      </c>
    </row>
    <row r="1081" spans="4:16" x14ac:dyDescent="0.25">
      <c r="D1081" s="4" t="s">
        <v>824</v>
      </c>
      <c r="E1081" s="5">
        <v>44592</v>
      </c>
      <c r="F1081" s="6">
        <v>0.58333333333333337</v>
      </c>
      <c r="G1081" s="6">
        <v>0.75</v>
      </c>
      <c r="H1081" s="6">
        <f>MOD(Produccion[HORA FIN]-Produccion[HORA INICIO],1)</f>
        <v>0.16666666666666663</v>
      </c>
      <c r="I1081" s="16" t="s">
        <v>22</v>
      </c>
      <c r="J1081" s="7" t="s">
        <v>783</v>
      </c>
      <c r="K1081" s="7" t="s">
        <v>23</v>
      </c>
      <c r="L1081" s="7"/>
      <c r="M1081" s="7"/>
      <c r="N1081" s="7">
        <f>Produccion[[#This Row],[Cant. Bolsas]]*Produccion[[#This Row],[Kilos Bolsa]]</f>
        <v>0</v>
      </c>
      <c r="O1081" s="8" t="s">
        <v>45</v>
      </c>
      <c r="P1081" s="29">
        <f>Produccion[[#This Row],[Kilos Producidos]]*VLOOKUP(Produccion[[#This Row],[PRODUCTO]],ValorXKG[#All],2,FALSE)</f>
        <v>0</v>
      </c>
    </row>
    <row r="1082" spans="4:16" x14ac:dyDescent="0.25">
      <c r="D1082" s="4" t="s">
        <v>824</v>
      </c>
      <c r="E1082" s="5">
        <v>44592</v>
      </c>
      <c r="F1082" s="6">
        <v>0.75</v>
      </c>
      <c r="G1082" s="6">
        <v>0.91666666666666663</v>
      </c>
      <c r="H1082" s="6">
        <f>MOD(Produccion[HORA FIN]-Produccion[HORA INICIO],1)</f>
        <v>0.16666666666666663</v>
      </c>
      <c r="I1082" s="16" t="s">
        <v>139</v>
      </c>
      <c r="J1082" s="7" t="s">
        <v>783</v>
      </c>
      <c r="K1082" s="7" t="s">
        <v>19</v>
      </c>
      <c r="L1082" s="7">
        <v>21</v>
      </c>
      <c r="M1082" s="7">
        <v>50</v>
      </c>
      <c r="N1082" s="7">
        <f>Produccion[[#This Row],[Cant. Bolsas]]*Produccion[[#This Row],[Kilos Bolsa]]</f>
        <v>1050</v>
      </c>
      <c r="O1082" s="8" t="s">
        <v>827</v>
      </c>
      <c r="P1082" s="29">
        <f>Produccion[[#This Row],[Kilos Producidos]]*VLOOKUP(Produccion[[#This Row],[PRODUCTO]],ValorXKG[#All],2,FALSE)</f>
        <v>105000</v>
      </c>
    </row>
    <row r="1083" spans="4:16" x14ac:dyDescent="0.25">
      <c r="D1083" s="4" t="s">
        <v>826</v>
      </c>
      <c r="E1083" s="5">
        <v>44592</v>
      </c>
      <c r="F1083" s="6">
        <v>0.91666666666666663</v>
      </c>
      <c r="G1083" s="6">
        <v>0.20833333333333334</v>
      </c>
      <c r="H1083" s="6">
        <f>MOD(Produccion[HORA FIN]-Produccion[HORA INICIO],1)</f>
        <v>0.29166666666666674</v>
      </c>
      <c r="I1083" s="16" t="s">
        <v>366</v>
      </c>
      <c r="J1083" s="7" t="s">
        <v>789</v>
      </c>
      <c r="K1083" s="7" t="s">
        <v>19</v>
      </c>
      <c r="L1083" s="7">
        <v>34</v>
      </c>
      <c r="M1083" s="7">
        <v>50</v>
      </c>
      <c r="N1083" s="7">
        <f>Produccion[[#This Row],[Cant. Bolsas]]*Produccion[[#This Row],[Kilos Bolsa]]</f>
        <v>1700</v>
      </c>
      <c r="O1083" s="8" t="s">
        <v>827</v>
      </c>
      <c r="P1083" s="29">
        <f>Produccion[[#This Row],[Kilos Producidos]]*VLOOKUP(Produccion[[#This Row],[PRODUCTO]],ValorXKG[#All],2,FALSE)</f>
        <v>170000</v>
      </c>
    </row>
    <row r="1084" spans="4:16" x14ac:dyDescent="0.25">
      <c r="D1084" s="4" t="s">
        <v>826</v>
      </c>
      <c r="E1084" s="5">
        <v>44592</v>
      </c>
      <c r="F1084" s="6">
        <v>0.20833333333333334</v>
      </c>
      <c r="G1084" s="6">
        <v>0.25</v>
      </c>
      <c r="H1084" s="6">
        <f>MOD(Produccion[HORA FIN]-Produccion[HORA INICIO],1)</f>
        <v>4.1666666666666657E-2</v>
      </c>
      <c r="I1084" s="16" t="s">
        <v>22</v>
      </c>
      <c r="J1084" s="7" t="s">
        <v>789</v>
      </c>
      <c r="K1084" s="7" t="s">
        <v>23</v>
      </c>
      <c r="L1084" s="7"/>
      <c r="M1084" s="7"/>
      <c r="N1084" s="7">
        <f>Produccion[[#This Row],[Cant. Bolsas]]*Produccion[[#This Row],[Kilos Bolsa]]</f>
        <v>0</v>
      </c>
      <c r="O1084" s="8" t="s">
        <v>28</v>
      </c>
      <c r="P1084" s="29">
        <f>Produccion[[#This Row],[Kilos Producidos]]*VLOOKUP(Produccion[[#This Row],[PRODUCTO]],ValorXKG[#All],2,FALSE)</f>
        <v>0</v>
      </c>
    </row>
    <row r="1085" spans="4:16" x14ac:dyDescent="0.25">
      <c r="D1085" s="4" t="s">
        <v>825</v>
      </c>
      <c r="E1085" s="5">
        <v>44593</v>
      </c>
      <c r="F1085" s="6">
        <v>0.25</v>
      </c>
      <c r="G1085" s="6">
        <v>0.58333333333333337</v>
      </c>
      <c r="H1085" s="6">
        <f>MOD(Produccion[HORA FIN]-Produccion[HORA INICIO],1)</f>
        <v>0.33333333333333337</v>
      </c>
      <c r="I1085" s="16" t="s">
        <v>134</v>
      </c>
      <c r="J1085" s="7" t="s">
        <v>66</v>
      </c>
      <c r="K1085" s="7" t="s">
        <v>13</v>
      </c>
      <c r="L1085" s="7">
        <v>41</v>
      </c>
      <c r="M1085" s="7">
        <v>50</v>
      </c>
      <c r="N1085" s="7">
        <f>Produccion[[#This Row],[Cant. Bolsas]]*Produccion[[#This Row],[Kilos Bolsa]]</f>
        <v>2050</v>
      </c>
      <c r="O1085" s="8" t="s">
        <v>827</v>
      </c>
      <c r="P1085" s="29">
        <f>Produccion[[#This Row],[Kilos Producidos]]*VLOOKUP(Produccion[[#This Row],[PRODUCTO]],ValorXKG[#All],2,FALSE)</f>
        <v>205000</v>
      </c>
    </row>
    <row r="1086" spans="4:16" x14ac:dyDescent="0.25">
      <c r="D1086" s="4" t="s">
        <v>824</v>
      </c>
      <c r="E1086" s="5">
        <v>44593</v>
      </c>
      <c r="F1086" s="6">
        <v>0.58333333333333337</v>
      </c>
      <c r="G1086" s="6">
        <v>0.91666666666666663</v>
      </c>
      <c r="H1086" s="6">
        <f>MOD(Produccion[HORA FIN]-Produccion[HORA INICIO],1)</f>
        <v>0.33333333333333326</v>
      </c>
      <c r="I1086" s="16" t="s">
        <v>134</v>
      </c>
      <c r="J1086" s="7" t="s">
        <v>783</v>
      </c>
      <c r="K1086" s="7" t="s">
        <v>13</v>
      </c>
      <c r="L1086" s="7">
        <v>41</v>
      </c>
      <c r="M1086" s="7">
        <v>50</v>
      </c>
      <c r="N1086" s="7">
        <f>Produccion[[#This Row],[Cant. Bolsas]]*Produccion[[#This Row],[Kilos Bolsa]]</f>
        <v>2050</v>
      </c>
      <c r="O1086" s="8" t="s">
        <v>827</v>
      </c>
      <c r="P1086" s="29">
        <f>Produccion[[#This Row],[Kilos Producidos]]*VLOOKUP(Produccion[[#This Row],[PRODUCTO]],ValorXKG[#All],2,FALSE)</f>
        <v>205000</v>
      </c>
    </row>
    <row r="1087" spans="4:16" x14ac:dyDescent="0.25">
      <c r="D1087" s="4" t="s">
        <v>826</v>
      </c>
      <c r="E1087" s="5">
        <v>44593</v>
      </c>
      <c r="F1087" s="6">
        <v>0.91666666666666663</v>
      </c>
      <c r="G1087" s="6">
        <v>0.95138888888888884</v>
      </c>
      <c r="H1087" s="6">
        <f>MOD(Produccion[HORA FIN]-Produccion[HORA INICIO],1)</f>
        <v>3.472222222222221E-2</v>
      </c>
      <c r="I1087" s="16" t="s">
        <v>22</v>
      </c>
      <c r="J1087" s="7" t="s">
        <v>789</v>
      </c>
      <c r="K1087" s="7" t="s">
        <v>23</v>
      </c>
      <c r="L1087" s="7"/>
      <c r="M1087" s="7"/>
      <c r="N1087" s="7">
        <f>Produccion[[#This Row],[Cant. Bolsas]]*Produccion[[#This Row],[Kilos Bolsa]]</f>
        <v>0</v>
      </c>
      <c r="O1087" s="8" t="s">
        <v>28</v>
      </c>
      <c r="P1087" s="29">
        <f>Produccion[[#This Row],[Kilos Producidos]]*VLOOKUP(Produccion[[#This Row],[PRODUCTO]],ValorXKG[#All],2,FALSE)</f>
        <v>0</v>
      </c>
    </row>
    <row r="1088" spans="4:16" x14ac:dyDescent="0.25">
      <c r="D1088" s="4" t="s">
        <v>826</v>
      </c>
      <c r="E1088" s="5">
        <v>44593</v>
      </c>
      <c r="F1088" s="6">
        <v>0.95138888888888884</v>
      </c>
      <c r="G1088" s="6">
        <v>0.25</v>
      </c>
      <c r="H1088" s="6">
        <f>MOD(Produccion[HORA FIN]-Produccion[HORA INICIO],1)</f>
        <v>0.29861111111111116</v>
      </c>
      <c r="I1088" s="16" t="s">
        <v>367</v>
      </c>
      <c r="J1088" s="7" t="s">
        <v>789</v>
      </c>
      <c r="K1088" s="7" t="s">
        <v>64</v>
      </c>
      <c r="L1088" s="7">
        <v>65</v>
      </c>
      <c r="M1088" s="7">
        <v>30</v>
      </c>
      <c r="N1088" s="7">
        <f>Produccion[[#This Row],[Cant. Bolsas]]*Produccion[[#This Row],[Kilos Bolsa]]</f>
        <v>1950</v>
      </c>
      <c r="O1088" s="8" t="s">
        <v>827</v>
      </c>
      <c r="P1088" s="29">
        <f>Produccion[[#This Row],[Kilos Producidos]]*VLOOKUP(Produccion[[#This Row],[PRODUCTO]],ValorXKG[#All],2,FALSE)</f>
        <v>224250</v>
      </c>
    </row>
    <row r="1089" spans="4:16" x14ac:dyDescent="0.25">
      <c r="D1089" s="4" t="s">
        <v>825</v>
      </c>
      <c r="E1089" s="5">
        <v>44594</v>
      </c>
      <c r="F1089" s="6">
        <v>0.25</v>
      </c>
      <c r="G1089" s="6">
        <v>0.53472222222222221</v>
      </c>
      <c r="H1089" s="6">
        <f>MOD(Produccion[HORA FIN]-Produccion[HORA INICIO],1)</f>
        <v>0.28472222222222221</v>
      </c>
      <c r="I1089" s="16" t="s">
        <v>368</v>
      </c>
      <c r="J1089" s="7" t="s">
        <v>66</v>
      </c>
      <c r="K1089" s="7" t="s">
        <v>32</v>
      </c>
      <c r="L1089" s="7">
        <v>62</v>
      </c>
      <c r="M1089" s="7">
        <v>30</v>
      </c>
      <c r="N1089" s="7">
        <f>Produccion[[#This Row],[Cant. Bolsas]]*Produccion[[#This Row],[Kilos Bolsa]]</f>
        <v>1860</v>
      </c>
      <c r="O1089" s="8" t="s">
        <v>827</v>
      </c>
      <c r="P1089" s="29">
        <f>Produccion[[#This Row],[Kilos Producidos]]*VLOOKUP(Produccion[[#This Row],[PRODUCTO]],ValorXKG[#All],2,FALSE)</f>
        <v>213900</v>
      </c>
    </row>
    <row r="1090" spans="4:16" x14ac:dyDescent="0.25">
      <c r="D1090" s="4" t="s">
        <v>825</v>
      </c>
      <c r="E1090" s="5">
        <v>44594</v>
      </c>
      <c r="F1090" s="6">
        <v>0.53472222222222221</v>
      </c>
      <c r="G1090" s="6">
        <v>0.5625</v>
      </c>
      <c r="H1090" s="6">
        <f>MOD(Produccion[HORA FIN]-Produccion[HORA INICIO],1)</f>
        <v>2.777777777777779E-2</v>
      </c>
      <c r="I1090" s="16" t="s">
        <v>22</v>
      </c>
      <c r="J1090" s="7" t="s">
        <v>66</v>
      </c>
      <c r="K1090" s="7" t="s">
        <v>23</v>
      </c>
      <c r="L1090" s="7"/>
      <c r="M1090" s="7"/>
      <c r="N1090" s="7">
        <f>Produccion[[#This Row],[Cant. Bolsas]]*Produccion[[#This Row],[Kilos Bolsa]]</f>
        <v>0</v>
      </c>
      <c r="O1090" s="8" t="s">
        <v>45</v>
      </c>
      <c r="P1090" s="29">
        <f>Produccion[[#This Row],[Kilos Producidos]]*VLOOKUP(Produccion[[#This Row],[PRODUCTO]],ValorXKG[#All],2,FALSE)</f>
        <v>0</v>
      </c>
    </row>
    <row r="1091" spans="4:16" x14ac:dyDescent="0.25">
      <c r="D1091" s="4" t="s">
        <v>825</v>
      </c>
      <c r="E1091" s="5">
        <v>44594</v>
      </c>
      <c r="F1091" s="6">
        <v>0.5625</v>
      </c>
      <c r="G1091" s="6">
        <v>0.58333333333333337</v>
      </c>
      <c r="H1091" s="6">
        <f>MOD(Produccion[HORA FIN]-Produccion[HORA INICIO],1)</f>
        <v>2.083333333333337E-2</v>
      </c>
      <c r="I1091" s="16" t="s">
        <v>33</v>
      </c>
      <c r="J1091" s="7" t="s">
        <v>66</v>
      </c>
      <c r="K1091" s="7" t="s">
        <v>331</v>
      </c>
      <c r="L1091" s="7">
        <v>4</v>
      </c>
      <c r="M1091" s="7">
        <v>30</v>
      </c>
      <c r="N1091" s="7">
        <f>Produccion[[#This Row],[Cant. Bolsas]]*Produccion[[#This Row],[Kilos Bolsa]]</f>
        <v>120</v>
      </c>
      <c r="O1091" s="8" t="s">
        <v>827</v>
      </c>
      <c r="P1091" s="29">
        <f>Produccion[[#This Row],[Kilos Producidos]]*VLOOKUP(Produccion[[#This Row],[PRODUCTO]],ValorXKG[#All],2,FALSE)</f>
        <v>13800</v>
      </c>
    </row>
    <row r="1092" spans="4:16" x14ac:dyDescent="0.25">
      <c r="D1092" s="4" t="s">
        <v>824</v>
      </c>
      <c r="E1092" s="5">
        <v>44594</v>
      </c>
      <c r="F1092" s="6">
        <v>0.58333333333333337</v>
      </c>
      <c r="G1092" s="6">
        <v>0.875</v>
      </c>
      <c r="H1092" s="6">
        <f>MOD(Produccion[HORA FIN]-Produccion[HORA INICIO],1)</f>
        <v>0.29166666666666663</v>
      </c>
      <c r="I1092" s="16" t="s">
        <v>16</v>
      </c>
      <c r="J1092" s="7" t="s">
        <v>783</v>
      </c>
      <c r="K1092" s="7" t="s">
        <v>331</v>
      </c>
      <c r="L1092" s="7">
        <v>49</v>
      </c>
      <c r="M1092" s="7">
        <v>30</v>
      </c>
      <c r="N1092" s="7">
        <f>Produccion[[#This Row],[Cant. Bolsas]]*Produccion[[#This Row],[Kilos Bolsa]]</f>
        <v>1470</v>
      </c>
      <c r="O1092" s="8" t="s">
        <v>827</v>
      </c>
      <c r="P1092" s="29">
        <f>Produccion[[#This Row],[Kilos Producidos]]*VLOOKUP(Produccion[[#This Row],[PRODUCTO]],ValorXKG[#All],2,FALSE)</f>
        <v>169050</v>
      </c>
    </row>
    <row r="1093" spans="4:16" x14ac:dyDescent="0.25">
      <c r="D1093" s="4" t="s">
        <v>824</v>
      </c>
      <c r="E1093" s="5">
        <v>44594</v>
      </c>
      <c r="F1093" s="6">
        <v>0.875</v>
      </c>
      <c r="G1093" s="6">
        <v>0.91666666666666663</v>
      </c>
      <c r="H1093" s="6">
        <f>MOD(Produccion[HORA FIN]-Produccion[HORA INICIO],1)</f>
        <v>4.166666666666663E-2</v>
      </c>
      <c r="I1093" s="16" t="s">
        <v>22</v>
      </c>
      <c r="J1093" s="7" t="s">
        <v>783</v>
      </c>
      <c r="K1093" s="7" t="s">
        <v>23</v>
      </c>
      <c r="L1093" s="7"/>
      <c r="M1093" s="7"/>
      <c r="N1093" s="7">
        <f>Produccion[[#This Row],[Cant. Bolsas]]*Produccion[[#This Row],[Kilos Bolsa]]</f>
        <v>0</v>
      </c>
      <c r="O1093" s="8" t="s">
        <v>41</v>
      </c>
      <c r="P1093" s="29">
        <f>Produccion[[#This Row],[Kilos Producidos]]*VLOOKUP(Produccion[[#This Row],[PRODUCTO]],ValorXKG[#All],2,FALSE)</f>
        <v>0</v>
      </c>
    </row>
    <row r="1094" spans="4:16" x14ac:dyDescent="0.25">
      <c r="D1094" s="4" t="s">
        <v>826</v>
      </c>
      <c r="E1094" s="5">
        <v>44594</v>
      </c>
      <c r="F1094" s="6">
        <v>0.91666666666666663</v>
      </c>
      <c r="G1094" s="6">
        <v>0.95833333333333337</v>
      </c>
      <c r="H1094" s="6">
        <f>MOD(Produccion[HORA FIN]-Produccion[HORA INICIO],1)</f>
        <v>4.1666666666666741E-2</v>
      </c>
      <c r="I1094" s="16" t="s">
        <v>22</v>
      </c>
      <c r="J1094" s="7" t="s">
        <v>789</v>
      </c>
      <c r="K1094" s="7" t="s">
        <v>23</v>
      </c>
      <c r="L1094" s="7"/>
      <c r="M1094" s="7"/>
      <c r="N1094" s="7">
        <f>Produccion[[#This Row],[Cant. Bolsas]]*Produccion[[#This Row],[Kilos Bolsa]]</f>
        <v>0</v>
      </c>
      <c r="O1094" s="8" t="s">
        <v>41</v>
      </c>
      <c r="P1094" s="29">
        <f>Produccion[[#This Row],[Kilos Producidos]]*VLOOKUP(Produccion[[#This Row],[PRODUCTO]],ValorXKG[#All],2,FALSE)</f>
        <v>0</v>
      </c>
    </row>
    <row r="1095" spans="4:16" x14ac:dyDescent="0.25">
      <c r="D1095" s="4" t="s">
        <v>826</v>
      </c>
      <c r="E1095" s="5">
        <v>44594</v>
      </c>
      <c r="F1095" s="6">
        <v>0.95833333333333337</v>
      </c>
      <c r="G1095" s="6">
        <v>0.25</v>
      </c>
      <c r="H1095" s="6">
        <f>MOD(Produccion[HORA FIN]-Produccion[HORA INICIO],1)</f>
        <v>0.29166666666666663</v>
      </c>
      <c r="I1095" s="16" t="s">
        <v>204</v>
      </c>
      <c r="J1095" s="7" t="s">
        <v>789</v>
      </c>
      <c r="K1095" s="7" t="s">
        <v>13</v>
      </c>
      <c r="L1095" s="7">
        <v>38</v>
      </c>
      <c r="M1095" s="7">
        <v>50</v>
      </c>
      <c r="N1095" s="7">
        <f>Produccion[[#This Row],[Cant. Bolsas]]*Produccion[[#This Row],[Kilos Bolsa]]</f>
        <v>1900</v>
      </c>
      <c r="O1095" s="8" t="s">
        <v>827</v>
      </c>
      <c r="P1095" s="29">
        <f>Produccion[[#This Row],[Kilos Producidos]]*VLOOKUP(Produccion[[#This Row],[PRODUCTO]],ValorXKG[#All],2,FALSE)</f>
        <v>190000</v>
      </c>
    </row>
    <row r="1096" spans="4:16" x14ac:dyDescent="0.25">
      <c r="D1096" s="4" t="s">
        <v>825</v>
      </c>
      <c r="E1096" s="5">
        <v>44595</v>
      </c>
      <c r="F1096" s="6">
        <v>0.25</v>
      </c>
      <c r="G1096" s="6">
        <v>0.2986111111111111</v>
      </c>
      <c r="H1096" s="6">
        <f>MOD(Produccion[HORA FIN]-Produccion[HORA INICIO],1)</f>
        <v>4.8611111111111105E-2</v>
      </c>
      <c r="I1096" s="16" t="s">
        <v>22</v>
      </c>
      <c r="J1096" s="7" t="s">
        <v>66</v>
      </c>
      <c r="K1096" s="7" t="s">
        <v>23</v>
      </c>
      <c r="L1096" s="7"/>
      <c r="M1096" s="7"/>
      <c r="N1096" s="7">
        <f>Produccion[[#This Row],[Cant. Bolsas]]*Produccion[[#This Row],[Kilos Bolsa]]</f>
        <v>0</v>
      </c>
      <c r="O1096" s="8" t="s">
        <v>28</v>
      </c>
      <c r="P1096" s="29">
        <f>Produccion[[#This Row],[Kilos Producidos]]*VLOOKUP(Produccion[[#This Row],[PRODUCTO]],ValorXKG[#All],2,FALSE)</f>
        <v>0</v>
      </c>
    </row>
    <row r="1097" spans="4:16" x14ac:dyDescent="0.25">
      <c r="D1097" s="4" t="s">
        <v>825</v>
      </c>
      <c r="E1097" s="5">
        <v>44595</v>
      </c>
      <c r="F1097" s="6">
        <v>0.2986111111111111</v>
      </c>
      <c r="G1097" s="6">
        <v>0.58333333333333337</v>
      </c>
      <c r="H1097" s="6">
        <f>MOD(Produccion[HORA FIN]-Produccion[HORA INICIO],1)</f>
        <v>0.28472222222222227</v>
      </c>
      <c r="I1097" s="16" t="s">
        <v>369</v>
      </c>
      <c r="J1097" s="7" t="s">
        <v>66</v>
      </c>
      <c r="K1097" s="7" t="s">
        <v>26</v>
      </c>
      <c r="L1097" s="7">
        <v>85</v>
      </c>
      <c r="M1097" s="7">
        <v>40</v>
      </c>
      <c r="N1097" s="7">
        <f>Produccion[[#This Row],[Cant. Bolsas]]*Produccion[[#This Row],[Kilos Bolsa]]</f>
        <v>3400</v>
      </c>
      <c r="O1097" s="8" t="s">
        <v>827</v>
      </c>
      <c r="P1097" s="29">
        <f>Produccion[[#This Row],[Kilos Producidos]]*VLOOKUP(Produccion[[#This Row],[PRODUCTO]],ValorXKG[#All],2,FALSE)</f>
        <v>510000</v>
      </c>
    </row>
    <row r="1098" spans="4:16" x14ac:dyDescent="0.25">
      <c r="D1098" s="4" t="s">
        <v>824</v>
      </c>
      <c r="E1098" s="5">
        <v>44595</v>
      </c>
      <c r="F1098" s="6">
        <v>0.58333333333333337</v>
      </c>
      <c r="G1098" s="6">
        <v>0.66666666666666663</v>
      </c>
      <c r="H1098" s="6">
        <f>MOD(Produccion[HORA FIN]-Produccion[HORA INICIO],1)</f>
        <v>8.3333333333333259E-2</v>
      </c>
      <c r="I1098" s="16" t="s">
        <v>62</v>
      </c>
      <c r="J1098" s="7" t="s">
        <v>783</v>
      </c>
      <c r="K1098" s="7" t="s">
        <v>26</v>
      </c>
      <c r="L1098" s="7">
        <v>15</v>
      </c>
      <c r="M1098" s="7">
        <v>40</v>
      </c>
      <c r="N1098" s="7">
        <f>Produccion[[#This Row],[Cant. Bolsas]]*Produccion[[#This Row],[Kilos Bolsa]]</f>
        <v>600</v>
      </c>
      <c r="O1098" s="8" t="s">
        <v>827</v>
      </c>
      <c r="P1098" s="29">
        <f>Produccion[[#This Row],[Kilos Producidos]]*VLOOKUP(Produccion[[#This Row],[PRODUCTO]],ValorXKG[#All],2,FALSE)</f>
        <v>90000</v>
      </c>
    </row>
    <row r="1099" spans="4:16" x14ac:dyDescent="0.25">
      <c r="D1099" s="4" t="s">
        <v>824</v>
      </c>
      <c r="E1099" s="5">
        <v>44595</v>
      </c>
      <c r="F1099" s="6">
        <v>0.66666666666666663</v>
      </c>
      <c r="G1099" s="6">
        <v>0.72916666666666663</v>
      </c>
      <c r="H1099" s="6">
        <f>MOD(Produccion[HORA FIN]-Produccion[HORA INICIO],1)</f>
        <v>6.25E-2</v>
      </c>
      <c r="I1099" s="16" t="s">
        <v>22</v>
      </c>
      <c r="J1099" s="7" t="s">
        <v>783</v>
      </c>
      <c r="K1099" s="7" t="s">
        <v>23</v>
      </c>
      <c r="L1099" s="7"/>
      <c r="M1099" s="7"/>
      <c r="N1099" s="7">
        <f>Produccion[[#This Row],[Cant. Bolsas]]*Produccion[[#This Row],[Kilos Bolsa]]</f>
        <v>0</v>
      </c>
      <c r="O1099" s="8" t="s">
        <v>28</v>
      </c>
      <c r="P1099" s="29">
        <f>Produccion[[#This Row],[Kilos Producidos]]*VLOOKUP(Produccion[[#This Row],[PRODUCTO]],ValorXKG[#All],2,FALSE)</f>
        <v>0</v>
      </c>
    </row>
    <row r="1100" spans="4:16" x14ac:dyDescent="0.25">
      <c r="D1100" s="4" t="s">
        <v>824</v>
      </c>
      <c r="E1100" s="5">
        <v>44595</v>
      </c>
      <c r="F1100" s="6">
        <v>0.72916666666666663</v>
      </c>
      <c r="G1100" s="6">
        <v>0.91666666666666663</v>
      </c>
      <c r="H1100" s="6">
        <f>MOD(Produccion[HORA FIN]-Produccion[HORA INICIO],1)</f>
        <v>0.1875</v>
      </c>
      <c r="I1100" s="16" t="s">
        <v>107</v>
      </c>
      <c r="J1100" s="7" t="s">
        <v>783</v>
      </c>
      <c r="K1100" s="7" t="s">
        <v>13</v>
      </c>
      <c r="L1100" s="7">
        <v>22</v>
      </c>
      <c r="M1100" s="7">
        <v>50</v>
      </c>
      <c r="N1100" s="7">
        <f>Produccion[[#This Row],[Cant. Bolsas]]*Produccion[[#This Row],[Kilos Bolsa]]</f>
        <v>1100</v>
      </c>
      <c r="O1100" s="8" t="s">
        <v>827</v>
      </c>
      <c r="P1100" s="29">
        <f>Produccion[[#This Row],[Kilos Producidos]]*VLOOKUP(Produccion[[#This Row],[PRODUCTO]],ValorXKG[#All],2,FALSE)</f>
        <v>110000</v>
      </c>
    </row>
    <row r="1101" spans="4:16" x14ac:dyDescent="0.25">
      <c r="D1101" s="4" t="s">
        <v>826</v>
      </c>
      <c r="E1101" s="5">
        <v>44595</v>
      </c>
      <c r="F1101" s="6">
        <v>0.91666666666666663</v>
      </c>
      <c r="G1101" s="6">
        <v>0.9375</v>
      </c>
      <c r="H1101" s="6">
        <f>MOD(Produccion[HORA FIN]-Produccion[HORA INICIO],1)</f>
        <v>2.083333333333337E-2</v>
      </c>
      <c r="I1101" s="16" t="s">
        <v>22</v>
      </c>
      <c r="J1101" s="7" t="s">
        <v>789</v>
      </c>
      <c r="K1101" s="7" t="s">
        <v>23</v>
      </c>
      <c r="L1101" s="7"/>
      <c r="M1101" s="7"/>
      <c r="N1101" s="7">
        <f>Produccion[[#This Row],[Cant. Bolsas]]*Produccion[[#This Row],[Kilos Bolsa]]</f>
        <v>0</v>
      </c>
      <c r="O1101" s="8" t="s">
        <v>45</v>
      </c>
      <c r="P1101" s="29">
        <f>Produccion[[#This Row],[Kilos Producidos]]*VLOOKUP(Produccion[[#This Row],[PRODUCTO]],ValorXKG[#All],2,FALSE)</f>
        <v>0</v>
      </c>
    </row>
    <row r="1102" spans="4:16" x14ac:dyDescent="0.25">
      <c r="D1102" s="4" t="s">
        <v>826</v>
      </c>
      <c r="E1102" s="5">
        <v>44595</v>
      </c>
      <c r="F1102" s="6">
        <v>0.9375</v>
      </c>
      <c r="G1102" s="6">
        <v>0.25</v>
      </c>
      <c r="H1102" s="6">
        <f>MOD(Produccion[HORA FIN]-Produccion[HORA INICIO],1)</f>
        <v>0.3125</v>
      </c>
      <c r="I1102" s="16" t="s">
        <v>18</v>
      </c>
      <c r="J1102" s="7" t="s">
        <v>789</v>
      </c>
      <c r="K1102" s="7" t="s">
        <v>19</v>
      </c>
      <c r="L1102" s="7">
        <v>41</v>
      </c>
      <c r="M1102" s="7">
        <v>50</v>
      </c>
      <c r="N1102" s="7">
        <f>Produccion[[#This Row],[Cant. Bolsas]]*Produccion[[#This Row],[Kilos Bolsa]]</f>
        <v>2050</v>
      </c>
      <c r="O1102" s="8" t="s">
        <v>827</v>
      </c>
      <c r="P1102" s="29">
        <f>Produccion[[#This Row],[Kilos Producidos]]*VLOOKUP(Produccion[[#This Row],[PRODUCTO]],ValorXKG[#All],2,FALSE)</f>
        <v>205000</v>
      </c>
    </row>
    <row r="1103" spans="4:16" x14ac:dyDescent="0.25">
      <c r="D1103" s="4" t="s">
        <v>825</v>
      </c>
      <c r="E1103" s="5">
        <v>44596</v>
      </c>
      <c r="F1103" s="6">
        <v>0.25</v>
      </c>
      <c r="G1103" s="6">
        <v>0.54861111111111116</v>
      </c>
      <c r="H1103" s="6">
        <f>MOD(Produccion[HORA FIN]-Produccion[HORA INICIO],1)</f>
        <v>0.29861111111111116</v>
      </c>
      <c r="I1103" s="16" t="s">
        <v>370</v>
      </c>
      <c r="J1103" s="7" t="s">
        <v>66</v>
      </c>
      <c r="K1103" s="7" t="s">
        <v>19</v>
      </c>
      <c r="L1103" s="7">
        <v>31</v>
      </c>
      <c r="M1103" s="7">
        <v>50</v>
      </c>
      <c r="N1103" s="7">
        <f>Produccion[[#This Row],[Cant. Bolsas]]*Produccion[[#This Row],[Kilos Bolsa]]</f>
        <v>1550</v>
      </c>
      <c r="O1103" s="8" t="s">
        <v>827</v>
      </c>
      <c r="P1103" s="29">
        <f>Produccion[[#This Row],[Kilos Producidos]]*VLOOKUP(Produccion[[#This Row],[PRODUCTO]],ValorXKG[#All],2,FALSE)</f>
        <v>155000</v>
      </c>
    </row>
    <row r="1104" spans="4:16" x14ac:dyDescent="0.25">
      <c r="D1104" s="4" t="s">
        <v>825</v>
      </c>
      <c r="E1104" s="5">
        <v>44596</v>
      </c>
      <c r="F1104" s="6">
        <v>0.54861111111111116</v>
      </c>
      <c r="G1104" s="6">
        <v>0.58333333333333337</v>
      </c>
      <c r="H1104" s="6">
        <f>MOD(Produccion[HORA FIN]-Produccion[HORA INICIO],1)</f>
        <v>3.472222222222221E-2</v>
      </c>
      <c r="I1104" s="16" t="s">
        <v>22</v>
      </c>
      <c r="J1104" s="7" t="s">
        <v>66</v>
      </c>
      <c r="K1104" s="7" t="s">
        <v>23</v>
      </c>
      <c r="L1104" s="7"/>
      <c r="M1104" s="7"/>
      <c r="N1104" s="7">
        <f>Produccion[[#This Row],[Cant. Bolsas]]*Produccion[[#This Row],[Kilos Bolsa]]</f>
        <v>0</v>
      </c>
      <c r="O1104" s="8" t="s">
        <v>28</v>
      </c>
      <c r="P1104" s="29">
        <f>Produccion[[#This Row],[Kilos Producidos]]*VLOOKUP(Produccion[[#This Row],[PRODUCTO]],ValorXKG[#All],2,FALSE)</f>
        <v>0</v>
      </c>
    </row>
    <row r="1105" spans="4:16" x14ac:dyDescent="0.25">
      <c r="D1105" s="4" t="s">
        <v>824</v>
      </c>
      <c r="E1105" s="5">
        <v>44596</v>
      </c>
      <c r="F1105" s="6">
        <v>0.58333333333333337</v>
      </c>
      <c r="G1105" s="6">
        <v>0.625</v>
      </c>
      <c r="H1105" s="6">
        <f>MOD(Produccion[HORA FIN]-Produccion[HORA INICIO],1)</f>
        <v>4.166666666666663E-2</v>
      </c>
      <c r="I1105" s="16" t="s">
        <v>22</v>
      </c>
      <c r="J1105" s="7" t="s">
        <v>74</v>
      </c>
      <c r="K1105" s="7" t="s">
        <v>23</v>
      </c>
      <c r="L1105" s="7"/>
      <c r="M1105" s="7"/>
      <c r="N1105" s="7">
        <f>Produccion[[#This Row],[Cant. Bolsas]]*Produccion[[#This Row],[Kilos Bolsa]]</f>
        <v>0</v>
      </c>
      <c r="O1105" s="8" t="s">
        <v>28</v>
      </c>
      <c r="P1105" s="29">
        <f>Produccion[[#This Row],[Kilos Producidos]]*VLOOKUP(Produccion[[#This Row],[PRODUCTO]],ValorXKG[#All],2,FALSE)</f>
        <v>0</v>
      </c>
    </row>
    <row r="1106" spans="4:16" x14ac:dyDescent="0.25">
      <c r="D1106" s="4" t="s">
        <v>824</v>
      </c>
      <c r="E1106" s="5">
        <v>44596</v>
      </c>
      <c r="F1106" s="6">
        <v>0.625</v>
      </c>
      <c r="G1106" s="6">
        <v>0.91666666666666663</v>
      </c>
      <c r="H1106" s="6">
        <f>MOD(Produccion[HORA FIN]-Produccion[HORA INICIO],1)</f>
        <v>0.29166666666666663</v>
      </c>
      <c r="I1106" s="16" t="s">
        <v>366</v>
      </c>
      <c r="J1106" s="7" t="s">
        <v>74</v>
      </c>
      <c r="K1106" s="7" t="s">
        <v>13</v>
      </c>
      <c r="L1106" s="7">
        <v>34</v>
      </c>
      <c r="M1106" s="7">
        <v>50</v>
      </c>
      <c r="N1106" s="7">
        <f>Produccion[[#This Row],[Cant. Bolsas]]*Produccion[[#This Row],[Kilos Bolsa]]</f>
        <v>1700</v>
      </c>
      <c r="O1106" s="8" t="s">
        <v>827</v>
      </c>
      <c r="P1106" s="29">
        <f>Produccion[[#This Row],[Kilos Producidos]]*VLOOKUP(Produccion[[#This Row],[PRODUCTO]],ValorXKG[#All],2,FALSE)</f>
        <v>170000</v>
      </c>
    </row>
    <row r="1107" spans="4:16" x14ac:dyDescent="0.25">
      <c r="D1107" s="4" t="s">
        <v>826</v>
      </c>
      <c r="E1107" s="5">
        <v>44596</v>
      </c>
      <c r="F1107" s="6">
        <v>0.91666666666666663</v>
      </c>
      <c r="G1107" s="6">
        <v>0.16666666666666666</v>
      </c>
      <c r="H1107" s="6">
        <f>MOD(Produccion[HORA FIN]-Produccion[HORA INICIO],1)</f>
        <v>0.25</v>
      </c>
      <c r="I1107" s="16" t="s">
        <v>200</v>
      </c>
      <c r="J1107" s="7" t="s">
        <v>789</v>
      </c>
      <c r="K1107" s="7" t="s">
        <v>13</v>
      </c>
      <c r="L1107" s="7">
        <v>28</v>
      </c>
      <c r="M1107" s="7">
        <v>50</v>
      </c>
      <c r="N1107" s="7">
        <f>Produccion[[#This Row],[Cant. Bolsas]]*Produccion[[#This Row],[Kilos Bolsa]]</f>
        <v>1400</v>
      </c>
      <c r="O1107" s="8" t="s">
        <v>827</v>
      </c>
      <c r="P1107" s="29">
        <f>Produccion[[#This Row],[Kilos Producidos]]*VLOOKUP(Produccion[[#This Row],[PRODUCTO]],ValorXKG[#All],2,FALSE)</f>
        <v>140000</v>
      </c>
    </row>
    <row r="1108" spans="4:16" x14ac:dyDescent="0.25">
      <c r="D1108" s="4" t="s">
        <v>826</v>
      </c>
      <c r="E1108" s="5">
        <v>44596</v>
      </c>
      <c r="F1108" s="6">
        <v>0.16666666666666666</v>
      </c>
      <c r="G1108" s="6">
        <v>0.25</v>
      </c>
      <c r="H1108" s="6">
        <f>MOD(Produccion[HORA FIN]-Produccion[HORA INICIO],1)</f>
        <v>8.3333333333333343E-2</v>
      </c>
      <c r="I1108" s="16" t="s">
        <v>22</v>
      </c>
      <c r="J1108" s="7" t="s">
        <v>789</v>
      </c>
      <c r="K1108" s="7" t="s">
        <v>23</v>
      </c>
      <c r="L1108" s="7"/>
      <c r="M1108" s="7"/>
      <c r="N1108" s="7">
        <f>Produccion[[#This Row],[Cant. Bolsas]]*Produccion[[#This Row],[Kilos Bolsa]]</f>
        <v>0</v>
      </c>
      <c r="O1108" s="8" t="s">
        <v>49</v>
      </c>
      <c r="P1108" s="29">
        <f>Produccion[[#This Row],[Kilos Producidos]]*VLOOKUP(Produccion[[#This Row],[PRODUCTO]],ValorXKG[#All],2,FALSE)</f>
        <v>0</v>
      </c>
    </row>
    <row r="1109" spans="4:16" x14ac:dyDescent="0.25">
      <c r="D1109" s="4" t="s">
        <v>825</v>
      </c>
      <c r="E1109" s="5">
        <v>44599</v>
      </c>
      <c r="F1109" s="6">
        <v>0.25</v>
      </c>
      <c r="G1109" s="6">
        <v>0.31944444444444442</v>
      </c>
      <c r="H1109" s="6">
        <f>MOD(Produccion[HORA FIN]-Produccion[HORA INICIO],1)</f>
        <v>6.944444444444442E-2</v>
      </c>
      <c r="I1109" s="16" t="s">
        <v>22</v>
      </c>
      <c r="J1109" s="7" t="s">
        <v>66</v>
      </c>
      <c r="K1109" s="7" t="s">
        <v>23</v>
      </c>
      <c r="L1109" s="7"/>
      <c r="M1109" s="7"/>
      <c r="N1109" s="7">
        <f>Produccion[[#This Row],[Cant. Bolsas]]*Produccion[[#This Row],[Kilos Bolsa]]</f>
        <v>0</v>
      </c>
      <c r="O1109" s="8" t="s">
        <v>41</v>
      </c>
      <c r="P1109" s="29">
        <f>Produccion[[#This Row],[Kilos Producidos]]*VLOOKUP(Produccion[[#This Row],[PRODUCTO]],ValorXKG[#All],2,FALSE)</f>
        <v>0</v>
      </c>
    </row>
    <row r="1110" spans="4:16" x14ac:dyDescent="0.25">
      <c r="D1110" s="4" t="s">
        <v>825</v>
      </c>
      <c r="E1110" s="5">
        <v>44599</v>
      </c>
      <c r="F1110" s="6">
        <v>0.31944444444444442</v>
      </c>
      <c r="G1110" s="6">
        <v>0.58333333333333337</v>
      </c>
      <c r="H1110" s="6">
        <f>MOD(Produccion[HORA FIN]-Produccion[HORA INICIO],1)</f>
        <v>0.26388888888888895</v>
      </c>
      <c r="I1110" s="16" t="s">
        <v>371</v>
      </c>
      <c r="J1110" s="7" t="s">
        <v>66</v>
      </c>
      <c r="K1110" s="7" t="s">
        <v>32</v>
      </c>
      <c r="L1110" s="7">
        <v>53</v>
      </c>
      <c r="M1110" s="7">
        <v>30</v>
      </c>
      <c r="N1110" s="7">
        <f>Produccion[[#This Row],[Cant. Bolsas]]*Produccion[[#This Row],[Kilos Bolsa]]</f>
        <v>1590</v>
      </c>
      <c r="O1110" s="8" t="s">
        <v>827</v>
      </c>
      <c r="P1110" s="29">
        <f>Produccion[[#This Row],[Kilos Producidos]]*VLOOKUP(Produccion[[#This Row],[PRODUCTO]],ValorXKG[#All],2,FALSE)</f>
        <v>182850</v>
      </c>
    </row>
    <row r="1111" spans="4:16" x14ac:dyDescent="0.25">
      <c r="D1111" s="4" t="s">
        <v>824</v>
      </c>
      <c r="E1111" s="5">
        <v>44599</v>
      </c>
      <c r="F1111" s="6">
        <v>0.58333333333333337</v>
      </c>
      <c r="G1111" s="6">
        <v>0.72916666666666663</v>
      </c>
      <c r="H1111" s="6">
        <f>MOD(Produccion[HORA FIN]-Produccion[HORA INICIO],1)</f>
        <v>0.14583333333333326</v>
      </c>
      <c r="I1111" s="16" t="s">
        <v>98</v>
      </c>
      <c r="J1111" s="7" t="s">
        <v>783</v>
      </c>
      <c r="K1111" s="7" t="s">
        <v>64</v>
      </c>
      <c r="L1111" s="7">
        <v>30</v>
      </c>
      <c r="M1111" s="7">
        <v>30</v>
      </c>
      <c r="N1111" s="7">
        <f>Produccion[[#This Row],[Cant. Bolsas]]*Produccion[[#This Row],[Kilos Bolsa]]</f>
        <v>900</v>
      </c>
      <c r="O1111" s="8" t="s">
        <v>827</v>
      </c>
      <c r="P1111" s="29">
        <f>Produccion[[#This Row],[Kilos Producidos]]*VLOOKUP(Produccion[[#This Row],[PRODUCTO]],ValorXKG[#All],2,FALSE)</f>
        <v>103500</v>
      </c>
    </row>
    <row r="1112" spans="4:16" x14ac:dyDescent="0.25">
      <c r="D1112" s="4" t="s">
        <v>824</v>
      </c>
      <c r="E1112" s="5">
        <v>44599</v>
      </c>
      <c r="F1112" s="6">
        <v>0.72916666666666663</v>
      </c>
      <c r="G1112" s="6">
        <v>0.88194444444444442</v>
      </c>
      <c r="H1112" s="6">
        <f>MOD(Produccion[HORA FIN]-Produccion[HORA INICIO],1)</f>
        <v>0.15277777777777779</v>
      </c>
      <c r="I1112" s="16" t="s">
        <v>265</v>
      </c>
      <c r="J1112" s="7" t="s">
        <v>783</v>
      </c>
      <c r="K1112" s="7" t="s">
        <v>331</v>
      </c>
      <c r="L1112" s="7">
        <v>30</v>
      </c>
      <c r="M1112" s="7">
        <v>30</v>
      </c>
      <c r="N1112" s="7">
        <f>Produccion[[#This Row],[Cant. Bolsas]]*Produccion[[#This Row],[Kilos Bolsa]]</f>
        <v>900</v>
      </c>
      <c r="O1112" s="8" t="s">
        <v>827</v>
      </c>
      <c r="P1112" s="29">
        <f>Produccion[[#This Row],[Kilos Producidos]]*VLOOKUP(Produccion[[#This Row],[PRODUCTO]],ValorXKG[#All],2,FALSE)</f>
        <v>103500</v>
      </c>
    </row>
    <row r="1113" spans="4:16" x14ac:dyDescent="0.25">
      <c r="D1113" s="4" t="s">
        <v>824</v>
      </c>
      <c r="E1113" s="5">
        <v>44599</v>
      </c>
      <c r="F1113" s="6">
        <v>0.88194444444444442</v>
      </c>
      <c r="G1113" s="6">
        <v>0.91666666666666663</v>
      </c>
      <c r="H1113" s="6">
        <f>MOD(Produccion[HORA FIN]-Produccion[HORA INICIO],1)</f>
        <v>3.472222222222221E-2</v>
      </c>
      <c r="I1113" s="16" t="s">
        <v>22</v>
      </c>
      <c r="J1113" s="7" t="s">
        <v>783</v>
      </c>
      <c r="K1113" s="7" t="s">
        <v>23</v>
      </c>
      <c r="L1113" s="7"/>
      <c r="M1113" s="7"/>
      <c r="N1113" s="7">
        <f>Produccion[[#This Row],[Cant. Bolsas]]*Produccion[[#This Row],[Kilos Bolsa]]</f>
        <v>0</v>
      </c>
      <c r="O1113" s="8" t="s">
        <v>45</v>
      </c>
      <c r="P1113" s="29">
        <f>Produccion[[#This Row],[Kilos Producidos]]*VLOOKUP(Produccion[[#This Row],[PRODUCTO]],ValorXKG[#All],2,FALSE)</f>
        <v>0</v>
      </c>
    </row>
    <row r="1114" spans="4:16" x14ac:dyDescent="0.25">
      <c r="D1114" s="4" t="s">
        <v>826</v>
      </c>
      <c r="E1114" s="5">
        <v>44599</v>
      </c>
      <c r="F1114" s="6">
        <v>0.91666666666666663</v>
      </c>
      <c r="G1114" s="6">
        <v>0.25</v>
      </c>
      <c r="H1114" s="6">
        <f>MOD(Produccion[HORA FIN]-Produccion[HORA INICIO],1)</f>
        <v>0.33333333333333337</v>
      </c>
      <c r="I1114" s="16" t="s">
        <v>22</v>
      </c>
      <c r="J1114" s="7" t="s">
        <v>788</v>
      </c>
      <c r="K1114" s="7" t="s">
        <v>23</v>
      </c>
      <c r="L1114" s="7"/>
      <c r="M1114" s="7"/>
      <c r="N1114" s="7">
        <f>Produccion[[#This Row],[Cant. Bolsas]]*Produccion[[#This Row],[Kilos Bolsa]]</f>
        <v>0</v>
      </c>
      <c r="O1114" s="8" t="s">
        <v>372</v>
      </c>
      <c r="P1114" s="29">
        <f>Produccion[[#This Row],[Kilos Producidos]]*VLOOKUP(Produccion[[#This Row],[PRODUCTO]],ValorXKG[#All],2,FALSE)</f>
        <v>0</v>
      </c>
    </row>
    <row r="1115" spans="4:16" x14ac:dyDescent="0.25">
      <c r="D1115" s="4" t="s">
        <v>825</v>
      </c>
      <c r="E1115" s="5">
        <v>44600</v>
      </c>
      <c r="F1115" s="6">
        <v>0.25</v>
      </c>
      <c r="G1115" s="6">
        <v>0.58333333333333337</v>
      </c>
      <c r="H1115" s="6">
        <f>MOD(Produccion[HORA FIN]-Produccion[HORA INICIO],1)</f>
        <v>0.33333333333333337</v>
      </c>
      <c r="I1115" s="16" t="s">
        <v>22</v>
      </c>
      <c r="J1115" s="7" t="s">
        <v>66</v>
      </c>
      <c r="K1115" s="7" t="s">
        <v>23</v>
      </c>
      <c r="L1115" s="7"/>
      <c r="M1115" s="7"/>
      <c r="N1115" s="7">
        <f>Produccion[[#This Row],[Cant. Bolsas]]*Produccion[[#This Row],[Kilos Bolsa]]</f>
        <v>0</v>
      </c>
      <c r="O1115" s="8" t="s">
        <v>49</v>
      </c>
      <c r="P1115" s="29">
        <f>Produccion[[#This Row],[Kilos Producidos]]*VLOOKUP(Produccion[[#This Row],[PRODUCTO]],ValorXKG[#All],2,FALSE)</f>
        <v>0</v>
      </c>
    </row>
    <row r="1116" spans="4:16" x14ac:dyDescent="0.25">
      <c r="D1116" s="4" t="s">
        <v>824</v>
      </c>
      <c r="E1116" s="5">
        <v>44600</v>
      </c>
      <c r="F1116" s="6">
        <v>0.58333333333333337</v>
      </c>
      <c r="G1116" s="6">
        <v>0.72916666666666663</v>
      </c>
      <c r="H1116" s="6">
        <f>MOD(Produccion[HORA FIN]-Produccion[HORA INICIO],1)</f>
        <v>0.14583333333333326</v>
      </c>
      <c r="I1116" s="16" t="s">
        <v>22</v>
      </c>
      <c r="J1116" s="7" t="s">
        <v>783</v>
      </c>
      <c r="K1116" s="7" t="s">
        <v>23</v>
      </c>
      <c r="L1116" s="7"/>
      <c r="M1116" s="7"/>
      <c r="N1116" s="7">
        <f>Produccion[[#This Row],[Cant. Bolsas]]*Produccion[[#This Row],[Kilos Bolsa]]</f>
        <v>0</v>
      </c>
      <c r="O1116" s="8" t="s">
        <v>45</v>
      </c>
      <c r="P1116" s="29">
        <f>Produccion[[#This Row],[Kilos Producidos]]*VLOOKUP(Produccion[[#This Row],[PRODUCTO]],ValorXKG[#All],2,FALSE)</f>
        <v>0</v>
      </c>
    </row>
    <row r="1117" spans="4:16" x14ac:dyDescent="0.25">
      <c r="D1117" s="4" t="s">
        <v>824</v>
      </c>
      <c r="E1117" s="5">
        <v>44600</v>
      </c>
      <c r="F1117" s="6">
        <v>0.72916666666666663</v>
      </c>
      <c r="G1117" s="6">
        <v>0.91666666666666663</v>
      </c>
      <c r="H1117" s="6">
        <f>MOD(Produccion[HORA FIN]-Produccion[HORA INICIO],1)</f>
        <v>0.1875</v>
      </c>
      <c r="I1117" s="16" t="s">
        <v>373</v>
      </c>
      <c r="J1117" s="7" t="s">
        <v>783</v>
      </c>
      <c r="K1117" s="7" t="s">
        <v>13</v>
      </c>
      <c r="L1117" s="7">
        <v>26</v>
      </c>
      <c r="M1117" s="7">
        <v>50</v>
      </c>
      <c r="N1117" s="7">
        <f>Produccion[[#This Row],[Cant. Bolsas]]*Produccion[[#This Row],[Kilos Bolsa]]</f>
        <v>1300</v>
      </c>
      <c r="O1117" s="8" t="s">
        <v>827</v>
      </c>
      <c r="P1117" s="29">
        <f>Produccion[[#This Row],[Kilos Producidos]]*VLOOKUP(Produccion[[#This Row],[PRODUCTO]],ValorXKG[#All],2,FALSE)</f>
        <v>130000</v>
      </c>
    </row>
    <row r="1118" spans="4:16" x14ac:dyDescent="0.25">
      <c r="D1118" s="4" t="s">
        <v>826</v>
      </c>
      <c r="E1118" s="5">
        <v>44600</v>
      </c>
      <c r="F1118" s="6">
        <v>0.91666666666666663</v>
      </c>
      <c r="G1118" s="6">
        <v>8.3333333333333329E-2</v>
      </c>
      <c r="H1118" s="6">
        <f>MOD(Produccion[HORA FIN]-Produccion[HORA INICIO],1)</f>
        <v>0.16666666666666674</v>
      </c>
      <c r="I1118" s="16" t="s">
        <v>374</v>
      </c>
      <c r="J1118" s="7" t="s">
        <v>788</v>
      </c>
      <c r="K1118" s="7" t="s">
        <v>13</v>
      </c>
      <c r="L1118" s="7">
        <v>14</v>
      </c>
      <c r="M1118" s="7">
        <v>50</v>
      </c>
      <c r="N1118" s="7">
        <f>Produccion[[#This Row],[Cant. Bolsas]]*Produccion[[#This Row],[Kilos Bolsa]]</f>
        <v>700</v>
      </c>
      <c r="O1118" s="8" t="s">
        <v>827</v>
      </c>
      <c r="P1118" s="29">
        <f>Produccion[[#This Row],[Kilos Producidos]]*VLOOKUP(Produccion[[#This Row],[PRODUCTO]],ValorXKG[#All],2,FALSE)</f>
        <v>70000</v>
      </c>
    </row>
    <row r="1119" spans="4:16" x14ac:dyDescent="0.25">
      <c r="D1119" s="4" t="s">
        <v>826</v>
      </c>
      <c r="E1119" s="5">
        <v>44600</v>
      </c>
      <c r="F1119" s="6">
        <v>8.3333333333333329E-2</v>
      </c>
      <c r="G1119" s="6">
        <v>0.25</v>
      </c>
      <c r="H1119" s="6">
        <f>MOD(Produccion[HORA FIN]-Produccion[HORA INICIO],1)</f>
        <v>0.16666666666666669</v>
      </c>
      <c r="I1119" s="16" t="s">
        <v>228</v>
      </c>
      <c r="J1119" s="7" t="s">
        <v>788</v>
      </c>
      <c r="K1119" s="7" t="s">
        <v>19</v>
      </c>
      <c r="L1119" s="7">
        <v>22</v>
      </c>
      <c r="M1119" s="7">
        <v>50</v>
      </c>
      <c r="N1119" s="7">
        <f>Produccion[[#This Row],[Cant. Bolsas]]*Produccion[[#This Row],[Kilos Bolsa]]</f>
        <v>1100</v>
      </c>
      <c r="O1119" s="8" t="s">
        <v>827</v>
      </c>
      <c r="P1119" s="29">
        <f>Produccion[[#This Row],[Kilos Producidos]]*VLOOKUP(Produccion[[#This Row],[PRODUCTO]],ValorXKG[#All],2,FALSE)</f>
        <v>110000</v>
      </c>
    </row>
    <row r="1120" spans="4:16" x14ac:dyDescent="0.25">
      <c r="D1120" s="4" t="s">
        <v>825</v>
      </c>
      <c r="E1120" s="5">
        <v>44601</v>
      </c>
      <c r="F1120" s="6">
        <v>0.25</v>
      </c>
      <c r="G1120" s="6">
        <v>0.36805555555555558</v>
      </c>
      <c r="H1120" s="6">
        <f>MOD(Produccion[HORA FIN]-Produccion[HORA INICIO],1)</f>
        <v>0.11805555555555558</v>
      </c>
      <c r="I1120" s="16" t="s">
        <v>290</v>
      </c>
      <c r="J1120" s="7" t="s">
        <v>66</v>
      </c>
      <c r="K1120" s="7" t="s">
        <v>19</v>
      </c>
      <c r="L1120" s="7">
        <v>12</v>
      </c>
      <c r="M1120" s="7">
        <v>50</v>
      </c>
      <c r="N1120" s="7">
        <f>Produccion[[#This Row],[Cant. Bolsas]]*Produccion[[#This Row],[Kilos Bolsa]]</f>
        <v>600</v>
      </c>
      <c r="O1120" s="8" t="s">
        <v>827</v>
      </c>
      <c r="P1120" s="29">
        <f>Produccion[[#This Row],[Kilos Producidos]]*VLOOKUP(Produccion[[#This Row],[PRODUCTO]],ValorXKG[#All],2,FALSE)</f>
        <v>60000</v>
      </c>
    </row>
    <row r="1121" spans="4:16" x14ac:dyDescent="0.25">
      <c r="D1121" s="4" t="s">
        <v>825</v>
      </c>
      <c r="E1121" s="5">
        <v>44601</v>
      </c>
      <c r="F1121" s="6">
        <v>0.36805555555555558</v>
      </c>
      <c r="G1121" s="6">
        <v>0.39930555555555558</v>
      </c>
      <c r="H1121" s="6">
        <f>MOD(Produccion[HORA FIN]-Produccion[HORA INICIO],1)</f>
        <v>3.125E-2</v>
      </c>
      <c r="I1121" s="16" t="s">
        <v>22</v>
      </c>
      <c r="J1121" s="7" t="s">
        <v>66</v>
      </c>
      <c r="K1121" s="7" t="s">
        <v>23</v>
      </c>
      <c r="L1121" s="7"/>
      <c r="M1121" s="7"/>
      <c r="N1121" s="7">
        <f>Produccion[[#This Row],[Cant. Bolsas]]*Produccion[[#This Row],[Kilos Bolsa]]</f>
        <v>0</v>
      </c>
      <c r="O1121" s="8" t="s">
        <v>28</v>
      </c>
      <c r="P1121" s="29">
        <f>Produccion[[#This Row],[Kilos Producidos]]*VLOOKUP(Produccion[[#This Row],[PRODUCTO]],ValorXKG[#All],2,FALSE)</f>
        <v>0</v>
      </c>
    </row>
    <row r="1122" spans="4:16" x14ac:dyDescent="0.25">
      <c r="D1122" s="4" t="s">
        <v>825</v>
      </c>
      <c r="E1122" s="5">
        <v>44601</v>
      </c>
      <c r="F1122" s="6">
        <v>0.39930555555555558</v>
      </c>
      <c r="G1122" s="6">
        <v>0.58333333333333337</v>
      </c>
      <c r="H1122" s="6">
        <f>MOD(Produccion[HORA FIN]-Produccion[HORA INICIO],1)</f>
        <v>0.18402777777777779</v>
      </c>
      <c r="I1122" s="16" t="s">
        <v>375</v>
      </c>
      <c r="J1122" s="7" t="s">
        <v>66</v>
      </c>
      <c r="K1122" s="7" t="s">
        <v>32</v>
      </c>
      <c r="L1122" s="7">
        <v>45</v>
      </c>
      <c r="M1122" s="7">
        <v>30</v>
      </c>
      <c r="N1122" s="7">
        <f>Produccion[[#This Row],[Cant. Bolsas]]*Produccion[[#This Row],[Kilos Bolsa]]</f>
        <v>1350</v>
      </c>
      <c r="O1122" s="8" t="s">
        <v>827</v>
      </c>
      <c r="P1122" s="29">
        <f>Produccion[[#This Row],[Kilos Producidos]]*VLOOKUP(Produccion[[#This Row],[PRODUCTO]],ValorXKG[#All],2,FALSE)</f>
        <v>155250</v>
      </c>
    </row>
    <row r="1123" spans="4:16" x14ac:dyDescent="0.25">
      <c r="D1123" s="4" t="s">
        <v>824</v>
      </c>
      <c r="E1123" s="5">
        <v>44601</v>
      </c>
      <c r="F1123" s="6">
        <v>0.58333333333333337</v>
      </c>
      <c r="G1123" s="6">
        <v>0.91666666666666663</v>
      </c>
      <c r="H1123" s="6">
        <f>MOD(Produccion[HORA FIN]-Produccion[HORA INICIO],1)</f>
        <v>0.33333333333333326</v>
      </c>
      <c r="I1123" s="16" t="s">
        <v>139</v>
      </c>
      <c r="J1123" s="7" t="s">
        <v>783</v>
      </c>
      <c r="K1123" s="7" t="s">
        <v>64</v>
      </c>
      <c r="L1123" s="7">
        <v>70</v>
      </c>
      <c r="M1123" s="7">
        <v>30</v>
      </c>
      <c r="N1123" s="7">
        <f>Produccion[[#This Row],[Cant. Bolsas]]*Produccion[[#This Row],[Kilos Bolsa]]</f>
        <v>2100</v>
      </c>
      <c r="O1123" s="8" t="s">
        <v>827</v>
      </c>
      <c r="P1123" s="29">
        <f>Produccion[[#This Row],[Kilos Producidos]]*VLOOKUP(Produccion[[#This Row],[PRODUCTO]],ValorXKG[#All],2,FALSE)</f>
        <v>241500</v>
      </c>
    </row>
    <row r="1124" spans="4:16" x14ac:dyDescent="0.25">
      <c r="D1124" s="4" t="s">
        <v>826</v>
      </c>
      <c r="E1124" s="5">
        <v>44601</v>
      </c>
      <c r="F1124" s="6">
        <v>0.91666666666666663</v>
      </c>
      <c r="G1124" s="6">
        <v>0.95833333333333337</v>
      </c>
      <c r="H1124" s="6">
        <f>MOD(Produccion[HORA FIN]-Produccion[HORA INICIO],1)</f>
        <v>4.1666666666666741E-2</v>
      </c>
      <c r="I1124" s="16" t="s">
        <v>141</v>
      </c>
      <c r="J1124" s="7" t="s">
        <v>788</v>
      </c>
      <c r="K1124" s="7" t="s">
        <v>32</v>
      </c>
      <c r="L1124" s="7">
        <v>11</v>
      </c>
      <c r="M1124" s="7">
        <v>30</v>
      </c>
      <c r="N1124" s="7">
        <f>Produccion[[#This Row],[Cant. Bolsas]]*Produccion[[#This Row],[Kilos Bolsa]]</f>
        <v>330</v>
      </c>
      <c r="O1124" s="8" t="s">
        <v>827</v>
      </c>
      <c r="P1124" s="29">
        <f>Produccion[[#This Row],[Kilos Producidos]]*VLOOKUP(Produccion[[#This Row],[PRODUCTO]],ValorXKG[#All],2,FALSE)</f>
        <v>37950</v>
      </c>
    </row>
    <row r="1125" spans="4:16" x14ac:dyDescent="0.25">
      <c r="D1125" s="4" t="s">
        <v>826</v>
      </c>
      <c r="E1125" s="5">
        <v>44601</v>
      </c>
      <c r="F1125" s="6">
        <v>0.95833333333333337</v>
      </c>
      <c r="G1125" s="6">
        <v>0.25</v>
      </c>
      <c r="H1125" s="6">
        <f>MOD(Produccion[HORA FIN]-Produccion[HORA INICIO],1)</f>
        <v>0.29166666666666663</v>
      </c>
      <c r="I1125" s="16" t="s">
        <v>98</v>
      </c>
      <c r="J1125" s="7" t="s">
        <v>788</v>
      </c>
      <c r="K1125" s="7" t="s">
        <v>331</v>
      </c>
      <c r="L1125" s="7">
        <v>60</v>
      </c>
      <c r="M1125" s="7">
        <v>30</v>
      </c>
      <c r="N1125" s="7">
        <f>Produccion[[#This Row],[Cant. Bolsas]]*Produccion[[#This Row],[Kilos Bolsa]]</f>
        <v>1800</v>
      </c>
      <c r="O1125" s="8" t="s">
        <v>827</v>
      </c>
      <c r="P1125" s="29">
        <f>Produccion[[#This Row],[Kilos Producidos]]*VLOOKUP(Produccion[[#This Row],[PRODUCTO]],ValorXKG[#All],2,FALSE)</f>
        <v>207000</v>
      </c>
    </row>
    <row r="1126" spans="4:16" x14ac:dyDescent="0.25">
      <c r="D1126" s="4" t="s">
        <v>825</v>
      </c>
      <c r="E1126" s="5">
        <v>44602</v>
      </c>
      <c r="F1126" s="6">
        <v>0.25</v>
      </c>
      <c r="G1126" s="6">
        <v>0.2986111111111111</v>
      </c>
      <c r="H1126" s="6">
        <f>MOD(Produccion[HORA FIN]-Produccion[HORA INICIO],1)</f>
        <v>4.8611111111111105E-2</v>
      </c>
      <c r="I1126" s="16" t="s">
        <v>376</v>
      </c>
      <c r="J1126" s="7" t="s">
        <v>66</v>
      </c>
      <c r="K1126" s="7" t="s">
        <v>331</v>
      </c>
      <c r="L1126" s="7">
        <v>5</v>
      </c>
      <c r="M1126" s="7">
        <v>30</v>
      </c>
      <c r="N1126" s="7">
        <f>Produccion[[#This Row],[Cant. Bolsas]]*Produccion[[#This Row],[Kilos Bolsa]]</f>
        <v>150</v>
      </c>
      <c r="O1126" s="8" t="s">
        <v>827</v>
      </c>
      <c r="P1126" s="29">
        <f>Produccion[[#This Row],[Kilos Producidos]]*VLOOKUP(Produccion[[#This Row],[PRODUCTO]],ValorXKG[#All],2,FALSE)</f>
        <v>17250</v>
      </c>
    </row>
    <row r="1127" spans="4:16" x14ac:dyDescent="0.25">
      <c r="D1127" s="4" t="s">
        <v>825</v>
      </c>
      <c r="E1127" s="5">
        <v>44602</v>
      </c>
      <c r="F1127" s="6">
        <v>0.2986111111111111</v>
      </c>
      <c r="G1127" s="6">
        <v>0.58333333333333337</v>
      </c>
      <c r="H1127" s="6">
        <f>MOD(Produccion[HORA FIN]-Produccion[HORA INICIO],1)</f>
        <v>0.28472222222222227</v>
      </c>
      <c r="I1127" s="16" t="s">
        <v>22</v>
      </c>
      <c r="J1127" s="7" t="s">
        <v>66</v>
      </c>
      <c r="K1127" s="7" t="s">
        <v>23</v>
      </c>
      <c r="L1127" s="7"/>
      <c r="M1127" s="7"/>
      <c r="N1127" s="7">
        <f>Produccion[[#This Row],[Cant. Bolsas]]*Produccion[[#This Row],[Kilos Bolsa]]</f>
        <v>0</v>
      </c>
      <c r="O1127" s="8" t="s">
        <v>28</v>
      </c>
      <c r="P1127" s="29">
        <f>Produccion[[#This Row],[Kilos Producidos]]*VLOOKUP(Produccion[[#This Row],[PRODUCTO]],ValorXKG[#All],2,FALSE)</f>
        <v>0</v>
      </c>
    </row>
    <row r="1128" spans="4:16" x14ac:dyDescent="0.25">
      <c r="D1128" s="4" t="s">
        <v>824</v>
      </c>
      <c r="E1128" s="5">
        <v>44602</v>
      </c>
      <c r="F1128" s="6">
        <v>0.58333333333333337</v>
      </c>
      <c r="G1128" s="6">
        <v>0.91666666666666663</v>
      </c>
      <c r="H1128" s="6">
        <f>MOD(Produccion[HORA FIN]-Produccion[HORA INICIO],1)</f>
        <v>0.33333333333333326</v>
      </c>
      <c r="I1128" s="16" t="s">
        <v>22</v>
      </c>
      <c r="J1128" s="7" t="s">
        <v>783</v>
      </c>
      <c r="K1128" s="7" t="s">
        <v>23</v>
      </c>
      <c r="L1128" s="7"/>
      <c r="M1128" s="7"/>
      <c r="N1128" s="7">
        <f>Produccion[[#This Row],[Cant. Bolsas]]*Produccion[[#This Row],[Kilos Bolsa]]</f>
        <v>0</v>
      </c>
      <c r="O1128" s="8" t="s">
        <v>45</v>
      </c>
      <c r="P1128" s="29">
        <f>Produccion[[#This Row],[Kilos Producidos]]*VLOOKUP(Produccion[[#This Row],[PRODUCTO]],ValorXKG[#All],2,FALSE)</f>
        <v>0</v>
      </c>
    </row>
    <row r="1129" spans="4:16" x14ac:dyDescent="0.25">
      <c r="D1129" s="4" t="s">
        <v>826</v>
      </c>
      <c r="E1129" s="5">
        <v>44602</v>
      </c>
      <c r="F1129" s="6">
        <v>0.91666666666666663</v>
      </c>
      <c r="G1129" s="6">
        <v>0.25</v>
      </c>
      <c r="H1129" s="6">
        <f>MOD(Produccion[HORA FIN]-Produccion[HORA INICIO],1)</f>
        <v>0.33333333333333337</v>
      </c>
      <c r="I1129" s="16" t="s">
        <v>22</v>
      </c>
      <c r="J1129" s="7" t="s">
        <v>788</v>
      </c>
      <c r="K1129" s="7" t="s">
        <v>23</v>
      </c>
      <c r="L1129" s="7"/>
      <c r="M1129" s="7"/>
      <c r="N1129" s="7">
        <f>Produccion[[#This Row],[Cant. Bolsas]]*Produccion[[#This Row],[Kilos Bolsa]]</f>
        <v>0</v>
      </c>
      <c r="O1129" s="8" t="s">
        <v>45</v>
      </c>
      <c r="P1129" s="29">
        <f>Produccion[[#This Row],[Kilos Producidos]]*VLOOKUP(Produccion[[#This Row],[PRODUCTO]],ValorXKG[#All],2,FALSE)</f>
        <v>0</v>
      </c>
    </row>
    <row r="1130" spans="4:16" x14ac:dyDescent="0.25">
      <c r="D1130" s="4" t="s">
        <v>825</v>
      </c>
      <c r="E1130" s="5">
        <v>44603</v>
      </c>
      <c r="F1130" s="6">
        <v>0.25</v>
      </c>
      <c r="G1130" s="6">
        <v>0.35416666666666669</v>
      </c>
      <c r="H1130" s="6">
        <f>MOD(Produccion[HORA FIN]-Produccion[HORA INICIO],1)</f>
        <v>0.10416666666666669</v>
      </c>
      <c r="I1130" s="16" t="s">
        <v>22</v>
      </c>
      <c r="J1130" s="7" t="s">
        <v>413</v>
      </c>
      <c r="K1130" s="7" t="s">
        <v>23</v>
      </c>
      <c r="L1130" s="7"/>
      <c r="M1130" s="7"/>
      <c r="N1130" s="7">
        <f>Produccion[[#This Row],[Cant. Bolsas]]*Produccion[[#This Row],[Kilos Bolsa]]</f>
        <v>0</v>
      </c>
      <c r="O1130" s="8" t="s">
        <v>192</v>
      </c>
      <c r="P1130" s="29">
        <f>Produccion[[#This Row],[Kilos Producidos]]*VLOOKUP(Produccion[[#This Row],[PRODUCTO]],ValorXKG[#All],2,FALSE)</f>
        <v>0</v>
      </c>
    </row>
    <row r="1131" spans="4:16" x14ac:dyDescent="0.25">
      <c r="D1131" s="4" t="s">
        <v>825</v>
      </c>
      <c r="E1131" s="5">
        <v>44603</v>
      </c>
      <c r="F1131" s="6">
        <v>0.35416666666666669</v>
      </c>
      <c r="G1131" s="6">
        <v>0.39583333333333331</v>
      </c>
      <c r="H1131" s="6">
        <f>MOD(Produccion[HORA FIN]-Produccion[HORA INICIO],1)</f>
        <v>4.166666666666663E-2</v>
      </c>
      <c r="I1131" s="16" t="s">
        <v>42</v>
      </c>
      <c r="J1131" s="7" t="s">
        <v>413</v>
      </c>
      <c r="K1131" s="7" t="s">
        <v>32</v>
      </c>
      <c r="L1131" s="7">
        <v>9</v>
      </c>
      <c r="M1131" s="7">
        <v>30</v>
      </c>
      <c r="N1131" s="7">
        <f>Produccion[[#This Row],[Cant. Bolsas]]*Produccion[[#This Row],[Kilos Bolsa]]</f>
        <v>270</v>
      </c>
      <c r="O1131" s="8" t="s">
        <v>827</v>
      </c>
      <c r="P1131" s="29">
        <f>Produccion[[#This Row],[Kilos Producidos]]*VLOOKUP(Produccion[[#This Row],[PRODUCTO]],ValorXKG[#All],2,FALSE)</f>
        <v>31050</v>
      </c>
    </row>
    <row r="1132" spans="4:16" x14ac:dyDescent="0.25">
      <c r="D1132" s="4" t="s">
        <v>825</v>
      </c>
      <c r="E1132" s="5">
        <v>44603</v>
      </c>
      <c r="F1132" s="6">
        <v>0.39583333333333331</v>
      </c>
      <c r="G1132" s="6">
        <v>0.58333333333333337</v>
      </c>
      <c r="H1132" s="6">
        <f>MOD(Produccion[HORA FIN]-Produccion[HORA INICIO],1)</f>
        <v>0.18750000000000006</v>
      </c>
      <c r="I1132" s="16" t="s">
        <v>22</v>
      </c>
      <c r="J1132" s="7" t="s">
        <v>413</v>
      </c>
      <c r="K1132" s="7" t="s">
        <v>23</v>
      </c>
      <c r="L1132" s="7"/>
      <c r="M1132" s="7"/>
      <c r="N1132" s="7">
        <f>Produccion[[#This Row],[Cant. Bolsas]]*Produccion[[#This Row],[Kilos Bolsa]]</f>
        <v>0</v>
      </c>
      <c r="O1132" s="8" t="s">
        <v>49</v>
      </c>
      <c r="P1132" s="29">
        <f>Produccion[[#This Row],[Kilos Producidos]]*VLOOKUP(Produccion[[#This Row],[PRODUCTO]],ValorXKG[#All],2,FALSE)</f>
        <v>0</v>
      </c>
    </row>
    <row r="1133" spans="4:16" x14ac:dyDescent="0.25">
      <c r="D1133" s="4" t="s">
        <v>824</v>
      </c>
      <c r="E1133" s="5">
        <v>44603</v>
      </c>
      <c r="F1133" s="6">
        <v>0.58333333333333337</v>
      </c>
      <c r="G1133" s="6">
        <v>0.91666666666666663</v>
      </c>
      <c r="H1133" s="6">
        <f>MOD(Produccion[HORA FIN]-Produccion[HORA INICIO],1)</f>
        <v>0.33333333333333326</v>
      </c>
      <c r="I1133" s="16" t="s">
        <v>162</v>
      </c>
      <c r="J1133" s="7" t="s">
        <v>783</v>
      </c>
      <c r="K1133" s="7" t="s">
        <v>26</v>
      </c>
      <c r="L1133" s="7">
        <v>20</v>
      </c>
      <c r="M1133" s="7">
        <v>40</v>
      </c>
      <c r="N1133" s="7">
        <f>Produccion[[#This Row],[Cant. Bolsas]]*Produccion[[#This Row],[Kilos Bolsa]]</f>
        <v>800</v>
      </c>
      <c r="O1133" s="8" t="s">
        <v>827</v>
      </c>
      <c r="P1133" s="29">
        <f>Produccion[[#This Row],[Kilos Producidos]]*VLOOKUP(Produccion[[#This Row],[PRODUCTO]],ValorXKG[#All],2,FALSE)</f>
        <v>120000</v>
      </c>
    </row>
    <row r="1134" spans="4:16" x14ac:dyDescent="0.25">
      <c r="D1134" s="4" t="s">
        <v>826</v>
      </c>
      <c r="E1134" s="5">
        <v>44603</v>
      </c>
      <c r="F1134" s="6">
        <v>0.91666666666666663</v>
      </c>
      <c r="G1134" s="6">
        <v>0.25</v>
      </c>
      <c r="H1134" s="6">
        <f>MOD(Produccion[HORA FIN]-Produccion[HORA INICIO],1)</f>
        <v>0.33333333333333337</v>
      </c>
      <c r="I1134" s="16" t="s">
        <v>162</v>
      </c>
      <c r="J1134" s="7" t="s">
        <v>788</v>
      </c>
      <c r="K1134" s="7" t="s">
        <v>26</v>
      </c>
      <c r="L1134" s="7">
        <v>20</v>
      </c>
      <c r="M1134" s="7">
        <v>40</v>
      </c>
      <c r="N1134" s="7">
        <f>Produccion[[#This Row],[Cant. Bolsas]]*Produccion[[#This Row],[Kilos Bolsa]]</f>
        <v>800</v>
      </c>
      <c r="O1134" s="8" t="s">
        <v>827</v>
      </c>
      <c r="P1134" s="29">
        <f>Produccion[[#This Row],[Kilos Producidos]]*VLOOKUP(Produccion[[#This Row],[PRODUCTO]],ValorXKG[#All],2,FALSE)</f>
        <v>120000</v>
      </c>
    </row>
    <row r="1135" spans="4:16" x14ac:dyDescent="0.25">
      <c r="D1135" s="4" t="s">
        <v>825</v>
      </c>
      <c r="E1135" s="5">
        <v>44606</v>
      </c>
      <c r="F1135" s="6">
        <v>0.25</v>
      </c>
      <c r="G1135" s="6">
        <v>0.58333333333333337</v>
      </c>
      <c r="H1135" s="6">
        <f>MOD(Produccion[HORA FIN]-Produccion[HORA INICIO],1)</f>
        <v>0.33333333333333337</v>
      </c>
      <c r="I1135" s="16" t="s">
        <v>22</v>
      </c>
      <c r="J1135" s="7" t="s">
        <v>66</v>
      </c>
      <c r="K1135" s="7" t="s">
        <v>23</v>
      </c>
      <c r="L1135" s="7"/>
      <c r="M1135" s="7"/>
      <c r="N1135" s="7">
        <f>Produccion[[#This Row],[Cant. Bolsas]]*Produccion[[#This Row],[Kilos Bolsa]]</f>
        <v>0</v>
      </c>
      <c r="O1135" s="8" t="s">
        <v>49</v>
      </c>
      <c r="P1135" s="29">
        <f>Produccion[[#This Row],[Kilos Producidos]]*VLOOKUP(Produccion[[#This Row],[PRODUCTO]],ValorXKG[#All],2,FALSE)</f>
        <v>0</v>
      </c>
    </row>
    <row r="1136" spans="4:16" x14ac:dyDescent="0.25">
      <c r="D1136" s="4" t="s">
        <v>824</v>
      </c>
      <c r="E1136" s="5">
        <v>44606</v>
      </c>
      <c r="F1136" s="6">
        <v>0.58333333333333337</v>
      </c>
      <c r="G1136" s="6">
        <v>0.91666666666666663</v>
      </c>
      <c r="H1136" s="6">
        <f>MOD(Produccion[HORA FIN]-Produccion[HORA INICIO],1)</f>
        <v>0.33333333333333326</v>
      </c>
      <c r="I1136" s="16" t="s">
        <v>22</v>
      </c>
      <c r="J1136" s="7" t="s">
        <v>783</v>
      </c>
      <c r="K1136" s="7" t="s">
        <v>23</v>
      </c>
      <c r="L1136" s="7"/>
      <c r="M1136" s="7"/>
      <c r="N1136" s="7">
        <f>Produccion[[#This Row],[Cant. Bolsas]]*Produccion[[#This Row],[Kilos Bolsa]]</f>
        <v>0</v>
      </c>
      <c r="O1136" s="8" t="s">
        <v>49</v>
      </c>
      <c r="P1136" s="29">
        <f>Produccion[[#This Row],[Kilos Producidos]]*VLOOKUP(Produccion[[#This Row],[PRODUCTO]],ValorXKG[#All],2,FALSE)</f>
        <v>0</v>
      </c>
    </row>
    <row r="1137" spans="4:16" x14ac:dyDescent="0.25">
      <c r="D1137" s="4" t="s">
        <v>826</v>
      </c>
      <c r="E1137" s="5">
        <v>44606</v>
      </c>
      <c r="F1137" s="6">
        <v>0.91666666666666663</v>
      </c>
      <c r="G1137" s="6">
        <v>0</v>
      </c>
      <c r="H1137" s="6">
        <f>MOD(Produccion[HORA FIN]-Produccion[HORA INICIO],1)</f>
        <v>8.333333333333337E-2</v>
      </c>
      <c r="I1137" s="16" t="s">
        <v>22</v>
      </c>
      <c r="J1137" s="7" t="s">
        <v>788</v>
      </c>
      <c r="K1137" s="7" t="s">
        <v>23</v>
      </c>
      <c r="L1137" s="7"/>
      <c r="M1137" s="7"/>
      <c r="N1137" s="7">
        <f>Produccion[[#This Row],[Cant. Bolsas]]*Produccion[[#This Row],[Kilos Bolsa]]</f>
        <v>0</v>
      </c>
      <c r="O1137" s="8" t="s">
        <v>45</v>
      </c>
      <c r="P1137" s="29">
        <f>Produccion[[#This Row],[Kilos Producidos]]*VLOOKUP(Produccion[[#This Row],[PRODUCTO]],ValorXKG[#All],2,FALSE)</f>
        <v>0</v>
      </c>
    </row>
    <row r="1138" spans="4:16" x14ac:dyDescent="0.25">
      <c r="D1138" s="4" t="s">
        <v>826</v>
      </c>
      <c r="E1138" s="5">
        <v>44606</v>
      </c>
      <c r="F1138" s="6">
        <v>0</v>
      </c>
      <c r="G1138" s="6">
        <v>0.25</v>
      </c>
      <c r="H1138" s="6">
        <f>MOD(Produccion[HORA FIN]-Produccion[HORA INICIO],1)</f>
        <v>0.25</v>
      </c>
      <c r="I1138" s="16" t="s">
        <v>21</v>
      </c>
      <c r="J1138" s="7" t="s">
        <v>788</v>
      </c>
      <c r="K1138" s="7" t="s">
        <v>64</v>
      </c>
      <c r="L1138" s="7">
        <v>45</v>
      </c>
      <c r="M1138" s="7">
        <v>30</v>
      </c>
      <c r="N1138" s="7">
        <f>Produccion[[#This Row],[Cant. Bolsas]]*Produccion[[#This Row],[Kilos Bolsa]]</f>
        <v>1350</v>
      </c>
      <c r="O1138" s="8" t="s">
        <v>827</v>
      </c>
      <c r="P1138" s="29">
        <f>Produccion[[#This Row],[Kilos Producidos]]*VLOOKUP(Produccion[[#This Row],[PRODUCTO]],ValorXKG[#All],2,FALSE)</f>
        <v>155250</v>
      </c>
    </row>
    <row r="1139" spans="4:16" x14ac:dyDescent="0.25">
      <c r="D1139" s="4" t="s">
        <v>825</v>
      </c>
      <c r="E1139" s="5">
        <v>44607</v>
      </c>
      <c r="F1139" s="6">
        <v>0.25</v>
      </c>
      <c r="G1139" s="6">
        <v>0.27777777777777779</v>
      </c>
      <c r="H1139" s="6">
        <f>MOD(Produccion[HORA FIN]-Produccion[HORA INICIO],1)</f>
        <v>2.777777777777779E-2</v>
      </c>
      <c r="I1139" s="16" t="s">
        <v>22</v>
      </c>
      <c r="J1139" s="7" t="s">
        <v>413</v>
      </c>
      <c r="K1139" s="7" t="s">
        <v>23</v>
      </c>
      <c r="L1139" s="7"/>
      <c r="M1139" s="7"/>
      <c r="N1139" s="7">
        <f>Produccion[[#This Row],[Cant. Bolsas]]*Produccion[[#This Row],[Kilos Bolsa]]</f>
        <v>0</v>
      </c>
      <c r="O1139" s="8" t="s">
        <v>45</v>
      </c>
      <c r="P1139" s="29">
        <f>Produccion[[#This Row],[Kilos Producidos]]*VLOOKUP(Produccion[[#This Row],[PRODUCTO]],ValorXKG[#All],2,FALSE)</f>
        <v>0</v>
      </c>
    </row>
    <row r="1140" spans="4:16" x14ac:dyDescent="0.25">
      <c r="D1140" s="4" t="s">
        <v>825</v>
      </c>
      <c r="E1140" s="5">
        <v>44607</v>
      </c>
      <c r="F1140" s="6">
        <v>0.27777777777777779</v>
      </c>
      <c r="G1140" s="6">
        <v>0.58333333333333337</v>
      </c>
      <c r="H1140" s="6">
        <f>MOD(Produccion[HORA FIN]-Produccion[HORA INICIO],1)</f>
        <v>0.30555555555555558</v>
      </c>
      <c r="I1140" s="16" t="s">
        <v>377</v>
      </c>
      <c r="J1140" s="7" t="s">
        <v>413</v>
      </c>
      <c r="K1140" s="7" t="s">
        <v>331</v>
      </c>
      <c r="L1140" s="7">
        <v>54</v>
      </c>
      <c r="M1140" s="7">
        <v>30</v>
      </c>
      <c r="N1140" s="7">
        <f>Produccion[[#This Row],[Cant. Bolsas]]*Produccion[[#This Row],[Kilos Bolsa]]</f>
        <v>1620</v>
      </c>
      <c r="O1140" s="8" t="s">
        <v>827</v>
      </c>
      <c r="P1140" s="29">
        <f>Produccion[[#This Row],[Kilos Producidos]]*VLOOKUP(Produccion[[#This Row],[PRODUCTO]],ValorXKG[#All],2,FALSE)</f>
        <v>186300</v>
      </c>
    </row>
    <row r="1141" spans="4:16" x14ac:dyDescent="0.25">
      <c r="D1141" s="4" t="s">
        <v>824</v>
      </c>
      <c r="E1141" s="5">
        <v>44607</v>
      </c>
      <c r="F1141" s="6">
        <v>0.58333333333333337</v>
      </c>
      <c r="G1141" s="6">
        <v>0.69444444444444442</v>
      </c>
      <c r="H1141" s="6">
        <f>MOD(Produccion[HORA FIN]-Produccion[HORA INICIO],1)</f>
        <v>0.11111111111111105</v>
      </c>
      <c r="I1141" s="16" t="s">
        <v>21</v>
      </c>
      <c r="J1141" s="7" t="s">
        <v>74</v>
      </c>
      <c r="K1141" s="7" t="s">
        <v>331</v>
      </c>
      <c r="L1141" s="7">
        <v>20</v>
      </c>
      <c r="M1141" s="7">
        <v>30</v>
      </c>
      <c r="N1141" s="7">
        <f>Produccion[[#This Row],[Cant. Bolsas]]*Produccion[[#This Row],[Kilos Bolsa]]</f>
        <v>600</v>
      </c>
      <c r="O1141" s="8" t="s">
        <v>827</v>
      </c>
      <c r="P1141" s="29">
        <f>Produccion[[#This Row],[Kilos Producidos]]*VLOOKUP(Produccion[[#This Row],[PRODUCTO]],ValorXKG[#All],2,FALSE)</f>
        <v>69000</v>
      </c>
    </row>
    <row r="1142" spans="4:16" x14ac:dyDescent="0.25">
      <c r="D1142" s="4" t="s">
        <v>824</v>
      </c>
      <c r="E1142" s="5">
        <v>44607</v>
      </c>
      <c r="F1142" s="6">
        <v>0.69444444444444442</v>
      </c>
      <c r="G1142" s="6">
        <v>0.91666666666666663</v>
      </c>
      <c r="H1142" s="6">
        <f>MOD(Produccion[HORA FIN]-Produccion[HORA INICIO],1)</f>
        <v>0.22222222222222221</v>
      </c>
      <c r="I1142" s="16" t="s">
        <v>22</v>
      </c>
      <c r="J1142" s="7" t="s">
        <v>74</v>
      </c>
      <c r="K1142" s="7" t="s">
        <v>23</v>
      </c>
      <c r="L1142" s="7"/>
      <c r="M1142" s="7"/>
      <c r="N1142" s="7">
        <f>Produccion[[#This Row],[Cant. Bolsas]]*Produccion[[#This Row],[Kilos Bolsa]]</f>
        <v>0</v>
      </c>
      <c r="O1142" s="8" t="s">
        <v>28</v>
      </c>
      <c r="P1142" s="29">
        <f>Produccion[[#This Row],[Kilos Producidos]]*VLOOKUP(Produccion[[#This Row],[PRODUCTO]],ValorXKG[#All],2,FALSE)</f>
        <v>0</v>
      </c>
    </row>
    <row r="1143" spans="4:16" x14ac:dyDescent="0.25">
      <c r="D1143" s="4" t="s">
        <v>826</v>
      </c>
      <c r="E1143" s="5">
        <v>44607</v>
      </c>
      <c r="F1143" s="6">
        <v>0.91666666666666663</v>
      </c>
      <c r="G1143" s="6">
        <v>0.25</v>
      </c>
      <c r="H1143" s="6">
        <f>MOD(Produccion[HORA FIN]-Produccion[HORA INICIO],1)</f>
        <v>0.33333333333333337</v>
      </c>
      <c r="I1143" s="16" t="s">
        <v>52</v>
      </c>
      <c r="J1143" s="7" t="s">
        <v>788</v>
      </c>
      <c r="K1143" s="7" t="s">
        <v>331</v>
      </c>
      <c r="L1143" s="7">
        <v>62</v>
      </c>
      <c r="M1143" s="7">
        <v>30</v>
      </c>
      <c r="N1143" s="7">
        <f>Produccion[[#This Row],[Cant. Bolsas]]*Produccion[[#This Row],[Kilos Bolsa]]</f>
        <v>1860</v>
      </c>
      <c r="O1143" s="8" t="s">
        <v>827</v>
      </c>
      <c r="P1143" s="29">
        <f>Produccion[[#This Row],[Kilos Producidos]]*VLOOKUP(Produccion[[#This Row],[PRODUCTO]],ValorXKG[#All],2,FALSE)</f>
        <v>213900</v>
      </c>
    </row>
    <row r="1144" spans="4:16" x14ac:dyDescent="0.25">
      <c r="D1144" s="4" t="s">
        <v>825</v>
      </c>
      <c r="E1144" s="5">
        <v>44608</v>
      </c>
      <c r="F1144" s="6">
        <v>0.25</v>
      </c>
      <c r="G1144" s="6">
        <v>0.28125</v>
      </c>
      <c r="H1144" s="6">
        <f>MOD(Produccion[HORA FIN]-Produccion[HORA INICIO],1)</f>
        <v>3.125E-2</v>
      </c>
      <c r="I1144" s="16" t="s">
        <v>22</v>
      </c>
      <c r="J1144" s="7" t="s">
        <v>413</v>
      </c>
      <c r="K1144" s="7" t="s">
        <v>23</v>
      </c>
      <c r="L1144" s="7"/>
      <c r="M1144" s="7"/>
      <c r="N1144" s="7">
        <f>Produccion[[#This Row],[Cant. Bolsas]]*Produccion[[#This Row],[Kilos Bolsa]]</f>
        <v>0</v>
      </c>
      <c r="O1144" s="8" t="s">
        <v>49</v>
      </c>
      <c r="P1144" s="29">
        <f>Produccion[[#This Row],[Kilos Producidos]]*VLOOKUP(Produccion[[#This Row],[PRODUCTO]],ValorXKG[#All],2,FALSE)</f>
        <v>0</v>
      </c>
    </row>
    <row r="1145" spans="4:16" x14ac:dyDescent="0.25">
      <c r="D1145" s="4" t="s">
        <v>825</v>
      </c>
      <c r="E1145" s="5">
        <v>44608</v>
      </c>
      <c r="F1145" s="6">
        <v>0.28125</v>
      </c>
      <c r="G1145" s="6">
        <v>0.58333333333333337</v>
      </c>
      <c r="H1145" s="6">
        <f>MOD(Produccion[HORA FIN]-Produccion[HORA INICIO],1)</f>
        <v>0.30208333333333337</v>
      </c>
      <c r="I1145" s="16" t="s">
        <v>378</v>
      </c>
      <c r="J1145" s="7" t="s">
        <v>413</v>
      </c>
      <c r="K1145" s="7" t="s">
        <v>32</v>
      </c>
      <c r="L1145" s="7">
        <v>49</v>
      </c>
      <c r="M1145" s="7">
        <v>30</v>
      </c>
      <c r="N1145" s="7">
        <f>Produccion[[#This Row],[Cant. Bolsas]]*Produccion[[#This Row],[Kilos Bolsa]]</f>
        <v>1470</v>
      </c>
      <c r="O1145" s="8" t="s">
        <v>827</v>
      </c>
      <c r="P1145" s="29">
        <f>Produccion[[#This Row],[Kilos Producidos]]*VLOOKUP(Produccion[[#This Row],[PRODUCTO]],ValorXKG[#All],2,FALSE)</f>
        <v>169050</v>
      </c>
    </row>
    <row r="1146" spans="4:16" x14ac:dyDescent="0.25">
      <c r="D1146" s="4" t="s">
        <v>824</v>
      </c>
      <c r="E1146" s="5">
        <v>44608</v>
      </c>
      <c r="F1146" s="6">
        <v>0.58333333333333337</v>
      </c>
      <c r="G1146" s="6">
        <v>0.91666666666666663</v>
      </c>
      <c r="H1146" s="6">
        <f>MOD(Produccion[HORA FIN]-Produccion[HORA INICIO],1)</f>
        <v>0.33333333333333326</v>
      </c>
      <c r="I1146" s="16" t="s">
        <v>236</v>
      </c>
      <c r="J1146" s="7" t="s">
        <v>783</v>
      </c>
      <c r="K1146" s="7" t="s">
        <v>64</v>
      </c>
      <c r="L1146" s="7">
        <v>54</v>
      </c>
      <c r="M1146" s="7">
        <v>30</v>
      </c>
      <c r="N1146" s="7">
        <f>Produccion[[#This Row],[Cant. Bolsas]]*Produccion[[#This Row],[Kilos Bolsa]]</f>
        <v>1620</v>
      </c>
      <c r="O1146" s="8" t="s">
        <v>827</v>
      </c>
      <c r="P1146" s="29">
        <f>Produccion[[#This Row],[Kilos Producidos]]*VLOOKUP(Produccion[[#This Row],[PRODUCTO]],ValorXKG[#All],2,FALSE)</f>
        <v>186300</v>
      </c>
    </row>
    <row r="1147" spans="4:16" x14ac:dyDescent="0.25">
      <c r="D1147" s="4" t="s">
        <v>826</v>
      </c>
      <c r="E1147" s="5">
        <v>44608</v>
      </c>
      <c r="F1147" s="6">
        <v>0.91666666666666663</v>
      </c>
      <c r="G1147" s="6">
        <v>0.95833333333333337</v>
      </c>
      <c r="H1147" s="6">
        <f>MOD(Produccion[HORA FIN]-Produccion[HORA INICIO],1)</f>
        <v>4.1666666666666741E-2</v>
      </c>
      <c r="I1147" s="16" t="s">
        <v>22</v>
      </c>
      <c r="J1147" s="7" t="s">
        <v>788</v>
      </c>
      <c r="K1147" s="7" t="s">
        <v>23</v>
      </c>
      <c r="L1147" s="7"/>
      <c r="M1147" s="7"/>
      <c r="N1147" s="7">
        <f>Produccion[[#This Row],[Cant. Bolsas]]*Produccion[[#This Row],[Kilos Bolsa]]</f>
        <v>0</v>
      </c>
      <c r="O1147" s="8" t="s">
        <v>49</v>
      </c>
      <c r="P1147" s="29">
        <f>Produccion[[#This Row],[Kilos Producidos]]*VLOOKUP(Produccion[[#This Row],[PRODUCTO]],ValorXKG[#All],2,FALSE)</f>
        <v>0</v>
      </c>
    </row>
    <row r="1148" spans="4:16" x14ac:dyDescent="0.25">
      <c r="D1148" s="4" t="s">
        <v>826</v>
      </c>
      <c r="E1148" s="5">
        <v>44608</v>
      </c>
      <c r="F1148" s="6">
        <v>0.95833333333333337</v>
      </c>
      <c r="G1148" s="6">
        <v>0.25</v>
      </c>
      <c r="H1148" s="6">
        <f>MOD(Produccion[HORA FIN]-Produccion[HORA INICIO],1)</f>
        <v>0.29166666666666663</v>
      </c>
      <c r="I1148" s="16" t="s">
        <v>165</v>
      </c>
      <c r="J1148" s="7" t="s">
        <v>788</v>
      </c>
      <c r="K1148" s="7" t="s">
        <v>64</v>
      </c>
      <c r="L1148" s="7">
        <v>52</v>
      </c>
      <c r="M1148" s="7">
        <v>30</v>
      </c>
      <c r="N1148" s="7">
        <f>Produccion[[#This Row],[Cant. Bolsas]]*Produccion[[#This Row],[Kilos Bolsa]]</f>
        <v>1560</v>
      </c>
      <c r="O1148" s="8" t="s">
        <v>827</v>
      </c>
      <c r="P1148" s="29">
        <f>Produccion[[#This Row],[Kilos Producidos]]*VLOOKUP(Produccion[[#This Row],[PRODUCTO]],ValorXKG[#All],2,FALSE)</f>
        <v>179400</v>
      </c>
    </row>
    <row r="1149" spans="4:16" x14ac:dyDescent="0.25">
      <c r="D1149" s="4" t="s">
        <v>825</v>
      </c>
      <c r="E1149" s="5">
        <v>44609</v>
      </c>
      <c r="F1149" s="6">
        <v>0.25</v>
      </c>
      <c r="G1149" s="6">
        <v>0.58333333333333337</v>
      </c>
      <c r="H1149" s="6">
        <f>MOD(Produccion[HORA FIN]-Produccion[HORA INICIO],1)</f>
        <v>0.33333333333333337</v>
      </c>
      <c r="I1149" s="16" t="s">
        <v>22</v>
      </c>
      <c r="J1149" s="7" t="s">
        <v>66</v>
      </c>
      <c r="K1149" s="7" t="s">
        <v>23</v>
      </c>
      <c r="L1149" s="7"/>
      <c r="M1149" s="7"/>
      <c r="N1149" s="7">
        <f>Produccion[[#This Row],[Cant. Bolsas]]*Produccion[[#This Row],[Kilos Bolsa]]</f>
        <v>0</v>
      </c>
      <c r="O1149" s="8" t="s">
        <v>49</v>
      </c>
      <c r="P1149" s="29">
        <f>Produccion[[#This Row],[Kilos Producidos]]*VLOOKUP(Produccion[[#This Row],[PRODUCTO]],ValorXKG[#All],2,FALSE)</f>
        <v>0</v>
      </c>
    </row>
    <row r="1150" spans="4:16" x14ac:dyDescent="0.25">
      <c r="D1150" s="4" t="s">
        <v>824</v>
      </c>
      <c r="E1150" s="5">
        <v>44609</v>
      </c>
      <c r="F1150" s="6">
        <v>0.58333333333333337</v>
      </c>
      <c r="G1150" s="6">
        <v>0.85416666666666663</v>
      </c>
      <c r="H1150" s="6">
        <f>MOD(Produccion[HORA FIN]-Produccion[HORA INICIO],1)</f>
        <v>0.27083333333333326</v>
      </c>
      <c r="I1150" s="16" t="s">
        <v>22</v>
      </c>
      <c r="J1150" s="7" t="s">
        <v>783</v>
      </c>
      <c r="K1150" s="7" t="s">
        <v>23</v>
      </c>
      <c r="L1150" s="7"/>
      <c r="M1150" s="7"/>
      <c r="N1150" s="7">
        <f>Produccion[[#This Row],[Cant. Bolsas]]*Produccion[[#This Row],[Kilos Bolsa]]</f>
        <v>0</v>
      </c>
      <c r="O1150" s="8" t="s">
        <v>372</v>
      </c>
      <c r="P1150" s="29">
        <f>Produccion[[#This Row],[Kilos Producidos]]*VLOOKUP(Produccion[[#This Row],[PRODUCTO]],ValorXKG[#All],2,FALSE)</f>
        <v>0</v>
      </c>
    </row>
    <row r="1151" spans="4:16" x14ac:dyDescent="0.25">
      <c r="D1151" s="4" t="s">
        <v>824</v>
      </c>
      <c r="E1151" s="5">
        <v>44609</v>
      </c>
      <c r="F1151" s="6">
        <v>0.85416666666666663</v>
      </c>
      <c r="G1151" s="6">
        <v>0.91666666666666663</v>
      </c>
      <c r="H1151" s="6">
        <f>MOD(Produccion[HORA FIN]-Produccion[HORA INICIO],1)</f>
        <v>6.25E-2</v>
      </c>
      <c r="I1151" s="16" t="s">
        <v>59</v>
      </c>
      <c r="J1151" s="7" t="s">
        <v>783</v>
      </c>
      <c r="K1151" s="7" t="s">
        <v>19</v>
      </c>
      <c r="L1151" s="7">
        <v>12</v>
      </c>
      <c r="M1151" s="7">
        <v>50</v>
      </c>
      <c r="N1151" s="7">
        <f>Produccion[[#This Row],[Cant. Bolsas]]*Produccion[[#This Row],[Kilos Bolsa]]</f>
        <v>600</v>
      </c>
      <c r="O1151" s="8" t="s">
        <v>827</v>
      </c>
      <c r="P1151" s="29">
        <f>Produccion[[#This Row],[Kilos Producidos]]*VLOOKUP(Produccion[[#This Row],[PRODUCTO]],ValorXKG[#All],2,FALSE)</f>
        <v>60000</v>
      </c>
    </row>
    <row r="1152" spans="4:16" x14ac:dyDescent="0.25">
      <c r="D1152" s="4" t="s">
        <v>826</v>
      </c>
      <c r="E1152" s="5">
        <v>44609</v>
      </c>
      <c r="F1152" s="6">
        <v>0.91666666666666663</v>
      </c>
      <c r="G1152" s="6">
        <v>0.14583333333333334</v>
      </c>
      <c r="H1152" s="6">
        <f>MOD(Produccion[HORA FIN]-Produccion[HORA INICIO],1)</f>
        <v>0.22916666666666674</v>
      </c>
      <c r="I1152" s="16" t="s">
        <v>265</v>
      </c>
      <c r="J1152" s="7" t="s">
        <v>788</v>
      </c>
      <c r="K1152" s="7" t="s">
        <v>19</v>
      </c>
      <c r="L1152" s="7">
        <v>27</v>
      </c>
      <c r="M1152" s="7">
        <v>50</v>
      </c>
      <c r="N1152" s="7">
        <f>Produccion[[#This Row],[Cant. Bolsas]]*Produccion[[#This Row],[Kilos Bolsa]]</f>
        <v>1350</v>
      </c>
      <c r="O1152" s="8" t="s">
        <v>827</v>
      </c>
      <c r="P1152" s="29">
        <f>Produccion[[#This Row],[Kilos Producidos]]*VLOOKUP(Produccion[[#This Row],[PRODUCTO]],ValorXKG[#All],2,FALSE)</f>
        <v>135000</v>
      </c>
    </row>
    <row r="1153" spans="4:16" x14ac:dyDescent="0.25">
      <c r="D1153" s="4" t="s">
        <v>826</v>
      </c>
      <c r="E1153" s="5">
        <v>44609</v>
      </c>
      <c r="F1153" s="6">
        <v>0.14583333333333334</v>
      </c>
      <c r="G1153" s="6">
        <v>0.2013888888888889</v>
      </c>
      <c r="H1153" s="6">
        <f>MOD(Produccion[HORA FIN]-Produccion[HORA INICIO],1)</f>
        <v>5.5555555555555552E-2</v>
      </c>
      <c r="I1153" s="16" t="s">
        <v>22</v>
      </c>
      <c r="J1153" s="7" t="s">
        <v>788</v>
      </c>
      <c r="K1153" s="7" t="s">
        <v>23</v>
      </c>
      <c r="L1153" s="7"/>
      <c r="M1153" s="7"/>
      <c r="N1153" s="7">
        <f>Produccion[[#This Row],[Cant. Bolsas]]*Produccion[[#This Row],[Kilos Bolsa]]</f>
        <v>0</v>
      </c>
      <c r="O1153" s="8" t="s">
        <v>28</v>
      </c>
      <c r="P1153" s="29">
        <f>Produccion[[#This Row],[Kilos Producidos]]*VLOOKUP(Produccion[[#This Row],[PRODUCTO]],ValorXKG[#All],2,FALSE)</f>
        <v>0</v>
      </c>
    </row>
    <row r="1154" spans="4:16" x14ac:dyDescent="0.25">
      <c r="D1154" s="4" t="s">
        <v>826</v>
      </c>
      <c r="E1154" s="5">
        <v>44609</v>
      </c>
      <c r="F1154" s="6">
        <v>0.2013888888888889</v>
      </c>
      <c r="G1154" s="6">
        <v>0.25</v>
      </c>
      <c r="H1154" s="6">
        <f>MOD(Produccion[HORA FIN]-Produccion[HORA INICIO],1)</f>
        <v>4.8611111111111105E-2</v>
      </c>
      <c r="I1154" s="16" t="s">
        <v>379</v>
      </c>
      <c r="J1154" s="7" t="s">
        <v>788</v>
      </c>
      <c r="K1154" s="7" t="s">
        <v>19</v>
      </c>
      <c r="L1154" s="7">
        <v>10</v>
      </c>
      <c r="M1154" s="7">
        <v>50</v>
      </c>
      <c r="N1154" s="7">
        <f>Produccion[[#This Row],[Cant. Bolsas]]*Produccion[[#This Row],[Kilos Bolsa]]</f>
        <v>500</v>
      </c>
      <c r="O1154" s="8" t="s">
        <v>827</v>
      </c>
      <c r="P1154" s="29">
        <f>Produccion[[#This Row],[Kilos Producidos]]*VLOOKUP(Produccion[[#This Row],[PRODUCTO]],ValorXKG[#All],2,FALSE)</f>
        <v>50000</v>
      </c>
    </row>
    <row r="1155" spans="4:16" x14ac:dyDescent="0.25">
      <c r="D1155" s="4" t="s">
        <v>825</v>
      </c>
      <c r="E1155" s="5">
        <v>44610</v>
      </c>
      <c r="F1155" s="6">
        <v>0.25</v>
      </c>
      <c r="G1155" s="6">
        <v>0.29166666666666669</v>
      </c>
      <c r="H1155" s="6">
        <f>MOD(Produccion[HORA FIN]-Produccion[HORA INICIO],1)</f>
        <v>4.1666666666666685E-2</v>
      </c>
      <c r="I1155" s="16" t="s">
        <v>22</v>
      </c>
      <c r="J1155" s="7" t="s">
        <v>66</v>
      </c>
      <c r="K1155" s="7" t="s">
        <v>19</v>
      </c>
      <c r="L1155" s="7"/>
      <c r="M1155" s="7"/>
      <c r="N1155" s="7">
        <f>Produccion[[#This Row],[Cant. Bolsas]]*Produccion[[#This Row],[Kilos Bolsa]]</f>
        <v>0</v>
      </c>
      <c r="O1155" s="8" t="s">
        <v>827</v>
      </c>
      <c r="P1155" s="29">
        <f>Produccion[[#This Row],[Kilos Producidos]]*VLOOKUP(Produccion[[#This Row],[PRODUCTO]],ValorXKG[#All],2,FALSE)</f>
        <v>0</v>
      </c>
    </row>
    <row r="1156" spans="4:16" x14ac:dyDescent="0.25">
      <c r="D1156" s="4" t="s">
        <v>825</v>
      </c>
      <c r="E1156" s="5">
        <v>44610</v>
      </c>
      <c r="F1156" s="6">
        <v>0.29166666666666669</v>
      </c>
      <c r="G1156" s="6">
        <v>0.58333333333333337</v>
      </c>
      <c r="H1156" s="6">
        <f>MOD(Produccion[HORA FIN]-Produccion[HORA INICIO],1)</f>
        <v>0.29166666666666669</v>
      </c>
      <c r="I1156" s="16" t="s">
        <v>173</v>
      </c>
      <c r="J1156" s="7" t="s">
        <v>66</v>
      </c>
      <c r="K1156" s="7" t="s">
        <v>13</v>
      </c>
      <c r="L1156" s="7">
        <v>48</v>
      </c>
      <c r="M1156" s="7">
        <v>50</v>
      </c>
      <c r="N1156" s="7">
        <f>Produccion[[#This Row],[Cant. Bolsas]]*Produccion[[#This Row],[Kilos Bolsa]]</f>
        <v>2400</v>
      </c>
      <c r="O1156" s="8" t="s">
        <v>827</v>
      </c>
      <c r="P1156" s="29">
        <f>Produccion[[#This Row],[Kilos Producidos]]*VLOOKUP(Produccion[[#This Row],[PRODUCTO]],ValorXKG[#All],2,FALSE)</f>
        <v>240000</v>
      </c>
    </row>
    <row r="1157" spans="4:16" x14ac:dyDescent="0.25">
      <c r="D1157" s="4" t="s">
        <v>824</v>
      </c>
      <c r="E1157" s="5">
        <v>44610</v>
      </c>
      <c r="F1157" s="6">
        <v>0.58333333333333337</v>
      </c>
      <c r="G1157" s="6">
        <v>0.63888888888888884</v>
      </c>
      <c r="H1157" s="6">
        <f>MOD(Produccion[HORA FIN]-Produccion[HORA INICIO],1)</f>
        <v>5.5555555555555469E-2</v>
      </c>
      <c r="I1157" s="16" t="s">
        <v>62</v>
      </c>
      <c r="J1157" s="7" t="s">
        <v>783</v>
      </c>
      <c r="K1157" s="7" t="s">
        <v>13</v>
      </c>
      <c r="L1157" s="7">
        <v>8</v>
      </c>
      <c r="M1157" s="7">
        <v>50</v>
      </c>
      <c r="N1157" s="7">
        <f>Produccion[[#This Row],[Cant. Bolsas]]*Produccion[[#This Row],[Kilos Bolsa]]</f>
        <v>400</v>
      </c>
      <c r="O1157" s="8" t="s">
        <v>827</v>
      </c>
      <c r="P1157" s="29">
        <f>Produccion[[#This Row],[Kilos Producidos]]*VLOOKUP(Produccion[[#This Row],[PRODUCTO]],ValorXKG[#All],2,FALSE)</f>
        <v>40000</v>
      </c>
    </row>
    <row r="1158" spans="4:16" x14ac:dyDescent="0.25">
      <c r="D1158" s="4" t="s">
        <v>824</v>
      </c>
      <c r="E1158" s="5">
        <v>44610</v>
      </c>
      <c r="F1158" s="6">
        <v>0.63888888888888884</v>
      </c>
      <c r="G1158" s="6">
        <v>0.68055555555555558</v>
      </c>
      <c r="H1158" s="6">
        <f>MOD(Produccion[HORA FIN]-Produccion[HORA INICIO],1)</f>
        <v>4.1666666666666741E-2</v>
      </c>
      <c r="I1158" s="16" t="s">
        <v>22</v>
      </c>
      <c r="J1158" s="7" t="s">
        <v>783</v>
      </c>
      <c r="K1158" s="7" t="s">
        <v>23</v>
      </c>
      <c r="L1158" s="7"/>
      <c r="M1158" s="7"/>
      <c r="N1158" s="7">
        <f>Produccion[[#This Row],[Cant. Bolsas]]*Produccion[[#This Row],[Kilos Bolsa]]</f>
        <v>0</v>
      </c>
      <c r="O1158" s="8" t="s">
        <v>28</v>
      </c>
      <c r="P1158" s="29">
        <f>Produccion[[#This Row],[Kilos Producidos]]*VLOOKUP(Produccion[[#This Row],[PRODUCTO]],ValorXKG[#All],2,FALSE)</f>
        <v>0</v>
      </c>
    </row>
    <row r="1159" spans="4:16" x14ac:dyDescent="0.25">
      <c r="D1159" s="4" t="s">
        <v>824</v>
      </c>
      <c r="E1159" s="5">
        <v>44610</v>
      </c>
      <c r="F1159" s="6">
        <v>0.68055555555555558</v>
      </c>
      <c r="G1159" s="6">
        <v>0.91666666666666663</v>
      </c>
      <c r="H1159" s="6">
        <f>MOD(Produccion[HORA FIN]-Produccion[HORA INICIO],1)</f>
        <v>0.23611111111111105</v>
      </c>
      <c r="I1159" s="16" t="s">
        <v>380</v>
      </c>
      <c r="J1159" s="7" t="s">
        <v>783</v>
      </c>
      <c r="K1159" s="7" t="s">
        <v>13</v>
      </c>
      <c r="L1159" s="7">
        <v>30</v>
      </c>
      <c r="M1159" s="7">
        <v>50</v>
      </c>
      <c r="N1159" s="7">
        <f>Produccion[[#This Row],[Cant. Bolsas]]*Produccion[[#This Row],[Kilos Bolsa]]</f>
        <v>1500</v>
      </c>
      <c r="O1159" s="8" t="s">
        <v>827</v>
      </c>
      <c r="P1159" s="29">
        <f>Produccion[[#This Row],[Kilos Producidos]]*VLOOKUP(Produccion[[#This Row],[PRODUCTO]],ValorXKG[#All],2,FALSE)</f>
        <v>150000</v>
      </c>
    </row>
    <row r="1160" spans="4:16" x14ac:dyDescent="0.25">
      <c r="D1160" s="4" t="s">
        <v>826</v>
      </c>
      <c r="E1160" s="5">
        <v>44610</v>
      </c>
      <c r="F1160" s="6">
        <v>0.91666666666666663</v>
      </c>
      <c r="G1160" s="6">
        <v>1.0416666666666666E-2</v>
      </c>
      <c r="H1160" s="6">
        <f>MOD(Produccion[HORA FIN]-Produccion[HORA INICIO],1)</f>
        <v>9.375E-2</v>
      </c>
      <c r="I1160" s="16" t="s">
        <v>233</v>
      </c>
      <c r="J1160" s="7" t="s">
        <v>788</v>
      </c>
      <c r="K1160" s="7" t="s">
        <v>13</v>
      </c>
      <c r="L1160" s="7">
        <v>10</v>
      </c>
      <c r="M1160" s="7">
        <v>50</v>
      </c>
      <c r="N1160" s="7">
        <f>Produccion[[#This Row],[Cant. Bolsas]]*Produccion[[#This Row],[Kilos Bolsa]]</f>
        <v>500</v>
      </c>
      <c r="O1160" s="8" t="s">
        <v>827</v>
      </c>
      <c r="P1160" s="29">
        <f>Produccion[[#This Row],[Kilos Producidos]]*VLOOKUP(Produccion[[#This Row],[PRODUCTO]],ValorXKG[#All],2,FALSE)</f>
        <v>50000</v>
      </c>
    </row>
    <row r="1161" spans="4:16" x14ac:dyDescent="0.25">
      <c r="D1161" s="4" t="s">
        <v>826</v>
      </c>
      <c r="E1161" s="5">
        <v>44610</v>
      </c>
      <c r="F1161" s="6">
        <v>1.0416666666666666E-2</v>
      </c>
      <c r="G1161" s="6">
        <v>0.25</v>
      </c>
      <c r="H1161" s="6">
        <f>MOD(Produccion[HORA FIN]-Produccion[HORA INICIO],1)</f>
        <v>0.23958333333333334</v>
      </c>
      <c r="I1161" s="16" t="s">
        <v>381</v>
      </c>
      <c r="J1161" s="7" t="s">
        <v>788</v>
      </c>
      <c r="K1161" s="7" t="s">
        <v>19</v>
      </c>
      <c r="L1161" s="7">
        <v>25</v>
      </c>
      <c r="M1161" s="7">
        <v>50</v>
      </c>
      <c r="N1161" s="7">
        <f>Produccion[[#This Row],[Cant. Bolsas]]*Produccion[[#This Row],[Kilos Bolsa]]</f>
        <v>1250</v>
      </c>
      <c r="O1161" s="8" t="s">
        <v>827</v>
      </c>
      <c r="P1161" s="29">
        <f>Produccion[[#This Row],[Kilos Producidos]]*VLOOKUP(Produccion[[#This Row],[PRODUCTO]],ValorXKG[#All],2,FALSE)</f>
        <v>125000</v>
      </c>
    </row>
    <row r="1162" spans="4:16" x14ac:dyDescent="0.25">
      <c r="D1162" s="4" t="s">
        <v>825</v>
      </c>
      <c r="E1162" s="5">
        <v>44613</v>
      </c>
      <c r="F1162" s="6">
        <v>0.25</v>
      </c>
      <c r="G1162" s="6">
        <v>0.3263888888888889</v>
      </c>
      <c r="H1162" s="6">
        <f>MOD(Produccion[HORA FIN]-Produccion[HORA INICIO],1)</f>
        <v>7.6388888888888895E-2</v>
      </c>
      <c r="I1162" s="16" t="s">
        <v>22</v>
      </c>
      <c r="J1162" s="7" t="s">
        <v>66</v>
      </c>
      <c r="K1162" s="7" t="s">
        <v>23</v>
      </c>
      <c r="L1162" s="7"/>
      <c r="M1162" s="7"/>
      <c r="N1162" s="7">
        <f>Produccion[[#This Row],[Cant. Bolsas]]*Produccion[[#This Row],[Kilos Bolsa]]</f>
        <v>0</v>
      </c>
      <c r="O1162" s="8" t="s">
        <v>45</v>
      </c>
      <c r="P1162" s="29">
        <f>Produccion[[#This Row],[Kilos Producidos]]*VLOOKUP(Produccion[[#This Row],[PRODUCTO]],ValorXKG[#All],2,FALSE)</f>
        <v>0</v>
      </c>
    </row>
    <row r="1163" spans="4:16" x14ac:dyDescent="0.25">
      <c r="D1163" s="4" t="s">
        <v>825</v>
      </c>
      <c r="E1163" s="5">
        <v>44613</v>
      </c>
      <c r="F1163" s="6">
        <v>0.3263888888888889</v>
      </c>
      <c r="G1163" s="6">
        <v>0.58333333333333337</v>
      </c>
      <c r="H1163" s="6">
        <f>MOD(Produccion[HORA FIN]-Produccion[HORA INICIO],1)</f>
        <v>0.25694444444444448</v>
      </c>
      <c r="I1163" s="16" t="s">
        <v>382</v>
      </c>
      <c r="J1163" s="7" t="s">
        <v>66</v>
      </c>
      <c r="K1163" s="7" t="s">
        <v>26</v>
      </c>
      <c r="L1163" s="7">
        <v>65</v>
      </c>
      <c r="M1163" s="7">
        <v>40</v>
      </c>
      <c r="N1163" s="7">
        <f>Produccion[[#This Row],[Cant. Bolsas]]*Produccion[[#This Row],[Kilos Bolsa]]</f>
        <v>2600</v>
      </c>
      <c r="O1163" s="8" t="s">
        <v>827</v>
      </c>
      <c r="P1163" s="29">
        <f>Produccion[[#This Row],[Kilos Producidos]]*VLOOKUP(Produccion[[#This Row],[PRODUCTO]],ValorXKG[#All],2,FALSE)</f>
        <v>390000</v>
      </c>
    </row>
    <row r="1164" spans="4:16" x14ac:dyDescent="0.25">
      <c r="D1164" s="4" t="s">
        <v>824</v>
      </c>
      <c r="E1164" s="5">
        <v>44613</v>
      </c>
      <c r="F1164" s="6">
        <v>0.58333333333333337</v>
      </c>
      <c r="G1164" s="6">
        <v>0.91666666666666663</v>
      </c>
      <c r="H1164" s="6">
        <f>MOD(Produccion[HORA FIN]-Produccion[HORA INICIO],1)</f>
        <v>0.33333333333333326</v>
      </c>
      <c r="I1164" s="16" t="s">
        <v>228</v>
      </c>
      <c r="J1164" s="7" t="s">
        <v>783</v>
      </c>
      <c r="K1164" s="7" t="s">
        <v>26</v>
      </c>
      <c r="L1164" s="7">
        <v>55</v>
      </c>
      <c r="M1164" s="7">
        <v>40</v>
      </c>
      <c r="N1164" s="7">
        <f>Produccion[[#This Row],[Cant. Bolsas]]*Produccion[[#This Row],[Kilos Bolsa]]</f>
        <v>2200</v>
      </c>
      <c r="O1164" s="8" t="s">
        <v>827</v>
      </c>
      <c r="P1164" s="29">
        <f>Produccion[[#This Row],[Kilos Producidos]]*VLOOKUP(Produccion[[#This Row],[PRODUCTO]],ValorXKG[#All],2,FALSE)</f>
        <v>330000</v>
      </c>
    </row>
    <row r="1165" spans="4:16" x14ac:dyDescent="0.25">
      <c r="D1165" s="4" t="s">
        <v>826</v>
      </c>
      <c r="E1165" s="5">
        <v>44613</v>
      </c>
      <c r="F1165" s="6">
        <v>0.91666666666666663</v>
      </c>
      <c r="G1165" s="6">
        <v>0.25</v>
      </c>
      <c r="H1165" s="6">
        <f>MOD(Produccion[HORA FIN]-Produccion[HORA INICIO],1)</f>
        <v>0.33333333333333337</v>
      </c>
      <c r="I1165" s="16" t="s">
        <v>360</v>
      </c>
      <c r="J1165" s="7" t="s">
        <v>786</v>
      </c>
      <c r="K1165" s="7" t="s">
        <v>26</v>
      </c>
      <c r="L1165" s="7">
        <v>63</v>
      </c>
      <c r="M1165" s="7">
        <v>40</v>
      </c>
      <c r="N1165" s="7">
        <f>Produccion[[#This Row],[Cant. Bolsas]]*Produccion[[#This Row],[Kilos Bolsa]]</f>
        <v>2520</v>
      </c>
      <c r="O1165" s="8" t="s">
        <v>827</v>
      </c>
      <c r="P1165" s="29">
        <f>Produccion[[#This Row],[Kilos Producidos]]*VLOOKUP(Produccion[[#This Row],[PRODUCTO]],ValorXKG[#All],2,FALSE)</f>
        <v>378000</v>
      </c>
    </row>
    <row r="1166" spans="4:16" x14ac:dyDescent="0.25">
      <c r="D1166" s="4" t="s">
        <v>825</v>
      </c>
      <c r="E1166" s="5">
        <v>44614</v>
      </c>
      <c r="F1166" s="6">
        <v>0.25</v>
      </c>
      <c r="G1166" s="6">
        <v>0.58333333333333337</v>
      </c>
      <c r="H1166" s="6">
        <f>MOD(Produccion[HORA FIN]-Produccion[HORA INICIO],1)</f>
        <v>0.33333333333333337</v>
      </c>
      <c r="I1166" s="16" t="s">
        <v>22</v>
      </c>
      <c r="J1166" s="7" t="s">
        <v>66</v>
      </c>
      <c r="K1166" s="7" t="s">
        <v>23</v>
      </c>
      <c r="L1166" s="7"/>
      <c r="M1166" s="7"/>
      <c r="N1166" s="7">
        <f>Produccion[[#This Row],[Cant. Bolsas]]*Produccion[[#This Row],[Kilos Bolsa]]</f>
        <v>0</v>
      </c>
      <c r="O1166" s="8" t="s">
        <v>49</v>
      </c>
      <c r="P1166" s="29">
        <f>Produccion[[#This Row],[Kilos Producidos]]*VLOOKUP(Produccion[[#This Row],[PRODUCTO]],ValorXKG[#All],2,FALSE)</f>
        <v>0</v>
      </c>
    </row>
    <row r="1167" spans="4:16" x14ac:dyDescent="0.25">
      <c r="D1167" s="4" t="s">
        <v>824</v>
      </c>
      <c r="E1167" s="5">
        <v>44614</v>
      </c>
      <c r="F1167" s="6">
        <v>0.58333333333333337</v>
      </c>
      <c r="G1167" s="6">
        <v>0.64583333333333337</v>
      </c>
      <c r="H1167" s="6">
        <f>MOD(Produccion[HORA FIN]-Produccion[HORA INICIO],1)</f>
        <v>6.25E-2</v>
      </c>
      <c r="I1167" s="16" t="s">
        <v>22</v>
      </c>
      <c r="J1167" s="7" t="s">
        <v>783</v>
      </c>
      <c r="K1167" s="7" t="s">
        <v>23</v>
      </c>
      <c r="L1167" s="7"/>
      <c r="M1167" s="7"/>
      <c r="N1167" s="7">
        <f>Produccion[[#This Row],[Cant. Bolsas]]*Produccion[[#This Row],[Kilos Bolsa]]</f>
        <v>0</v>
      </c>
      <c r="O1167" s="8" t="s">
        <v>45</v>
      </c>
      <c r="P1167" s="29">
        <f>Produccion[[#This Row],[Kilos Producidos]]*VLOOKUP(Produccion[[#This Row],[PRODUCTO]],ValorXKG[#All],2,FALSE)</f>
        <v>0</v>
      </c>
    </row>
    <row r="1168" spans="4:16" x14ac:dyDescent="0.25">
      <c r="D1168" s="4" t="s">
        <v>824</v>
      </c>
      <c r="E1168" s="5">
        <v>44614</v>
      </c>
      <c r="F1168" s="6">
        <v>0.64583333333333337</v>
      </c>
      <c r="G1168" s="6">
        <v>0.91666666666666663</v>
      </c>
      <c r="H1168" s="6">
        <f>MOD(Produccion[HORA FIN]-Produccion[HORA INICIO],1)</f>
        <v>0.27083333333333326</v>
      </c>
      <c r="I1168" s="16" t="s">
        <v>383</v>
      </c>
      <c r="J1168" s="7" t="s">
        <v>783</v>
      </c>
      <c r="K1168" s="7" t="s">
        <v>64</v>
      </c>
      <c r="L1168" s="7">
        <v>56</v>
      </c>
      <c r="M1168" s="7">
        <v>30</v>
      </c>
      <c r="N1168" s="7">
        <f>Produccion[[#This Row],[Cant. Bolsas]]*Produccion[[#This Row],[Kilos Bolsa]]</f>
        <v>1680</v>
      </c>
      <c r="O1168" s="8" t="s">
        <v>827</v>
      </c>
      <c r="P1168" s="29">
        <f>Produccion[[#This Row],[Kilos Producidos]]*VLOOKUP(Produccion[[#This Row],[PRODUCTO]],ValorXKG[#All],2,FALSE)</f>
        <v>193200</v>
      </c>
    </row>
    <row r="1169" spans="4:16" x14ac:dyDescent="0.25">
      <c r="D1169" s="4" t="s">
        <v>826</v>
      </c>
      <c r="E1169" s="5">
        <v>44614</v>
      </c>
      <c r="F1169" s="6">
        <v>0.91666666666666663</v>
      </c>
      <c r="G1169" s="6">
        <v>0.25</v>
      </c>
      <c r="H1169" s="6">
        <f>MOD(Produccion[HORA FIN]-Produccion[HORA INICIO],1)</f>
        <v>0.33333333333333337</v>
      </c>
      <c r="I1169" s="16" t="s">
        <v>21</v>
      </c>
      <c r="J1169" s="7" t="s">
        <v>788</v>
      </c>
      <c r="K1169" s="7" t="s">
        <v>32</v>
      </c>
      <c r="L1169" s="7">
        <v>60</v>
      </c>
      <c r="M1169" s="7">
        <v>30</v>
      </c>
      <c r="N1169" s="7">
        <f>Produccion[[#This Row],[Cant. Bolsas]]*Produccion[[#This Row],[Kilos Bolsa]]</f>
        <v>1800</v>
      </c>
      <c r="O1169" s="8" t="s">
        <v>827</v>
      </c>
      <c r="P1169" s="29">
        <f>Produccion[[#This Row],[Kilos Producidos]]*VLOOKUP(Produccion[[#This Row],[PRODUCTO]],ValorXKG[#All],2,FALSE)</f>
        <v>207000</v>
      </c>
    </row>
    <row r="1170" spans="4:16" x14ac:dyDescent="0.25">
      <c r="D1170" s="4" t="s">
        <v>825</v>
      </c>
      <c r="E1170" s="5">
        <v>44615</v>
      </c>
      <c r="F1170" s="6">
        <v>0.25</v>
      </c>
      <c r="G1170" s="6">
        <v>0.27083333333333331</v>
      </c>
      <c r="H1170" s="6">
        <f>MOD(Produccion[HORA FIN]-Produccion[HORA INICIO],1)</f>
        <v>2.0833333333333315E-2</v>
      </c>
      <c r="I1170" s="16" t="s">
        <v>22</v>
      </c>
      <c r="J1170" s="7" t="s">
        <v>66</v>
      </c>
      <c r="K1170" s="7" t="s">
        <v>23</v>
      </c>
      <c r="L1170" s="7"/>
      <c r="M1170" s="7"/>
      <c r="N1170" s="7">
        <f>Produccion[[#This Row],[Cant. Bolsas]]*Produccion[[#This Row],[Kilos Bolsa]]</f>
        <v>0</v>
      </c>
      <c r="O1170" s="8" t="s">
        <v>45</v>
      </c>
      <c r="P1170" s="29">
        <f>Produccion[[#This Row],[Kilos Producidos]]*VLOOKUP(Produccion[[#This Row],[PRODUCTO]],ValorXKG[#All],2,FALSE)</f>
        <v>0</v>
      </c>
    </row>
    <row r="1171" spans="4:16" x14ac:dyDescent="0.25">
      <c r="D1171" s="4" t="s">
        <v>825</v>
      </c>
      <c r="E1171" s="5">
        <v>44615</v>
      </c>
      <c r="F1171" s="6">
        <v>0.27083333333333331</v>
      </c>
      <c r="G1171" s="6">
        <v>0.58333333333333337</v>
      </c>
      <c r="H1171" s="6">
        <f>MOD(Produccion[HORA FIN]-Produccion[HORA INICIO],1)</f>
        <v>0.31250000000000006</v>
      </c>
      <c r="I1171" s="16" t="s">
        <v>119</v>
      </c>
      <c r="J1171" s="7" t="s">
        <v>66</v>
      </c>
      <c r="K1171" s="7" t="s">
        <v>331</v>
      </c>
      <c r="L1171" s="7">
        <v>64</v>
      </c>
      <c r="M1171" s="7">
        <v>30</v>
      </c>
      <c r="N1171" s="7">
        <f>Produccion[[#This Row],[Cant. Bolsas]]*Produccion[[#This Row],[Kilos Bolsa]]</f>
        <v>1920</v>
      </c>
      <c r="O1171" s="8" t="s">
        <v>827</v>
      </c>
      <c r="P1171" s="29">
        <f>Produccion[[#This Row],[Kilos Producidos]]*VLOOKUP(Produccion[[#This Row],[PRODUCTO]],ValorXKG[#All],2,FALSE)</f>
        <v>220800</v>
      </c>
    </row>
    <row r="1172" spans="4:16" x14ac:dyDescent="0.25">
      <c r="D1172" s="4" t="s">
        <v>824</v>
      </c>
      <c r="E1172" s="5">
        <v>44615</v>
      </c>
      <c r="F1172" s="6">
        <v>0.58333333333333337</v>
      </c>
      <c r="G1172" s="6">
        <v>0.91666666666666663</v>
      </c>
      <c r="H1172" s="6">
        <f>MOD(Produccion[HORA FIN]-Produccion[HORA INICIO],1)</f>
        <v>0.33333333333333326</v>
      </c>
      <c r="I1172" s="16" t="s">
        <v>22</v>
      </c>
      <c r="J1172" s="7" t="s">
        <v>783</v>
      </c>
      <c r="K1172" s="7" t="s">
        <v>23</v>
      </c>
      <c r="L1172" s="7"/>
      <c r="M1172" s="7"/>
      <c r="N1172" s="7">
        <f>Produccion[[#This Row],[Cant. Bolsas]]*Produccion[[#This Row],[Kilos Bolsa]]</f>
        <v>0</v>
      </c>
      <c r="O1172" s="8" t="s">
        <v>372</v>
      </c>
      <c r="P1172" s="29">
        <f>Produccion[[#This Row],[Kilos Producidos]]*VLOOKUP(Produccion[[#This Row],[PRODUCTO]],ValorXKG[#All],2,FALSE)</f>
        <v>0</v>
      </c>
    </row>
    <row r="1173" spans="4:16" x14ac:dyDescent="0.25">
      <c r="D1173" s="4" t="s">
        <v>826</v>
      </c>
      <c r="E1173" s="5">
        <v>44615</v>
      </c>
      <c r="F1173" s="6">
        <v>0.91666666666666663</v>
      </c>
      <c r="G1173" s="6">
        <v>0.25</v>
      </c>
      <c r="H1173" s="6">
        <f>MOD(Produccion[HORA FIN]-Produccion[HORA INICIO],1)</f>
        <v>0.33333333333333337</v>
      </c>
      <c r="I1173" s="16" t="s">
        <v>22</v>
      </c>
      <c r="J1173" s="7" t="s">
        <v>788</v>
      </c>
      <c r="K1173" s="7" t="s">
        <v>23</v>
      </c>
      <c r="L1173" s="7"/>
      <c r="M1173" s="7"/>
      <c r="N1173" s="7">
        <f>Produccion[[#This Row],[Cant. Bolsas]]*Produccion[[#This Row],[Kilos Bolsa]]</f>
        <v>0</v>
      </c>
      <c r="O1173" s="8" t="s">
        <v>372</v>
      </c>
      <c r="P1173" s="29">
        <f>Produccion[[#This Row],[Kilos Producidos]]*VLOOKUP(Produccion[[#This Row],[PRODUCTO]],ValorXKG[#All],2,FALSE)</f>
        <v>0</v>
      </c>
    </row>
    <row r="1174" spans="4:16" x14ac:dyDescent="0.25">
      <c r="D1174" s="4" t="s">
        <v>825</v>
      </c>
      <c r="E1174" s="5">
        <v>44616</v>
      </c>
      <c r="F1174" s="6">
        <v>0.25</v>
      </c>
      <c r="G1174" s="6">
        <v>0.40277777777777779</v>
      </c>
      <c r="H1174" s="6">
        <f>MOD(Produccion[HORA FIN]-Produccion[HORA INICIO],1)</f>
        <v>0.15277777777777779</v>
      </c>
      <c r="I1174" s="16" t="s">
        <v>22</v>
      </c>
      <c r="J1174" s="7" t="s">
        <v>66</v>
      </c>
      <c r="K1174" s="7" t="s">
        <v>23</v>
      </c>
      <c r="L1174" s="7"/>
      <c r="M1174" s="7"/>
      <c r="N1174" s="7">
        <f>Produccion[[#This Row],[Cant. Bolsas]]*Produccion[[#This Row],[Kilos Bolsa]]</f>
        <v>0</v>
      </c>
      <c r="O1174" s="8" t="s">
        <v>45</v>
      </c>
      <c r="P1174" s="29">
        <f>Produccion[[#This Row],[Kilos Producidos]]*VLOOKUP(Produccion[[#This Row],[PRODUCTO]],ValorXKG[#All],2,FALSE)</f>
        <v>0</v>
      </c>
    </row>
    <row r="1175" spans="4:16" x14ac:dyDescent="0.25">
      <c r="D1175" s="4" t="s">
        <v>825</v>
      </c>
      <c r="E1175" s="5">
        <v>44616</v>
      </c>
      <c r="F1175" s="6">
        <v>0.40277777777777779</v>
      </c>
      <c r="G1175" s="6">
        <v>0.58333333333333337</v>
      </c>
      <c r="H1175" s="6">
        <f>MOD(Produccion[HORA FIN]-Produccion[HORA INICIO],1)</f>
        <v>0.18055555555555558</v>
      </c>
      <c r="I1175" s="16" t="s">
        <v>384</v>
      </c>
      <c r="J1175" s="7" t="s">
        <v>66</v>
      </c>
      <c r="K1175" s="7" t="s">
        <v>13</v>
      </c>
      <c r="L1175" s="7">
        <v>28</v>
      </c>
      <c r="M1175" s="7">
        <v>50</v>
      </c>
      <c r="N1175" s="7">
        <f>Produccion[[#This Row],[Cant. Bolsas]]*Produccion[[#This Row],[Kilos Bolsa]]</f>
        <v>1400</v>
      </c>
      <c r="O1175" s="8" t="s">
        <v>827</v>
      </c>
      <c r="P1175" s="29">
        <f>Produccion[[#This Row],[Kilos Producidos]]*VLOOKUP(Produccion[[#This Row],[PRODUCTO]],ValorXKG[#All],2,FALSE)</f>
        <v>140000</v>
      </c>
    </row>
    <row r="1176" spans="4:16" x14ac:dyDescent="0.25">
      <c r="D1176" s="4" t="s">
        <v>824</v>
      </c>
      <c r="E1176" s="5">
        <v>44616</v>
      </c>
      <c r="F1176" s="6">
        <v>0.58333333333333337</v>
      </c>
      <c r="G1176" s="6">
        <v>0.91666666666666663</v>
      </c>
      <c r="H1176" s="6">
        <f>MOD(Produccion[HORA FIN]-Produccion[HORA INICIO],1)</f>
        <v>0.33333333333333326</v>
      </c>
      <c r="I1176" s="16" t="s">
        <v>56</v>
      </c>
      <c r="J1176" s="7" t="s">
        <v>783</v>
      </c>
      <c r="K1176" s="7" t="s">
        <v>13</v>
      </c>
      <c r="L1176" s="7">
        <v>37</v>
      </c>
      <c r="M1176" s="7">
        <v>50</v>
      </c>
      <c r="N1176" s="7">
        <f>Produccion[[#This Row],[Cant. Bolsas]]*Produccion[[#This Row],[Kilos Bolsa]]</f>
        <v>1850</v>
      </c>
      <c r="O1176" s="8" t="s">
        <v>827</v>
      </c>
      <c r="P1176" s="29">
        <f>Produccion[[#This Row],[Kilos Producidos]]*VLOOKUP(Produccion[[#This Row],[PRODUCTO]],ValorXKG[#All],2,FALSE)</f>
        <v>185000</v>
      </c>
    </row>
    <row r="1177" spans="4:16" x14ac:dyDescent="0.25">
      <c r="D1177" s="4" t="s">
        <v>826</v>
      </c>
      <c r="E1177" s="5">
        <v>44616</v>
      </c>
      <c r="F1177" s="6">
        <v>0.91666666666666663</v>
      </c>
      <c r="G1177" s="6">
        <v>0</v>
      </c>
      <c r="H1177" s="6">
        <f>MOD(Produccion[HORA FIN]-Produccion[HORA INICIO],1)</f>
        <v>8.333333333333337E-2</v>
      </c>
      <c r="I1177" s="16" t="s">
        <v>15</v>
      </c>
      <c r="J1177" s="7" t="s">
        <v>788</v>
      </c>
      <c r="K1177" s="7" t="s">
        <v>13</v>
      </c>
      <c r="L1177" s="7">
        <v>10</v>
      </c>
      <c r="M1177" s="7">
        <v>50</v>
      </c>
      <c r="N1177" s="7">
        <f>Produccion[[#This Row],[Cant. Bolsas]]*Produccion[[#This Row],[Kilos Bolsa]]</f>
        <v>500</v>
      </c>
      <c r="O1177" s="8" t="s">
        <v>827</v>
      </c>
      <c r="P1177" s="29">
        <f>Produccion[[#This Row],[Kilos Producidos]]*VLOOKUP(Produccion[[#This Row],[PRODUCTO]],ValorXKG[#All],2,FALSE)</f>
        <v>50000</v>
      </c>
    </row>
    <row r="1178" spans="4:16" x14ac:dyDescent="0.25">
      <c r="D1178" s="4" t="s">
        <v>826</v>
      </c>
      <c r="E1178" s="5">
        <v>44616</v>
      </c>
      <c r="F1178" s="6">
        <v>0</v>
      </c>
      <c r="G1178" s="6">
        <v>0.25</v>
      </c>
      <c r="H1178" s="6">
        <f>MOD(Produccion[HORA FIN]-Produccion[HORA INICIO],1)</f>
        <v>0.25</v>
      </c>
      <c r="I1178" s="16" t="s">
        <v>193</v>
      </c>
      <c r="J1178" s="7" t="s">
        <v>788</v>
      </c>
      <c r="K1178" s="7" t="s">
        <v>19</v>
      </c>
      <c r="L1178" s="7">
        <v>34</v>
      </c>
      <c r="M1178" s="7">
        <v>50</v>
      </c>
      <c r="N1178" s="7">
        <f>Produccion[[#This Row],[Cant. Bolsas]]*Produccion[[#This Row],[Kilos Bolsa]]</f>
        <v>1700</v>
      </c>
      <c r="O1178" s="8" t="s">
        <v>827</v>
      </c>
      <c r="P1178" s="29">
        <f>Produccion[[#This Row],[Kilos Producidos]]*VLOOKUP(Produccion[[#This Row],[PRODUCTO]],ValorXKG[#All],2,FALSE)</f>
        <v>170000</v>
      </c>
    </row>
    <row r="1179" spans="4:16" x14ac:dyDescent="0.25">
      <c r="D1179" s="4" t="s">
        <v>825</v>
      </c>
      <c r="E1179" s="5">
        <v>44617</v>
      </c>
      <c r="F1179" s="6">
        <v>0.25</v>
      </c>
      <c r="G1179" s="6">
        <v>0.55208333333333337</v>
      </c>
      <c r="H1179" s="6">
        <f>MOD(Produccion[HORA FIN]-Produccion[HORA INICIO],1)</f>
        <v>0.30208333333333337</v>
      </c>
      <c r="I1179" s="16" t="s">
        <v>385</v>
      </c>
      <c r="J1179" s="7" t="s">
        <v>66</v>
      </c>
      <c r="K1179" s="7" t="s">
        <v>19</v>
      </c>
      <c r="L1179" s="7">
        <v>35</v>
      </c>
      <c r="M1179" s="7">
        <v>50</v>
      </c>
      <c r="N1179" s="7">
        <f>Produccion[[#This Row],[Cant. Bolsas]]*Produccion[[#This Row],[Kilos Bolsa]]</f>
        <v>1750</v>
      </c>
      <c r="O1179" s="8" t="s">
        <v>827</v>
      </c>
      <c r="P1179" s="29">
        <f>Produccion[[#This Row],[Kilos Producidos]]*VLOOKUP(Produccion[[#This Row],[PRODUCTO]],ValorXKG[#All],2,FALSE)</f>
        <v>175000</v>
      </c>
    </row>
    <row r="1180" spans="4:16" x14ac:dyDescent="0.25">
      <c r="D1180" s="4" t="s">
        <v>825</v>
      </c>
      <c r="E1180" s="5">
        <v>44617</v>
      </c>
      <c r="F1180" s="6">
        <v>0.55208333333333337</v>
      </c>
      <c r="G1180" s="6">
        <v>0.58333333333333337</v>
      </c>
      <c r="H1180" s="6">
        <f>MOD(Produccion[HORA FIN]-Produccion[HORA INICIO],1)</f>
        <v>3.125E-2</v>
      </c>
      <c r="I1180" s="16" t="s">
        <v>22</v>
      </c>
      <c r="J1180" s="7" t="s">
        <v>66</v>
      </c>
      <c r="K1180" s="7" t="s">
        <v>23</v>
      </c>
      <c r="L1180" s="7"/>
      <c r="M1180" s="7"/>
      <c r="N1180" s="7">
        <f>Produccion[[#This Row],[Cant. Bolsas]]*Produccion[[#This Row],[Kilos Bolsa]]</f>
        <v>0</v>
      </c>
      <c r="O1180" s="8" t="s">
        <v>28</v>
      </c>
      <c r="P1180" s="29">
        <f>Produccion[[#This Row],[Kilos Producidos]]*VLOOKUP(Produccion[[#This Row],[PRODUCTO]],ValorXKG[#All],2,FALSE)</f>
        <v>0</v>
      </c>
    </row>
    <row r="1181" spans="4:16" x14ac:dyDescent="0.25">
      <c r="D1181" s="4" t="s">
        <v>824</v>
      </c>
      <c r="E1181" s="5">
        <v>44617</v>
      </c>
      <c r="F1181" s="6">
        <v>0.58333333333333337</v>
      </c>
      <c r="G1181" s="6">
        <v>0.83333333333333337</v>
      </c>
      <c r="H1181" s="6">
        <f>MOD(Produccion[HORA FIN]-Produccion[HORA INICIO],1)</f>
        <v>0.25</v>
      </c>
      <c r="I1181" s="16" t="s">
        <v>386</v>
      </c>
      <c r="J1181" s="7" t="s">
        <v>783</v>
      </c>
      <c r="K1181" s="7" t="s">
        <v>19</v>
      </c>
      <c r="L1181" s="7">
        <v>29</v>
      </c>
      <c r="M1181" s="7">
        <v>50</v>
      </c>
      <c r="N1181" s="7">
        <f>Produccion[[#This Row],[Cant. Bolsas]]*Produccion[[#This Row],[Kilos Bolsa]]</f>
        <v>1450</v>
      </c>
      <c r="O1181" s="8" t="s">
        <v>827</v>
      </c>
      <c r="P1181" s="29">
        <f>Produccion[[#This Row],[Kilos Producidos]]*VLOOKUP(Produccion[[#This Row],[PRODUCTO]],ValorXKG[#All],2,FALSE)</f>
        <v>145000</v>
      </c>
    </row>
    <row r="1182" spans="4:16" x14ac:dyDescent="0.25">
      <c r="D1182" s="4" t="s">
        <v>824</v>
      </c>
      <c r="E1182" s="5">
        <v>44617</v>
      </c>
      <c r="F1182" s="6">
        <v>0.83333333333333337</v>
      </c>
      <c r="G1182" s="6">
        <v>0.86805555555555558</v>
      </c>
      <c r="H1182" s="6">
        <f>MOD(Produccion[HORA FIN]-Produccion[HORA INICIO],1)</f>
        <v>3.472222222222221E-2</v>
      </c>
      <c r="I1182" s="16" t="s">
        <v>22</v>
      </c>
      <c r="J1182" s="7" t="s">
        <v>783</v>
      </c>
      <c r="K1182" s="7" t="s">
        <v>23</v>
      </c>
      <c r="L1182" s="7"/>
      <c r="M1182" s="7"/>
      <c r="N1182" s="7">
        <f>Produccion[[#This Row],[Cant. Bolsas]]*Produccion[[#This Row],[Kilos Bolsa]]</f>
        <v>0</v>
      </c>
      <c r="O1182" s="8" t="s">
        <v>45</v>
      </c>
      <c r="P1182" s="29">
        <f>Produccion[[#This Row],[Kilos Producidos]]*VLOOKUP(Produccion[[#This Row],[PRODUCTO]],ValorXKG[#All],2,FALSE)</f>
        <v>0</v>
      </c>
    </row>
    <row r="1183" spans="4:16" x14ac:dyDescent="0.25">
      <c r="D1183" s="4" t="s">
        <v>824</v>
      </c>
      <c r="E1183" s="5">
        <v>44617</v>
      </c>
      <c r="F1183" s="6">
        <v>0.86805555555555558</v>
      </c>
      <c r="G1183" s="6">
        <v>0.91666666666666663</v>
      </c>
      <c r="H1183" s="6">
        <f>MOD(Produccion[HORA FIN]-Produccion[HORA INICIO],1)</f>
        <v>4.8611111111111049E-2</v>
      </c>
      <c r="I1183" s="16" t="s">
        <v>173</v>
      </c>
      <c r="J1183" s="7" t="s">
        <v>783</v>
      </c>
      <c r="K1183" s="7" t="s">
        <v>13</v>
      </c>
      <c r="L1183" s="7">
        <v>8</v>
      </c>
      <c r="M1183" s="7">
        <v>50</v>
      </c>
      <c r="N1183" s="7">
        <f>Produccion[[#This Row],[Cant. Bolsas]]*Produccion[[#This Row],[Kilos Bolsa]]</f>
        <v>400</v>
      </c>
      <c r="O1183" s="8" t="s">
        <v>827</v>
      </c>
      <c r="P1183" s="29">
        <f>Produccion[[#This Row],[Kilos Producidos]]*VLOOKUP(Produccion[[#This Row],[PRODUCTO]],ValorXKG[#All],2,FALSE)</f>
        <v>40000</v>
      </c>
    </row>
    <row r="1184" spans="4:16" x14ac:dyDescent="0.25">
      <c r="D1184" s="4" t="s">
        <v>826</v>
      </c>
      <c r="E1184" s="5">
        <v>44617</v>
      </c>
      <c r="F1184" s="6">
        <v>0.91666666666666663</v>
      </c>
      <c r="G1184" s="6">
        <v>0.22222222222222221</v>
      </c>
      <c r="H1184" s="6">
        <f>MOD(Produccion[HORA FIN]-Produccion[HORA INICIO],1)</f>
        <v>0.30555555555555558</v>
      </c>
      <c r="I1184" s="16" t="s">
        <v>63</v>
      </c>
      <c r="J1184" s="7" t="s">
        <v>788</v>
      </c>
      <c r="K1184" s="7" t="s">
        <v>13</v>
      </c>
      <c r="L1184" s="7">
        <v>40</v>
      </c>
      <c r="M1184" s="7">
        <v>50</v>
      </c>
      <c r="N1184" s="7">
        <f>Produccion[[#This Row],[Cant. Bolsas]]*Produccion[[#This Row],[Kilos Bolsa]]</f>
        <v>2000</v>
      </c>
      <c r="O1184" s="8" t="s">
        <v>827</v>
      </c>
      <c r="P1184" s="29">
        <f>Produccion[[#This Row],[Kilos Producidos]]*VLOOKUP(Produccion[[#This Row],[PRODUCTO]],ValorXKG[#All],2,FALSE)</f>
        <v>200000</v>
      </c>
    </row>
    <row r="1185" spans="4:16" x14ac:dyDescent="0.25">
      <c r="D1185" s="4" t="s">
        <v>826</v>
      </c>
      <c r="E1185" s="5">
        <v>44617</v>
      </c>
      <c r="F1185" s="6">
        <v>0.22222222222222221</v>
      </c>
      <c r="G1185" s="6">
        <v>0.25</v>
      </c>
      <c r="H1185" s="6">
        <f>MOD(Produccion[HORA FIN]-Produccion[HORA INICIO],1)</f>
        <v>2.777777777777779E-2</v>
      </c>
      <c r="I1185" s="16" t="s">
        <v>22</v>
      </c>
      <c r="J1185" s="7" t="s">
        <v>788</v>
      </c>
      <c r="K1185" s="7" t="s">
        <v>23</v>
      </c>
      <c r="L1185" s="7"/>
      <c r="M1185" s="7"/>
      <c r="N1185" s="7">
        <f>Produccion[[#This Row],[Cant. Bolsas]]*Produccion[[#This Row],[Kilos Bolsa]]</f>
        <v>0</v>
      </c>
      <c r="O1185" s="8" t="s">
        <v>45</v>
      </c>
      <c r="P1185" s="29">
        <f>Produccion[[#This Row],[Kilos Producidos]]*VLOOKUP(Produccion[[#This Row],[PRODUCTO]],ValorXKG[#All],2,FALSE)</f>
        <v>0</v>
      </c>
    </row>
    <row r="1186" spans="4:16" x14ac:dyDescent="0.25">
      <c r="D1186" s="4" t="s">
        <v>825</v>
      </c>
      <c r="E1186" s="5">
        <v>44622</v>
      </c>
      <c r="F1186" s="6">
        <v>0.25</v>
      </c>
      <c r="G1186" s="6">
        <v>0.30555555555555558</v>
      </c>
      <c r="H1186" s="6">
        <f>MOD(Produccion[HORA FIN]-Produccion[HORA INICIO],1)</f>
        <v>5.555555555555558E-2</v>
      </c>
      <c r="I1186" s="16" t="s">
        <v>22</v>
      </c>
      <c r="J1186" s="7" t="s">
        <v>66</v>
      </c>
      <c r="K1186" s="7" t="s">
        <v>23</v>
      </c>
      <c r="L1186" s="7"/>
      <c r="M1186" s="7"/>
      <c r="N1186" s="7">
        <f>Produccion[[#This Row],[Cant. Bolsas]]*Produccion[[#This Row],[Kilos Bolsa]]</f>
        <v>0</v>
      </c>
      <c r="O1186" s="8" t="s">
        <v>45</v>
      </c>
      <c r="P1186" s="29">
        <f>Produccion[[#This Row],[Kilos Producidos]]*VLOOKUP(Produccion[[#This Row],[PRODUCTO]],ValorXKG[#All],2,FALSE)</f>
        <v>0</v>
      </c>
    </row>
    <row r="1187" spans="4:16" x14ac:dyDescent="0.25">
      <c r="D1187" s="4" t="s">
        <v>825</v>
      </c>
      <c r="E1187" s="5">
        <v>44622</v>
      </c>
      <c r="F1187" s="6">
        <v>0.30555555555555558</v>
      </c>
      <c r="G1187" s="6">
        <v>0.3888888888888889</v>
      </c>
      <c r="H1187" s="6">
        <f>MOD(Produccion[HORA FIN]-Produccion[HORA INICIO],1)</f>
        <v>8.3333333333333315E-2</v>
      </c>
      <c r="I1187" s="16" t="s">
        <v>228</v>
      </c>
      <c r="J1187" s="7" t="s">
        <v>66</v>
      </c>
      <c r="K1187" s="7" t="s">
        <v>13</v>
      </c>
      <c r="L1187" s="7">
        <v>11</v>
      </c>
      <c r="M1187" s="7">
        <v>50</v>
      </c>
      <c r="N1187" s="7">
        <f>Produccion[[#This Row],[Cant. Bolsas]]*Produccion[[#This Row],[Kilos Bolsa]]</f>
        <v>550</v>
      </c>
      <c r="O1187" s="8" t="s">
        <v>827</v>
      </c>
      <c r="P1187" s="29">
        <f>Produccion[[#This Row],[Kilos Producidos]]*VLOOKUP(Produccion[[#This Row],[PRODUCTO]],ValorXKG[#All],2,FALSE)</f>
        <v>55000</v>
      </c>
    </row>
    <row r="1188" spans="4:16" x14ac:dyDescent="0.25">
      <c r="D1188" s="4" t="s">
        <v>825</v>
      </c>
      <c r="E1188" s="5">
        <v>44622</v>
      </c>
      <c r="F1188" s="6">
        <v>0.3888888888888889</v>
      </c>
      <c r="G1188" s="6">
        <v>0.41666666666666669</v>
      </c>
      <c r="H1188" s="6">
        <f>MOD(Produccion[HORA FIN]-Produccion[HORA INICIO],1)</f>
        <v>2.777777777777779E-2</v>
      </c>
      <c r="I1188" s="16" t="s">
        <v>22</v>
      </c>
      <c r="J1188" s="7" t="s">
        <v>66</v>
      </c>
      <c r="K1188" s="7" t="s">
        <v>23</v>
      </c>
      <c r="L1188" s="7"/>
      <c r="M1188" s="7"/>
      <c r="N1188" s="7">
        <f>Produccion[[#This Row],[Cant. Bolsas]]*Produccion[[#This Row],[Kilos Bolsa]]</f>
        <v>0</v>
      </c>
      <c r="O1188" s="8" t="s">
        <v>45</v>
      </c>
      <c r="P1188" s="29">
        <f>Produccion[[#This Row],[Kilos Producidos]]*VLOOKUP(Produccion[[#This Row],[PRODUCTO]],ValorXKG[#All],2,FALSE)</f>
        <v>0</v>
      </c>
    </row>
    <row r="1189" spans="4:16" x14ac:dyDescent="0.25">
      <c r="D1189" s="4" t="s">
        <v>825</v>
      </c>
      <c r="E1189" s="5">
        <v>44622</v>
      </c>
      <c r="F1189" s="6">
        <v>0.41666666666666669</v>
      </c>
      <c r="G1189" s="6">
        <v>0.5</v>
      </c>
      <c r="H1189" s="6">
        <f>MOD(Produccion[HORA FIN]-Produccion[HORA INICIO],1)</f>
        <v>8.3333333333333315E-2</v>
      </c>
      <c r="I1189" s="16" t="s">
        <v>40</v>
      </c>
      <c r="J1189" s="7" t="s">
        <v>66</v>
      </c>
      <c r="K1189" s="7" t="s">
        <v>64</v>
      </c>
      <c r="L1189" s="7">
        <v>12</v>
      </c>
      <c r="M1189" s="7">
        <v>30</v>
      </c>
      <c r="N1189" s="7">
        <f>Produccion[[#This Row],[Cant. Bolsas]]*Produccion[[#This Row],[Kilos Bolsa]]</f>
        <v>360</v>
      </c>
      <c r="O1189" s="8" t="s">
        <v>827</v>
      </c>
      <c r="P1189" s="29">
        <f>Produccion[[#This Row],[Kilos Producidos]]*VLOOKUP(Produccion[[#This Row],[PRODUCTO]],ValorXKG[#All],2,FALSE)</f>
        <v>41400</v>
      </c>
    </row>
    <row r="1190" spans="4:16" x14ac:dyDescent="0.25">
      <c r="D1190" s="4" t="s">
        <v>825</v>
      </c>
      <c r="E1190" s="5">
        <v>44622</v>
      </c>
      <c r="F1190" s="6">
        <v>0.5</v>
      </c>
      <c r="G1190" s="6">
        <v>0.58333333333333337</v>
      </c>
      <c r="H1190" s="6">
        <f>MOD(Produccion[HORA FIN]-Produccion[HORA INICIO],1)</f>
        <v>8.333333333333337E-2</v>
      </c>
      <c r="I1190" s="16" t="s">
        <v>22</v>
      </c>
      <c r="J1190" s="7" t="s">
        <v>66</v>
      </c>
      <c r="K1190" s="7" t="s">
        <v>23</v>
      </c>
      <c r="L1190" s="7"/>
      <c r="M1190" s="7"/>
      <c r="N1190" s="7">
        <f>Produccion[[#This Row],[Cant. Bolsas]]*Produccion[[#This Row],[Kilos Bolsa]]</f>
        <v>0</v>
      </c>
      <c r="O1190" s="8" t="s">
        <v>49</v>
      </c>
      <c r="P1190" s="29">
        <f>Produccion[[#This Row],[Kilos Producidos]]*VLOOKUP(Produccion[[#This Row],[PRODUCTO]],ValorXKG[#All],2,FALSE)</f>
        <v>0</v>
      </c>
    </row>
    <row r="1191" spans="4:16" x14ac:dyDescent="0.25">
      <c r="D1191" s="4" t="s">
        <v>824</v>
      </c>
      <c r="E1191" s="5">
        <v>44622</v>
      </c>
      <c r="F1191" s="6">
        <v>0.58333333333333337</v>
      </c>
      <c r="G1191" s="6">
        <v>0.69791666666666663</v>
      </c>
      <c r="H1191" s="6">
        <f>MOD(Produccion[HORA FIN]-Produccion[HORA INICIO],1)</f>
        <v>0.11458333333333326</v>
      </c>
      <c r="I1191" s="16" t="s">
        <v>22</v>
      </c>
      <c r="J1191" s="7" t="s">
        <v>783</v>
      </c>
      <c r="K1191" s="7" t="s">
        <v>23</v>
      </c>
      <c r="L1191" s="7"/>
      <c r="M1191" s="7"/>
      <c r="N1191" s="7">
        <f>Produccion[[#This Row],[Cant. Bolsas]]*Produccion[[#This Row],[Kilos Bolsa]]</f>
        <v>0</v>
      </c>
      <c r="O1191" s="8" t="s">
        <v>45</v>
      </c>
      <c r="P1191" s="29">
        <f>Produccion[[#This Row],[Kilos Producidos]]*VLOOKUP(Produccion[[#This Row],[PRODUCTO]],ValorXKG[#All],2,FALSE)</f>
        <v>0</v>
      </c>
    </row>
    <row r="1192" spans="4:16" x14ac:dyDescent="0.25">
      <c r="D1192" s="4" t="s">
        <v>824</v>
      </c>
      <c r="E1192" s="5">
        <v>44622</v>
      </c>
      <c r="F1192" s="6">
        <v>0.69791666666666663</v>
      </c>
      <c r="G1192" s="6">
        <v>0.91666666666666663</v>
      </c>
      <c r="H1192" s="6">
        <f>MOD(Produccion[HORA FIN]-Produccion[HORA INICIO],1)</f>
        <v>0.21875</v>
      </c>
      <c r="I1192" s="16" t="s">
        <v>98</v>
      </c>
      <c r="J1192" s="7" t="s">
        <v>783</v>
      </c>
      <c r="K1192" s="7" t="s">
        <v>64</v>
      </c>
      <c r="L1192" s="7">
        <v>45</v>
      </c>
      <c r="M1192" s="7">
        <v>30</v>
      </c>
      <c r="N1192" s="7">
        <f>Produccion[[#This Row],[Cant. Bolsas]]*Produccion[[#This Row],[Kilos Bolsa]]</f>
        <v>1350</v>
      </c>
      <c r="O1192" s="8" t="s">
        <v>827</v>
      </c>
      <c r="P1192" s="29">
        <f>Produccion[[#This Row],[Kilos Producidos]]*VLOOKUP(Produccion[[#This Row],[PRODUCTO]],ValorXKG[#All],2,FALSE)</f>
        <v>155250</v>
      </c>
    </row>
    <row r="1193" spans="4:16" x14ac:dyDescent="0.25">
      <c r="D1193" s="4" t="s">
        <v>826</v>
      </c>
      <c r="E1193" s="5">
        <v>44622</v>
      </c>
      <c r="F1193" s="6">
        <v>0.91666666666666663</v>
      </c>
      <c r="G1193" s="6">
        <v>0.25</v>
      </c>
      <c r="H1193" s="6">
        <f>MOD(Produccion[HORA FIN]-Produccion[HORA INICIO],1)</f>
        <v>0.33333333333333337</v>
      </c>
      <c r="I1193" s="16" t="s">
        <v>226</v>
      </c>
      <c r="J1193" s="7" t="s">
        <v>788</v>
      </c>
      <c r="K1193" s="7" t="s">
        <v>32</v>
      </c>
      <c r="L1193" s="7">
        <v>65</v>
      </c>
      <c r="M1193" s="7">
        <v>30</v>
      </c>
      <c r="N1193" s="7">
        <f>Produccion[[#This Row],[Cant. Bolsas]]*Produccion[[#This Row],[Kilos Bolsa]]</f>
        <v>1950</v>
      </c>
      <c r="O1193" s="8" t="s">
        <v>827</v>
      </c>
      <c r="P1193" s="29">
        <f>Produccion[[#This Row],[Kilos Producidos]]*VLOOKUP(Produccion[[#This Row],[PRODUCTO]],ValorXKG[#All],2,FALSE)</f>
        <v>224250</v>
      </c>
    </row>
    <row r="1194" spans="4:16" x14ac:dyDescent="0.25">
      <c r="D1194" s="4" t="s">
        <v>825</v>
      </c>
      <c r="E1194" s="5">
        <v>44623</v>
      </c>
      <c r="F1194" s="6">
        <v>0.25</v>
      </c>
      <c r="G1194" s="6">
        <v>0.29166666666666669</v>
      </c>
      <c r="H1194" s="6">
        <f>MOD(Produccion[HORA FIN]-Produccion[HORA INICIO],1)</f>
        <v>4.1666666666666685E-2</v>
      </c>
      <c r="I1194" s="16" t="s">
        <v>22</v>
      </c>
      <c r="J1194" s="7" t="s">
        <v>66</v>
      </c>
      <c r="K1194" s="7" t="s">
        <v>23</v>
      </c>
      <c r="L1194" s="7"/>
      <c r="M1194" s="7"/>
      <c r="N1194" s="7">
        <f>Produccion[[#This Row],[Cant. Bolsas]]*Produccion[[#This Row],[Kilos Bolsa]]</f>
        <v>0</v>
      </c>
      <c r="O1194" s="8" t="s">
        <v>49</v>
      </c>
      <c r="P1194" s="29">
        <f>Produccion[[#This Row],[Kilos Producidos]]*VLOOKUP(Produccion[[#This Row],[PRODUCTO]],ValorXKG[#All],2,FALSE)</f>
        <v>0</v>
      </c>
    </row>
    <row r="1195" spans="4:16" x14ac:dyDescent="0.25">
      <c r="D1195" s="4" t="s">
        <v>825</v>
      </c>
      <c r="E1195" s="5">
        <v>44623</v>
      </c>
      <c r="F1195" s="6">
        <v>0.29166666666666669</v>
      </c>
      <c r="G1195" s="6">
        <v>0.58333333333333337</v>
      </c>
      <c r="H1195" s="6">
        <f>MOD(Produccion[HORA FIN]-Produccion[HORA INICIO],1)</f>
        <v>0.29166666666666669</v>
      </c>
      <c r="I1195" s="16" t="s">
        <v>387</v>
      </c>
      <c r="J1195" s="7" t="s">
        <v>66</v>
      </c>
      <c r="K1195" s="7" t="s">
        <v>26</v>
      </c>
      <c r="L1195" s="7">
        <v>80</v>
      </c>
      <c r="M1195" s="7">
        <v>40</v>
      </c>
      <c r="N1195" s="7">
        <f>Produccion[[#This Row],[Cant. Bolsas]]*Produccion[[#This Row],[Kilos Bolsa]]</f>
        <v>3200</v>
      </c>
      <c r="O1195" s="8" t="s">
        <v>827</v>
      </c>
      <c r="P1195" s="29">
        <f>Produccion[[#This Row],[Kilos Producidos]]*VLOOKUP(Produccion[[#This Row],[PRODUCTO]],ValorXKG[#All],2,FALSE)</f>
        <v>480000</v>
      </c>
    </row>
    <row r="1196" spans="4:16" x14ac:dyDescent="0.25">
      <c r="D1196" s="4" t="s">
        <v>824</v>
      </c>
      <c r="E1196" s="5">
        <v>44623</v>
      </c>
      <c r="F1196" s="6">
        <v>0.58333333333333337</v>
      </c>
      <c r="G1196" s="6">
        <v>0.66666666666666663</v>
      </c>
      <c r="H1196" s="6">
        <f>MOD(Produccion[HORA FIN]-Produccion[HORA INICIO],1)</f>
        <v>8.3333333333333259E-2</v>
      </c>
      <c r="I1196" s="16" t="s">
        <v>22</v>
      </c>
      <c r="J1196" s="7" t="s">
        <v>783</v>
      </c>
      <c r="K1196" s="7" t="s">
        <v>23</v>
      </c>
      <c r="L1196" s="7"/>
      <c r="M1196" s="7"/>
      <c r="N1196" s="7">
        <f>Produccion[[#This Row],[Cant. Bolsas]]*Produccion[[#This Row],[Kilos Bolsa]]</f>
        <v>0</v>
      </c>
      <c r="O1196" s="8" t="s">
        <v>28</v>
      </c>
      <c r="P1196" s="29">
        <f>Produccion[[#This Row],[Kilos Producidos]]*VLOOKUP(Produccion[[#This Row],[PRODUCTO]],ValorXKG[#All],2,FALSE)</f>
        <v>0</v>
      </c>
    </row>
    <row r="1197" spans="4:16" x14ac:dyDescent="0.25">
      <c r="D1197" s="4" t="s">
        <v>824</v>
      </c>
      <c r="E1197" s="5">
        <v>44623</v>
      </c>
      <c r="F1197" s="6">
        <v>0.66666666666666663</v>
      </c>
      <c r="G1197" s="6">
        <v>0.91666666666666663</v>
      </c>
      <c r="H1197" s="6">
        <f>MOD(Produccion[HORA FIN]-Produccion[HORA INICIO],1)</f>
        <v>0.25</v>
      </c>
      <c r="I1197" s="16" t="s">
        <v>388</v>
      </c>
      <c r="J1197" s="7" t="s">
        <v>783</v>
      </c>
      <c r="K1197" s="7" t="s">
        <v>331</v>
      </c>
      <c r="L1197" s="7">
        <v>49</v>
      </c>
      <c r="M1197" s="7">
        <v>30</v>
      </c>
      <c r="N1197" s="7">
        <f>Produccion[[#This Row],[Cant. Bolsas]]*Produccion[[#This Row],[Kilos Bolsa]]</f>
        <v>1470</v>
      </c>
      <c r="O1197" s="8" t="s">
        <v>827</v>
      </c>
      <c r="P1197" s="29">
        <f>Produccion[[#This Row],[Kilos Producidos]]*VLOOKUP(Produccion[[#This Row],[PRODUCTO]],ValorXKG[#All],2,FALSE)</f>
        <v>169050</v>
      </c>
    </row>
    <row r="1198" spans="4:16" x14ac:dyDescent="0.25">
      <c r="D1198" s="4" t="s">
        <v>826</v>
      </c>
      <c r="E1198" s="5">
        <v>44623</v>
      </c>
      <c r="F1198" s="6">
        <v>0.91666666666666663</v>
      </c>
      <c r="G1198" s="6">
        <v>0.25</v>
      </c>
      <c r="H1198" s="6">
        <f>MOD(Produccion[HORA FIN]-Produccion[HORA INICIO],1)</f>
        <v>0.33333333333333337</v>
      </c>
      <c r="I1198" s="16" t="s">
        <v>89</v>
      </c>
      <c r="J1198" s="7" t="s">
        <v>788</v>
      </c>
      <c r="K1198" s="7" t="s">
        <v>331</v>
      </c>
      <c r="L1198" s="7">
        <v>63</v>
      </c>
      <c r="M1198" s="7">
        <v>30</v>
      </c>
      <c r="N1198" s="7">
        <f>Produccion[[#This Row],[Cant. Bolsas]]*Produccion[[#This Row],[Kilos Bolsa]]</f>
        <v>1890</v>
      </c>
      <c r="O1198" s="8" t="s">
        <v>827</v>
      </c>
      <c r="P1198" s="29">
        <f>Produccion[[#This Row],[Kilos Producidos]]*VLOOKUP(Produccion[[#This Row],[PRODUCTO]],ValorXKG[#All],2,FALSE)</f>
        <v>217350</v>
      </c>
    </row>
    <row r="1199" spans="4:16" x14ac:dyDescent="0.25">
      <c r="D1199" s="4" t="s">
        <v>825</v>
      </c>
      <c r="E1199" s="5">
        <v>44624</v>
      </c>
      <c r="F1199" s="6">
        <v>0.25</v>
      </c>
      <c r="G1199" s="6">
        <v>0.33333333333333331</v>
      </c>
      <c r="H1199" s="6">
        <f>MOD(Produccion[HORA FIN]-Produccion[HORA INICIO],1)</f>
        <v>8.3333333333333315E-2</v>
      </c>
      <c r="I1199" s="16" t="s">
        <v>42</v>
      </c>
      <c r="J1199" s="7" t="s">
        <v>66</v>
      </c>
      <c r="K1199" s="7" t="s">
        <v>331</v>
      </c>
      <c r="L1199" s="7">
        <v>18</v>
      </c>
      <c r="M1199" s="7">
        <v>30</v>
      </c>
      <c r="N1199" s="7">
        <f>Produccion[[#This Row],[Cant. Bolsas]]*Produccion[[#This Row],[Kilos Bolsa]]</f>
        <v>540</v>
      </c>
      <c r="O1199" s="8" t="s">
        <v>827</v>
      </c>
      <c r="P1199" s="29">
        <f>Produccion[[#This Row],[Kilos Producidos]]*VLOOKUP(Produccion[[#This Row],[PRODUCTO]],ValorXKG[#All],2,FALSE)</f>
        <v>62100</v>
      </c>
    </row>
    <row r="1200" spans="4:16" x14ac:dyDescent="0.25">
      <c r="D1200" s="4" t="s">
        <v>825</v>
      </c>
      <c r="E1200" s="5">
        <v>44624</v>
      </c>
      <c r="F1200" s="6">
        <v>0.33333333333333331</v>
      </c>
      <c r="G1200" s="6">
        <v>0.375</v>
      </c>
      <c r="H1200" s="6">
        <f>MOD(Produccion[HORA FIN]-Produccion[HORA INICIO],1)</f>
        <v>4.1666666666666685E-2</v>
      </c>
      <c r="I1200" s="16" t="s">
        <v>22</v>
      </c>
      <c r="J1200" s="7" t="s">
        <v>66</v>
      </c>
      <c r="K1200" s="7" t="s">
        <v>23</v>
      </c>
      <c r="L1200" s="7"/>
      <c r="M1200" s="7"/>
      <c r="N1200" s="7">
        <f>Produccion[[#This Row],[Cant. Bolsas]]*Produccion[[#This Row],[Kilos Bolsa]]</f>
        <v>0</v>
      </c>
      <c r="O1200" s="8" t="s">
        <v>49</v>
      </c>
      <c r="P1200" s="29">
        <f>Produccion[[#This Row],[Kilos Producidos]]*VLOOKUP(Produccion[[#This Row],[PRODUCTO]],ValorXKG[#All],2,FALSE)</f>
        <v>0</v>
      </c>
    </row>
    <row r="1201" spans="4:16" x14ac:dyDescent="0.25">
      <c r="D1201" s="4" t="s">
        <v>825</v>
      </c>
      <c r="E1201" s="5">
        <v>44624</v>
      </c>
      <c r="F1201" s="6">
        <v>0.375</v>
      </c>
      <c r="G1201" s="6">
        <v>0.58333333333333337</v>
      </c>
      <c r="H1201" s="6">
        <f>MOD(Produccion[HORA FIN]-Produccion[HORA INICIO],1)</f>
        <v>0.20833333333333337</v>
      </c>
      <c r="I1201" s="16" t="s">
        <v>389</v>
      </c>
      <c r="J1201" s="7" t="s">
        <v>66</v>
      </c>
      <c r="K1201" s="7" t="s">
        <v>32</v>
      </c>
      <c r="L1201" s="7">
        <v>41</v>
      </c>
      <c r="M1201" s="7">
        <v>30</v>
      </c>
      <c r="N1201" s="7">
        <f>Produccion[[#This Row],[Cant. Bolsas]]*Produccion[[#This Row],[Kilos Bolsa]]</f>
        <v>1230</v>
      </c>
      <c r="O1201" s="8" t="s">
        <v>827</v>
      </c>
      <c r="P1201" s="29">
        <f>Produccion[[#This Row],[Kilos Producidos]]*VLOOKUP(Produccion[[#This Row],[PRODUCTO]],ValorXKG[#All],2,FALSE)</f>
        <v>141450</v>
      </c>
    </row>
    <row r="1202" spans="4:16" x14ac:dyDescent="0.25">
      <c r="D1202" s="4" t="s">
        <v>824</v>
      </c>
      <c r="E1202" s="5">
        <v>44624</v>
      </c>
      <c r="F1202" s="6">
        <v>0.58333333333333337</v>
      </c>
      <c r="G1202" s="6">
        <v>0.77083333333333337</v>
      </c>
      <c r="H1202" s="6">
        <f>MOD(Produccion[HORA FIN]-Produccion[HORA INICIO],1)</f>
        <v>0.1875</v>
      </c>
      <c r="I1202" s="16" t="s">
        <v>40</v>
      </c>
      <c r="J1202" s="7" t="s">
        <v>783</v>
      </c>
      <c r="K1202" s="7" t="s">
        <v>64</v>
      </c>
      <c r="L1202" s="7">
        <v>27</v>
      </c>
      <c r="M1202" s="7">
        <v>30</v>
      </c>
      <c r="N1202" s="7">
        <f>Produccion[[#This Row],[Cant. Bolsas]]*Produccion[[#This Row],[Kilos Bolsa]]</f>
        <v>810</v>
      </c>
      <c r="O1202" s="8" t="s">
        <v>827</v>
      </c>
      <c r="P1202" s="29">
        <f>Produccion[[#This Row],[Kilos Producidos]]*VLOOKUP(Produccion[[#This Row],[PRODUCTO]],ValorXKG[#All],2,FALSE)</f>
        <v>93150</v>
      </c>
    </row>
    <row r="1203" spans="4:16" x14ac:dyDescent="0.25">
      <c r="D1203" s="4" t="s">
        <v>824</v>
      </c>
      <c r="E1203" s="5">
        <v>44624</v>
      </c>
      <c r="F1203" s="6">
        <v>0.77083333333333337</v>
      </c>
      <c r="G1203" s="6">
        <v>0.91666666666666663</v>
      </c>
      <c r="H1203" s="6">
        <f>MOD(Produccion[HORA FIN]-Produccion[HORA INICIO],1)</f>
        <v>0.14583333333333326</v>
      </c>
      <c r="I1203" s="16" t="s">
        <v>22</v>
      </c>
      <c r="J1203" s="7" t="s">
        <v>783</v>
      </c>
      <c r="K1203" s="7" t="s">
        <v>23</v>
      </c>
      <c r="L1203" s="7"/>
      <c r="M1203" s="7"/>
      <c r="N1203" s="7">
        <f>Produccion[[#This Row],[Cant. Bolsas]]*Produccion[[#This Row],[Kilos Bolsa]]</f>
        <v>0</v>
      </c>
      <c r="O1203" s="8" t="s">
        <v>372</v>
      </c>
      <c r="P1203" s="29">
        <f>Produccion[[#This Row],[Kilos Producidos]]*VLOOKUP(Produccion[[#This Row],[PRODUCTO]],ValorXKG[#All],2,FALSE)</f>
        <v>0</v>
      </c>
    </row>
    <row r="1204" spans="4:16" x14ac:dyDescent="0.25">
      <c r="D1204" s="4" t="s">
        <v>826</v>
      </c>
      <c r="E1204" s="5">
        <v>44624</v>
      </c>
      <c r="F1204" s="6">
        <v>0.91666666666666663</v>
      </c>
      <c r="G1204" s="6">
        <v>0.25</v>
      </c>
      <c r="H1204" s="6">
        <f>MOD(Produccion[HORA FIN]-Produccion[HORA INICIO],1)</f>
        <v>0.33333333333333337</v>
      </c>
      <c r="I1204" s="16" t="s">
        <v>22</v>
      </c>
      <c r="J1204" s="7" t="s">
        <v>788</v>
      </c>
      <c r="K1204" s="7" t="s">
        <v>23</v>
      </c>
      <c r="L1204" s="7"/>
      <c r="M1204" s="7"/>
      <c r="N1204" s="7">
        <f>Produccion[[#This Row],[Cant. Bolsas]]*Produccion[[#This Row],[Kilos Bolsa]]</f>
        <v>0</v>
      </c>
      <c r="O1204" s="8" t="s">
        <v>372</v>
      </c>
      <c r="P1204" s="29">
        <f>Produccion[[#This Row],[Kilos Producidos]]*VLOOKUP(Produccion[[#This Row],[PRODUCTO]],ValorXKG[#All],2,FALSE)</f>
        <v>0</v>
      </c>
    </row>
    <row r="1205" spans="4:16" x14ac:dyDescent="0.25">
      <c r="D1205" s="4" t="s">
        <v>825</v>
      </c>
      <c r="E1205" s="5">
        <v>44627</v>
      </c>
      <c r="F1205" s="6">
        <v>0.25</v>
      </c>
      <c r="G1205" s="6">
        <v>0.2986111111111111</v>
      </c>
      <c r="H1205" s="6">
        <f>MOD(Produccion[HORA FIN]-Produccion[HORA INICIO],1)</f>
        <v>4.8611111111111105E-2</v>
      </c>
      <c r="I1205" s="16" t="s">
        <v>22</v>
      </c>
      <c r="J1205" s="7" t="s">
        <v>413</v>
      </c>
      <c r="K1205" s="7" t="s">
        <v>23</v>
      </c>
      <c r="L1205" s="7"/>
      <c r="M1205" s="7"/>
      <c r="N1205" s="7">
        <f>Produccion[[#This Row],[Cant. Bolsas]]*Produccion[[#This Row],[Kilos Bolsa]]</f>
        <v>0</v>
      </c>
      <c r="O1205" s="8" t="s">
        <v>45</v>
      </c>
      <c r="P1205" s="29">
        <f>Produccion[[#This Row],[Kilos Producidos]]*VLOOKUP(Produccion[[#This Row],[PRODUCTO]],ValorXKG[#All],2,FALSE)</f>
        <v>0</v>
      </c>
    </row>
    <row r="1206" spans="4:16" x14ac:dyDescent="0.25">
      <c r="D1206" s="4" t="s">
        <v>825</v>
      </c>
      <c r="E1206" s="5">
        <v>44627</v>
      </c>
      <c r="F1206" s="6">
        <v>0.2986111111111111</v>
      </c>
      <c r="G1206" s="6">
        <v>0.41666666666666669</v>
      </c>
      <c r="H1206" s="6">
        <f>MOD(Produccion[HORA FIN]-Produccion[HORA INICIO],1)</f>
        <v>0.11805555555555558</v>
      </c>
      <c r="I1206" s="16" t="s">
        <v>347</v>
      </c>
      <c r="J1206" s="7" t="s">
        <v>413</v>
      </c>
      <c r="K1206" s="7" t="s">
        <v>13</v>
      </c>
      <c r="L1206" s="7">
        <v>20</v>
      </c>
      <c r="M1206" s="7">
        <v>50</v>
      </c>
      <c r="N1206" s="7">
        <f>Produccion[[#This Row],[Cant. Bolsas]]*Produccion[[#This Row],[Kilos Bolsa]]</f>
        <v>1000</v>
      </c>
      <c r="O1206" s="8" t="s">
        <v>827</v>
      </c>
      <c r="P1206" s="29">
        <f>Produccion[[#This Row],[Kilos Producidos]]*VLOOKUP(Produccion[[#This Row],[PRODUCTO]],ValorXKG[#All],2,FALSE)</f>
        <v>100000</v>
      </c>
    </row>
    <row r="1207" spans="4:16" x14ac:dyDescent="0.25">
      <c r="D1207" s="4" t="s">
        <v>825</v>
      </c>
      <c r="E1207" s="5">
        <v>44627</v>
      </c>
      <c r="F1207" s="6">
        <v>0.41666666666666669</v>
      </c>
      <c r="G1207" s="6">
        <v>0.58333333333333337</v>
      </c>
      <c r="H1207" s="6">
        <f>MOD(Produccion[HORA FIN]-Produccion[HORA INICIO],1)</f>
        <v>0.16666666666666669</v>
      </c>
      <c r="I1207" s="16" t="s">
        <v>22</v>
      </c>
      <c r="J1207" s="7" t="s">
        <v>413</v>
      </c>
      <c r="K1207" s="7" t="s">
        <v>23</v>
      </c>
      <c r="L1207" s="7"/>
      <c r="M1207" s="7"/>
      <c r="N1207" s="7">
        <f>Produccion[[#This Row],[Cant. Bolsas]]*Produccion[[#This Row],[Kilos Bolsa]]</f>
        <v>0</v>
      </c>
      <c r="O1207" s="8" t="s">
        <v>45</v>
      </c>
      <c r="P1207" s="29">
        <f>Produccion[[#This Row],[Kilos Producidos]]*VLOOKUP(Produccion[[#This Row],[PRODUCTO]],ValorXKG[#All],2,FALSE)</f>
        <v>0</v>
      </c>
    </row>
    <row r="1208" spans="4:16" x14ac:dyDescent="0.25">
      <c r="D1208" s="4" t="s">
        <v>824</v>
      </c>
      <c r="E1208" s="5">
        <v>44627</v>
      </c>
      <c r="F1208" s="6">
        <v>0.58333333333333337</v>
      </c>
      <c r="G1208" s="6">
        <v>0.91666666666666663</v>
      </c>
      <c r="H1208" s="6">
        <f>MOD(Produccion[HORA FIN]-Produccion[HORA INICIO],1)</f>
        <v>0.33333333333333326</v>
      </c>
      <c r="I1208" s="16" t="s">
        <v>226</v>
      </c>
      <c r="J1208" s="7" t="s">
        <v>783</v>
      </c>
      <c r="K1208" s="7" t="s">
        <v>13</v>
      </c>
      <c r="L1208" s="7">
        <v>39</v>
      </c>
      <c r="M1208" s="7">
        <v>50</v>
      </c>
      <c r="N1208" s="7">
        <f>Produccion[[#This Row],[Cant. Bolsas]]*Produccion[[#This Row],[Kilos Bolsa]]</f>
        <v>1950</v>
      </c>
      <c r="O1208" s="8" t="s">
        <v>827</v>
      </c>
      <c r="P1208" s="29">
        <f>Produccion[[#This Row],[Kilos Producidos]]*VLOOKUP(Produccion[[#This Row],[PRODUCTO]],ValorXKG[#All],2,FALSE)</f>
        <v>195000</v>
      </c>
    </row>
    <row r="1209" spans="4:16" x14ac:dyDescent="0.25">
      <c r="D1209" s="4" t="s">
        <v>826</v>
      </c>
      <c r="E1209" s="5">
        <v>44627</v>
      </c>
      <c r="F1209" s="6">
        <v>0.91666666666666663</v>
      </c>
      <c r="G1209" s="6">
        <v>0.25</v>
      </c>
      <c r="H1209" s="6">
        <f>MOD(Produccion[HORA FIN]-Produccion[HORA INICIO],1)</f>
        <v>0.33333333333333337</v>
      </c>
      <c r="I1209" s="16" t="s">
        <v>199</v>
      </c>
      <c r="J1209" s="7" t="s">
        <v>788</v>
      </c>
      <c r="K1209" s="7" t="s">
        <v>13</v>
      </c>
      <c r="L1209" s="7">
        <v>43</v>
      </c>
      <c r="M1209" s="7">
        <v>50</v>
      </c>
      <c r="N1209" s="7">
        <f>Produccion[[#This Row],[Cant. Bolsas]]*Produccion[[#This Row],[Kilos Bolsa]]</f>
        <v>2150</v>
      </c>
      <c r="O1209" s="8" t="s">
        <v>827</v>
      </c>
      <c r="P1209" s="29">
        <f>Produccion[[#This Row],[Kilos Producidos]]*VLOOKUP(Produccion[[#This Row],[PRODUCTO]],ValorXKG[#All],2,FALSE)</f>
        <v>215000</v>
      </c>
    </row>
    <row r="1210" spans="4:16" x14ac:dyDescent="0.25">
      <c r="D1210" s="4" t="s">
        <v>825</v>
      </c>
      <c r="E1210" s="5">
        <v>44628</v>
      </c>
      <c r="F1210" s="6">
        <v>0.25</v>
      </c>
      <c r="G1210" s="6">
        <v>0.53125</v>
      </c>
      <c r="H1210" s="6">
        <f>MOD(Produccion[HORA FIN]-Produccion[HORA INICIO],1)</f>
        <v>0.28125</v>
      </c>
      <c r="I1210" s="16" t="s">
        <v>22</v>
      </c>
      <c r="J1210" s="7" t="s">
        <v>117</v>
      </c>
      <c r="K1210" s="7" t="s">
        <v>23</v>
      </c>
      <c r="L1210" s="7"/>
      <c r="M1210" s="7"/>
      <c r="N1210" s="7">
        <f>Produccion[[#This Row],[Cant. Bolsas]]*Produccion[[#This Row],[Kilos Bolsa]]</f>
        <v>0</v>
      </c>
      <c r="O1210" s="8" t="s">
        <v>45</v>
      </c>
      <c r="P1210" s="29">
        <f>Produccion[[#This Row],[Kilos Producidos]]*VLOOKUP(Produccion[[#This Row],[PRODUCTO]],ValorXKG[#All],2,FALSE)</f>
        <v>0</v>
      </c>
    </row>
    <row r="1211" spans="4:16" x14ac:dyDescent="0.25">
      <c r="D1211" s="4" t="s">
        <v>825</v>
      </c>
      <c r="E1211" s="5">
        <v>44628</v>
      </c>
      <c r="F1211" s="6">
        <v>0.53125</v>
      </c>
      <c r="G1211" s="6">
        <v>0.58333333333333337</v>
      </c>
      <c r="H1211" s="6">
        <f>MOD(Produccion[HORA FIN]-Produccion[HORA INICIO],1)</f>
        <v>5.208333333333337E-2</v>
      </c>
      <c r="I1211" s="16" t="s">
        <v>182</v>
      </c>
      <c r="J1211" s="7" t="s">
        <v>117</v>
      </c>
      <c r="K1211" s="7" t="s">
        <v>19</v>
      </c>
      <c r="L1211" s="7">
        <v>11</v>
      </c>
      <c r="M1211" s="7">
        <v>50</v>
      </c>
      <c r="N1211" s="7">
        <f>Produccion[[#This Row],[Cant. Bolsas]]*Produccion[[#This Row],[Kilos Bolsa]]</f>
        <v>550</v>
      </c>
      <c r="O1211" s="8" t="s">
        <v>827</v>
      </c>
      <c r="P1211" s="29">
        <f>Produccion[[#This Row],[Kilos Producidos]]*VLOOKUP(Produccion[[#This Row],[PRODUCTO]],ValorXKG[#All],2,FALSE)</f>
        <v>55000</v>
      </c>
    </row>
    <row r="1212" spans="4:16" x14ac:dyDescent="0.25">
      <c r="D1212" s="4" t="s">
        <v>824</v>
      </c>
      <c r="E1212" s="5">
        <v>44628</v>
      </c>
      <c r="F1212" s="6">
        <v>0.58333333333333337</v>
      </c>
      <c r="G1212" s="6">
        <v>0.91666666666666663</v>
      </c>
      <c r="H1212" s="6">
        <f>MOD(Produccion[HORA FIN]-Produccion[HORA INICIO],1)</f>
        <v>0.33333333333333326</v>
      </c>
      <c r="I1212" s="16" t="s">
        <v>390</v>
      </c>
      <c r="J1212" s="7" t="s">
        <v>783</v>
      </c>
      <c r="K1212" s="7" t="s">
        <v>19</v>
      </c>
      <c r="L1212" s="7">
        <v>46</v>
      </c>
      <c r="M1212" s="7">
        <v>50</v>
      </c>
      <c r="N1212" s="7">
        <f>Produccion[[#This Row],[Cant. Bolsas]]*Produccion[[#This Row],[Kilos Bolsa]]</f>
        <v>2300</v>
      </c>
      <c r="O1212" s="8" t="s">
        <v>827</v>
      </c>
      <c r="P1212" s="29">
        <f>Produccion[[#This Row],[Kilos Producidos]]*VLOOKUP(Produccion[[#This Row],[PRODUCTO]],ValorXKG[#All],2,FALSE)</f>
        <v>230000</v>
      </c>
    </row>
    <row r="1213" spans="4:16" x14ac:dyDescent="0.25">
      <c r="D1213" s="4" t="s">
        <v>826</v>
      </c>
      <c r="E1213" s="5">
        <v>44628</v>
      </c>
      <c r="F1213" s="6">
        <v>0.91666666666666663</v>
      </c>
      <c r="G1213" s="6">
        <v>0.25</v>
      </c>
      <c r="H1213" s="6">
        <f>MOD(Produccion[HORA FIN]-Produccion[HORA INICIO],1)</f>
        <v>0.33333333333333337</v>
      </c>
      <c r="I1213" s="16" t="s">
        <v>15</v>
      </c>
      <c r="J1213" s="7" t="s">
        <v>788</v>
      </c>
      <c r="K1213" s="7" t="s">
        <v>19</v>
      </c>
      <c r="L1213" s="7">
        <v>40</v>
      </c>
      <c r="M1213" s="7">
        <v>50</v>
      </c>
      <c r="N1213" s="7">
        <f>Produccion[[#This Row],[Cant. Bolsas]]*Produccion[[#This Row],[Kilos Bolsa]]</f>
        <v>2000</v>
      </c>
      <c r="O1213" s="8" t="s">
        <v>827</v>
      </c>
      <c r="P1213" s="29">
        <f>Produccion[[#This Row],[Kilos Producidos]]*VLOOKUP(Produccion[[#This Row],[PRODUCTO]],ValorXKG[#All],2,FALSE)</f>
        <v>200000</v>
      </c>
    </row>
    <row r="1214" spans="4:16" x14ac:dyDescent="0.25">
      <c r="D1214" s="4" t="s">
        <v>825</v>
      </c>
      <c r="E1214" s="5">
        <v>44629</v>
      </c>
      <c r="F1214" s="6">
        <v>0.25</v>
      </c>
      <c r="G1214" s="6">
        <v>0.34375</v>
      </c>
      <c r="H1214" s="6">
        <f>MOD(Produccion[HORA FIN]-Produccion[HORA INICIO],1)</f>
        <v>9.375E-2</v>
      </c>
      <c r="I1214" s="16" t="s">
        <v>22</v>
      </c>
      <c r="J1214" s="7" t="s">
        <v>413</v>
      </c>
      <c r="K1214" s="7" t="s">
        <v>23</v>
      </c>
      <c r="L1214" s="7"/>
      <c r="M1214" s="7"/>
      <c r="N1214" s="7">
        <f>Produccion[[#This Row],[Cant. Bolsas]]*Produccion[[#This Row],[Kilos Bolsa]]</f>
        <v>0</v>
      </c>
      <c r="O1214" s="8" t="s">
        <v>49</v>
      </c>
      <c r="P1214" s="29">
        <f>Produccion[[#This Row],[Kilos Producidos]]*VLOOKUP(Produccion[[#This Row],[PRODUCTO]],ValorXKG[#All],2,FALSE)</f>
        <v>0</v>
      </c>
    </row>
    <row r="1215" spans="4:16" x14ac:dyDescent="0.25">
      <c r="D1215" s="4" t="s">
        <v>825</v>
      </c>
      <c r="E1215" s="5">
        <v>44629</v>
      </c>
      <c r="F1215" s="6">
        <v>0.34375</v>
      </c>
      <c r="G1215" s="6">
        <v>0.39583333333333331</v>
      </c>
      <c r="H1215" s="6">
        <f>MOD(Produccion[HORA FIN]-Produccion[HORA INICIO],1)</f>
        <v>5.2083333333333315E-2</v>
      </c>
      <c r="I1215" s="16" t="s">
        <v>189</v>
      </c>
      <c r="J1215" s="7" t="s">
        <v>413</v>
      </c>
      <c r="K1215" s="7" t="s">
        <v>32</v>
      </c>
      <c r="L1215" s="7">
        <v>11</v>
      </c>
      <c r="M1215" s="7">
        <v>30</v>
      </c>
      <c r="N1215" s="7">
        <f>Produccion[[#This Row],[Cant. Bolsas]]*Produccion[[#This Row],[Kilos Bolsa]]</f>
        <v>330</v>
      </c>
      <c r="O1215" s="8" t="s">
        <v>827</v>
      </c>
      <c r="P1215" s="29">
        <f>Produccion[[#This Row],[Kilos Producidos]]*VLOOKUP(Produccion[[#This Row],[PRODUCTO]],ValorXKG[#All],2,FALSE)</f>
        <v>37950</v>
      </c>
    </row>
    <row r="1216" spans="4:16" x14ac:dyDescent="0.25">
      <c r="D1216" s="4" t="s">
        <v>825</v>
      </c>
      <c r="E1216" s="5">
        <v>44629</v>
      </c>
      <c r="F1216" s="6">
        <v>0.39583333333333331</v>
      </c>
      <c r="G1216" s="6">
        <v>0.44444444444444442</v>
      </c>
      <c r="H1216" s="6">
        <f>MOD(Produccion[HORA FIN]-Produccion[HORA INICIO],1)</f>
        <v>4.8611111111111105E-2</v>
      </c>
      <c r="I1216" s="16" t="s">
        <v>22</v>
      </c>
      <c r="J1216" s="7" t="s">
        <v>413</v>
      </c>
      <c r="K1216" s="7" t="s">
        <v>23</v>
      </c>
      <c r="L1216" s="7"/>
      <c r="M1216" s="7"/>
      <c r="N1216" s="7">
        <f>Produccion[[#This Row],[Cant. Bolsas]]*Produccion[[#This Row],[Kilos Bolsa]]</f>
        <v>0</v>
      </c>
      <c r="O1216" s="8" t="s">
        <v>192</v>
      </c>
      <c r="P1216" s="29">
        <f>Produccion[[#This Row],[Kilos Producidos]]*VLOOKUP(Produccion[[#This Row],[PRODUCTO]],ValorXKG[#All],2,FALSE)</f>
        <v>0</v>
      </c>
    </row>
    <row r="1217" spans="4:16" x14ac:dyDescent="0.25">
      <c r="D1217" s="4" t="s">
        <v>825</v>
      </c>
      <c r="E1217" s="5">
        <v>44629</v>
      </c>
      <c r="F1217" s="6">
        <v>0.44444444444444442</v>
      </c>
      <c r="G1217" s="6">
        <v>0.58333333333333337</v>
      </c>
      <c r="H1217" s="6">
        <f>MOD(Produccion[HORA FIN]-Produccion[HORA INICIO],1)</f>
        <v>0.13888888888888895</v>
      </c>
      <c r="I1217" s="16" t="s">
        <v>391</v>
      </c>
      <c r="J1217" s="7" t="s">
        <v>413</v>
      </c>
      <c r="K1217" s="7" t="s">
        <v>32</v>
      </c>
      <c r="L1217" s="7">
        <v>36</v>
      </c>
      <c r="M1217" s="7">
        <v>30</v>
      </c>
      <c r="N1217" s="7">
        <f>Produccion[[#This Row],[Cant. Bolsas]]*Produccion[[#This Row],[Kilos Bolsa]]</f>
        <v>1080</v>
      </c>
      <c r="O1217" s="8" t="s">
        <v>827</v>
      </c>
      <c r="P1217" s="29">
        <f>Produccion[[#This Row],[Kilos Producidos]]*VLOOKUP(Produccion[[#This Row],[PRODUCTO]],ValorXKG[#All],2,FALSE)</f>
        <v>124200</v>
      </c>
    </row>
    <row r="1218" spans="4:16" x14ac:dyDescent="0.25">
      <c r="D1218" s="4" t="s">
        <v>824</v>
      </c>
      <c r="E1218" s="5">
        <v>44629</v>
      </c>
      <c r="F1218" s="6">
        <v>0.58333333333333337</v>
      </c>
      <c r="G1218" s="6">
        <v>0.91666666666666663</v>
      </c>
      <c r="H1218" s="6">
        <f>MOD(Produccion[HORA FIN]-Produccion[HORA INICIO],1)</f>
        <v>0.33333333333333326</v>
      </c>
      <c r="I1218" s="16" t="s">
        <v>392</v>
      </c>
      <c r="J1218" s="7" t="s">
        <v>783</v>
      </c>
      <c r="K1218" s="7" t="s">
        <v>32</v>
      </c>
      <c r="L1218" s="7">
        <v>75</v>
      </c>
      <c r="M1218" s="7">
        <v>30</v>
      </c>
      <c r="N1218" s="7">
        <f>Produccion[[#This Row],[Cant. Bolsas]]*Produccion[[#This Row],[Kilos Bolsa]]</f>
        <v>2250</v>
      </c>
      <c r="O1218" s="8" t="s">
        <v>827</v>
      </c>
      <c r="P1218" s="29">
        <f>Produccion[[#This Row],[Kilos Producidos]]*VLOOKUP(Produccion[[#This Row],[PRODUCTO]],ValorXKG[#All],2,FALSE)</f>
        <v>258750</v>
      </c>
    </row>
    <row r="1219" spans="4:16" x14ac:dyDescent="0.25">
      <c r="D1219" s="4" t="s">
        <v>826</v>
      </c>
      <c r="E1219" s="5">
        <v>44629</v>
      </c>
      <c r="F1219" s="6">
        <v>0.91666666666666663</v>
      </c>
      <c r="G1219" s="6">
        <v>0.20833333333333334</v>
      </c>
      <c r="H1219" s="6">
        <f>MOD(Produccion[HORA FIN]-Produccion[HORA INICIO],1)</f>
        <v>0.29166666666666674</v>
      </c>
      <c r="I1219" s="16" t="s">
        <v>98</v>
      </c>
      <c r="J1219" s="7" t="s">
        <v>788</v>
      </c>
      <c r="K1219" s="7" t="s">
        <v>32</v>
      </c>
      <c r="L1219" s="7">
        <v>60</v>
      </c>
      <c r="M1219" s="7">
        <v>30</v>
      </c>
      <c r="N1219" s="7">
        <f>Produccion[[#This Row],[Cant. Bolsas]]*Produccion[[#This Row],[Kilos Bolsa]]</f>
        <v>1800</v>
      </c>
      <c r="O1219" s="8" t="s">
        <v>827</v>
      </c>
      <c r="P1219" s="29">
        <f>Produccion[[#This Row],[Kilos Producidos]]*VLOOKUP(Produccion[[#This Row],[PRODUCTO]],ValorXKG[#All],2,FALSE)</f>
        <v>207000</v>
      </c>
    </row>
    <row r="1220" spans="4:16" x14ac:dyDescent="0.25">
      <c r="D1220" s="4" t="s">
        <v>826</v>
      </c>
      <c r="E1220" s="5">
        <v>44629</v>
      </c>
      <c r="F1220" s="6">
        <v>0.20833333333333334</v>
      </c>
      <c r="G1220" s="6">
        <v>0.25</v>
      </c>
      <c r="H1220" s="6">
        <f>MOD(Produccion[HORA FIN]-Produccion[HORA INICIO],1)</f>
        <v>4.1666666666666657E-2</v>
      </c>
      <c r="I1220" s="16" t="s">
        <v>22</v>
      </c>
      <c r="J1220" s="7" t="s">
        <v>788</v>
      </c>
      <c r="K1220" s="7" t="s">
        <v>23</v>
      </c>
      <c r="L1220" s="7"/>
      <c r="M1220" s="7"/>
      <c r="N1220" s="7">
        <f>Produccion[[#This Row],[Cant. Bolsas]]*Produccion[[#This Row],[Kilos Bolsa]]</f>
        <v>0</v>
      </c>
      <c r="O1220" s="8" t="s">
        <v>192</v>
      </c>
      <c r="P1220" s="29">
        <f>Produccion[[#This Row],[Kilos Producidos]]*VLOOKUP(Produccion[[#This Row],[PRODUCTO]],ValorXKG[#All],2,FALSE)</f>
        <v>0</v>
      </c>
    </row>
    <row r="1221" spans="4:16" x14ac:dyDescent="0.25">
      <c r="D1221" s="4" t="s">
        <v>825</v>
      </c>
      <c r="E1221" s="5">
        <v>44630</v>
      </c>
      <c r="F1221" s="6">
        <v>0.25</v>
      </c>
      <c r="G1221" s="6">
        <v>0.45833333333333331</v>
      </c>
      <c r="H1221" s="6">
        <f>MOD(Produccion[HORA FIN]-Produccion[HORA INICIO],1)</f>
        <v>0.20833333333333331</v>
      </c>
      <c r="I1221" s="16" t="s">
        <v>22</v>
      </c>
      <c r="J1221" s="7" t="s">
        <v>413</v>
      </c>
      <c r="K1221" s="7" t="s">
        <v>23</v>
      </c>
      <c r="L1221" s="7"/>
      <c r="M1221" s="7"/>
      <c r="N1221" s="7">
        <f>Produccion[[#This Row],[Cant. Bolsas]]*Produccion[[#This Row],[Kilos Bolsa]]</f>
        <v>0</v>
      </c>
      <c r="O1221" s="8" t="s">
        <v>192</v>
      </c>
      <c r="P1221" s="29">
        <f>Produccion[[#This Row],[Kilos Producidos]]*VLOOKUP(Produccion[[#This Row],[PRODUCTO]],ValorXKG[#All],2,FALSE)</f>
        <v>0</v>
      </c>
    </row>
    <row r="1222" spans="4:16" x14ac:dyDescent="0.25">
      <c r="D1222" s="4" t="s">
        <v>825</v>
      </c>
      <c r="E1222" s="5">
        <v>44630</v>
      </c>
      <c r="F1222" s="6">
        <v>0.45833333333333331</v>
      </c>
      <c r="G1222" s="6">
        <v>0.58333333333333337</v>
      </c>
      <c r="H1222" s="6">
        <f>MOD(Produccion[HORA FIN]-Produccion[HORA INICIO],1)</f>
        <v>0.12500000000000006</v>
      </c>
      <c r="I1222" s="16" t="s">
        <v>393</v>
      </c>
      <c r="J1222" s="7" t="s">
        <v>413</v>
      </c>
      <c r="K1222" s="7" t="s">
        <v>26</v>
      </c>
      <c r="L1222" s="7">
        <v>39</v>
      </c>
      <c r="M1222" s="7">
        <v>40</v>
      </c>
      <c r="N1222" s="7">
        <f>Produccion[[#This Row],[Cant. Bolsas]]*Produccion[[#This Row],[Kilos Bolsa]]</f>
        <v>1560</v>
      </c>
      <c r="O1222" s="8" t="s">
        <v>827</v>
      </c>
      <c r="P1222" s="29">
        <f>Produccion[[#This Row],[Kilos Producidos]]*VLOOKUP(Produccion[[#This Row],[PRODUCTO]],ValorXKG[#All],2,FALSE)</f>
        <v>234000</v>
      </c>
    </row>
    <row r="1223" spans="4:16" x14ac:dyDescent="0.25">
      <c r="D1223" s="4" t="s">
        <v>824</v>
      </c>
      <c r="E1223" s="5">
        <v>44630</v>
      </c>
      <c r="F1223" s="6">
        <v>0.58333333333333337</v>
      </c>
      <c r="G1223" s="6">
        <v>0.91666666666666663</v>
      </c>
      <c r="H1223" s="6">
        <f>MOD(Produccion[HORA FIN]-Produccion[HORA INICIO],1)</f>
        <v>0.33333333333333326</v>
      </c>
      <c r="I1223" s="16" t="s">
        <v>394</v>
      </c>
      <c r="J1223" s="7" t="s">
        <v>783</v>
      </c>
      <c r="K1223" s="7" t="s">
        <v>26</v>
      </c>
      <c r="L1223" s="7">
        <v>62</v>
      </c>
      <c r="M1223" s="7">
        <v>40</v>
      </c>
      <c r="N1223" s="7">
        <f>Produccion[[#This Row],[Cant. Bolsas]]*Produccion[[#This Row],[Kilos Bolsa]]</f>
        <v>2480</v>
      </c>
      <c r="O1223" s="8" t="s">
        <v>827</v>
      </c>
      <c r="P1223" s="29">
        <f>Produccion[[#This Row],[Kilos Producidos]]*VLOOKUP(Produccion[[#This Row],[PRODUCTO]],ValorXKG[#All],2,FALSE)</f>
        <v>372000</v>
      </c>
    </row>
    <row r="1224" spans="4:16" x14ac:dyDescent="0.25">
      <c r="D1224" s="4" t="s">
        <v>826</v>
      </c>
      <c r="E1224" s="5">
        <v>44630</v>
      </c>
      <c r="F1224" s="6">
        <v>0.91666666666666663</v>
      </c>
      <c r="G1224" s="6">
        <v>1.0416666666666666E-2</v>
      </c>
      <c r="H1224" s="6">
        <f>MOD(Produccion[HORA FIN]-Produccion[HORA INICIO],1)</f>
        <v>9.375E-2</v>
      </c>
      <c r="I1224" s="16" t="s">
        <v>29</v>
      </c>
      <c r="J1224" s="7" t="s">
        <v>788</v>
      </c>
      <c r="K1224" s="7" t="s">
        <v>26</v>
      </c>
      <c r="L1224" s="7">
        <v>9</v>
      </c>
      <c r="M1224" s="7">
        <v>40</v>
      </c>
      <c r="N1224" s="7">
        <f>Produccion[[#This Row],[Cant. Bolsas]]*Produccion[[#This Row],[Kilos Bolsa]]</f>
        <v>360</v>
      </c>
      <c r="O1224" s="8" t="s">
        <v>827</v>
      </c>
      <c r="P1224" s="29">
        <f>Produccion[[#This Row],[Kilos Producidos]]*VLOOKUP(Produccion[[#This Row],[PRODUCTO]],ValorXKG[#All],2,FALSE)</f>
        <v>54000</v>
      </c>
    </row>
    <row r="1225" spans="4:16" x14ac:dyDescent="0.25">
      <c r="D1225" s="4" t="s">
        <v>826</v>
      </c>
      <c r="E1225" s="5">
        <v>44630</v>
      </c>
      <c r="F1225" s="6">
        <v>1.0416666666666666E-2</v>
      </c>
      <c r="G1225" s="6">
        <v>0.25</v>
      </c>
      <c r="H1225" s="6">
        <f>MOD(Produccion[HORA FIN]-Produccion[HORA INICIO],1)</f>
        <v>0.23958333333333334</v>
      </c>
      <c r="I1225" s="16" t="s">
        <v>22</v>
      </c>
      <c r="J1225" s="7" t="s">
        <v>788</v>
      </c>
      <c r="K1225" s="7" t="s">
        <v>23</v>
      </c>
      <c r="L1225" s="7"/>
      <c r="M1225" s="7"/>
      <c r="N1225" s="7">
        <f>Produccion[[#This Row],[Cant. Bolsas]]*Produccion[[#This Row],[Kilos Bolsa]]</f>
        <v>0</v>
      </c>
      <c r="O1225" s="8" t="s">
        <v>49</v>
      </c>
      <c r="P1225" s="29">
        <f>Produccion[[#This Row],[Kilos Producidos]]*VLOOKUP(Produccion[[#This Row],[PRODUCTO]],ValorXKG[#All],2,FALSE)</f>
        <v>0</v>
      </c>
    </row>
    <row r="1226" spans="4:16" x14ac:dyDescent="0.25">
      <c r="D1226" s="4" t="s">
        <v>825</v>
      </c>
      <c r="E1226" s="5">
        <v>44631</v>
      </c>
      <c r="F1226" s="6">
        <v>0.25</v>
      </c>
      <c r="G1226" s="6">
        <v>0.375</v>
      </c>
      <c r="H1226" s="6">
        <f>MOD(Produccion[HORA FIN]-Produccion[HORA INICIO],1)</f>
        <v>0.125</v>
      </c>
      <c r="I1226" s="16" t="s">
        <v>22</v>
      </c>
      <c r="J1226" s="7" t="s">
        <v>413</v>
      </c>
      <c r="K1226" s="7" t="s">
        <v>23</v>
      </c>
      <c r="L1226" s="7"/>
      <c r="M1226" s="7"/>
      <c r="N1226" s="7">
        <f>Produccion[[#This Row],[Cant. Bolsas]]*Produccion[[#This Row],[Kilos Bolsa]]</f>
        <v>0</v>
      </c>
      <c r="O1226" s="8" t="s">
        <v>192</v>
      </c>
      <c r="P1226" s="29">
        <f>Produccion[[#This Row],[Kilos Producidos]]*VLOOKUP(Produccion[[#This Row],[PRODUCTO]],ValorXKG[#All],2,FALSE)</f>
        <v>0</v>
      </c>
    </row>
    <row r="1227" spans="4:16" x14ac:dyDescent="0.25">
      <c r="D1227" s="4" t="s">
        <v>825</v>
      </c>
      <c r="E1227" s="5">
        <v>44631</v>
      </c>
      <c r="F1227" s="6">
        <v>0.375</v>
      </c>
      <c r="G1227" s="6">
        <v>0.58333333333333337</v>
      </c>
      <c r="H1227" s="6">
        <f>MOD(Produccion[HORA FIN]-Produccion[HORA INICIO],1)</f>
        <v>0.20833333333333337</v>
      </c>
      <c r="I1227" s="16" t="s">
        <v>395</v>
      </c>
      <c r="J1227" s="7" t="s">
        <v>413</v>
      </c>
      <c r="K1227" s="7" t="s">
        <v>64</v>
      </c>
      <c r="L1227" s="7">
        <v>51</v>
      </c>
      <c r="M1227" s="7">
        <v>30</v>
      </c>
      <c r="N1227" s="7">
        <f>Produccion[[#This Row],[Cant. Bolsas]]*Produccion[[#This Row],[Kilos Bolsa]]</f>
        <v>1530</v>
      </c>
      <c r="O1227" s="8" t="s">
        <v>827</v>
      </c>
      <c r="P1227" s="29">
        <f>Produccion[[#This Row],[Kilos Producidos]]*VLOOKUP(Produccion[[#This Row],[PRODUCTO]],ValorXKG[#All],2,FALSE)</f>
        <v>175950</v>
      </c>
    </row>
    <row r="1228" spans="4:16" x14ac:dyDescent="0.25">
      <c r="D1228" s="4" t="s">
        <v>824</v>
      </c>
      <c r="E1228" s="5">
        <v>44631</v>
      </c>
      <c r="F1228" s="6">
        <v>0.58333333333333337</v>
      </c>
      <c r="G1228" s="6">
        <v>0.79166666666666663</v>
      </c>
      <c r="H1228" s="6">
        <f>MOD(Produccion[HORA FIN]-Produccion[HORA INICIO],1)</f>
        <v>0.20833333333333326</v>
      </c>
      <c r="I1228" s="16" t="s">
        <v>62</v>
      </c>
      <c r="J1228" s="7" t="s">
        <v>783</v>
      </c>
      <c r="K1228" s="7" t="s">
        <v>32</v>
      </c>
      <c r="L1228" s="7">
        <v>50</v>
      </c>
      <c r="M1228" s="7">
        <v>30</v>
      </c>
      <c r="N1228" s="7">
        <f>Produccion[[#This Row],[Cant. Bolsas]]*Produccion[[#This Row],[Kilos Bolsa]]</f>
        <v>1500</v>
      </c>
      <c r="O1228" s="8" t="s">
        <v>827</v>
      </c>
      <c r="P1228" s="29">
        <f>Produccion[[#This Row],[Kilos Producidos]]*VLOOKUP(Produccion[[#This Row],[PRODUCTO]],ValorXKG[#All],2,FALSE)</f>
        <v>172500</v>
      </c>
    </row>
    <row r="1229" spans="4:16" x14ac:dyDescent="0.25">
      <c r="D1229" s="4" t="s">
        <v>824</v>
      </c>
      <c r="E1229" s="5">
        <v>44631</v>
      </c>
      <c r="F1229" s="6">
        <v>0.8125</v>
      </c>
      <c r="G1229" s="6">
        <v>0.85416666666666663</v>
      </c>
      <c r="H1229" s="6">
        <f>MOD(Produccion[HORA FIN]-Produccion[HORA INICIO],1)</f>
        <v>4.166666666666663E-2</v>
      </c>
      <c r="I1229" s="16" t="s">
        <v>22</v>
      </c>
      <c r="J1229" s="7" t="s">
        <v>783</v>
      </c>
      <c r="K1229" s="7" t="s">
        <v>23</v>
      </c>
      <c r="L1229" s="7"/>
      <c r="M1229" s="7"/>
      <c r="N1229" s="7">
        <f>Produccion[[#This Row],[Cant. Bolsas]]*Produccion[[#This Row],[Kilos Bolsa]]</f>
        <v>0</v>
      </c>
      <c r="O1229" s="8" t="s">
        <v>28</v>
      </c>
      <c r="P1229" s="29">
        <f>Produccion[[#This Row],[Kilos Producidos]]*VLOOKUP(Produccion[[#This Row],[PRODUCTO]],ValorXKG[#All],2,FALSE)</f>
        <v>0</v>
      </c>
    </row>
    <row r="1230" spans="4:16" x14ac:dyDescent="0.25">
      <c r="D1230" s="4" t="s">
        <v>824</v>
      </c>
      <c r="E1230" s="5">
        <v>44631</v>
      </c>
      <c r="F1230" s="6">
        <v>0.85416666666666663</v>
      </c>
      <c r="G1230" s="6">
        <v>0.91666666666666663</v>
      </c>
      <c r="H1230" s="6">
        <f>MOD(Produccion[HORA FIN]-Produccion[HORA INICIO],1)</f>
        <v>6.25E-2</v>
      </c>
      <c r="I1230" s="16" t="s">
        <v>33</v>
      </c>
      <c r="J1230" s="7" t="s">
        <v>783</v>
      </c>
      <c r="K1230" s="7" t="s">
        <v>331</v>
      </c>
      <c r="L1230" s="7">
        <v>12</v>
      </c>
      <c r="M1230" s="7">
        <v>30</v>
      </c>
      <c r="N1230" s="7">
        <f>Produccion[[#This Row],[Cant. Bolsas]]*Produccion[[#This Row],[Kilos Bolsa]]</f>
        <v>360</v>
      </c>
      <c r="O1230" s="8" t="s">
        <v>827</v>
      </c>
      <c r="P1230" s="29">
        <f>Produccion[[#This Row],[Kilos Producidos]]*VLOOKUP(Produccion[[#This Row],[PRODUCTO]],ValorXKG[#All],2,FALSE)</f>
        <v>41400</v>
      </c>
    </row>
    <row r="1231" spans="4:16" x14ac:dyDescent="0.25">
      <c r="D1231" s="4" t="s">
        <v>826</v>
      </c>
      <c r="E1231" s="5">
        <v>44631</v>
      </c>
      <c r="F1231" s="6">
        <v>0.91666666666666663</v>
      </c>
      <c r="G1231" s="6">
        <v>0.16666666666666666</v>
      </c>
      <c r="H1231" s="6">
        <f>MOD(Produccion[HORA FIN]-Produccion[HORA INICIO],1)</f>
        <v>0.25</v>
      </c>
      <c r="I1231" s="16" t="s">
        <v>15</v>
      </c>
      <c r="J1231" s="7" t="s">
        <v>788</v>
      </c>
      <c r="K1231" s="7" t="s">
        <v>331</v>
      </c>
      <c r="L1231" s="7">
        <v>50</v>
      </c>
      <c r="M1231" s="7">
        <v>30</v>
      </c>
      <c r="N1231" s="7">
        <f>Produccion[[#This Row],[Cant. Bolsas]]*Produccion[[#This Row],[Kilos Bolsa]]</f>
        <v>1500</v>
      </c>
      <c r="O1231" s="8" t="s">
        <v>827</v>
      </c>
      <c r="P1231" s="29">
        <f>Produccion[[#This Row],[Kilos Producidos]]*VLOOKUP(Produccion[[#This Row],[PRODUCTO]],ValorXKG[#All],2,FALSE)</f>
        <v>172500</v>
      </c>
    </row>
    <row r="1232" spans="4:16" x14ac:dyDescent="0.25">
      <c r="D1232" s="4" t="s">
        <v>826</v>
      </c>
      <c r="E1232" s="5">
        <v>44631</v>
      </c>
      <c r="F1232" s="6">
        <v>0.16666666666666666</v>
      </c>
      <c r="G1232" s="6">
        <v>0.25</v>
      </c>
      <c r="H1232" s="6">
        <f>MOD(Produccion[HORA FIN]-Produccion[HORA INICIO],1)</f>
        <v>8.3333333333333343E-2</v>
      </c>
      <c r="I1232" s="16" t="s">
        <v>22</v>
      </c>
      <c r="J1232" s="7" t="s">
        <v>788</v>
      </c>
      <c r="K1232" s="7" t="s">
        <v>23</v>
      </c>
      <c r="L1232" s="7"/>
      <c r="M1232" s="7"/>
      <c r="N1232" s="7">
        <f>Produccion[[#This Row],[Cant. Bolsas]]*Produccion[[#This Row],[Kilos Bolsa]]</f>
        <v>0</v>
      </c>
      <c r="O1232" s="8" t="s">
        <v>45</v>
      </c>
      <c r="P1232" s="29">
        <f>Produccion[[#This Row],[Kilos Producidos]]*VLOOKUP(Produccion[[#This Row],[PRODUCTO]],ValorXKG[#All],2,FALSE)</f>
        <v>0</v>
      </c>
    </row>
    <row r="1233" spans="4:16" x14ac:dyDescent="0.25">
      <c r="D1233" s="4" t="s">
        <v>825</v>
      </c>
      <c r="E1233" s="5">
        <v>44634</v>
      </c>
      <c r="F1233" s="6">
        <v>0.25</v>
      </c>
      <c r="G1233" s="6">
        <v>0.30208333333333331</v>
      </c>
      <c r="H1233" s="6">
        <f>MOD(Produccion[HORA FIN]-Produccion[HORA INICIO],1)</f>
        <v>5.2083333333333315E-2</v>
      </c>
      <c r="I1233" s="16" t="s">
        <v>22</v>
      </c>
      <c r="J1233" s="7" t="s">
        <v>413</v>
      </c>
      <c r="K1233" s="7" t="s">
        <v>23</v>
      </c>
      <c r="L1233" s="7"/>
      <c r="M1233" s="7"/>
      <c r="N1233" s="7">
        <f>Produccion[[#This Row],[Cant. Bolsas]]*Produccion[[#This Row],[Kilos Bolsa]]</f>
        <v>0</v>
      </c>
      <c r="O1233" s="8" t="s">
        <v>45</v>
      </c>
      <c r="P1233" s="29">
        <f>Produccion[[#This Row],[Kilos Producidos]]*VLOOKUP(Produccion[[#This Row],[PRODUCTO]],ValorXKG[#All],2,FALSE)</f>
        <v>0</v>
      </c>
    </row>
    <row r="1234" spans="4:16" x14ac:dyDescent="0.25">
      <c r="D1234" s="4" t="s">
        <v>825</v>
      </c>
      <c r="E1234" s="5">
        <v>44634</v>
      </c>
      <c r="F1234" s="6">
        <v>0.30208333333333331</v>
      </c>
      <c r="G1234" s="6">
        <v>0.42708333333333331</v>
      </c>
      <c r="H1234" s="6">
        <f>MOD(Produccion[HORA FIN]-Produccion[HORA INICIO],1)</f>
        <v>0.125</v>
      </c>
      <c r="I1234" s="16" t="s">
        <v>62</v>
      </c>
      <c r="J1234" s="7" t="s">
        <v>413</v>
      </c>
      <c r="K1234" s="7" t="s">
        <v>32</v>
      </c>
      <c r="L1234" s="7">
        <v>30</v>
      </c>
      <c r="M1234" s="7">
        <v>30</v>
      </c>
      <c r="N1234" s="7">
        <f>Produccion[[#This Row],[Cant. Bolsas]]*Produccion[[#This Row],[Kilos Bolsa]]</f>
        <v>900</v>
      </c>
      <c r="O1234" s="8" t="s">
        <v>827</v>
      </c>
      <c r="P1234" s="29">
        <f>Produccion[[#This Row],[Kilos Producidos]]*VLOOKUP(Produccion[[#This Row],[PRODUCTO]],ValorXKG[#All],2,FALSE)</f>
        <v>103500</v>
      </c>
    </row>
    <row r="1235" spans="4:16" x14ac:dyDescent="0.25">
      <c r="D1235" s="4" t="s">
        <v>825</v>
      </c>
      <c r="E1235" s="5">
        <v>44634</v>
      </c>
      <c r="F1235" s="6">
        <v>0.42708333333333331</v>
      </c>
      <c r="G1235" s="6">
        <v>0.47222222222222221</v>
      </c>
      <c r="H1235" s="6">
        <f>MOD(Produccion[HORA FIN]-Produccion[HORA INICIO],1)</f>
        <v>4.5138888888888895E-2</v>
      </c>
      <c r="I1235" s="16" t="s">
        <v>22</v>
      </c>
      <c r="J1235" s="7" t="s">
        <v>413</v>
      </c>
      <c r="K1235" s="7" t="s">
        <v>23</v>
      </c>
      <c r="L1235" s="7"/>
      <c r="M1235" s="7"/>
      <c r="N1235" s="7">
        <f>Produccion[[#This Row],[Cant. Bolsas]]*Produccion[[#This Row],[Kilos Bolsa]]</f>
        <v>0</v>
      </c>
      <c r="O1235" s="8" t="s">
        <v>24</v>
      </c>
      <c r="P1235" s="29">
        <f>Produccion[[#This Row],[Kilos Producidos]]*VLOOKUP(Produccion[[#This Row],[PRODUCTO]],ValorXKG[#All],2,FALSE)</f>
        <v>0</v>
      </c>
    </row>
    <row r="1236" spans="4:16" x14ac:dyDescent="0.25">
      <c r="D1236" s="4" t="s">
        <v>825</v>
      </c>
      <c r="E1236" s="5">
        <v>44634</v>
      </c>
      <c r="F1236" s="6">
        <v>0.47222222222222221</v>
      </c>
      <c r="G1236" s="6">
        <v>0.58333333333333337</v>
      </c>
      <c r="H1236" s="6">
        <f>MOD(Produccion[HORA FIN]-Produccion[HORA INICIO],1)</f>
        <v>0.11111111111111116</v>
      </c>
      <c r="I1236" s="16" t="s">
        <v>396</v>
      </c>
      <c r="J1236" s="7" t="s">
        <v>413</v>
      </c>
      <c r="K1236" s="7" t="s">
        <v>32</v>
      </c>
      <c r="L1236" s="7">
        <v>22</v>
      </c>
      <c r="M1236" s="7">
        <v>30</v>
      </c>
      <c r="N1236" s="7">
        <f>Produccion[[#This Row],[Cant. Bolsas]]*Produccion[[#This Row],[Kilos Bolsa]]</f>
        <v>660</v>
      </c>
      <c r="O1236" s="8" t="s">
        <v>827</v>
      </c>
      <c r="P1236" s="29">
        <f>Produccion[[#This Row],[Kilos Producidos]]*VLOOKUP(Produccion[[#This Row],[PRODUCTO]],ValorXKG[#All],2,FALSE)</f>
        <v>75900</v>
      </c>
    </row>
    <row r="1237" spans="4:16" x14ac:dyDescent="0.25">
      <c r="D1237" s="4" t="s">
        <v>824</v>
      </c>
      <c r="E1237" s="5">
        <v>44634</v>
      </c>
      <c r="F1237" s="6">
        <v>0.58333333333333337</v>
      </c>
      <c r="G1237" s="6">
        <v>0.89583333333333337</v>
      </c>
      <c r="H1237" s="6">
        <f>MOD(Produccion[HORA FIN]-Produccion[HORA INICIO],1)</f>
        <v>0.3125</v>
      </c>
      <c r="I1237" s="16" t="s">
        <v>397</v>
      </c>
      <c r="J1237" s="7" t="s">
        <v>783</v>
      </c>
      <c r="K1237" s="7" t="s">
        <v>64</v>
      </c>
      <c r="L1237" s="7">
        <v>53</v>
      </c>
      <c r="M1237" s="7">
        <v>30</v>
      </c>
      <c r="N1237" s="7">
        <f>Produccion[[#This Row],[Cant. Bolsas]]*Produccion[[#This Row],[Kilos Bolsa]]</f>
        <v>1590</v>
      </c>
      <c r="O1237" s="8" t="s">
        <v>827</v>
      </c>
      <c r="P1237" s="29">
        <f>Produccion[[#This Row],[Kilos Producidos]]*VLOOKUP(Produccion[[#This Row],[PRODUCTO]],ValorXKG[#All],2,FALSE)</f>
        <v>182850</v>
      </c>
    </row>
    <row r="1238" spans="4:16" x14ac:dyDescent="0.25">
      <c r="D1238" s="4" t="s">
        <v>824</v>
      </c>
      <c r="E1238" s="5">
        <v>44634</v>
      </c>
      <c r="F1238" s="6">
        <v>0.89583333333333337</v>
      </c>
      <c r="G1238" s="6">
        <v>0.91666666666666663</v>
      </c>
      <c r="H1238" s="6">
        <f>MOD(Produccion[HORA FIN]-Produccion[HORA INICIO],1)</f>
        <v>2.0833333333333259E-2</v>
      </c>
      <c r="I1238" s="16" t="s">
        <v>22</v>
      </c>
      <c r="J1238" s="7" t="s">
        <v>783</v>
      </c>
      <c r="K1238" s="7" t="s">
        <v>23</v>
      </c>
      <c r="L1238" s="7"/>
      <c r="M1238" s="7"/>
      <c r="N1238" s="7">
        <f>Produccion[[#This Row],[Cant. Bolsas]]*Produccion[[#This Row],[Kilos Bolsa]]</f>
        <v>0</v>
      </c>
      <c r="O1238" s="8" t="s">
        <v>41</v>
      </c>
      <c r="P1238" s="29">
        <f>Produccion[[#This Row],[Kilos Producidos]]*VLOOKUP(Produccion[[#This Row],[PRODUCTO]],ValorXKG[#All],2,FALSE)</f>
        <v>0</v>
      </c>
    </row>
    <row r="1239" spans="4:16" x14ac:dyDescent="0.25">
      <c r="D1239" s="4" t="s">
        <v>826</v>
      </c>
      <c r="E1239" s="5">
        <v>44634</v>
      </c>
      <c r="F1239" s="6">
        <v>0.91666666666666663</v>
      </c>
      <c r="G1239" s="6">
        <v>0.25</v>
      </c>
      <c r="H1239" s="6">
        <f>MOD(Produccion[HORA FIN]-Produccion[HORA INICIO],1)</f>
        <v>0.33333333333333337</v>
      </c>
      <c r="I1239" s="16" t="s">
        <v>22</v>
      </c>
      <c r="J1239" s="7" t="s">
        <v>788</v>
      </c>
      <c r="K1239" s="7" t="s">
        <v>23</v>
      </c>
      <c r="L1239" s="7"/>
      <c r="M1239" s="7"/>
      <c r="N1239" s="7">
        <f>Produccion[[#This Row],[Cant. Bolsas]]*Produccion[[#This Row],[Kilos Bolsa]]</f>
        <v>0</v>
      </c>
      <c r="O1239" s="8" t="s">
        <v>192</v>
      </c>
      <c r="P1239" s="29">
        <f>Produccion[[#This Row],[Kilos Producidos]]*VLOOKUP(Produccion[[#This Row],[PRODUCTO]],ValorXKG[#All],2,FALSE)</f>
        <v>0</v>
      </c>
    </row>
    <row r="1240" spans="4:16" x14ac:dyDescent="0.25">
      <c r="D1240" s="4" t="s">
        <v>825</v>
      </c>
      <c r="E1240" s="5">
        <v>44635</v>
      </c>
      <c r="F1240" s="6">
        <v>0.25</v>
      </c>
      <c r="G1240" s="6">
        <v>0.30555555555555558</v>
      </c>
      <c r="H1240" s="6">
        <f>MOD(Produccion[HORA FIN]-Produccion[HORA INICIO],1)</f>
        <v>5.555555555555558E-2</v>
      </c>
      <c r="I1240" s="16" t="s">
        <v>22</v>
      </c>
      <c r="J1240" s="7" t="s">
        <v>413</v>
      </c>
      <c r="K1240" s="7" t="s">
        <v>23</v>
      </c>
      <c r="L1240" s="7"/>
      <c r="M1240" s="7"/>
      <c r="N1240" s="7">
        <f>Produccion[[#This Row],[Cant. Bolsas]]*Produccion[[#This Row],[Kilos Bolsa]]</f>
        <v>0</v>
      </c>
      <c r="O1240" s="8" t="s">
        <v>45</v>
      </c>
      <c r="P1240" s="29">
        <f>Produccion[[#This Row],[Kilos Producidos]]*VLOOKUP(Produccion[[#This Row],[PRODUCTO]],ValorXKG[#All],2,FALSE)</f>
        <v>0</v>
      </c>
    </row>
    <row r="1241" spans="4:16" x14ac:dyDescent="0.25">
      <c r="D1241" s="4" t="s">
        <v>825</v>
      </c>
      <c r="E1241" s="5">
        <v>44635</v>
      </c>
      <c r="F1241" s="6">
        <v>0.30555555555555558</v>
      </c>
      <c r="G1241" s="6">
        <v>0.58333333333333337</v>
      </c>
      <c r="H1241" s="6">
        <f>MOD(Produccion[HORA FIN]-Produccion[HORA INICIO],1)</f>
        <v>0.27777777777777779</v>
      </c>
      <c r="I1241" s="16" t="s">
        <v>282</v>
      </c>
      <c r="J1241" s="7" t="s">
        <v>413</v>
      </c>
      <c r="K1241" s="7" t="s">
        <v>13</v>
      </c>
      <c r="L1241" s="7">
        <v>37</v>
      </c>
      <c r="M1241" s="7">
        <v>50</v>
      </c>
      <c r="N1241" s="7">
        <f>Produccion[[#This Row],[Cant. Bolsas]]*Produccion[[#This Row],[Kilos Bolsa]]</f>
        <v>1850</v>
      </c>
      <c r="O1241" s="8" t="s">
        <v>827</v>
      </c>
      <c r="P1241" s="29">
        <f>Produccion[[#This Row],[Kilos Producidos]]*VLOOKUP(Produccion[[#This Row],[PRODUCTO]],ValorXKG[#All],2,FALSE)</f>
        <v>185000</v>
      </c>
    </row>
    <row r="1242" spans="4:16" x14ac:dyDescent="0.25">
      <c r="D1242" s="4" t="s">
        <v>824</v>
      </c>
      <c r="E1242" s="5">
        <v>44635</v>
      </c>
      <c r="F1242" s="6">
        <v>0.58333333333333337</v>
      </c>
      <c r="G1242" s="6">
        <v>0.91666666666666663</v>
      </c>
      <c r="H1242" s="6">
        <f>MOD(Produccion[HORA FIN]-Produccion[HORA INICIO],1)</f>
        <v>0.33333333333333326</v>
      </c>
      <c r="I1242" s="16" t="s">
        <v>390</v>
      </c>
      <c r="J1242" s="7" t="s">
        <v>783</v>
      </c>
      <c r="K1242" s="7" t="s">
        <v>13</v>
      </c>
      <c r="L1242" s="7">
        <v>46</v>
      </c>
      <c r="M1242" s="7">
        <v>50</v>
      </c>
      <c r="N1242" s="7">
        <f>Produccion[[#This Row],[Cant. Bolsas]]*Produccion[[#This Row],[Kilos Bolsa]]</f>
        <v>2300</v>
      </c>
      <c r="O1242" s="8" t="s">
        <v>827</v>
      </c>
      <c r="P1242" s="29">
        <f>Produccion[[#This Row],[Kilos Producidos]]*VLOOKUP(Produccion[[#This Row],[PRODUCTO]],ValorXKG[#All],2,FALSE)</f>
        <v>230000</v>
      </c>
    </row>
    <row r="1243" spans="4:16" x14ac:dyDescent="0.25">
      <c r="D1243" s="4" t="s">
        <v>826</v>
      </c>
      <c r="E1243" s="5">
        <v>44635</v>
      </c>
      <c r="F1243" s="6">
        <v>0.91666666666666663</v>
      </c>
      <c r="G1243" s="6">
        <v>0.96875</v>
      </c>
      <c r="H1243" s="6">
        <f>MOD(Produccion[HORA FIN]-Produccion[HORA INICIO],1)</f>
        <v>5.208333333333337E-2</v>
      </c>
      <c r="I1243" s="16" t="s">
        <v>22</v>
      </c>
      <c r="J1243" s="7" t="s">
        <v>788</v>
      </c>
      <c r="K1243" s="7" t="s">
        <v>23</v>
      </c>
      <c r="L1243" s="7"/>
      <c r="M1243" s="7"/>
      <c r="N1243" s="7">
        <f>Produccion[[#This Row],[Cant. Bolsas]]*Produccion[[#This Row],[Kilos Bolsa]]</f>
        <v>0</v>
      </c>
      <c r="O1243" s="8" t="s">
        <v>28</v>
      </c>
      <c r="P1243" s="29">
        <f>Produccion[[#This Row],[Kilos Producidos]]*VLOOKUP(Produccion[[#This Row],[PRODUCTO]],ValorXKG[#All],2,FALSE)</f>
        <v>0</v>
      </c>
    </row>
    <row r="1244" spans="4:16" x14ac:dyDescent="0.25">
      <c r="D1244" s="4" t="s">
        <v>826</v>
      </c>
      <c r="E1244" s="5">
        <v>44635</v>
      </c>
      <c r="F1244" s="6">
        <v>0.96875</v>
      </c>
      <c r="G1244" s="6">
        <v>0.25</v>
      </c>
      <c r="H1244" s="6">
        <f>MOD(Produccion[HORA FIN]-Produccion[HORA INICIO],1)</f>
        <v>0.28125</v>
      </c>
      <c r="I1244" s="16" t="s">
        <v>398</v>
      </c>
      <c r="J1244" s="7" t="s">
        <v>788</v>
      </c>
      <c r="K1244" s="7" t="s">
        <v>13</v>
      </c>
      <c r="L1244" s="7">
        <v>37</v>
      </c>
      <c r="M1244" s="7">
        <v>50</v>
      </c>
      <c r="N1244" s="7">
        <f>Produccion[[#This Row],[Cant. Bolsas]]*Produccion[[#This Row],[Kilos Bolsa]]</f>
        <v>1850</v>
      </c>
      <c r="O1244" s="8" t="s">
        <v>827</v>
      </c>
      <c r="P1244" s="29">
        <f>Produccion[[#This Row],[Kilos Producidos]]*VLOOKUP(Produccion[[#This Row],[PRODUCTO]],ValorXKG[#All],2,FALSE)</f>
        <v>185000</v>
      </c>
    </row>
    <row r="1245" spans="4:16" x14ac:dyDescent="0.25">
      <c r="D1245" s="4" t="s">
        <v>825</v>
      </c>
      <c r="E1245" s="5">
        <v>44636</v>
      </c>
      <c r="F1245" s="6">
        <v>0.25</v>
      </c>
      <c r="G1245" s="6">
        <v>0.45833333333333331</v>
      </c>
      <c r="H1245" s="6">
        <f>MOD(Produccion[HORA FIN]-Produccion[HORA INICIO],1)</f>
        <v>0.20833333333333331</v>
      </c>
      <c r="I1245" s="16" t="s">
        <v>325</v>
      </c>
      <c r="J1245" s="7" t="s">
        <v>413</v>
      </c>
      <c r="K1245" s="7" t="s">
        <v>13</v>
      </c>
      <c r="L1245" s="7">
        <v>22</v>
      </c>
      <c r="M1245" s="7">
        <v>50</v>
      </c>
      <c r="N1245" s="7">
        <f>Produccion[[#This Row],[Cant. Bolsas]]*Produccion[[#This Row],[Kilos Bolsa]]</f>
        <v>1100</v>
      </c>
      <c r="O1245" s="8" t="s">
        <v>827</v>
      </c>
      <c r="P1245" s="29">
        <f>Produccion[[#This Row],[Kilos Producidos]]*VLOOKUP(Produccion[[#This Row],[PRODUCTO]],ValorXKG[#All],2,FALSE)</f>
        <v>110000</v>
      </c>
    </row>
    <row r="1246" spans="4:16" x14ac:dyDescent="0.25">
      <c r="D1246" s="4" t="s">
        <v>825</v>
      </c>
      <c r="E1246" s="5">
        <v>44636</v>
      </c>
      <c r="F1246" s="6">
        <v>0.45833333333333331</v>
      </c>
      <c r="G1246" s="6">
        <v>0.51388888888888884</v>
      </c>
      <c r="H1246" s="6">
        <f>MOD(Produccion[HORA FIN]-Produccion[HORA INICIO],1)</f>
        <v>5.5555555555555525E-2</v>
      </c>
      <c r="I1246" s="16" t="s">
        <v>22</v>
      </c>
      <c r="J1246" s="7" t="s">
        <v>413</v>
      </c>
      <c r="K1246" s="7" t="s">
        <v>23</v>
      </c>
      <c r="L1246" s="7"/>
      <c r="M1246" s="7"/>
      <c r="N1246" s="7">
        <f>Produccion[[#This Row],[Cant. Bolsas]]*Produccion[[#This Row],[Kilos Bolsa]]</f>
        <v>0</v>
      </c>
      <c r="O1246" s="8" t="s">
        <v>28</v>
      </c>
      <c r="P1246" s="29">
        <f>Produccion[[#This Row],[Kilos Producidos]]*VLOOKUP(Produccion[[#This Row],[PRODUCTO]],ValorXKG[#All],2,FALSE)</f>
        <v>0</v>
      </c>
    </row>
    <row r="1247" spans="4:16" x14ac:dyDescent="0.25">
      <c r="D1247" s="4" t="s">
        <v>825</v>
      </c>
      <c r="E1247" s="5">
        <v>44636</v>
      </c>
      <c r="F1247" s="6">
        <v>0.51388888888888884</v>
      </c>
      <c r="G1247" s="6">
        <v>0.58333333333333337</v>
      </c>
      <c r="H1247" s="6">
        <f>MOD(Produccion[HORA FIN]-Produccion[HORA INICIO],1)</f>
        <v>6.9444444444444531E-2</v>
      </c>
      <c r="I1247" s="16" t="s">
        <v>399</v>
      </c>
      <c r="J1247" s="7" t="s">
        <v>413</v>
      </c>
      <c r="K1247" s="7" t="s">
        <v>19</v>
      </c>
      <c r="L1247" s="7">
        <v>13</v>
      </c>
      <c r="M1247" s="7">
        <v>50</v>
      </c>
      <c r="N1247" s="7">
        <f>Produccion[[#This Row],[Cant. Bolsas]]*Produccion[[#This Row],[Kilos Bolsa]]</f>
        <v>650</v>
      </c>
      <c r="O1247" s="8" t="s">
        <v>827</v>
      </c>
      <c r="P1247" s="29">
        <f>Produccion[[#This Row],[Kilos Producidos]]*VLOOKUP(Produccion[[#This Row],[PRODUCTO]],ValorXKG[#All],2,FALSE)</f>
        <v>65000</v>
      </c>
    </row>
    <row r="1248" spans="4:16" x14ac:dyDescent="0.25">
      <c r="D1248" s="4" t="s">
        <v>824</v>
      </c>
      <c r="E1248" s="5">
        <v>44636</v>
      </c>
      <c r="F1248" s="6">
        <v>0.58333333333333337</v>
      </c>
      <c r="G1248" s="6">
        <v>0.70833333333333337</v>
      </c>
      <c r="H1248" s="6">
        <f>MOD(Produccion[HORA FIN]-Produccion[HORA INICIO],1)</f>
        <v>0.125</v>
      </c>
      <c r="I1248" s="16" t="s">
        <v>400</v>
      </c>
      <c r="J1248" s="7" t="s">
        <v>783</v>
      </c>
      <c r="K1248" s="7" t="s">
        <v>19</v>
      </c>
      <c r="L1248" s="7">
        <v>13</v>
      </c>
      <c r="M1248" s="7">
        <v>50</v>
      </c>
      <c r="N1248" s="7">
        <f>Produccion[[#This Row],[Cant. Bolsas]]*Produccion[[#This Row],[Kilos Bolsa]]</f>
        <v>650</v>
      </c>
      <c r="O1248" s="8" t="s">
        <v>827</v>
      </c>
      <c r="P1248" s="29">
        <f>Produccion[[#This Row],[Kilos Producidos]]*VLOOKUP(Produccion[[#This Row],[PRODUCTO]],ValorXKG[#All],2,FALSE)</f>
        <v>65000</v>
      </c>
    </row>
    <row r="1249" spans="4:16" x14ac:dyDescent="0.25">
      <c r="D1249" s="4" t="s">
        <v>824</v>
      </c>
      <c r="E1249" s="5">
        <v>44636</v>
      </c>
      <c r="F1249" s="6">
        <v>0.70833333333333337</v>
      </c>
      <c r="G1249" s="6">
        <v>0.91666666666666663</v>
      </c>
      <c r="H1249" s="6">
        <f>MOD(Produccion[HORA FIN]-Produccion[HORA INICIO],1)</f>
        <v>0.20833333333333326</v>
      </c>
      <c r="I1249" s="16" t="s">
        <v>22</v>
      </c>
      <c r="J1249" s="7" t="s">
        <v>783</v>
      </c>
      <c r="K1249" s="7" t="s">
        <v>23</v>
      </c>
      <c r="L1249" s="7"/>
      <c r="M1249" s="7"/>
      <c r="N1249" s="7">
        <f>Produccion[[#This Row],[Cant. Bolsas]]*Produccion[[#This Row],[Kilos Bolsa]]</f>
        <v>0</v>
      </c>
      <c r="O1249" s="8" t="s">
        <v>45</v>
      </c>
      <c r="P1249" s="29">
        <f>Produccion[[#This Row],[Kilos Producidos]]*VLOOKUP(Produccion[[#This Row],[PRODUCTO]],ValorXKG[#All],2,FALSE)</f>
        <v>0</v>
      </c>
    </row>
    <row r="1250" spans="4:16" x14ac:dyDescent="0.25">
      <c r="D1250" s="4" t="s">
        <v>826</v>
      </c>
      <c r="E1250" s="5">
        <v>44636</v>
      </c>
      <c r="F1250" s="6">
        <v>0.91666666666666663</v>
      </c>
      <c r="G1250" s="6">
        <v>0.20833333333333334</v>
      </c>
      <c r="H1250" s="6">
        <f>MOD(Produccion[HORA FIN]-Produccion[HORA INICIO],1)</f>
        <v>0.29166666666666674</v>
      </c>
      <c r="I1250" s="16" t="s">
        <v>401</v>
      </c>
      <c r="J1250" s="7" t="s">
        <v>788</v>
      </c>
      <c r="K1250" s="7" t="s">
        <v>26</v>
      </c>
      <c r="L1250" s="7">
        <v>62</v>
      </c>
      <c r="M1250" s="7">
        <v>40</v>
      </c>
      <c r="N1250" s="7">
        <f>Produccion[[#This Row],[Cant. Bolsas]]*Produccion[[#This Row],[Kilos Bolsa]]</f>
        <v>2480</v>
      </c>
      <c r="O1250" s="8" t="s">
        <v>827</v>
      </c>
      <c r="P1250" s="29">
        <f>Produccion[[#This Row],[Kilos Producidos]]*VLOOKUP(Produccion[[#This Row],[PRODUCTO]],ValorXKG[#All],2,FALSE)</f>
        <v>372000</v>
      </c>
    </row>
    <row r="1251" spans="4:16" x14ac:dyDescent="0.25">
      <c r="D1251" s="4" t="s">
        <v>826</v>
      </c>
      <c r="E1251" s="5">
        <v>44636</v>
      </c>
      <c r="F1251" s="6">
        <v>0.20833333333333334</v>
      </c>
      <c r="G1251" s="6">
        <v>0.25</v>
      </c>
      <c r="H1251" s="6">
        <f>MOD(Produccion[HORA FIN]-Produccion[HORA INICIO],1)</f>
        <v>4.1666666666666657E-2</v>
      </c>
      <c r="I1251" s="16" t="s">
        <v>22</v>
      </c>
      <c r="J1251" s="7" t="s">
        <v>788</v>
      </c>
      <c r="K1251" s="7" t="s">
        <v>23</v>
      </c>
      <c r="L1251" s="7"/>
      <c r="M1251" s="7"/>
      <c r="N1251" s="7">
        <f>Produccion[[#This Row],[Cant. Bolsas]]*Produccion[[#This Row],[Kilos Bolsa]]</f>
        <v>0</v>
      </c>
      <c r="O1251" s="8" t="s">
        <v>28</v>
      </c>
      <c r="P1251" s="29">
        <f>Produccion[[#This Row],[Kilos Producidos]]*VLOOKUP(Produccion[[#This Row],[PRODUCTO]],ValorXKG[#All],2,FALSE)</f>
        <v>0</v>
      </c>
    </row>
    <row r="1252" spans="4:16" x14ac:dyDescent="0.25">
      <c r="D1252" s="4" t="s">
        <v>825</v>
      </c>
      <c r="E1252" s="5">
        <v>44637</v>
      </c>
      <c r="F1252" s="6">
        <v>0.25</v>
      </c>
      <c r="G1252" s="6">
        <v>0.33333333333333331</v>
      </c>
      <c r="H1252" s="6">
        <f>MOD(Produccion[HORA FIN]-Produccion[HORA INICIO],1)</f>
        <v>8.3333333333333315E-2</v>
      </c>
      <c r="I1252" s="16" t="s">
        <v>22</v>
      </c>
      <c r="J1252" s="7" t="s">
        <v>413</v>
      </c>
      <c r="K1252" s="7" t="s">
        <v>23</v>
      </c>
      <c r="L1252" s="7"/>
      <c r="M1252" s="7"/>
      <c r="N1252" s="7">
        <f>Produccion[[#This Row],[Cant. Bolsas]]*Produccion[[#This Row],[Kilos Bolsa]]</f>
        <v>0</v>
      </c>
      <c r="O1252" s="8" t="s">
        <v>45</v>
      </c>
      <c r="P1252" s="29">
        <f>Produccion[[#This Row],[Kilos Producidos]]*VLOOKUP(Produccion[[#This Row],[PRODUCTO]],ValorXKG[#All],2,FALSE)</f>
        <v>0</v>
      </c>
    </row>
    <row r="1253" spans="4:16" x14ac:dyDescent="0.25">
      <c r="D1253" s="4" t="s">
        <v>825</v>
      </c>
      <c r="E1253" s="5">
        <v>44637</v>
      </c>
      <c r="F1253" s="6">
        <v>0.33333333333333331</v>
      </c>
      <c r="G1253" s="6">
        <v>0.58333333333333337</v>
      </c>
      <c r="H1253" s="6">
        <f>MOD(Produccion[HORA FIN]-Produccion[HORA INICIO],1)</f>
        <v>0.25000000000000006</v>
      </c>
      <c r="I1253" s="16" t="s">
        <v>402</v>
      </c>
      <c r="J1253" s="7" t="s">
        <v>413</v>
      </c>
      <c r="K1253" s="7" t="s">
        <v>26</v>
      </c>
      <c r="L1253" s="7">
        <v>58</v>
      </c>
      <c r="M1253" s="7">
        <v>40</v>
      </c>
      <c r="N1253" s="7">
        <f>Produccion[[#This Row],[Cant. Bolsas]]*Produccion[[#This Row],[Kilos Bolsa]]</f>
        <v>2320</v>
      </c>
      <c r="O1253" s="8" t="s">
        <v>827</v>
      </c>
      <c r="P1253" s="29">
        <f>Produccion[[#This Row],[Kilos Producidos]]*VLOOKUP(Produccion[[#This Row],[PRODUCTO]],ValorXKG[#All],2,FALSE)</f>
        <v>348000</v>
      </c>
    </row>
    <row r="1254" spans="4:16" x14ac:dyDescent="0.25">
      <c r="D1254" s="4" t="s">
        <v>824</v>
      </c>
      <c r="E1254" s="5">
        <v>44637</v>
      </c>
      <c r="F1254" s="6">
        <v>0.58333333333333337</v>
      </c>
      <c r="G1254" s="6">
        <v>0.91666666666666663</v>
      </c>
      <c r="H1254" s="6">
        <f>MOD(Produccion[HORA FIN]-Produccion[HORA INICIO],1)</f>
        <v>0.33333333333333326</v>
      </c>
      <c r="I1254" s="16" t="s">
        <v>22</v>
      </c>
      <c r="J1254" s="7" t="s">
        <v>783</v>
      </c>
      <c r="K1254" s="7" t="s">
        <v>23</v>
      </c>
      <c r="L1254" s="7"/>
      <c r="M1254" s="7"/>
      <c r="N1254" s="7">
        <f>Produccion[[#This Row],[Cant. Bolsas]]*Produccion[[#This Row],[Kilos Bolsa]]</f>
        <v>0</v>
      </c>
      <c r="O1254" s="8" t="s">
        <v>364</v>
      </c>
      <c r="P1254" s="29">
        <f>Produccion[[#This Row],[Kilos Producidos]]*VLOOKUP(Produccion[[#This Row],[PRODUCTO]],ValorXKG[#All],2,FALSE)</f>
        <v>0</v>
      </c>
    </row>
    <row r="1255" spans="4:16" x14ac:dyDescent="0.25">
      <c r="D1255" s="4" t="s">
        <v>826</v>
      </c>
      <c r="E1255" s="5">
        <v>44637</v>
      </c>
      <c r="F1255" s="6">
        <v>0.91666666666666663</v>
      </c>
      <c r="G1255" s="6">
        <v>0.25</v>
      </c>
      <c r="H1255" s="6">
        <f>MOD(Produccion[HORA FIN]-Produccion[HORA INICIO],1)</f>
        <v>0.33333333333333337</v>
      </c>
      <c r="I1255" s="16" t="s">
        <v>42</v>
      </c>
      <c r="J1255" s="7" t="s">
        <v>788</v>
      </c>
      <c r="K1255" s="7" t="s">
        <v>32</v>
      </c>
      <c r="L1255" s="7">
        <v>72</v>
      </c>
      <c r="M1255" s="7">
        <v>30</v>
      </c>
      <c r="N1255" s="7">
        <f>Produccion[[#This Row],[Cant. Bolsas]]*Produccion[[#This Row],[Kilos Bolsa]]</f>
        <v>2160</v>
      </c>
      <c r="O1255" s="8" t="s">
        <v>827</v>
      </c>
      <c r="P1255" s="29">
        <f>Produccion[[#This Row],[Kilos Producidos]]*VLOOKUP(Produccion[[#This Row],[PRODUCTO]],ValorXKG[#All],2,FALSE)</f>
        <v>248400</v>
      </c>
    </row>
    <row r="1256" spans="4:16" x14ac:dyDescent="0.25">
      <c r="D1256" s="4" t="s">
        <v>825</v>
      </c>
      <c r="E1256" s="5">
        <v>44638</v>
      </c>
      <c r="F1256" s="6">
        <v>0.25</v>
      </c>
      <c r="G1256" s="6">
        <v>0.3888888888888889</v>
      </c>
      <c r="H1256" s="6">
        <f>MOD(Produccion[HORA FIN]-Produccion[HORA INICIO],1)</f>
        <v>0.1388888888888889</v>
      </c>
      <c r="I1256" s="16" t="s">
        <v>300</v>
      </c>
      <c r="J1256" s="7" t="s">
        <v>413</v>
      </c>
      <c r="K1256" s="7" t="s">
        <v>32</v>
      </c>
      <c r="L1256" s="7">
        <v>15</v>
      </c>
      <c r="M1256" s="7">
        <v>30</v>
      </c>
      <c r="N1256" s="7">
        <f>Produccion[[#This Row],[Cant. Bolsas]]*Produccion[[#This Row],[Kilos Bolsa]]</f>
        <v>450</v>
      </c>
      <c r="O1256" s="8" t="s">
        <v>827</v>
      </c>
      <c r="P1256" s="29">
        <f>Produccion[[#This Row],[Kilos Producidos]]*VLOOKUP(Produccion[[#This Row],[PRODUCTO]],ValorXKG[#All],2,FALSE)</f>
        <v>51750</v>
      </c>
    </row>
    <row r="1257" spans="4:16" x14ac:dyDescent="0.25">
      <c r="D1257" s="4" t="s">
        <v>825</v>
      </c>
      <c r="E1257" s="5">
        <v>44638</v>
      </c>
      <c r="F1257" s="6">
        <v>0.3888888888888889</v>
      </c>
      <c r="G1257" s="6">
        <v>0.46527777777777779</v>
      </c>
      <c r="H1257" s="6">
        <f>MOD(Produccion[HORA FIN]-Produccion[HORA INICIO],1)</f>
        <v>7.6388888888888895E-2</v>
      </c>
      <c r="I1257" s="16" t="s">
        <v>22</v>
      </c>
      <c r="J1257" s="7" t="s">
        <v>413</v>
      </c>
      <c r="K1257" s="7" t="s">
        <v>23</v>
      </c>
      <c r="L1257" s="7"/>
      <c r="M1257" s="7"/>
      <c r="N1257" s="7">
        <f>Produccion[[#This Row],[Cant. Bolsas]]*Produccion[[#This Row],[Kilos Bolsa]]</f>
        <v>0</v>
      </c>
      <c r="O1257" s="8" t="s">
        <v>45</v>
      </c>
      <c r="P1257" s="29">
        <f>Produccion[[#This Row],[Kilos Producidos]]*VLOOKUP(Produccion[[#This Row],[PRODUCTO]],ValorXKG[#All],2,FALSE)</f>
        <v>0</v>
      </c>
    </row>
    <row r="1258" spans="4:16" x14ac:dyDescent="0.25">
      <c r="D1258" s="4" t="s">
        <v>825</v>
      </c>
      <c r="E1258" s="5">
        <v>44638</v>
      </c>
      <c r="F1258" s="6">
        <v>0.46527777777777779</v>
      </c>
      <c r="G1258" s="6">
        <v>0.58333333333333337</v>
      </c>
      <c r="H1258" s="6">
        <f>MOD(Produccion[HORA FIN]-Produccion[HORA INICIO],1)</f>
        <v>0.11805555555555558</v>
      </c>
      <c r="I1258" s="16" t="s">
        <v>290</v>
      </c>
      <c r="J1258" s="7" t="s">
        <v>413</v>
      </c>
      <c r="K1258" s="7" t="s">
        <v>331</v>
      </c>
      <c r="L1258" s="7">
        <v>20</v>
      </c>
      <c r="M1258" s="7">
        <v>30</v>
      </c>
      <c r="N1258" s="7">
        <f>Produccion[[#This Row],[Cant. Bolsas]]*Produccion[[#This Row],[Kilos Bolsa]]</f>
        <v>600</v>
      </c>
      <c r="O1258" s="8" t="s">
        <v>827</v>
      </c>
      <c r="P1258" s="29">
        <f>Produccion[[#This Row],[Kilos Producidos]]*VLOOKUP(Produccion[[#This Row],[PRODUCTO]],ValorXKG[#All],2,FALSE)</f>
        <v>69000</v>
      </c>
    </row>
    <row r="1259" spans="4:16" x14ac:dyDescent="0.25">
      <c r="D1259" s="4" t="s">
        <v>824</v>
      </c>
      <c r="E1259" s="5">
        <v>44638</v>
      </c>
      <c r="F1259" s="6">
        <v>0.58333333333333337</v>
      </c>
      <c r="G1259" s="6">
        <v>0.83333333333333337</v>
      </c>
      <c r="H1259" s="6">
        <f>MOD(Produccion[HORA FIN]-Produccion[HORA INICIO],1)</f>
        <v>0.25</v>
      </c>
      <c r="I1259" s="16" t="s">
        <v>403</v>
      </c>
      <c r="J1259" s="7" t="s">
        <v>74</v>
      </c>
      <c r="K1259" s="7" t="s">
        <v>331</v>
      </c>
      <c r="L1259" s="7">
        <v>38</v>
      </c>
      <c r="M1259" s="7">
        <v>30</v>
      </c>
      <c r="N1259" s="7">
        <f>Produccion[[#This Row],[Cant. Bolsas]]*Produccion[[#This Row],[Kilos Bolsa]]</f>
        <v>1140</v>
      </c>
      <c r="O1259" s="8" t="s">
        <v>827</v>
      </c>
      <c r="P1259" s="29">
        <f>Produccion[[#This Row],[Kilos Producidos]]*VLOOKUP(Produccion[[#This Row],[PRODUCTO]],ValorXKG[#All],2,FALSE)</f>
        <v>131100</v>
      </c>
    </row>
    <row r="1260" spans="4:16" x14ac:dyDescent="0.25">
      <c r="D1260" s="4" t="s">
        <v>824</v>
      </c>
      <c r="E1260" s="5">
        <v>44638</v>
      </c>
      <c r="F1260" s="6">
        <v>0.83333333333333337</v>
      </c>
      <c r="G1260" s="6">
        <v>0.89583333333333337</v>
      </c>
      <c r="H1260" s="6">
        <f>MOD(Produccion[HORA FIN]-Produccion[HORA INICIO],1)</f>
        <v>6.25E-2</v>
      </c>
      <c r="I1260" s="16" t="s">
        <v>22</v>
      </c>
      <c r="J1260" s="7" t="s">
        <v>74</v>
      </c>
      <c r="K1260" s="7" t="s">
        <v>23</v>
      </c>
      <c r="L1260" s="7"/>
      <c r="M1260" s="7"/>
      <c r="N1260" s="7">
        <f>Produccion[[#This Row],[Cant. Bolsas]]*Produccion[[#This Row],[Kilos Bolsa]]</f>
        <v>0</v>
      </c>
      <c r="O1260" s="8" t="s">
        <v>49</v>
      </c>
      <c r="P1260" s="29">
        <f>Produccion[[#This Row],[Kilos Producidos]]*VLOOKUP(Produccion[[#This Row],[PRODUCTO]],ValorXKG[#All],2,FALSE)</f>
        <v>0</v>
      </c>
    </row>
    <row r="1261" spans="4:16" x14ac:dyDescent="0.25">
      <c r="D1261" s="4" t="s">
        <v>824</v>
      </c>
      <c r="E1261" s="5">
        <v>44638</v>
      </c>
      <c r="F1261" s="6">
        <v>0.89583333333333337</v>
      </c>
      <c r="G1261" s="6">
        <v>0.91666666666666663</v>
      </c>
      <c r="H1261" s="6">
        <f>MOD(Produccion[HORA FIN]-Produccion[HORA INICIO],1)</f>
        <v>2.0833333333333259E-2</v>
      </c>
      <c r="I1261" s="16" t="s">
        <v>22</v>
      </c>
      <c r="J1261" s="7" t="s">
        <v>74</v>
      </c>
      <c r="K1261" s="7" t="s">
        <v>23</v>
      </c>
      <c r="L1261" s="7"/>
      <c r="M1261" s="7"/>
      <c r="N1261" s="7">
        <f>Produccion[[#This Row],[Cant. Bolsas]]*Produccion[[#This Row],[Kilos Bolsa]]</f>
        <v>0</v>
      </c>
      <c r="O1261" s="8" t="s">
        <v>192</v>
      </c>
      <c r="P1261" s="29">
        <f>Produccion[[#This Row],[Kilos Producidos]]*VLOOKUP(Produccion[[#This Row],[PRODUCTO]],ValorXKG[#All],2,FALSE)</f>
        <v>0</v>
      </c>
    </row>
    <row r="1262" spans="4:16" x14ac:dyDescent="0.25">
      <c r="D1262" s="4" t="s">
        <v>826</v>
      </c>
      <c r="E1262" s="5">
        <v>44638</v>
      </c>
      <c r="F1262" s="6">
        <v>0.91666666666666663</v>
      </c>
      <c r="G1262" s="6">
        <v>0.25</v>
      </c>
      <c r="H1262" s="6">
        <f>MOD(Produccion[HORA FIN]-Produccion[HORA INICIO],1)</f>
        <v>0.33333333333333337</v>
      </c>
      <c r="I1262" s="16" t="s">
        <v>22</v>
      </c>
      <c r="J1262" s="7" t="s">
        <v>788</v>
      </c>
      <c r="K1262" s="7" t="s">
        <v>23</v>
      </c>
      <c r="L1262" s="7"/>
      <c r="M1262" s="7"/>
      <c r="N1262" s="7">
        <f>Produccion[[#This Row],[Cant. Bolsas]]*Produccion[[#This Row],[Kilos Bolsa]]</f>
        <v>0</v>
      </c>
      <c r="O1262" s="8" t="s">
        <v>49</v>
      </c>
      <c r="P1262" s="29">
        <f>Produccion[[#This Row],[Kilos Producidos]]*VLOOKUP(Produccion[[#This Row],[PRODUCTO]],ValorXKG[#All],2,FALSE)</f>
        <v>0</v>
      </c>
    </row>
    <row r="1263" spans="4:16" x14ac:dyDescent="0.25">
      <c r="D1263" s="4" t="s">
        <v>825</v>
      </c>
      <c r="E1263" s="5">
        <v>44641</v>
      </c>
      <c r="F1263" s="6">
        <v>0.25</v>
      </c>
      <c r="G1263" s="6">
        <v>0.58333333333333337</v>
      </c>
      <c r="H1263" s="6">
        <f>MOD(Produccion[HORA FIN]-Produccion[HORA INICIO],1)</f>
        <v>0.33333333333333337</v>
      </c>
      <c r="I1263" s="16" t="s">
        <v>22</v>
      </c>
      <c r="J1263" s="7" t="s">
        <v>66</v>
      </c>
      <c r="K1263" s="7" t="s">
        <v>23</v>
      </c>
      <c r="L1263" s="7"/>
      <c r="M1263" s="7"/>
      <c r="N1263" s="7">
        <f>Produccion[[#This Row],[Cant. Bolsas]]*Produccion[[#This Row],[Kilos Bolsa]]</f>
        <v>0</v>
      </c>
      <c r="O1263" s="8" t="s">
        <v>192</v>
      </c>
      <c r="P1263" s="29">
        <f>Produccion[[#This Row],[Kilos Producidos]]*VLOOKUP(Produccion[[#This Row],[PRODUCTO]],ValorXKG[#All],2,FALSE)</f>
        <v>0</v>
      </c>
    </row>
    <row r="1264" spans="4:16" x14ac:dyDescent="0.25">
      <c r="D1264" s="4" t="s">
        <v>824</v>
      </c>
      <c r="E1264" s="5">
        <v>44641</v>
      </c>
      <c r="F1264" s="6">
        <v>0.58333333333333337</v>
      </c>
      <c r="G1264" s="6">
        <v>0.66666666666666663</v>
      </c>
      <c r="H1264" s="6">
        <f>MOD(Produccion[HORA FIN]-Produccion[HORA INICIO],1)</f>
        <v>8.3333333333333259E-2</v>
      </c>
      <c r="I1264" s="16" t="s">
        <v>22</v>
      </c>
      <c r="J1264" s="7" t="s">
        <v>783</v>
      </c>
      <c r="K1264" s="7" t="s">
        <v>23</v>
      </c>
      <c r="L1264" s="7"/>
      <c r="M1264" s="7"/>
      <c r="N1264" s="7">
        <f>Produccion[[#This Row],[Cant. Bolsas]]*Produccion[[#This Row],[Kilos Bolsa]]</f>
        <v>0</v>
      </c>
      <c r="O1264" s="8" t="s">
        <v>192</v>
      </c>
      <c r="P1264" s="29">
        <f>Produccion[[#This Row],[Kilos Producidos]]*VLOOKUP(Produccion[[#This Row],[PRODUCTO]],ValorXKG[#All],2,FALSE)</f>
        <v>0</v>
      </c>
    </row>
    <row r="1265" spans="4:16" x14ac:dyDescent="0.25">
      <c r="D1265" s="4" t="s">
        <v>824</v>
      </c>
      <c r="E1265" s="5">
        <v>44641</v>
      </c>
      <c r="F1265" s="6">
        <v>0.66666666666666663</v>
      </c>
      <c r="G1265" s="6">
        <v>0.91666666666666663</v>
      </c>
      <c r="H1265" s="6">
        <f>MOD(Produccion[HORA FIN]-Produccion[HORA INICIO],1)</f>
        <v>0.25</v>
      </c>
      <c r="I1265" s="16" t="s">
        <v>291</v>
      </c>
      <c r="J1265" s="7" t="s">
        <v>783</v>
      </c>
      <c r="K1265" s="7" t="s">
        <v>13</v>
      </c>
      <c r="L1265" s="7">
        <v>40</v>
      </c>
      <c r="M1265" s="7">
        <v>50</v>
      </c>
      <c r="N1265" s="7">
        <f>Produccion[[#This Row],[Cant. Bolsas]]*Produccion[[#This Row],[Kilos Bolsa]]</f>
        <v>2000</v>
      </c>
      <c r="O1265" s="8" t="s">
        <v>827</v>
      </c>
      <c r="P1265" s="29">
        <f>Produccion[[#This Row],[Kilos Producidos]]*VLOOKUP(Produccion[[#This Row],[PRODUCTO]],ValorXKG[#All],2,FALSE)</f>
        <v>200000</v>
      </c>
    </row>
    <row r="1266" spans="4:16" x14ac:dyDescent="0.25">
      <c r="D1266" s="4" t="s">
        <v>826</v>
      </c>
      <c r="E1266" s="5">
        <v>44641</v>
      </c>
      <c r="F1266" s="6">
        <v>0.91666666666666663</v>
      </c>
      <c r="G1266" s="6">
        <v>0.25</v>
      </c>
      <c r="H1266" s="6">
        <f>MOD(Produccion[HORA FIN]-Produccion[HORA INICIO],1)</f>
        <v>0.33333333333333337</v>
      </c>
      <c r="I1266" s="16" t="s">
        <v>62</v>
      </c>
      <c r="J1266" s="7" t="s">
        <v>788</v>
      </c>
      <c r="K1266" s="7" t="s">
        <v>13</v>
      </c>
      <c r="L1266" s="7">
        <v>48</v>
      </c>
      <c r="M1266" s="7">
        <v>50</v>
      </c>
      <c r="N1266" s="7">
        <f>Produccion[[#This Row],[Cant. Bolsas]]*Produccion[[#This Row],[Kilos Bolsa]]</f>
        <v>2400</v>
      </c>
      <c r="O1266" s="8" t="s">
        <v>827</v>
      </c>
      <c r="P1266" s="29">
        <f>Produccion[[#This Row],[Kilos Producidos]]*VLOOKUP(Produccion[[#This Row],[PRODUCTO]],ValorXKG[#All],2,FALSE)</f>
        <v>240000</v>
      </c>
    </row>
    <row r="1267" spans="4:16" x14ac:dyDescent="0.25">
      <c r="D1267" s="4" t="s">
        <v>825</v>
      </c>
      <c r="E1267" s="5">
        <v>44642</v>
      </c>
      <c r="F1267" s="6">
        <v>0.25</v>
      </c>
      <c r="G1267" s="6">
        <v>0.46527777777777779</v>
      </c>
      <c r="H1267" s="6">
        <f>MOD(Produccion[HORA FIN]-Produccion[HORA INICIO],1)</f>
        <v>0.21527777777777779</v>
      </c>
      <c r="I1267" s="16" t="s">
        <v>404</v>
      </c>
      <c r="J1267" s="7" t="s">
        <v>66</v>
      </c>
      <c r="K1267" s="7" t="s">
        <v>13</v>
      </c>
      <c r="L1267" s="7">
        <v>28</v>
      </c>
      <c r="M1267" s="7">
        <v>50</v>
      </c>
      <c r="N1267" s="7">
        <f>Produccion[[#This Row],[Cant. Bolsas]]*Produccion[[#This Row],[Kilos Bolsa]]</f>
        <v>1400</v>
      </c>
      <c r="O1267" s="8" t="s">
        <v>827</v>
      </c>
      <c r="P1267" s="29">
        <f>Produccion[[#This Row],[Kilos Producidos]]*VLOOKUP(Produccion[[#This Row],[PRODUCTO]],ValorXKG[#All],2,FALSE)</f>
        <v>140000</v>
      </c>
    </row>
    <row r="1268" spans="4:16" x14ac:dyDescent="0.25">
      <c r="D1268" s="4" t="s">
        <v>825</v>
      </c>
      <c r="E1268" s="5">
        <v>44642</v>
      </c>
      <c r="F1268" s="6">
        <v>0.46527777777777779</v>
      </c>
      <c r="G1268" s="6">
        <v>0.51041666666666663</v>
      </c>
      <c r="H1268" s="6">
        <f>MOD(Produccion[HORA FIN]-Produccion[HORA INICIO],1)</f>
        <v>4.513888888888884E-2</v>
      </c>
      <c r="I1268" s="16" t="s">
        <v>22</v>
      </c>
      <c r="J1268" s="7" t="s">
        <v>66</v>
      </c>
      <c r="K1268" s="7" t="s">
        <v>23</v>
      </c>
      <c r="L1268" s="7"/>
      <c r="M1268" s="7"/>
      <c r="N1268" s="7">
        <f>Produccion[[#This Row],[Cant. Bolsas]]*Produccion[[#This Row],[Kilos Bolsa]]</f>
        <v>0</v>
      </c>
      <c r="O1268" s="8" t="s">
        <v>28</v>
      </c>
      <c r="P1268" s="29">
        <f>Produccion[[#This Row],[Kilos Producidos]]*VLOOKUP(Produccion[[#This Row],[PRODUCTO]],ValorXKG[#All],2,FALSE)</f>
        <v>0</v>
      </c>
    </row>
    <row r="1269" spans="4:16" x14ac:dyDescent="0.25">
      <c r="D1269" s="4" t="s">
        <v>825</v>
      </c>
      <c r="E1269" s="5">
        <v>44642</v>
      </c>
      <c r="F1269" s="6">
        <v>0.51041666666666663</v>
      </c>
      <c r="G1269" s="6">
        <v>0.58333333333333337</v>
      </c>
      <c r="H1269" s="6">
        <f>MOD(Produccion[HORA FIN]-Produccion[HORA INICIO],1)</f>
        <v>7.2916666666666741E-2</v>
      </c>
      <c r="I1269" s="16" t="s">
        <v>379</v>
      </c>
      <c r="J1269" s="7" t="s">
        <v>66</v>
      </c>
      <c r="K1269" s="7" t="s">
        <v>19</v>
      </c>
      <c r="L1269" s="7">
        <v>15</v>
      </c>
      <c r="M1269" s="7">
        <v>50</v>
      </c>
      <c r="N1269" s="7">
        <f>Produccion[[#This Row],[Cant. Bolsas]]*Produccion[[#This Row],[Kilos Bolsa]]</f>
        <v>750</v>
      </c>
      <c r="O1269" s="8" t="s">
        <v>827</v>
      </c>
      <c r="P1269" s="29">
        <f>Produccion[[#This Row],[Kilos Producidos]]*VLOOKUP(Produccion[[#This Row],[PRODUCTO]],ValorXKG[#All],2,FALSE)</f>
        <v>75000</v>
      </c>
    </row>
    <row r="1270" spans="4:16" x14ac:dyDescent="0.25">
      <c r="D1270" s="4" t="s">
        <v>824</v>
      </c>
      <c r="E1270" s="5">
        <v>44642</v>
      </c>
      <c r="F1270" s="6">
        <v>0.58333333333333337</v>
      </c>
      <c r="G1270" s="6">
        <v>0.91666666666666663</v>
      </c>
      <c r="H1270" s="6">
        <f>MOD(Produccion[HORA FIN]-Produccion[HORA INICIO],1)</f>
        <v>0.33333333333333326</v>
      </c>
      <c r="I1270" s="16" t="s">
        <v>405</v>
      </c>
      <c r="J1270" s="7" t="s">
        <v>783</v>
      </c>
      <c r="K1270" s="7" t="s">
        <v>19</v>
      </c>
      <c r="L1270" s="7">
        <v>52</v>
      </c>
      <c r="M1270" s="7">
        <v>50</v>
      </c>
      <c r="N1270" s="7">
        <f>Produccion[[#This Row],[Cant. Bolsas]]*Produccion[[#This Row],[Kilos Bolsa]]</f>
        <v>2600</v>
      </c>
      <c r="O1270" s="8" t="s">
        <v>827</v>
      </c>
      <c r="P1270" s="29">
        <f>Produccion[[#This Row],[Kilos Producidos]]*VLOOKUP(Produccion[[#This Row],[PRODUCTO]],ValorXKG[#All],2,FALSE)</f>
        <v>260000</v>
      </c>
    </row>
    <row r="1271" spans="4:16" x14ac:dyDescent="0.25">
      <c r="D1271" s="4" t="s">
        <v>826</v>
      </c>
      <c r="E1271" s="5">
        <v>44642</v>
      </c>
      <c r="F1271" s="6">
        <v>0.91666666666666663</v>
      </c>
      <c r="G1271" s="6">
        <v>0.25</v>
      </c>
      <c r="H1271" s="6">
        <f>MOD(Produccion[HORA FIN]-Produccion[HORA INICIO],1)</f>
        <v>0.33333333333333337</v>
      </c>
      <c r="I1271" s="16" t="s">
        <v>199</v>
      </c>
      <c r="J1271" s="7" t="s">
        <v>788</v>
      </c>
      <c r="K1271" s="7" t="s">
        <v>19</v>
      </c>
      <c r="L1271" s="7">
        <v>43</v>
      </c>
      <c r="M1271" s="7">
        <v>50</v>
      </c>
      <c r="N1271" s="7">
        <f>Produccion[[#This Row],[Cant. Bolsas]]*Produccion[[#This Row],[Kilos Bolsa]]</f>
        <v>2150</v>
      </c>
      <c r="O1271" s="8" t="s">
        <v>827</v>
      </c>
      <c r="P1271" s="29">
        <f>Produccion[[#This Row],[Kilos Producidos]]*VLOOKUP(Produccion[[#This Row],[PRODUCTO]],ValorXKG[#All],2,FALSE)</f>
        <v>215000</v>
      </c>
    </row>
    <row r="1272" spans="4:16" x14ac:dyDescent="0.25">
      <c r="D1272" s="4" t="s">
        <v>825</v>
      </c>
      <c r="E1272" s="5">
        <v>44643</v>
      </c>
      <c r="F1272" s="6">
        <v>0.25</v>
      </c>
      <c r="G1272" s="6">
        <v>0.28472222222222221</v>
      </c>
      <c r="H1272" s="6">
        <f>MOD(Produccion[HORA FIN]-Produccion[HORA INICIO],1)</f>
        <v>3.472222222222221E-2</v>
      </c>
      <c r="I1272" s="16" t="s">
        <v>22</v>
      </c>
      <c r="J1272" s="7" t="s">
        <v>66</v>
      </c>
      <c r="K1272" s="7" t="s">
        <v>23</v>
      </c>
      <c r="L1272" s="7"/>
      <c r="M1272" s="7"/>
      <c r="N1272" s="7">
        <f>Produccion[[#This Row],[Cant. Bolsas]]*Produccion[[#This Row],[Kilos Bolsa]]</f>
        <v>0</v>
      </c>
      <c r="O1272" s="8" t="s">
        <v>45</v>
      </c>
      <c r="P1272" s="29">
        <f>Produccion[[#This Row],[Kilos Producidos]]*VLOOKUP(Produccion[[#This Row],[PRODUCTO]],ValorXKG[#All],2,FALSE)</f>
        <v>0</v>
      </c>
    </row>
    <row r="1273" spans="4:16" x14ac:dyDescent="0.25">
      <c r="D1273" s="4" t="s">
        <v>825</v>
      </c>
      <c r="E1273" s="5">
        <v>44643</v>
      </c>
      <c r="F1273" s="6">
        <v>0.28472222222222221</v>
      </c>
      <c r="G1273" s="6">
        <v>0.33055555555555555</v>
      </c>
      <c r="H1273" s="6">
        <f>MOD(Produccion[HORA FIN]-Produccion[HORA INICIO],1)</f>
        <v>4.5833333333333337E-2</v>
      </c>
      <c r="I1273" s="16" t="s">
        <v>22</v>
      </c>
      <c r="J1273" s="7" t="s">
        <v>66</v>
      </c>
      <c r="K1273" s="7" t="s">
        <v>23</v>
      </c>
      <c r="L1273" s="7"/>
      <c r="M1273" s="7"/>
      <c r="N1273" s="7">
        <f>Produccion[[#This Row],[Cant. Bolsas]]*Produccion[[#This Row],[Kilos Bolsa]]</f>
        <v>0</v>
      </c>
      <c r="O1273" s="8" t="s">
        <v>28</v>
      </c>
      <c r="P1273" s="29">
        <f>Produccion[[#This Row],[Kilos Producidos]]*VLOOKUP(Produccion[[#This Row],[PRODUCTO]],ValorXKG[#All],2,FALSE)</f>
        <v>0</v>
      </c>
    </row>
    <row r="1274" spans="4:16" x14ac:dyDescent="0.25">
      <c r="D1274" s="4" t="s">
        <v>825</v>
      </c>
      <c r="E1274" s="5">
        <v>44643</v>
      </c>
      <c r="F1274" s="6">
        <v>0.33055555555555555</v>
      </c>
      <c r="G1274" s="6">
        <v>0.58333333333333337</v>
      </c>
      <c r="H1274" s="6">
        <f>MOD(Produccion[HORA FIN]-Produccion[HORA INICIO],1)</f>
        <v>0.25277777777777782</v>
      </c>
      <c r="I1274" s="16" t="s">
        <v>406</v>
      </c>
      <c r="J1274" s="7" t="s">
        <v>66</v>
      </c>
      <c r="K1274" s="7" t="s">
        <v>13</v>
      </c>
      <c r="L1274" s="7">
        <v>40</v>
      </c>
      <c r="M1274" s="7">
        <v>50</v>
      </c>
      <c r="N1274" s="7">
        <f>Produccion[[#This Row],[Cant. Bolsas]]*Produccion[[#This Row],[Kilos Bolsa]]</f>
        <v>2000</v>
      </c>
      <c r="O1274" s="8" t="s">
        <v>827</v>
      </c>
      <c r="P1274" s="29">
        <f>Produccion[[#This Row],[Kilos Producidos]]*VLOOKUP(Produccion[[#This Row],[PRODUCTO]],ValorXKG[#All],2,FALSE)</f>
        <v>200000</v>
      </c>
    </row>
    <row r="1275" spans="4:16" x14ac:dyDescent="0.25">
      <c r="D1275" s="4" t="s">
        <v>824</v>
      </c>
      <c r="E1275" s="5">
        <v>44643</v>
      </c>
      <c r="F1275" s="6">
        <v>0.58333333333333337</v>
      </c>
      <c r="G1275" s="6">
        <v>0.91666666666666663</v>
      </c>
      <c r="H1275" s="6">
        <f>MOD(Produccion[HORA FIN]-Produccion[HORA INICIO],1)</f>
        <v>0.33333333333333326</v>
      </c>
      <c r="I1275" s="16" t="s">
        <v>392</v>
      </c>
      <c r="J1275" s="7" t="s">
        <v>783</v>
      </c>
      <c r="K1275" s="7" t="s">
        <v>13</v>
      </c>
      <c r="L1275" s="7">
        <v>45</v>
      </c>
      <c r="M1275" s="7">
        <v>50</v>
      </c>
      <c r="N1275" s="7">
        <f>Produccion[[#This Row],[Cant. Bolsas]]*Produccion[[#This Row],[Kilos Bolsa]]</f>
        <v>2250</v>
      </c>
      <c r="O1275" s="8" t="s">
        <v>827</v>
      </c>
      <c r="P1275" s="29">
        <f>Produccion[[#This Row],[Kilos Producidos]]*VLOOKUP(Produccion[[#This Row],[PRODUCTO]],ValorXKG[#All],2,FALSE)</f>
        <v>225000</v>
      </c>
    </row>
    <row r="1276" spans="4:16" x14ac:dyDescent="0.25">
      <c r="D1276" s="4" t="s">
        <v>826</v>
      </c>
      <c r="E1276" s="5">
        <v>44643</v>
      </c>
      <c r="F1276" s="6">
        <v>0.91666666666666663</v>
      </c>
      <c r="G1276" s="6">
        <v>0.16666666666666666</v>
      </c>
      <c r="H1276" s="6">
        <f>MOD(Produccion[HORA FIN]-Produccion[HORA INICIO],1)</f>
        <v>0.25</v>
      </c>
      <c r="I1276" s="16" t="s">
        <v>200</v>
      </c>
      <c r="J1276" s="7" t="s">
        <v>788</v>
      </c>
      <c r="K1276" s="7" t="s">
        <v>13</v>
      </c>
      <c r="L1276" s="7">
        <v>28</v>
      </c>
      <c r="M1276" s="7">
        <v>50</v>
      </c>
      <c r="N1276" s="7">
        <f>Produccion[[#This Row],[Cant. Bolsas]]*Produccion[[#This Row],[Kilos Bolsa]]</f>
        <v>1400</v>
      </c>
      <c r="O1276" s="8" t="s">
        <v>827</v>
      </c>
      <c r="P1276" s="29">
        <f>Produccion[[#This Row],[Kilos Producidos]]*VLOOKUP(Produccion[[#This Row],[PRODUCTO]],ValorXKG[#All],2,FALSE)</f>
        <v>140000</v>
      </c>
    </row>
    <row r="1277" spans="4:16" x14ac:dyDescent="0.25">
      <c r="D1277" s="4" t="s">
        <v>826</v>
      </c>
      <c r="E1277" s="5">
        <v>44643</v>
      </c>
      <c r="F1277" s="6">
        <v>0.16666666666666666</v>
      </c>
      <c r="G1277" s="6">
        <v>0.27083333333333331</v>
      </c>
      <c r="H1277" s="6">
        <f>MOD(Produccion[HORA FIN]-Produccion[HORA INICIO],1)</f>
        <v>0.10416666666666666</v>
      </c>
      <c r="I1277" s="16" t="s">
        <v>22</v>
      </c>
      <c r="J1277" s="7" t="s">
        <v>788</v>
      </c>
      <c r="K1277" s="7" t="s">
        <v>23</v>
      </c>
      <c r="L1277" s="7"/>
      <c r="M1277" s="7"/>
      <c r="N1277" s="7">
        <f>Produccion[[#This Row],[Cant. Bolsas]]*Produccion[[#This Row],[Kilos Bolsa]]</f>
        <v>0</v>
      </c>
      <c r="O1277" s="8" t="s">
        <v>49</v>
      </c>
      <c r="P1277" s="29">
        <f>Produccion[[#This Row],[Kilos Producidos]]*VLOOKUP(Produccion[[#This Row],[PRODUCTO]],ValorXKG[#All],2,FALSE)</f>
        <v>0</v>
      </c>
    </row>
    <row r="1278" spans="4:16" x14ac:dyDescent="0.25">
      <c r="D1278" s="4" t="s">
        <v>825</v>
      </c>
      <c r="E1278" s="5">
        <v>44645</v>
      </c>
      <c r="F1278" s="6">
        <v>0.25</v>
      </c>
      <c r="G1278" s="6">
        <v>0.3125</v>
      </c>
      <c r="H1278" s="6">
        <f>MOD(Produccion[HORA FIN]-Produccion[HORA INICIO],1)</f>
        <v>6.25E-2</v>
      </c>
      <c r="I1278" s="16" t="s">
        <v>22</v>
      </c>
      <c r="J1278" s="7" t="s">
        <v>66</v>
      </c>
      <c r="K1278" s="7" t="s">
        <v>23</v>
      </c>
      <c r="L1278" s="7"/>
      <c r="M1278" s="7"/>
      <c r="N1278" s="7">
        <f>Produccion[[#This Row],[Cant. Bolsas]]*Produccion[[#This Row],[Kilos Bolsa]]</f>
        <v>0</v>
      </c>
      <c r="O1278" s="8" t="s">
        <v>45</v>
      </c>
      <c r="P1278" s="29">
        <f>Produccion[[#This Row],[Kilos Producidos]]*VLOOKUP(Produccion[[#This Row],[PRODUCTO]],ValorXKG[#All],2,FALSE)</f>
        <v>0</v>
      </c>
    </row>
    <row r="1279" spans="4:16" x14ac:dyDescent="0.25">
      <c r="D1279" s="4" t="s">
        <v>825</v>
      </c>
      <c r="E1279" s="5">
        <v>44645</v>
      </c>
      <c r="F1279" s="6">
        <v>0.3125</v>
      </c>
      <c r="G1279" s="6">
        <v>0.46875</v>
      </c>
      <c r="H1279" s="6">
        <f>MOD(Produccion[HORA FIN]-Produccion[HORA INICIO],1)</f>
        <v>0.15625</v>
      </c>
      <c r="I1279" s="16" t="s">
        <v>407</v>
      </c>
      <c r="J1279" s="7" t="s">
        <v>66</v>
      </c>
      <c r="K1279" s="7" t="s">
        <v>26</v>
      </c>
      <c r="L1279" s="7">
        <v>40</v>
      </c>
      <c r="M1279" s="7">
        <v>40</v>
      </c>
      <c r="N1279" s="7">
        <f>Produccion[[#This Row],[Cant. Bolsas]]*Produccion[[#This Row],[Kilos Bolsa]]</f>
        <v>1600</v>
      </c>
      <c r="O1279" s="8" t="s">
        <v>827</v>
      </c>
      <c r="P1279" s="29">
        <f>Produccion[[#This Row],[Kilos Producidos]]*VLOOKUP(Produccion[[#This Row],[PRODUCTO]],ValorXKG[#All],2,FALSE)</f>
        <v>240000</v>
      </c>
    </row>
    <row r="1280" spans="4:16" x14ac:dyDescent="0.25">
      <c r="D1280" s="4" t="s">
        <v>825</v>
      </c>
      <c r="E1280" s="5">
        <v>44645</v>
      </c>
      <c r="F1280" s="6">
        <v>0.46875</v>
      </c>
      <c r="G1280" s="6">
        <v>0.58333333333333337</v>
      </c>
      <c r="H1280" s="6">
        <f>MOD(Produccion[HORA FIN]-Produccion[HORA INICIO],1)</f>
        <v>0.11458333333333337</v>
      </c>
      <c r="I1280" s="16" t="s">
        <v>22</v>
      </c>
      <c r="J1280" s="7" t="s">
        <v>66</v>
      </c>
      <c r="K1280" s="7" t="s">
        <v>23</v>
      </c>
      <c r="L1280" s="7"/>
      <c r="M1280" s="7"/>
      <c r="N1280" s="7">
        <f>Produccion[[#This Row],[Cant. Bolsas]]*Produccion[[#This Row],[Kilos Bolsa]]</f>
        <v>0</v>
      </c>
      <c r="O1280" s="8" t="s">
        <v>45</v>
      </c>
      <c r="P1280" s="29">
        <f>Produccion[[#This Row],[Kilos Producidos]]*VLOOKUP(Produccion[[#This Row],[PRODUCTO]],ValorXKG[#All],2,FALSE)</f>
        <v>0</v>
      </c>
    </row>
    <row r="1281" spans="4:16" x14ac:dyDescent="0.25">
      <c r="D1281" s="4" t="s">
        <v>824</v>
      </c>
      <c r="E1281" s="5">
        <v>44645</v>
      </c>
      <c r="F1281" s="6">
        <v>0.58333333333333337</v>
      </c>
      <c r="G1281" s="6">
        <v>0.75</v>
      </c>
      <c r="H1281" s="6">
        <f>MOD(Produccion[HORA FIN]-Produccion[HORA INICIO],1)</f>
        <v>0.16666666666666663</v>
      </c>
      <c r="I1281" s="16" t="s">
        <v>22</v>
      </c>
      <c r="J1281" s="7" t="s">
        <v>783</v>
      </c>
      <c r="K1281" s="7" t="s">
        <v>23</v>
      </c>
      <c r="L1281" s="7"/>
      <c r="M1281" s="7"/>
      <c r="N1281" s="7">
        <f>Produccion[[#This Row],[Cant. Bolsas]]*Produccion[[#This Row],[Kilos Bolsa]]</f>
        <v>0</v>
      </c>
      <c r="O1281" s="8" t="s">
        <v>45</v>
      </c>
      <c r="P1281" s="29">
        <f>Produccion[[#This Row],[Kilos Producidos]]*VLOOKUP(Produccion[[#This Row],[PRODUCTO]],ValorXKG[#All],2,FALSE)</f>
        <v>0</v>
      </c>
    </row>
    <row r="1282" spans="4:16" x14ac:dyDescent="0.25">
      <c r="D1282" s="4" t="s">
        <v>824</v>
      </c>
      <c r="E1282" s="5">
        <v>44645</v>
      </c>
      <c r="F1282" s="6">
        <v>0.75</v>
      </c>
      <c r="G1282" s="6">
        <v>0.91666666666666663</v>
      </c>
      <c r="H1282" s="6">
        <f>MOD(Produccion[HORA FIN]-Produccion[HORA INICIO],1)</f>
        <v>0.16666666666666663</v>
      </c>
      <c r="I1282" s="16" t="s">
        <v>151</v>
      </c>
      <c r="J1282" s="7" t="s">
        <v>783</v>
      </c>
      <c r="K1282" s="7" t="s">
        <v>26</v>
      </c>
      <c r="L1282" s="7">
        <v>42</v>
      </c>
      <c r="M1282" s="7">
        <v>40</v>
      </c>
      <c r="N1282" s="7">
        <f>Produccion[[#This Row],[Cant. Bolsas]]*Produccion[[#This Row],[Kilos Bolsa]]</f>
        <v>1680</v>
      </c>
      <c r="O1282" s="8" t="s">
        <v>827</v>
      </c>
      <c r="P1282" s="29">
        <f>Produccion[[#This Row],[Kilos Producidos]]*VLOOKUP(Produccion[[#This Row],[PRODUCTO]],ValorXKG[#All],2,FALSE)</f>
        <v>252000</v>
      </c>
    </row>
    <row r="1283" spans="4:16" x14ac:dyDescent="0.25">
      <c r="D1283" s="4" t="s">
        <v>826</v>
      </c>
      <c r="E1283" s="5">
        <v>44645</v>
      </c>
      <c r="F1283" s="6">
        <v>0.91666666666666663</v>
      </c>
      <c r="G1283" s="6">
        <v>6.25E-2</v>
      </c>
      <c r="H1283" s="6">
        <f>MOD(Produccion[HORA FIN]-Produccion[HORA INICIO],1)</f>
        <v>0.14583333333333337</v>
      </c>
      <c r="I1283" s="16" t="s">
        <v>249</v>
      </c>
      <c r="J1283" s="7" t="s">
        <v>788</v>
      </c>
      <c r="K1283" s="7" t="s">
        <v>26</v>
      </c>
      <c r="L1283" s="7">
        <v>18</v>
      </c>
      <c r="M1283" s="7">
        <v>40</v>
      </c>
      <c r="N1283" s="7">
        <f>Produccion[[#This Row],[Cant. Bolsas]]*Produccion[[#This Row],[Kilos Bolsa]]</f>
        <v>720</v>
      </c>
      <c r="O1283" s="8" t="s">
        <v>827</v>
      </c>
      <c r="P1283" s="29">
        <f>Produccion[[#This Row],[Kilos Producidos]]*VLOOKUP(Produccion[[#This Row],[PRODUCTO]],ValorXKG[#All],2,FALSE)</f>
        <v>108000</v>
      </c>
    </row>
    <row r="1284" spans="4:16" x14ac:dyDescent="0.25">
      <c r="D1284" s="4" t="s">
        <v>826</v>
      </c>
      <c r="E1284" s="5">
        <v>44645</v>
      </c>
      <c r="F1284" s="6">
        <v>6.25E-2</v>
      </c>
      <c r="G1284" s="6">
        <v>9.375E-2</v>
      </c>
      <c r="H1284" s="6">
        <f>MOD(Produccion[HORA FIN]-Produccion[HORA INICIO],1)</f>
        <v>3.125E-2</v>
      </c>
      <c r="I1284" s="16" t="s">
        <v>22</v>
      </c>
      <c r="J1284" s="7" t="s">
        <v>788</v>
      </c>
      <c r="K1284" s="7" t="s">
        <v>23</v>
      </c>
      <c r="L1284" s="7"/>
      <c r="M1284" s="7"/>
      <c r="N1284" s="7">
        <f>Produccion[[#This Row],[Cant. Bolsas]]*Produccion[[#This Row],[Kilos Bolsa]]</f>
        <v>0</v>
      </c>
      <c r="O1284" s="8" t="s">
        <v>28</v>
      </c>
      <c r="P1284" s="29">
        <f>Produccion[[#This Row],[Kilos Producidos]]*VLOOKUP(Produccion[[#This Row],[PRODUCTO]],ValorXKG[#All],2,FALSE)</f>
        <v>0</v>
      </c>
    </row>
    <row r="1285" spans="4:16" x14ac:dyDescent="0.25">
      <c r="D1285" s="4" t="s">
        <v>826</v>
      </c>
      <c r="E1285" s="5">
        <v>44645</v>
      </c>
      <c r="F1285" s="6">
        <v>9.375E-2</v>
      </c>
      <c r="G1285" s="6">
        <v>0.24305555555555555</v>
      </c>
      <c r="H1285" s="6">
        <f>MOD(Produccion[HORA FIN]-Produccion[HORA INICIO],1)</f>
        <v>0.14930555555555555</v>
      </c>
      <c r="I1285" s="16" t="s">
        <v>408</v>
      </c>
      <c r="J1285" s="7" t="s">
        <v>788</v>
      </c>
      <c r="K1285" s="7" t="s">
        <v>331</v>
      </c>
      <c r="L1285" s="7">
        <v>30</v>
      </c>
      <c r="M1285" s="7">
        <v>30</v>
      </c>
      <c r="N1285" s="7">
        <f>Produccion[[#This Row],[Cant. Bolsas]]*Produccion[[#This Row],[Kilos Bolsa]]</f>
        <v>900</v>
      </c>
      <c r="O1285" s="8" t="s">
        <v>827</v>
      </c>
      <c r="P1285" s="29">
        <f>Produccion[[#This Row],[Kilos Producidos]]*VLOOKUP(Produccion[[#This Row],[PRODUCTO]],ValorXKG[#All],2,FALSE)</f>
        <v>103500</v>
      </c>
    </row>
    <row r="1286" spans="4:16" x14ac:dyDescent="0.25">
      <c r="D1286" s="4" t="s">
        <v>826</v>
      </c>
      <c r="E1286" s="5">
        <v>44645</v>
      </c>
      <c r="F1286" s="6">
        <v>0.24305555555555555</v>
      </c>
      <c r="G1286" s="6">
        <v>0.27083333333333331</v>
      </c>
      <c r="H1286" s="6">
        <f>MOD(Produccion[HORA FIN]-Produccion[HORA INICIO],1)</f>
        <v>2.7777777777777762E-2</v>
      </c>
      <c r="I1286" s="16" t="s">
        <v>22</v>
      </c>
      <c r="J1286" s="7" t="s">
        <v>788</v>
      </c>
      <c r="K1286" s="7" t="s">
        <v>23</v>
      </c>
      <c r="L1286" s="7"/>
      <c r="M1286" s="7"/>
      <c r="N1286" s="7">
        <f>Produccion[[#This Row],[Cant. Bolsas]]*Produccion[[#This Row],[Kilos Bolsa]]</f>
        <v>0</v>
      </c>
      <c r="O1286" s="8" t="s">
        <v>49</v>
      </c>
      <c r="P1286" s="29">
        <f>Produccion[[#This Row],[Kilos Producidos]]*VLOOKUP(Produccion[[#This Row],[PRODUCTO]],ValorXKG[#All],2,FALSE)</f>
        <v>0</v>
      </c>
    </row>
    <row r="1287" spans="4:16" x14ac:dyDescent="0.25">
      <c r="D1287" s="4" t="s">
        <v>825</v>
      </c>
      <c r="E1287" s="5">
        <v>44648</v>
      </c>
      <c r="F1287" s="6">
        <v>0.25</v>
      </c>
      <c r="G1287" s="6">
        <v>0.39583333333333331</v>
      </c>
      <c r="H1287" s="6">
        <f>MOD(Produccion[HORA FIN]-Produccion[HORA INICIO],1)</f>
        <v>0.14583333333333331</v>
      </c>
      <c r="I1287" s="16" t="s">
        <v>22</v>
      </c>
      <c r="J1287" s="7" t="s">
        <v>66</v>
      </c>
      <c r="K1287" s="7" t="s">
        <v>23</v>
      </c>
      <c r="L1287" s="7"/>
      <c r="M1287" s="7"/>
      <c r="N1287" s="7">
        <f>Produccion[[#This Row],[Cant. Bolsas]]*Produccion[[#This Row],[Kilos Bolsa]]</f>
        <v>0</v>
      </c>
      <c r="O1287" s="8" t="s">
        <v>45</v>
      </c>
      <c r="P1287" s="29">
        <f>Produccion[[#This Row],[Kilos Producidos]]*VLOOKUP(Produccion[[#This Row],[PRODUCTO]],ValorXKG[#All],2,FALSE)</f>
        <v>0</v>
      </c>
    </row>
    <row r="1288" spans="4:16" x14ac:dyDescent="0.25">
      <c r="D1288" s="4" t="s">
        <v>825</v>
      </c>
      <c r="E1288" s="5">
        <v>44648</v>
      </c>
      <c r="F1288" s="6">
        <v>0.39583333333333331</v>
      </c>
      <c r="G1288" s="6">
        <v>0.54166666666666663</v>
      </c>
      <c r="H1288" s="6">
        <f>MOD(Produccion[HORA FIN]-Produccion[HORA INICIO],1)</f>
        <v>0.14583333333333331</v>
      </c>
      <c r="I1288" s="16" t="s">
        <v>409</v>
      </c>
      <c r="J1288" s="7" t="s">
        <v>66</v>
      </c>
      <c r="K1288" s="7" t="s">
        <v>26</v>
      </c>
      <c r="L1288" s="7">
        <v>41</v>
      </c>
      <c r="M1288" s="7">
        <v>40</v>
      </c>
      <c r="N1288" s="7">
        <f>Produccion[[#This Row],[Cant. Bolsas]]*Produccion[[#This Row],[Kilos Bolsa]]</f>
        <v>1640</v>
      </c>
      <c r="O1288" s="8" t="s">
        <v>827</v>
      </c>
      <c r="P1288" s="29">
        <f>Produccion[[#This Row],[Kilos Producidos]]*VLOOKUP(Produccion[[#This Row],[PRODUCTO]],ValorXKG[#All],2,FALSE)</f>
        <v>246000</v>
      </c>
    </row>
    <row r="1289" spans="4:16" x14ac:dyDescent="0.25">
      <c r="D1289" s="4" t="s">
        <v>825</v>
      </c>
      <c r="E1289" s="5">
        <v>44648</v>
      </c>
      <c r="F1289" s="6">
        <v>0.54166666666666663</v>
      </c>
      <c r="G1289" s="6">
        <v>0.58333333333333337</v>
      </c>
      <c r="H1289" s="6">
        <f>MOD(Produccion[HORA FIN]-Produccion[HORA INICIO],1)</f>
        <v>4.1666666666666741E-2</v>
      </c>
      <c r="I1289" s="16" t="s">
        <v>22</v>
      </c>
      <c r="J1289" s="7" t="s">
        <v>66</v>
      </c>
      <c r="K1289" s="7" t="s">
        <v>23</v>
      </c>
      <c r="L1289" s="7"/>
      <c r="M1289" s="7"/>
      <c r="N1289" s="7">
        <f>Produccion[[#This Row],[Cant. Bolsas]]*Produccion[[#This Row],[Kilos Bolsa]]</f>
        <v>0</v>
      </c>
      <c r="O1289" s="8" t="s">
        <v>45</v>
      </c>
      <c r="P1289" s="29">
        <f>Produccion[[#This Row],[Kilos Producidos]]*VLOOKUP(Produccion[[#This Row],[PRODUCTO]],ValorXKG[#All],2,FALSE)</f>
        <v>0</v>
      </c>
    </row>
    <row r="1290" spans="4:16" x14ac:dyDescent="0.25">
      <c r="D1290" s="4" t="s">
        <v>824</v>
      </c>
      <c r="E1290" s="5">
        <v>44648</v>
      </c>
      <c r="F1290" s="6">
        <v>0.58333333333333337</v>
      </c>
      <c r="G1290" s="6">
        <v>0.67708333333333337</v>
      </c>
      <c r="H1290" s="6">
        <f>MOD(Produccion[HORA FIN]-Produccion[HORA INICIO],1)</f>
        <v>9.375E-2</v>
      </c>
      <c r="I1290" s="16" t="s">
        <v>29</v>
      </c>
      <c r="J1290" s="7" t="s">
        <v>783</v>
      </c>
      <c r="K1290" s="7" t="s">
        <v>26</v>
      </c>
      <c r="L1290" s="7">
        <v>9</v>
      </c>
      <c r="M1290" s="7">
        <v>40</v>
      </c>
      <c r="N1290" s="7">
        <f>Produccion[[#This Row],[Cant. Bolsas]]*Produccion[[#This Row],[Kilos Bolsa]]</f>
        <v>360</v>
      </c>
      <c r="O1290" s="8" t="s">
        <v>827</v>
      </c>
      <c r="P1290" s="29">
        <f>Produccion[[#This Row],[Kilos Producidos]]*VLOOKUP(Produccion[[#This Row],[PRODUCTO]],ValorXKG[#All],2,FALSE)</f>
        <v>54000</v>
      </c>
    </row>
    <row r="1291" spans="4:16" x14ac:dyDescent="0.25">
      <c r="D1291" s="4" t="s">
        <v>824</v>
      </c>
      <c r="E1291" s="5">
        <v>44648</v>
      </c>
      <c r="F1291" s="6">
        <v>0.67708333333333337</v>
      </c>
      <c r="G1291" s="6">
        <v>0.71527777777777779</v>
      </c>
      <c r="H1291" s="6">
        <f>MOD(Produccion[HORA FIN]-Produccion[HORA INICIO],1)</f>
        <v>3.819444444444442E-2</v>
      </c>
      <c r="I1291" s="16" t="s">
        <v>22</v>
      </c>
      <c r="J1291" s="7" t="s">
        <v>783</v>
      </c>
      <c r="K1291" s="7" t="s">
        <v>23</v>
      </c>
      <c r="L1291" s="7"/>
      <c r="M1291" s="7"/>
      <c r="N1291" s="7">
        <f>Produccion[[#This Row],[Cant. Bolsas]]*Produccion[[#This Row],[Kilos Bolsa]]</f>
        <v>0</v>
      </c>
      <c r="O1291" s="8" t="s">
        <v>45</v>
      </c>
      <c r="P1291" s="29">
        <f>Produccion[[#This Row],[Kilos Producidos]]*VLOOKUP(Produccion[[#This Row],[PRODUCTO]],ValorXKG[#All],2,FALSE)</f>
        <v>0</v>
      </c>
    </row>
    <row r="1292" spans="4:16" x14ac:dyDescent="0.25">
      <c r="D1292" s="4" t="s">
        <v>824</v>
      </c>
      <c r="E1292" s="5">
        <v>44648</v>
      </c>
      <c r="F1292" s="6">
        <v>0.71875</v>
      </c>
      <c r="G1292" s="6">
        <v>0.91666666666666663</v>
      </c>
      <c r="H1292" s="6">
        <f>MOD(Produccion[HORA FIN]-Produccion[HORA INICIO],1)</f>
        <v>0.19791666666666663</v>
      </c>
      <c r="I1292" s="16" t="s">
        <v>69</v>
      </c>
      <c r="J1292" s="7" t="s">
        <v>783</v>
      </c>
      <c r="K1292" s="7" t="s">
        <v>64</v>
      </c>
      <c r="L1292" s="7">
        <v>36</v>
      </c>
      <c r="M1292" s="7">
        <v>30</v>
      </c>
      <c r="N1292" s="7">
        <f>Produccion[[#This Row],[Cant. Bolsas]]*Produccion[[#This Row],[Kilos Bolsa]]</f>
        <v>1080</v>
      </c>
      <c r="O1292" s="8" t="s">
        <v>827</v>
      </c>
      <c r="P1292" s="29">
        <f>Produccion[[#This Row],[Kilos Producidos]]*VLOOKUP(Produccion[[#This Row],[PRODUCTO]],ValorXKG[#All],2,FALSE)</f>
        <v>124200</v>
      </c>
    </row>
    <row r="1293" spans="4:16" x14ac:dyDescent="0.25">
      <c r="D1293" s="4" t="s">
        <v>826</v>
      </c>
      <c r="E1293" s="5">
        <v>44648</v>
      </c>
      <c r="F1293" s="6">
        <v>0.91666666666666663</v>
      </c>
      <c r="G1293" s="6">
        <v>0.25</v>
      </c>
      <c r="H1293" s="6">
        <f>MOD(Produccion[HORA FIN]-Produccion[HORA INICIO],1)</f>
        <v>0.33333333333333337</v>
      </c>
      <c r="I1293" s="16" t="s">
        <v>21</v>
      </c>
      <c r="J1293" s="7" t="s">
        <v>788</v>
      </c>
      <c r="K1293" s="7" t="s">
        <v>32</v>
      </c>
      <c r="L1293" s="7">
        <v>60</v>
      </c>
      <c r="M1293" s="7">
        <v>30</v>
      </c>
      <c r="N1293" s="7">
        <f>Produccion[[#This Row],[Cant. Bolsas]]*Produccion[[#This Row],[Kilos Bolsa]]</f>
        <v>1800</v>
      </c>
      <c r="O1293" s="8" t="s">
        <v>827</v>
      </c>
      <c r="P1293" s="29">
        <f>Produccion[[#This Row],[Kilos Producidos]]*VLOOKUP(Produccion[[#This Row],[PRODUCTO]],ValorXKG[#All],2,FALSE)</f>
        <v>207000</v>
      </c>
    </row>
    <row r="1294" spans="4:16" x14ac:dyDescent="0.25">
      <c r="D1294" s="4" t="s">
        <v>825</v>
      </c>
      <c r="E1294" s="5">
        <v>44649</v>
      </c>
      <c r="F1294" s="6">
        <v>0.25</v>
      </c>
      <c r="G1294" s="6">
        <v>0.29166666666666669</v>
      </c>
      <c r="H1294" s="6">
        <f>MOD(Produccion[HORA FIN]-Produccion[HORA INICIO],1)</f>
        <v>4.1666666666666685E-2</v>
      </c>
      <c r="I1294" s="16" t="s">
        <v>22</v>
      </c>
      <c r="J1294" s="7" t="s">
        <v>66</v>
      </c>
      <c r="K1294" s="7" t="s">
        <v>23</v>
      </c>
      <c r="L1294" s="7"/>
      <c r="M1294" s="7"/>
      <c r="N1294" s="7">
        <f>Produccion[[#This Row],[Cant. Bolsas]]*Produccion[[#This Row],[Kilos Bolsa]]</f>
        <v>0</v>
      </c>
      <c r="O1294" s="8" t="s">
        <v>45</v>
      </c>
      <c r="P1294" s="29">
        <f>Produccion[[#This Row],[Kilos Producidos]]*VLOOKUP(Produccion[[#This Row],[PRODUCTO]],ValorXKG[#All],2,FALSE)</f>
        <v>0</v>
      </c>
    </row>
    <row r="1295" spans="4:16" x14ac:dyDescent="0.25">
      <c r="D1295" s="4" t="s">
        <v>825</v>
      </c>
      <c r="E1295" s="5">
        <v>44649</v>
      </c>
      <c r="F1295" s="6">
        <v>0.29166666666666669</v>
      </c>
      <c r="G1295" s="6">
        <v>0.40277777777777779</v>
      </c>
      <c r="H1295" s="6">
        <f>MOD(Produccion[HORA FIN]-Produccion[HORA INICIO],1)</f>
        <v>0.1111111111111111</v>
      </c>
      <c r="I1295" s="16" t="s">
        <v>22</v>
      </c>
      <c r="J1295" s="7" t="s">
        <v>66</v>
      </c>
      <c r="K1295" s="7" t="s">
        <v>23</v>
      </c>
      <c r="L1295" s="7"/>
      <c r="M1295" s="7"/>
      <c r="N1295" s="7">
        <f>Produccion[[#This Row],[Cant. Bolsas]]*Produccion[[#This Row],[Kilos Bolsa]]</f>
        <v>0</v>
      </c>
      <c r="O1295" s="8" t="s">
        <v>41</v>
      </c>
      <c r="P1295" s="29">
        <f>Produccion[[#This Row],[Kilos Producidos]]*VLOOKUP(Produccion[[#This Row],[PRODUCTO]],ValorXKG[#All],2,FALSE)</f>
        <v>0</v>
      </c>
    </row>
    <row r="1296" spans="4:16" x14ac:dyDescent="0.25">
      <c r="D1296" s="4" t="s">
        <v>825</v>
      </c>
      <c r="E1296" s="5">
        <v>44649</v>
      </c>
      <c r="F1296" s="6">
        <v>0.40277777777777779</v>
      </c>
      <c r="G1296" s="6">
        <v>0.56944444444444442</v>
      </c>
      <c r="H1296" s="6">
        <f>MOD(Produccion[HORA FIN]-Produccion[HORA INICIO],1)</f>
        <v>0.16666666666666663</v>
      </c>
      <c r="I1296" s="16" t="s">
        <v>410</v>
      </c>
      <c r="J1296" s="7" t="s">
        <v>66</v>
      </c>
      <c r="K1296" s="7" t="s">
        <v>13</v>
      </c>
      <c r="L1296" s="7">
        <v>30</v>
      </c>
      <c r="M1296" s="7">
        <v>50</v>
      </c>
      <c r="N1296" s="7">
        <f>Produccion[[#This Row],[Cant. Bolsas]]*Produccion[[#This Row],[Kilos Bolsa]]</f>
        <v>1500</v>
      </c>
      <c r="O1296" s="8" t="s">
        <v>827</v>
      </c>
      <c r="P1296" s="29">
        <f>Produccion[[#This Row],[Kilos Producidos]]*VLOOKUP(Produccion[[#This Row],[PRODUCTO]],ValorXKG[#All],2,FALSE)</f>
        <v>150000</v>
      </c>
    </row>
    <row r="1297" spans="4:16" x14ac:dyDescent="0.25">
      <c r="D1297" s="4" t="s">
        <v>825</v>
      </c>
      <c r="E1297" s="5">
        <v>44649</v>
      </c>
      <c r="F1297" s="6">
        <v>0.56944444444444442</v>
      </c>
      <c r="G1297" s="6">
        <v>0.58333333333333337</v>
      </c>
      <c r="H1297" s="6">
        <f>MOD(Produccion[HORA FIN]-Produccion[HORA INICIO],1)</f>
        <v>1.3888888888888951E-2</v>
      </c>
      <c r="I1297" s="16" t="s">
        <v>22</v>
      </c>
      <c r="J1297" s="7" t="s">
        <v>66</v>
      </c>
      <c r="K1297" s="7" t="s">
        <v>23</v>
      </c>
      <c r="L1297" s="7">
        <v>0</v>
      </c>
      <c r="M1297" s="7"/>
      <c r="N1297" s="7">
        <f>Produccion[[#This Row],[Cant. Bolsas]]*Produccion[[#This Row],[Kilos Bolsa]]</f>
        <v>0</v>
      </c>
      <c r="O1297" s="8" t="s">
        <v>41</v>
      </c>
      <c r="P1297" s="29">
        <f>Produccion[[#This Row],[Kilos Producidos]]*VLOOKUP(Produccion[[#This Row],[PRODUCTO]],ValorXKG[#All],2,FALSE)</f>
        <v>0</v>
      </c>
    </row>
    <row r="1298" spans="4:16" x14ac:dyDescent="0.25">
      <c r="D1298" s="4" t="s">
        <v>824</v>
      </c>
      <c r="E1298" s="5">
        <v>44649</v>
      </c>
      <c r="F1298" s="6">
        <v>0.58333333333333337</v>
      </c>
      <c r="G1298" s="6">
        <v>0.91666666666666663</v>
      </c>
      <c r="H1298" s="6">
        <f>MOD(Produccion[HORA FIN]-Produccion[HORA INICIO],1)</f>
        <v>0.33333333333333326</v>
      </c>
      <c r="I1298" s="16" t="s">
        <v>33</v>
      </c>
      <c r="J1298" s="7" t="s">
        <v>783</v>
      </c>
      <c r="K1298" s="7" t="s">
        <v>64</v>
      </c>
      <c r="L1298" s="7">
        <v>64</v>
      </c>
      <c r="M1298" s="7">
        <v>30</v>
      </c>
      <c r="N1298" s="7">
        <f>Produccion[[#This Row],[Cant. Bolsas]]*Produccion[[#This Row],[Kilos Bolsa]]</f>
        <v>1920</v>
      </c>
      <c r="O1298" s="8" t="s">
        <v>827</v>
      </c>
      <c r="P1298" s="29">
        <f>Produccion[[#This Row],[Kilos Producidos]]*VLOOKUP(Produccion[[#This Row],[PRODUCTO]],ValorXKG[#All],2,FALSE)</f>
        <v>220800</v>
      </c>
    </row>
    <row r="1299" spans="4:16" x14ac:dyDescent="0.25">
      <c r="D1299" s="4" t="s">
        <v>826</v>
      </c>
      <c r="E1299" s="5">
        <v>44649</v>
      </c>
      <c r="F1299" s="6">
        <v>0.91666666666666663</v>
      </c>
      <c r="G1299" s="6">
        <v>0.25</v>
      </c>
      <c r="H1299" s="6">
        <f>MOD(Produccion[HORA FIN]-Produccion[HORA INICIO],1)</f>
        <v>0.33333333333333337</v>
      </c>
      <c r="I1299" s="16" t="s">
        <v>411</v>
      </c>
      <c r="J1299" s="7" t="s">
        <v>788</v>
      </c>
      <c r="K1299" s="7" t="s">
        <v>32</v>
      </c>
      <c r="L1299" s="7">
        <v>67</v>
      </c>
      <c r="M1299" s="7">
        <v>30</v>
      </c>
      <c r="N1299" s="7">
        <f>Produccion[[#This Row],[Cant. Bolsas]]*Produccion[[#This Row],[Kilos Bolsa]]</f>
        <v>2010</v>
      </c>
      <c r="O1299" s="8" t="s">
        <v>827</v>
      </c>
      <c r="P1299" s="29">
        <f>Produccion[[#This Row],[Kilos Producidos]]*VLOOKUP(Produccion[[#This Row],[PRODUCTO]],ValorXKG[#All],2,FALSE)</f>
        <v>231150</v>
      </c>
    </row>
    <row r="1300" spans="4:16" x14ac:dyDescent="0.25">
      <c r="D1300" s="4" t="s">
        <v>825</v>
      </c>
      <c r="E1300" s="5">
        <v>44650</v>
      </c>
      <c r="F1300" s="6">
        <v>0.25</v>
      </c>
      <c r="G1300" s="6">
        <v>0.41666666666666669</v>
      </c>
      <c r="H1300" s="6">
        <f>MOD(Produccion[HORA FIN]-Produccion[HORA INICIO],1)</f>
        <v>0.16666666666666669</v>
      </c>
      <c r="I1300" s="16" t="s">
        <v>16</v>
      </c>
      <c r="J1300" s="7" t="s">
        <v>66</v>
      </c>
      <c r="K1300" s="7" t="s">
        <v>32</v>
      </c>
      <c r="L1300" s="7">
        <v>28</v>
      </c>
      <c r="M1300" s="7">
        <v>30</v>
      </c>
      <c r="N1300" s="7">
        <f>Produccion[[#This Row],[Cant. Bolsas]]*Produccion[[#This Row],[Kilos Bolsa]]</f>
        <v>840</v>
      </c>
      <c r="O1300" s="8" t="s">
        <v>827</v>
      </c>
      <c r="P1300" s="29">
        <f>Produccion[[#This Row],[Kilos Producidos]]*VLOOKUP(Produccion[[#This Row],[PRODUCTO]],ValorXKG[#All],2,FALSE)</f>
        <v>96600</v>
      </c>
    </row>
    <row r="1301" spans="4:16" x14ac:dyDescent="0.25">
      <c r="D1301" s="4" t="s">
        <v>825</v>
      </c>
      <c r="E1301" s="5">
        <v>44650</v>
      </c>
      <c r="F1301" s="6">
        <v>0.41666666666666669</v>
      </c>
      <c r="G1301" s="6">
        <v>0.51041666666666663</v>
      </c>
      <c r="H1301" s="6">
        <f>MOD(Produccion[HORA FIN]-Produccion[HORA INICIO],1)</f>
        <v>9.3749999999999944E-2</v>
      </c>
      <c r="I1301" s="16" t="s">
        <v>22</v>
      </c>
      <c r="J1301" s="7" t="s">
        <v>66</v>
      </c>
      <c r="K1301" s="7" t="s">
        <v>23</v>
      </c>
      <c r="L1301" s="7"/>
      <c r="M1301" s="7"/>
      <c r="N1301" s="7">
        <f>Produccion[[#This Row],[Cant. Bolsas]]*Produccion[[#This Row],[Kilos Bolsa]]</f>
        <v>0</v>
      </c>
      <c r="O1301" s="8" t="s">
        <v>412</v>
      </c>
      <c r="P1301" s="29">
        <f>Produccion[[#This Row],[Kilos Producidos]]*VLOOKUP(Produccion[[#This Row],[PRODUCTO]],ValorXKG[#All],2,FALSE)</f>
        <v>0</v>
      </c>
    </row>
    <row r="1302" spans="4:16" x14ac:dyDescent="0.25">
      <c r="D1302" s="4" t="s">
        <v>825</v>
      </c>
      <c r="E1302" s="5">
        <v>44650</v>
      </c>
      <c r="F1302" s="6">
        <v>0.51041666666666663</v>
      </c>
      <c r="G1302" s="6">
        <v>0.58333333333333337</v>
      </c>
      <c r="H1302" s="6">
        <f>MOD(Produccion[HORA FIN]-Produccion[HORA INICIO],1)</f>
        <v>7.2916666666666741E-2</v>
      </c>
      <c r="I1302" s="16" t="s">
        <v>33</v>
      </c>
      <c r="J1302" s="7" t="s">
        <v>66</v>
      </c>
      <c r="K1302" s="7" t="s">
        <v>32</v>
      </c>
      <c r="L1302" s="7">
        <v>14</v>
      </c>
      <c r="M1302" s="7">
        <v>30</v>
      </c>
      <c r="N1302" s="7">
        <f>Produccion[[#This Row],[Cant. Bolsas]]*Produccion[[#This Row],[Kilos Bolsa]]</f>
        <v>420</v>
      </c>
      <c r="O1302" s="8" t="s">
        <v>827</v>
      </c>
      <c r="P1302" s="29">
        <f>Produccion[[#This Row],[Kilos Producidos]]*VLOOKUP(Produccion[[#This Row],[PRODUCTO]],ValorXKG[#All],2,FALSE)</f>
        <v>48300</v>
      </c>
    </row>
    <row r="1303" spans="4:16" x14ac:dyDescent="0.25">
      <c r="D1303" s="4" t="s">
        <v>824</v>
      </c>
      <c r="E1303" s="5">
        <v>44650</v>
      </c>
      <c r="F1303" s="6">
        <v>0.58333333333333337</v>
      </c>
      <c r="G1303" s="6">
        <v>0.72916666666666663</v>
      </c>
      <c r="H1303" s="6">
        <f>MOD(Produccion[HORA FIN]-Produccion[HORA INICIO],1)</f>
        <v>0.14583333333333326</v>
      </c>
      <c r="I1303" s="16" t="s">
        <v>249</v>
      </c>
      <c r="J1303" s="7" t="s">
        <v>783</v>
      </c>
      <c r="K1303" s="7" t="s">
        <v>32</v>
      </c>
      <c r="L1303" s="7">
        <v>24</v>
      </c>
      <c r="M1303" s="7">
        <v>30</v>
      </c>
      <c r="N1303" s="7">
        <f>Produccion[[#This Row],[Cant. Bolsas]]*Produccion[[#This Row],[Kilos Bolsa]]</f>
        <v>720</v>
      </c>
      <c r="O1303" s="8" t="s">
        <v>827</v>
      </c>
      <c r="P1303" s="29">
        <f>Produccion[[#This Row],[Kilos Producidos]]*VLOOKUP(Produccion[[#This Row],[PRODUCTO]],ValorXKG[#All],2,FALSE)</f>
        <v>82800</v>
      </c>
    </row>
    <row r="1304" spans="4:16" x14ac:dyDescent="0.25">
      <c r="D1304" s="4" t="s">
        <v>824</v>
      </c>
      <c r="E1304" s="5">
        <v>44650</v>
      </c>
      <c r="F1304" s="6">
        <v>0.72916666666666663</v>
      </c>
      <c r="G1304" s="6">
        <v>0.77083333333333337</v>
      </c>
      <c r="H1304" s="6">
        <f>MOD(Produccion[HORA FIN]-Produccion[HORA INICIO],1)</f>
        <v>4.1666666666666741E-2</v>
      </c>
      <c r="I1304" s="16" t="s">
        <v>22</v>
      </c>
      <c r="J1304" s="7" t="s">
        <v>783</v>
      </c>
      <c r="K1304" s="7" t="s">
        <v>23</v>
      </c>
      <c r="L1304" s="7"/>
      <c r="M1304" s="7"/>
      <c r="N1304" s="7">
        <f>Produccion[[#This Row],[Cant. Bolsas]]*Produccion[[#This Row],[Kilos Bolsa]]</f>
        <v>0</v>
      </c>
      <c r="O1304" s="8" t="s">
        <v>28</v>
      </c>
      <c r="P1304" s="29">
        <f>Produccion[[#This Row],[Kilos Producidos]]*VLOOKUP(Produccion[[#This Row],[PRODUCTO]],ValorXKG[#All],2,FALSE)</f>
        <v>0</v>
      </c>
    </row>
    <row r="1305" spans="4:16" x14ac:dyDescent="0.25">
      <c r="D1305" s="4" t="s">
        <v>824</v>
      </c>
      <c r="E1305" s="5">
        <v>44650</v>
      </c>
      <c r="F1305" s="6">
        <v>0.77083333333333337</v>
      </c>
      <c r="G1305" s="6">
        <v>0.91666666666666663</v>
      </c>
      <c r="H1305" s="6">
        <f>MOD(Produccion[HORA FIN]-Produccion[HORA INICIO],1)</f>
        <v>0.14583333333333326</v>
      </c>
      <c r="I1305" s="16" t="s">
        <v>249</v>
      </c>
      <c r="J1305" s="7" t="s">
        <v>783</v>
      </c>
      <c r="K1305" s="7" t="s">
        <v>331</v>
      </c>
      <c r="L1305" s="7">
        <v>24</v>
      </c>
      <c r="M1305" s="7">
        <v>30</v>
      </c>
      <c r="N1305" s="7">
        <f>Produccion[[#This Row],[Cant. Bolsas]]*Produccion[[#This Row],[Kilos Bolsa]]</f>
        <v>720</v>
      </c>
      <c r="O1305" s="8" t="s">
        <v>827</v>
      </c>
      <c r="P1305" s="29">
        <f>Produccion[[#This Row],[Kilos Producidos]]*VLOOKUP(Produccion[[#This Row],[PRODUCTO]],ValorXKG[#All],2,FALSE)</f>
        <v>82800</v>
      </c>
    </row>
    <row r="1306" spans="4:16" x14ac:dyDescent="0.25">
      <c r="D1306" s="4" t="s">
        <v>826</v>
      </c>
      <c r="E1306" s="5">
        <v>44650</v>
      </c>
      <c r="F1306" s="6">
        <v>0.91666666666666663</v>
      </c>
      <c r="G1306" s="6">
        <v>8.3333333333333329E-2</v>
      </c>
      <c r="H1306" s="6">
        <f>MOD(Produccion[HORA FIN]-Produccion[HORA INICIO],1)</f>
        <v>0.16666666666666674</v>
      </c>
      <c r="I1306" s="16" t="s">
        <v>16</v>
      </c>
      <c r="J1306" s="7" t="s">
        <v>788</v>
      </c>
      <c r="K1306" s="7" t="s">
        <v>331</v>
      </c>
      <c r="L1306" s="7">
        <v>28</v>
      </c>
      <c r="M1306" s="7">
        <v>30</v>
      </c>
      <c r="N1306" s="7">
        <f>Produccion[[#This Row],[Cant. Bolsas]]*Produccion[[#This Row],[Kilos Bolsa]]</f>
        <v>840</v>
      </c>
      <c r="O1306" s="8" t="s">
        <v>827</v>
      </c>
      <c r="P1306" s="29">
        <f>Produccion[[#This Row],[Kilos Producidos]]*VLOOKUP(Produccion[[#This Row],[PRODUCTO]],ValorXKG[#All],2,FALSE)</f>
        <v>96600</v>
      </c>
    </row>
    <row r="1307" spans="4:16" x14ac:dyDescent="0.25">
      <c r="D1307" s="4" t="s">
        <v>826</v>
      </c>
      <c r="E1307" s="5">
        <v>44650</v>
      </c>
      <c r="F1307" s="6">
        <v>8.3333333333333329E-2</v>
      </c>
      <c r="G1307" s="6">
        <v>0.125</v>
      </c>
      <c r="H1307" s="6">
        <f>MOD(Produccion[HORA FIN]-Produccion[HORA INICIO],1)</f>
        <v>4.1666666666666671E-2</v>
      </c>
      <c r="I1307" s="16" t="s">
        <v>22</v>
      </c>
      <c r="J1307" s="7" t="s">
        <v>788</v>
      </c>
      <c r="K1307" s="7" t="s">
        <v>23</v>
      </c>
      <c r="L1307" s="7"/>
      <c r="M1307" s="7"/>
      <c r="N1307" s="7">
        <f>Produccion[[#This Row],[Cant. Bolsas]]*Produccion[[#This Row],[Kilos Bolsa]]</f>
        <v>0</v>
      </c>
      <c r="O1307" s="8" t="s">
        <v>28</v>
      </c>
      <c r="P1307" s="29">
        <f>Produccion[[#This Row],[Kilos Producidos]]*VLOOKUP(Produccion[[#This Row],[PRODUCTO]],ValorXKG[#All],2,FALSE)</f>
        <v>0</v>
      </c>
    </row>
    <row r="1308" spans="4:16" x14ac:dyDescent="0.25">
      <c r="D1308" s="4" t="s">
        <v>826</v>
      </c>
      <c r="E1308" s="5">
        <v>44650</v>
      </c>
      <c r="F1308" s="6">
        <v>0.125</v>
      </c>
      <c r="G1308" s="6">
        <v>0.25</v>
      </c>
      <c r="H1308" s="6">
        <f>MOD(Produccion[HORA FIN]-Produccion[HORA INICIO],1)</f>
        <v>0.125</v>
      </c>
      <c r="I1308" s="16" t="s">
        <v>182</v>
      </c>
      <c r="J1308" s="7" t="s">
        <v>788</v>
      </c>
      <c r="K1308" s="7" t="s">
        <v>26</v>
      </c>
      <c r="L1308" s="7">
        <v>33</v>
      </c>
      <c r="M1308" s="7">
        <v>40</v>
      </c>
      <c r="N1308" s="7">
        <f>Produccion[[#This Row],[Cant. Bolsas]]*Produccion[[#This Row],[Kilos Bolsa]]</f>
        <v>1320</v>
      </c>
      <c r="O1308" s="8" t="s">
        <v>827</v>
      </c>
      <c r="P1308" s="29">
        <f>Produccion[[#This Row],[Kilos Producidos]]*VLOOKUP(Produccion[[#This Row],[PRODUCTO]],ValorXKG[#All],2,FALSE)</f>
        <v>198000</v>
      </c>
    </row>
    <row r="1309" spans="4:16" x14ac:dyDescent="0.25">
      <c r="D1309" s="4" t="s">
        <v>825</v>
      </c>
      <c r="E1309" s="5">
        <v>44651</v>
      </c>
      <c r="F1309" s="6">
        <v>0.25</v>
      </c>
      <c r="G1309" s="6">
        <v>0.58333333333333337</v>
      </c>
      <c r="H1309" s="6">
        <f>MOD(Produccion[HORA FIN]-Produccion[HORA INICIO],1)</f>
        <v>0.33333333333333337</v>
      </c>
      <c r="I1309" s="16" t="s">
        <v>22</v>
      </c>
      <c r="J1309" s="7" t="s">
        <v>413</v>
      </c>
      <c r="K1309" s="7" t="s">
        <v>23</v>
      </c>
      <c r="L1309" s="7"/>
      <c r="M1309" s="7"/>
      <c r="N1309" s="7">
        <f>Produccion[[#This Row],[Cant. Bolsas]]*Produccion[[#This Row],[Kilos Bolsa]]</f>
        <v>0</v>
      </c>
      <c r="O1309" s="8" t="s">
        <v>45</v>
      </c>
      <c r="P1309" s="29">
        <f>Produccion[[#This Row],[Kilos Producidos]]*VLOOKUP(Produccion[[#This Row],[PRODUCTO]],ValorXKG[#All],2,FALSE)</f>
        <v>0</v>
      </c>
    </row>
    <row r="1310" spans="4:16" x14ac:dyDescent="0.25">
      <c r="D1310" s="4" t="s">
        <v>824</v>
      </c>
      <c r="E1310" s="5">
        <v>44651</v>
      </c>
      <c r="F1310" s="6">
        <v>0.58333333333333337</v>
      </c>
      <c r="G1310" s="6">
        <v>0.79166666666666663</v>
      </c>
      <c r="H1310" s="6">
        <f>MOD(Produccion[HORA FIN]-Produccion[HORA INICIO],1)</f>
        <v>0.20833333333333326</v>
      </c>
      <c r="I1310" s="16" t="s">
        <v>22</v>
      </c>
      <c r="J1310" s="7" t="s">
        <v>783</v>
      </c>
      <c r="K1310" s="7" t="s">
        <v>23</v>
      </c>
      <c r="L1310" s="7"/>
      <c r="M1310" s="7"/>
      <c r="N1310" s="7">
        <f>Produccion[[#This Row],[Cant. Bolsas]]*Produccion[[#This Row],[Kilos Bolsa]]</f>
        <v>0</v>
      </c>
      <c r="O1310" s="8" t="s">
        <v>45</v>
      </c>
      <c r="P1310" s="29">
        <f>Produccion[[#This Row],[Kilos Producidos]]*VLOOKUP(Produccion[[#This Row],[PRODUCTO]],ValorXKG[#All],2,FALSE)</f>
        <v>0</v>
      </c>
    </row>
    <row r="1311" spans="4:16" x14ac:dyDescent="0.25">
      <c r="D1311" s="4" t="s">
        <v>824</v>
      </c>
      <c r="E1311" s="5">
        <v>44651</v>
      </c>
      <c r="F1311" s="6">
        <v>0.79166666666666663</v>
      </c>
      <c r="G1311" s="6">
        <v>0.91666666666666663</v>
      </c>
      <c r="H1311" s="6">
        <f>MOD(Produccion[HORA FIN]-Produccion[HORA INICIO],1)</f>
        <v>0.125</v>
      </c>
      <c r="I1311" s="16" t="s">
        <v>59</v>
      </c>
      <c r="J1311" s="7" t="s">
        <v>783</v>
      </c>
      <c r="K1311" s="7" t="s">
        <v>26</v>
      </c>
      <c r="L1311" s="7">
        <v>30</v>
      </c>
      <c r="M1311" s="7">
        <v>40</v>
      </c>
      <c r="N1311" s="7">
        <f>Produccion[[#This Row],[Cant. Bolsas]]*Produccion[[#This Row],[Kilos Bolsa]]</f>
        <v>1200</v>
      </c>
      <c r="O1311" s="8" t="s">
        <v>827</v>
      </c>
      <c r="P1311" s="29">
        <f>Produccion[[#This Row],[Kilos Producidos]]*VLOOKUP(Produccion[[#This Row],[PRODUCTO]],ValorXKG[#All],2,FALSE)</f>
        <v>180000</v>
      </c>
    </row>
    <row r="1312" spans="4:16" x14ac:dyDescent="0.25">
      <c r="D1312" s="4" t="s">
        <v>826</v>
      </c>
      <c r="E1312" s="5">
        <v>44651</v>
      </c>
      <c r="F1312" s="6">
        <v>0.91666666666666663</v>
      </c>
      <c r="G1312" s="6">
        <v>0.125</v>
      </c>
      <c r="H1312" s="6">
        <f>MOD(Produccion[HORA FIN]-Produccion[HORA INICIO],1)</f>
        <v>0.20833333333333337</v>
      </c>
      <c r="I1312" s="16" t="s">
        <v>104</v>
      </c>
      <c r="J1312" s="7" t="s">
        <v>788</v>
      </c>
      <c r="K1312" s="7" t="s">
        <v>26</v>
      </c>
      <c r="L1312" s="7">
        <v>40</v>
      </c>
      <c r="M1312" s="7">
        <v>40</v>
      </c>
      <c r="N1312" s="7">
        <f>Produccion[[#This Row],[Cant. Bolsas]]*Produccion[[#This Row],[Kilos Bolsa]]</f>
        <v>1600</v>
      </c>
      <c r="O1312" s="8" t="s">
        <v>827</v>
      </c>
      <c r="P1312" s="29">
        <f>Produccion[[#This Row],[Kilos Producidos]]*VLOOKUP(Produccion[[#This Row],[PRODUCTO]],ValorXKG[#All],2,FALSE)</f>
        <v>240000</v>
      </c>
    </row>
    <row r="1313" spans="4:16" x14ac:dyDescent="0.25">
      <c r="D1313" s="4" t="s">
        <v>826</v>
      </c>
      <c r="E1313" s="5">
        <v>44651</v>
      </c>
      <c r="F1313" s="6">
        <v>0.125</v>
      </c>
      <c r="G1313" s="6">
        <v>0.16666666666666666</v>
      </c>
      <c r="H1313" s="6">
        <f>MOD(Produccion[HORA FIN]-Produccion[HORA INICIO],1)</f>
        <v>4.1666666666666657E-2</v>
      </c>
      <c r="I1313" s="16" t="s">
        <v>22</v>
      </c>
      <c r="J1313" s="7" t="s">
        <v>788</v>
      </c>
      <c r="K1313" s="7" t="s">
        <v>23</v>
      </c>
      <c r="L1313" s="7"/>
      <c r="M1313" s="7"/>
      <c r="N1313" s="7">
        <f>Produccion[[#This Row],[Cant. Bolsas]]*Produccion[[#This Row],[Kilos Bolsa]]</f>
        <v>0</v>
      </c>
      <c r="O1313" s="8" t="s">
        <v>28</v>
      </c>
      <c r="P1313" s="29">
        <f>Produccion[[#This Row],[Kilos Producidos]]*VLOOKUP(Produccion[[#This Row],[PRODUCTO]],ValorXKG[#All],2,FALSE)</f>
        <v>0</v>
      </c>
    </row>
    <row r="1314" spans="4:16" x14ac:dyDescent="0.25">
      <c r="D1314" s="4" t="s">
        <v>826</v>
      </c>
      <c r="E1314" s="5">
        <v>44651</v>
      </c>
      <c r="F1314" s="6">
        <v>0.16666666666666666</v>
      </c>
      <c r="G1314" s="6">
        <v>0.25</v>
      </c>
      <c r="H1314" s="6">
        <f>MOD(Produccion[HORA FIN]-Produccion[HORA INICIO],1)</f>
        <v>8.3333333333333343E-2</v>
      </c>
      <c r="I1314" s="16" t="s">
        <v>324</v>
      </c>
      <c r="J1314" s="7" t="s">
        <v>788</v>
      </c>
      <c r="K1314" s="7" t="s">
        <v>26</v>
      </c>
      <c r="L1314" s="7">
        <v>17</v>
      </c>
      <c r="M1314" s="7">
        <v>40</v>
      </c>
      <c r="N1314" s="7">
        <f>Produccion[[#This Row],[Cant. Bolsas]]*Produccion[[#This Row],[Kilos Bolsa]]</f>
        <v>680</v>
      </c>
      <c r="O1314" s="8" t="s">
        <v>827</v>
      </c>
      <c r="P1314" s="29">
        <f>Produccion[[#This Row],[Kilos Producidos]]*VLOOKUP(Produccion[[#This Row],[PRODUCTO]],ValorXKG[#All],2,FALSE)</f>
        <v>102000</v>
      </c>
    </row>
    <row r="1315" spans="4:16" x14ac:dyDescent="0.25">
      <c r="D1315" s="4" t="s">
        <v>825</v>
      </c>
      <c r="E1315" s="5">
        <v>44652</v>
      </c>
      <c r="F1315" s="6">
        <v>0.25</v>
      </c>
      <c r="G1315" s="6">
        <v>0.34375</v>
      </c>
      <c r="H1315" s="6">
        <f>MOD(Produccion[HORA FIN]-Produccion[HORA INICIO],1)</f>
        <v>9.375E-2</v>
      </c>
      <c r="I1315" s="16" t="s">
        <v>22</v>
      </c>
      <c r="J1315" s="7" t="s">
        <v>66</v>
      </c>
      <c r="K1315" s="7" t="s">
        <v>23</v>
      </c>
      <c r="L1315" s="7"/>
      <c r="M1315" s="7"/>
      <c r="N1315" s="7">
        <f>Produccion[[#This Row],[Cant. Bolsas]]*Produccion[[#This Row],[Kilos Bolsa]]</f>
        <v>0</v>
      </c>
      <c r="O1315" s="8" t="s">
        <v>28</v>
      </c>
      <c r="P1315" s="29">
        <f>Produccion[[#This Row],[Kilos Producidos]]*VLOOKUP(Produccion[[#This Row],[PRODUCTO]],ValorXKG[#All],2,FALSE)</f>
        <v>0</v>
      </c>
    </row>
    <row r="1316" spans="4:16" x14ac:dyDescent="0.25">
      <c r="D1316" s="4" t="s">
        <v>825</v>
      </c>
      <c r="E1316" s="5">
        <v>44652</v>
      </c>
      <c r="F1316" s="6">
        <v>0.34375</v>
      </c>
      <c r="G1316" s="6">
        <v>0.58333333333333337</v>
      </c>
      <c r="H1316" s="6">
        <f>MOD(Produccion[HORA FIN]-Produccion[HORA INICIO],1)</f>
        <v>0.23958333333333337</v>
      </c>
      <c r="I1316" s="16" t="s">
        <v>414</v>
      </c>
      <c r="J1316" s="7" t="s">
        <v>66</v>
      </c>
      <c r="K1316" s="7" t="s">
        <v>19</v>
      </c>
      <c r="L1316" s="7">
        <v>42</v>
      </c>
      <c r="M1316" s="7">
        <v>50</v>
      </c>
      <c r="N1316" s="7">
        <f>Produccion[[#This Row],[Cant. Bolsas]]*Produccion[[#This Row],[Kilos Bolsa]]</f>
        <v>2100</v>
      </c>
      <c r="O1316" s="8" t="s">
        <v>827</v>
      </c>
      <c r="P1316" s="29">
        <f>Produccion[[#This Row],[Kilos Producidos]]*VLOOKUP(Produccion[[#This Row],[PRODUCTO]],ValorXKG[#All],2,FALSE)</f>
        <v>210000</v>
      </c>
    </row>
    <row r="1317" spans="4:16" x14ac:dyDescent="0.25">
      <c r="D1317" s="4" t="s">
        <v>824</v>
      </c>
      <c r="E1317" s="5">
        <v>44652</v>
      </c>
      <c r="F1317" s="6">
        <v>0.58333333333333337</v>
      </c>
      <c r="G1317" s="6">
        <v>0.70833333333333337</v>
      </c>
      <c r="H1317" s="6">
        <f>MOD(Produccion[HORA FIN]-Produccion[HORA INICIO],1)</f>
        <v>0.125</v>
      </c>
      <c r="I1317" s="16" t="s">
        <v>200</v>
      </c>
      <c r="J1317" s="7" t="s">
        <v>783</v>
      </c>
      <c r="K1317" s="7" t="s">
        <v>19</v>
      </c>
      <c r="L1317" s="7">
        <v>14</v>
      </c>
      <c r="M1317" s="7">
        <v>50</v>
      </c>
      <c r="N1317" s="7">
        <f>Produccion[[#This Row],[Cant. Bolsas]]*Produccion[[#This Row],[Kilos Bolsa]]</f>
        <v>700</v>
      </c>
      <c r="O1317" s="8" t="s">
        <v>827</v>
      </c>
      <c r="P1317" s="29">
        <f>Produccion[[#This Row],[Kilos Producidos]]*VLOOKUP(Produccion[[#This Row],[PRODUCTO]],ValorXKG[#All],2,FALSE)</f>
        <v>70000</v>
      </c>
    </row>
    <row r="1318" spans="4:16" x14ac:dyDescent="0.25">
      <c r="D1318" s="4" t="s">
        <v>824</v>
      </c>
      <c r="E1318" s="5">
        <v>44652</v>
      </c>
      <c r="F1318" s="6">
        <v>0.70833333333333337</v>
      </c>
      <c r="G1318" s="6">
        <v>0.75</v>
      </c>
      <c r="H1318" s="6">
        <f>MOD(Produccion[HORA FIN]-Produccion[HORA INICIO],1)</f>
        <v>4.166666666666663E-2</v>
      </c>
      <c r="I1318" s="16" t="s">
        <v>22</v>
      </c>
      <c r="J1318" s="7" t="s">
        <v>783</v>
      </c>
      <c r="K1318" s="7" t="s">
        <v>23</v>
      </c>
      <c r="L1318" s="7"/>
      <c r="M1318" s="7"/>
      <c r="N1318" s="7">
        <f>Produccion[[#This Row],[Cant. Bolsas]]*Produccion[[#This Row],[Kilos Bolsa]]</f>
        <v>0</v>
      </c>
      <c r="O1318" s="8" t="s">
        <v>45</v>
      </c>
      <c r="P1318" s="29">
        <f>Produccion[[#This Row],[Kilos Producidos]]*VLOOKUP(Produccion[[#This Row],[PRODUCTO]],ValorXKG[#All],2,FALSE)</f>
        <v>0</v>
      </c>
    </row>
    <row r="1319" spans="4:16" x14ac:dyDescent="0.25">
      <c r="D1319" s="4" t="s">
        <v>824</v>
      </c>
      <c r="E1319" s="5">
        <v>44652</v>
      </c>
      <c r="F1319" s="6">
        <v>0.75</v>
      </c>
      <c r="G1319" s="6">
        <v>0.91666666666666663</v>
      </c>
      <c r="H1319" s="6">
        <f>MOD(Produccion[HORA FIN]-Produccion[HORA INICIO],1)</f>
        <v>0.16666666666666663</v>
      </c>
      <c r="I1319" s="16" t="s">
        <v>390</v>
      </c>
      <c r="J1319" s="7" t="s">
        <v>783</v>
      </c>
      <c r="K1319" s="7" t="s">
        <v>13</v>
      </c>
      <c r="L1319" s="7">
        <v>23</v>
      </c>
      <c r="M1319" s="7">
        <v>50</v>
      </c>
      <c r="N1319" s="7">
        <f>Produccion[[#This Row],[Cant. Bolsas]]*Produccion[[#This Row],[Kilos Bolsa]]</f>
        <v>1150</v>
      </c>
      <c r="O1319" s="8" t="s">
        <v>827</v>
      </c>
      <c r="P1319" s="29">
        <f>Produccion[[#This Row],[Kilos Producidos]]*VLOOKUP(Produccion[[#This Row],[PRODUCTO]],ValorXKG[#All],2,FALSE)</f>
        <v>115000</v>
      </c>
    </row>
    <row r="1320" spans="4:16" x14ac:dyDescent="0.25">
      <c r="D1320" s="4" t="s">
        <v>826</v>
      </c>
      <c r="E1320" s="5">
        <v>44652</v>
      </c>
      <c r="F1320" s="6">
        <v>0.91666666666666663</v>
      </c>
      <c r="G1320" s="6">
        <v>0.20833333333333334</v>
      </c>
      <c r="H1320" s="6">
        <f>MOD(Produccion[HORA FIN]-Produccion[HORA INICIO],1)</f>
        <v>0.29166666666666674</v>
      </c>
      <c r="I1320" s="16" t="s">
        <v>204</v>
      </c>
      <c r="J1320" s="7" t="s">
        <v>788</v>
      </c>
      <c r="K1320" s="7" t="s">
        <v>13</v>
      </c>
      <c r="L1320" s="7">
        <v>38</v>
      </c>
      <c r="M1320" s="7">
        <v>50</v>
      </c>
      <c r="N1320" s="7">
        <f>Produccion[[#This Row],[Cant. Bolsas]]*Produccion[[#This Row],[Kilos Bolsa]]</f>
        <v>1900</v>
      </c>
      <c r="O1320" s="8" t="s">
        <v>827</v>
      </c>
      <c r="P1320" s="29">
        <f>Produccion[[#This Row],[Kilos Producidos]]*VLOOKUP(Produccion[[#This Row],[PRODUCTO]],ValorXKG[#All],2,FALSE)</f>
        <v>190000</v>
      </c>
    </row>
    <row r="1321" spans="4:16" x14ac:dyDescent="0.25">
      <c r="D1321" s="4" t="s">
        <v>826</v>
      </c>
      <c r="E1321" s="5">
        <v>44652</v>
      </c>
      <c r="F1321" s="6">
        <v>0.20833333333333334</v>
      </c>
      <c r="G1321" s="6">
        <v>0.25</v>
      </c>
      <c r="H1321" s="6">
        <f>MOD(Produccion[HORA FIN]-Produccion[HORA INICIO],1)</f>
        <v>4.1666666666666657E-2</v>
      </c>
      <c r="I1321" s="16" t="s">
        <v>22</v>
      </c>
      <c r="J1321" s="7" t="s">
        <v>788</v>
      </c>
      <c r="K1321" s="7" t="s">
        <v>23</v>
      </c>
      <c r="L1321" s="7"/>
      <c r="M1321" s="7"/>
      <c r="N1321" s="7">
        <f>Produccion[[#This Row],[Cant. Bolsas]]*Produccion[[#This Row],[Kilos Bolsa]]</f>
        <v>0</v>
      </c>
      <c r="O1321" s="8" t="s">
        <v>28</v>
      </c>
      <c r="P1321" s="29">
        <f>Produccion[[#This Row],[Kilos Producidos]]*VLOOKUP(Produccion[[#This Row],[PRODUCTO]],ValorXKG[#All],2,FALSE)</f>
        <v>0</v>
      </c>
    </row>
    <row r="1322" spans="4:16" x14ac:dyDescent="0.25">
      <c r="D1322" s="4" t="s">
        <v>825</v>
      </c>
      <c r="E1322" s="5">
        <v>44653</v>
      </c>
      <c r="F1322" s="6">
        <v>0.25</v>
      </c>
      <c r="G1322" s="6">
        <v>0.54861111111111116</v>
      </c>
      <c r="H1322" s="6">
        <f>MOD(Produccion[HORA FIN]-Produccion[HORA INICIO],1)</f>
        <v>0.29861111111111116</v>
      </c>
      <c r="I1322" s="16" t="s">
        <v>408</v>
      </c>
      <c r="J1322" s="7" t="s">
        <v>783</v>
      </c>
      <c r="K1322" s="7" t="s">
        <v>13</v>
      </c>
      <c r="L1322" s="7">
        <v>36</v>
      </c>
      <c r="M1322" s="7">
        <v>50</v>
      </c>
      <c r="N1322" s="7">
        <f>Produccion[[#This Row],[Cant. Bolsas]]*Produccion[[#This Row],[Kilos Bolsa]]</f>
        <v>1800</v>
      </c>
      <c r="O1322" s="8" t="s">
        <v>827</v>
      </c>
      <c r="P1322" s="29">
        <f>Produccion[[#This Row],[Kilos Producidos]]*VLOOKUP(Produccion[[#This Row],[PRODUCTO]],ValorXKG[#All],2,FALSE)</f>
        <v>180000</v>
      </c>
    </row>
    <row r="1323" spans="4:16" x14ac:dyDescent="0.25">
      <c r="D1323" s="4" t="s">
        <v>825</v>
      </c>
      <c r="E1323" s="5">
        <v>44653</v>
      </c>
      <c r="F1323" s="6">
        <v>0.54861111111111116</v>
      </c>
      <c r="G1323" s="6">
        <v>0.58333333333333337</v>
      </c>
      <c r="H1323" s="6">
        <f>MOD(Produccion[HORA FIN]-Produccion[HORA INICIO],1)</f>
        <v>3.472222222222221E-2</v>
      </c>
      <c r="I1323" s="16" t="s">
        <v>22</v>
      </c>
      <c r="J1323" s="7" t="s">
        <v>783</v>
      </c>
      <c r="K1323" s="7" t="s">
        <v>23</v>
      </c>
      <c r="L1323" s="7"/>
      <c r="M1323" s="7"/>
      <c r="N1323" s="7">
        <f>Produccion[[#This Row],[Cant. Bolsas]]*Produccion[[#This Row],[Kilos Bolsa]]</f>
        <v>0</v>
      </c>
      <c r="O1323" s="8" t="s">
        <v>49</v>
      </c>
      <c r="P1323" s="29">
        <f>Produccion[[#This Row],[Kilos Producidos]]*VLOOKUP(Produccion[[#This Row],[PRODUCTO]],ValorXKG[#All],2,FALSE)</f>
        <v>0</v>
      </c>
    </row>
    <row r="1324" spans="4:16" x14ac:dyDescent="0.25">
      <c r="D1324" s="4" t="s">
        <v>825</v>
      </c>
      <c r="E1324" s="5">
        <v>44654</v>
      </c>
      <c r="F1324" s="6">
        <v>0.58333333333333337</v>
      </c>
      <c r="G1324" s="6">
        <v>0.79166666666666663</v>
      </c>
      <c r="H1324" s="6">
        <f>MOD(Produccion[HORA FIN]-Produccion[HORA INICIO],1)</f>
        <v>0.20833333333333326</v>
      </c>
      <c r="I1324" s="16" t="s">
        <v>22</v>
      </c>
      <c r="J1324" s="7" t="s">
        <v>413</v>
      </c>
      <c r="K1324" s="7" t="s">
        <v>23</v>
      </c>
      <c r="L1324" s="7"/>
      <c r="M1324" s="7"/>
      <c r="N1324" s="7">
        <f>Produccion[[#This Row],[Cant. Bolsas]]*Produccion[[#This Row],[Kilos Bolsa]]</f>
        <v>0</v>
      </c>
      <c r="O1324" s="8" t="s">
        <v>192</v>
      </c>
      <c r="P1324" s="29">
        <f>Produccion[[#This Row],[Kilos Producidos]]*VLOOKUP(Produccion[[#This Row],[PRODUCTO]],ValorXKG[#All],2,FALSE)</f>
        <v>0</v>
      </c>
    </row>
    <row r="1325" spans="4:16" x14ac:dyDescent="0.25">
      <c r="D1325" s="4" t="s">
        <v>825</v>
      </c>
      <c r="E1325" s="5">
        <v>44654</v>
      </c>
      <c r="F1325" s="6">
        <v>0.79166666666666663</v>
      </c>
      <c r="G1325" s="6">
        <v>0.83333333333333337</v>
      </c>
      <c r="H1325" s="6">
        <f>MOD(Produccion[HORA FIN]-Produccion[HORA INICIO],1)</f>
        <v>4.1666666666666741E-2</v>
      </c>
      <c r="I1325" s="16" t="s">
        <v>22</v>
      </c>
      <c r="J1325" s="7" t="s">
        <v>413</v>
      </c>
      <c r="K1325" s="7" t="s">
        <v>23</v>
      </c>
      <c r="L1325" s="7"/>
      <c r="M1325" s="7"/>
      <c r="N1325" s="7">
        <f>Produccion[[#This Row],[Cant. Bolsas]]*Produccion[[#This Row],[Kilos Bolsa]]</f>
        <v>0</v>
      </c>
      <c r="O1325" s="8" t="s">
        <v>45</v>
      </c>
      <c r="P1325" s="29">
        <f>Produccion[[#This Row],[Kilos Producidos]]*VLOOKUP(Produccion[[#This Row],[PRODUCTO]],ValorXKG[#All],2,FALSE)</f>
        <v>0</v>
      </c>
    </row>
    <row r="1326" spans="4:16" x14ac:dyDescent="0.25">
      <c r="D1326" s="4" t="s">
        <v>825</v>
      </c>
      <c r="E1326" s="5">
        <v>44654</v>
      </c>
      <c r="F1326" s="6">
        <v>0.83333333333333337</v>
      </c>
      <c r="G1326" s="6">
        <v>0.91666666666666663</v>
      </c>
      <c r="H1326" s="6">
        <f>MOD(Produccion[HORA FIN]-Produccion[HORA INICIO],1)</f>
        <v>8.3333333333333259E-2</v>
      </c>
      <c r="I1326" s="16" t="s">
        <v>21</v>
      </c>
      <c r="J1326" s="7" t="s">
        <v>413</v>
      </c>
      <c r="K1326" s="7" t="s">
        <v>331</v>
      </c>
      <c r="L1326" s="7">
        <v>15</v>
      </c>
      <c r="M1326" s="7">
        <v>30</v>
      </c>
      <c r="N1326" s="7">
        <f>Produccion[[#This Row],[Cant. Bolsas]]*Produccion[[#This Row],[Kilos Bolsa]]</f>
        <v>450</v>
      </c>
      <c r="O1326" s="8" t="s">
        <v>827</v>
      </c>
      <c r="P1326" s="29">
        <f>Produccion[[#This Row],[Kilos Producidos]]*VLOOKUP(Produccion[[#This Row],[PRODUCTO]],ValorXKG[#All],2,FALSE)</f>
        <v>51750</v>
      </c>
    </row>
    <row r="1327" spans="4:16" x14ac:dyDescent="0.25">
      <c r="D1327" s="4" t="s">
        <v>825</v>
      </c>
      <c r="E1327" s="5">
        <v>44655</v>
      </c>
      <c r="F1327" s="6">
        <v>0.25</v>
      </c>
      <c r="G1327" s="6">
        <v>0.29166666666666669</v>
      </c>
      <c r="H1327" s="6">
        <f>MOD(Produccion[HORA FIN]-Produccion[HORA INICIO],1)</f>
        <v>4.1666666666666685E-2</v>
      </c>
      <c r="I1327" s="16" t="s">
        <v>22</v>
      </c>
      <c r="J1327" s="7" t="s">
        <v>413</v>
      </c>
      <c r="K1327" s="7" t="s">
        <v>23</v>
      </c>
      <c r="L1327" s="7"/>
      <c r="M1327" s="7"/>
      <c r="N1327" s="7">
        <f>Produccion[[#This Row],[Cant. Bolsas]]*Produccion[[#This Row],[Kilos Bolsa]]</f>
        <v>0</v>
      </c>
      <c r="O1327" s="8" t="s">
        <v>45</v>
      </c>
      <c r="P1327" s="29">
        <f>Produccion[[#This Row],[Kilos Producidos]]*VLOOKUP(Produccion[[#This Row],[PRODUCTO]],ValorXKG[#All],2,FALSE)</f>
        <v>0</v>
      </c>
    </row>
    <row r="1328" spans="4:16" x14ac:dyDescent="0.25">
      <c r="D1328" s="4" t="s">
        <v>825</v>
      </c>
      <c r="E1328" s="5">
        <v>44655</v>
      </c>
      <c r="F1328" s="6">
        <v>0.29166666666666669</v>
      </c>
      <c r="G1328" s="6">
        <v>0.58333333333333337</v>
      </c>
      <c r="H1328" s="6">
        <f>MOD(Produccion[HORA FIN]-Produccion[HORA INICIO],1)</f>
        <v>0.29166666666666669</v>
      </c>
      <c r="I1328" s="16" t="s">
        <v>138</v>
      </c>
      <c r="J1328" s="7" t="s">
        <v>413</v>
      </c>
      <c r="K1328" s="7" t="s">
        <v>331</v>
      </c>
      <c r="L1328" s="7">
        <v>50</v>
      </c>
      <c r="M1328" s="7">
        <v>30</v>
      </c>
      <c r="N1328" s="7">
        <f>Produccion[[#This Row],[Cant. Bolsas]]*Produccion[[#This Row],[Kilos Bolsa]]</f>
        <v>1500</v>
      </c>
      <c r="O1328" s="8" t="s">
        <v>827</v>
      </c>
      <c r="P1328" s="29">
        <f>Produccion[[#This Row],[Kilos Producidos]]*VLOOKUP(Produccion[[#This Row],[PRODUCTO]],ValorXKG[#All],2,FALSE)</f>
        <v>172500</v>
      </c>
    </row>
    <row r="1329" spans="4:16" x14ac:dyDescent="0.25">
      <c r="D1329" s="4" t="s">
        <v>824</v>
      </c>
      <c r="E1329" s="5">
        <v>44655</v>
      </c>
      <c r="F1329" s="6">
        <v>0.58333333333333337</v>
      </c>
      <c r="G1329" s="6">
        <v>0.91666666666666663</v>
      </c>
      <c r="H1329" s="6">
        <f>MOD(Produccion[HORA FIN]-Produccion[HORA INICIO],1)</f>
        <v>0.33333333333333326</v>
      </c>
      <c r="I1329" s="16" t="s">
        <v>22</v>
      </c>
      <c r="J1329" s="7" t="s">
        <v>783</v>
      </c>
      <c r="K1329" s="7" t="s">
        <v>23</v>
      </c>
      <c r="L1329" s="7"/>
      <c r="M1329" s="7"/>
      <c r="N1329" s="7">
        <f>Produccion[[#This Row],[Cant. Bolsas]]*Produccion[[#This Row],[Kilos Bolsa]]</f>
        <v>0</v>
      </c>
      <c r="O1329" s="8" t="s">
        <v>45</v>
      </c>
      <c r="P1329" s="29">
        <f>Produccion[[#This Row],[Kilos Producidos]]*VLOOKUP(Produccion[[#This Row],[PRODUCTO]],ValorXKG[#All],2,FALSE)</f>
        <v>0</v>
      </c>
    </row>
    <row r="1330" spans="4:16" x14ac:dyDescent="0.25">
      <c r="D1330" s="4" t="s">
        <v>826</v>
      </c>
      <c r="E1330" s="5">
        <v>44655</v>
      </c>
      <c r="F1330" s="6">
        <v>0.91666666666666663</v>
      </c>
      <c r="G1330" s="6">
        <v>0.99305555555555558</v>
      </c>
      <c r="H1330" s="6">
        <f>MOD(Produccion[HORA FIN]-Produccion[HORA INICIO],1)</f>
        <v>7.6388888888888951E-2</v>
      </c>
      <c r="I1330" s="16" t="s">
        <v>110</v>
      </c>
      <c r="J1330" s="7" t="s">
        <v>788</v>
      </c>
      <c r="K1330" s="7" t="s">
        <v>331</v>
      </c>
      <c r="L1330" s="7">
        <v>12</v>
      </c>
      <c r="M1330" s="7">
        <v>30</v>
      </c>
      <c r="N1330" s="7">
        <f>Produccion[[#This Row],[Cant. Bolsas]]*Produccion[[#This Row],[Kilos Bolsa]]</f>
        <v>360</v>
      </c>
      <c r="O1330" s="8" t="s">
        <v>827</v>
      </c>
      <c r="P1330" s="29">
        <f>Produccion[[#This Row],[Kilos Producidos]]*VLOOKUP(Produccion[[#This Row],[PRODUCTO]],ValorXKG[#All],2,FALSE)</f>
        <v>41400</v>
      </c>
    </row>
    <row r="1331" spans="4:16" x14ac:dyDescent="0.25">
      <c r="D1331" s="4" t="s">
        <v>826</v>
      </c>
      <c r="E1331" s="5">
        <v>44655</v>
      </c>
      <c r="F1331" s="6">
        <v>0.99305555555555558</v>
      </c>
      <c r="G1331" s="6">
        <v>1.0416666666666666E-2</v>
      </c>
      <c r="H1331" s="6">
        <f>MOD(Produccion[HORA FIN]-Produccion[HORA INICIO],1)</f>
        <v>1.7361111111111049E-2</v>
      </c>
      <c r="I1331" s="16" t="s">
        <v>22</v>
      </c>
      <c r="J1331" s="7" t="s">
        <v>788</v>
      </c>
      <c r="K1331" s="7" t="s">
        <v>23</v>
      </c>
      <c r="L1331" s="7"/>
      <c r="M1331" s="7"/>
      <c r="N1331" s="7">
        <f>Produccion[[#This Row],[Cant. Bolsas]]*Produccion[[#This Row],[Kilos Bolsa]]</f>
        <v>0</v>
      </c>
      <c r="O1331" s="8" t="s">
        <v>49</v>
      </c>
      <c r="P1331" s="29">
        <f>Produccion[[#This Row],[Kilos Producidos]]*VLOOKUP(Produccion[[#This Row],[PRODUCTO]],ValorXKG[#All],2,FALSE)</f>
        <v>0</v>
      </c>
    </row>
    <row r="1332" spans="4:16" x14ac:dyDescent="0.25">
      <c r="D1332" s="4" t="s">
        <v>826</v>
      </c>
      <c r="E1332" s="5">
        <v>44655</v>
      </c>
      <c r="F1332" s="6">
        <v>1.0416666666666666E-2</v>
      </c>
      <c r="G1332" s="6">
        <v>0.25</v>
      </c>
      <c r="H1332" s="6">
        <f>MOD(Produccion[HORA FIN]-Produccion[HORA INICIO],1)</f>
        <v>0.23958333333333334</v>
      </c>
      <c r="I1332" s="16" t="s">
        <v>33</v>
      </c>
      <c r="J1332" s="7" t="s">
        <v>788</v>
      </c>
      <c r="K1332" s="7" t="s">
        <v>331</v>
      </c>
      <c r="L1332" s="7">
        <v>46</v>
      </c>
      <c r="M1332" s="7">
        <v>30</v>
      </c>
      <c r="N1332" s="7">
        <f>Produccion[[#This Row],[Cant. Bolsas]]*Produccion[[#This Row],[Kilos Bolsa]]</f>
        <v>1380</v>
      </c>
      <c r="O1332" s="8" t="s">
        <v>827</v>
      </c>
      <c r="P1332" s="29">
        <f>Produccion[[#This Row],[Kilos Producidos]]*VLOOKUP(Produccion[[#This Row],[PRODUCTO]],ValorXKG[#All],2,FALSE)</f>
        <v>158700</v>
      </c>
    </row>
    <row r="1333" spans="4:16" x14ac:dyDescent="0.25">
      <c r="D1333" s="4" t="s">
        <v>825</v>
      </c>
      <c r="E1333" s="5">
        <v>44656</v>
      </c>
      <c r="F1333" s="6">
        <v>0.25</v>
      </c>
      <c r="G1333" s="6">
        <v>0.29166666666666669</v>
      </c>
      <c r="H1333" s="6">
        <f>MOD(Produccion[HORA FIN]-Produccion[HORA INICIO],1)</f>
        <v>4.1666666666666685E-2</v>
      </c>
      <c r="I1333" s="16" t="s">
        <v>16</v>
      </c>
      <c r="J1333" s="7" t="s">
        <v>413</v>
      </c>
      <c r="K1333" s="7" t="s">
        <v>331</v>
      </c>
      <c r="L1333" s="7">
        <v>7</v>
      </c>
      <c r="M1333" s="7">
        <v>30</v>
      </c>
      <c r="N1333" s="7">
        <f>Produccion[[#This Row],[Cant. Bolsas]]*Produccion[[#This Row],[Kilos Bolsa]]</f>
        <v>210</v>
      </c>
      <c r="O1333" s="8" t="s">
        <v>827</v>
      </c>
      <c r="P1333" s="29">
        <f>Produccion[[#This Row],[Kilos Producidos]]*VLOOKUP(Produccion[[#This Row],[PRODUCTO]],ValorXKG[#All],2,FALSE)</f>
        <v>24150</v>
      </c>
    </row>
    <row r="1334" spans="4:16" x14ac:dyDescent="0.25">
      <c r="D1334" s="4" t="s">
        <v>825</v>
      </c>
      <c r="E1334" s="5">
        <v>44656</v>
      </c>
      <c r="F1334" s="6">
        <v>0.29166666666666669</v>
      </c>
      <c r="G1334" s="6">
        <v>0.51388888888888884</v>
      </c>
      <c r="H1334" s="6">
        <f>MOD(Produccion[HORA FIN]-Produccion[HORA INICIO],1)</f>
        <v>0.22222222222222215</v>
      </c>
      <c r="I1334" s="16" t="s">
        <v>304</v>
      </c>
      <c r="J1334" s="7" t="s">
        <v>413</v>
      </c>
      <c r="K1334" s="7" t="s">
        <v>32</v>
      </c>
      <c r="L1334" s="7">
        <v>30</v>
      </c>
      <c r="M1334" s="7">
        <v>30</v>
      </c>
      <c r="N1334" s="7">
        <f>Produccion[[#This Row],[Cant. Bolsas]]*Produccion[[#This Row],[Kilos Bolsa]]</f>
        <v>900</v>
      </c>
      <c r="O1334" s="8" t="s">
        <v>827</v>
      </c>
      <c r="P1334" s="29">
        <f>Produccion[[#This Row],[Kilos Producidos]]*VLOOKUP(Produccion[[#This Row],[PRODUCTO]],ValorXKG[#All],2,FALSE)</f>
        <v>103500</v>
      </c>
    </row>
    <row r="1335" spans="4:16" x14ac:dyDescent="0.25">
      <c r="D1335" s="4" t="s">
        <v>825</v>
      </c>
      <c r="E1335" s="5">
        <v>44656</v>
      </c>
      <c r="F1335" s="6">
        <v>0.51388888888888884</v>
      </c>
      <c r="G1335" s="6">
        <v>0.58333333333333337</v>
      </c>
      <c r="H1335" s="6">
        <f>MOD(Produccion[HORA FIN]-Produccion[HORA INICIO],1)</f>
        <v>6.9444444444444531E-2</v>
      </c>
      <c r="I1335" s="16" t="s">
        <v>22</v>
      </c>
      <c r="J1335" s="7" t="s">
        <v>413</v>
      </c>
      <c r="K1335" s="7" t="s">
        <v>23</v>
      </c>
      <c r="L1335" s="7"/>
      <c r="M1335" s="7"/>
      <c r="N1335" s="7">
        <f>Produccion[[#This Row],[Cant. Bolsas]]*Produccion[[#This Row],[Kilos Bolsa]]</f>
        <v>0</v>
      </c>
      <c r="O1335" s="8" t="s">
        <v>49</v>
      </c>
      <c r="P1335" s="29">
        <f>Produccion[[#This Row],[Kilos Producidos]]*VLOOKUP(Produccion[[#This Row],[PRODUCTO]],ValorXKG[#All],2,FALSE)</f>
        <v>0</v>
      </c>
    </row>
    <row r="1336" spans="4:16" x14ac:dyDescent="0.25">
      <c r="D1336" s="4" t="s">
        <v>824</v>
      </c>
      <c r="E1336" s="5">
        <v>44656</v>
      </c>
      <c r="F1336" s="6">
        <v>0.58333333333333337</v>
      </c>
      <c r="G1336" s="6">
        <v>0.91666666666666663</v>
      </c>
      <c r="H1336" s="6">
        <f>MOD(Produccion[HORA FIN]-Produccion[HORA INICIO],1)</f>
        <v>0.33333333333333326</v>
      </c>
      <c r="I1336" s="16" t="s">
        <v>22</v>
      </c>
      <c r="J1336" s="7" t="s">
        <v>783</v>
      </c>
      <c r="K1336" s="7" t="s">
        <v>23</v>
      </c>
      <c r="L1336" s="7"/>
      <c r="M1336" s="7"/>
      <c r="N1336" s="7">
        <f>Produccion[[#This Row],[Cant. Bolsas]]*Produccion[[#This Row],[Kilos Bolsa]]</f>
        <v>0</v>
      </c>
      <c r="O1336" s="8" t="s">
        <v>49</v>
      </c>
      <c r="P1336" s="29">
        <f>Produccion[[#This Row],[Kilos Producidos]]*VLOOKUP(Produccion[[#This Row],[PRODUCTO]],ValorXKG[#All],2,FALSE)</f>
        <v>0</v>
      </c>
    </row>
    <row r="1337" spans="4:16" x14ac:dyDescent="0.25">
      <c r="D1337" s="4" t="s">
        <v>826</v>
      </c>
      <c r="E1337" s="5">
        <v>44656</v>
      </c>
      <c r="F1337" s="6">
        <v>0.91666666666666663</v>
      </c>
      <c r="G1337" s="6">
        <v>0.25</v>
      </c>
      <c r="H1337" s="6">
        <f>MOD(Produccion[HORA FIN]-Produccion[HORA INICIO],1)</f>
        <v>0.33333333333333337</v>
      </c>
      <c r="I1337" s="16" t="s">
        <v>22</v>
      </c>
      <c r="J1337" s="7" t="s">
        <v>788</v>
      </c>
      <c r="K1337" s="7" t="s">
        <v>23</v>
      </c>
      <c r="L1337" s="7"/>
      <c r="M1337" s="7"/>
      <c r="N1337" s="7">
        <f>Produccion[[#This Row],[Cant. Bolsas]]*Produccion[[#This Row],[Kilos Bolsa]]</f>
        <v>0</v>
      </c>
      <c r="O1337" s="8" t="s">
        <v>49</v>
      </c>
      <c r="P1337" s="29">
        <f>Produccion[[#This Row],[Kilos Producidos]]*VLOOKUP(Produccion[[#This Row],[PRODUCTO]],ValorXKG[#All],2,FALSE)</f>
        <v>0</v>
      </c>
    </row>
    <row r="1338" spans="4:16" x14ac:dyDescent="0.25">
      <c r="D1338" s="4" t="s">
        <v>825</v>
      </c>
      <c r="E1338" s="5">
        <v>44657</v>
      </c>
      <c r="F1338" s="6">
        <v>0.25</v>
      </c>
      <c r="G1338" s="6">
        <v>0.58333333333333337</v>
      </c>
      <c r="H1338" s="6">
        <f>MOD(Produccion[HORA FIN]-Produccion[HORA INICIO],1)</f>
        <v>0.33333333333333337</v>
      </c>
      <c r="I1338" s="16" t="s">
        <v>22</v>
      </c>
      <c r="J1338" s="7" t="s">
        <v>66</v>
      </c>
      <c r="K1338" s="7" t="s">
        <v>23</v>
      </c>
      <c r="L1338" s="7"/>
      <c r="M1338" s="7"/>
      <c r="N1338" s="7">
        <f>Produccion[[#This Row],[Cant. Bolsas]]*Produccion[[#This Row],[Kilos Bolsa]]</f>
        <v>0</v>
      </c>
      <c r="O1338" s="8" t="s">
        <v>372</v>
      </c>
      <c r="P1338" s="29">
        <f>Produccion[[#This Row],[Kilos Producidos]]*VLOOKUP(Produccion[[#This Row],[PRODUCTO]],ValorXKG[#All],2,FALSE)</f>
        <v>0</v>
      </c>
    </row>
    <row r="1339" spans="4:16" x14ac:dyDescent="0.25">
      <c r="D1339" s="4" t="s">
        <v>824</v>
      </c>
      <c r="E1339" s="5">
        <v>44657</v>
      </c>
      <c r="F1339" s="6">
        <v>0.58333333333333337</v>
      </c>
      <c r="G1339" s="6">
        <v>0.67361111111111116</v>
      </c>
      <c r="H1339" s="6">
        <f>MOD(Produccion[HORA FIN]-Produccion[HORA INICIO],1)</f>
        <v>9.027777777777779E-2</v>
      </c>
      <c r="I1339" s="16" t="s">
        <v>22</v>
      </c>
      <c r="J1339" s="7" t="s">
        <v>74</v>
      </c>
      <c r="K1339" s="7" t="s">
        <v>23</v>
      </c>
      <c r="L1339" s="7"/>
      <c r="M1339" s="7"/>
      <c r="N1339" s="7">
        <f>Produccion[[#This Row],[Cant. Bolsas]]*Produccion[[#This Row],[Kilos Bolsa]]</f>
        <v>0</v>
      </c>
      <c r="O1339" s="8" t="s">
        <v>45</v>
      </c>
      <c r="P1339" s="29">
        <f>Produccion[[#This Row],[Kilos Producidos]]*VLOOKUP(Produccion[[#This Row],[PRODUCTO]],ValorXKG[#All],2,FALSE)</f>
        <v>0</v>
      </c>
    </row>
    <row r="1340" spans="4:16" x14ac:dyDescent="0.25">
      <c r="D1340" s="4" t="s">
        <v>824</v>
      </c>
      <c r="E1340" s="5">
        <v>44657</v>
      </c>
      <c r="F1340" s="6">
        <v>0.67361111111111116</v>
      </c>
      <c r="G1340" s="6">
        <v>0.73611111111111116</v>
      </c>
      <c r="H1340" s="6">
        <f>MOD(Produccion[HORA FIN]-Produccion[HORA INICIO],1)</f>
        <v>6.25E-2</v>
      </c>
      <c r="I1340" s="16" t="s">
        <v>291</v>
      </c>
      <c r="J1340" s="7" t="s">
        <v>74</v>
      </c>
      <c r="K1340" s="7" t="s">
        <v>19</v>
      </c>
      <c r="L1340" s="7">
        <v>10</v>
      </c>
      <c r="M1340" s="7">
        <v>50</v>
      </c>
      <c r="N1340" s="7">
        <f>Produccion[[#This Row],[Cant. Bolsas]]*Produccion[[#This Row],[Kilos Bolsa]]</f>
        <v>500</v>
      </c>
      <c r="O1340" s="8" t="s">
        <v>827</v>
      </c>
      <c r="P1340" s="29">
        <f>Produccion[[#This Row],[Kilos Producidos]]*VLOOKUP(Produccion[[#This Row],[PRODUCTO]],ValorXKG[#All],2,FALSE)</f>
        <v>50000</v>
      </c>
    </row>
    <row r="1341" spans="4:16" x14ac:dyDescent="0.25">
      <c r="D1341" s="4" t="s">
        <v>824</v>
      </c>
      <c r="E1341" s="5">
        <v>44657</v>
      </c>
      <c r="F1341" s="6">
        <v>0.73611111111111116</v>
      </c>
      <c r="G1341" s="6">
        <v>0.74652777777777779</v>
      </c>
      <c r="H1341" s="6">
        <f>MOD(Produccion[HORA FIN]-Produccion[HORA INICIO],1)</f>
        <v>1.041666666666663E-2</v>
      </c>
      <c r="I1341" s="16" t="s">
        <v>22</v>
      </c>
      <c r="J1341" s="7" t="s">
        <v>74</v>
      </c>
      <c r="K1341" s="7" t="s">
        <v>23</v>
      </c>
      <c r="L1341" s="7"/>
      <c r="M1341" s="7"/>
      <c r="N1341" s="7">
        <f>Produccion[[#This Row],[Cant. Bolsas]]*Produccion[[#This Row],[Kilos Bolsa]]</f>
        <v>0</v>
      </c>
      <c r="O1341" s="8" t="s">
        <v>45</v>
      </c>
      <c r="P1341" s="29">
        <f>Produccion[[#This Row],[Kilos Producidos]]*VLOOKUP(Produccion[[#This Row],[PRODUCTO]],ValorXKG[#All],2,FALSE)</f>
        <v>0</v>
      </c>
    </row>
    <row r="1342" spans="4:16" x14ac:dyDescent="0.25">
      <c r="D1342" s="4" t="s">
        <v>824</v>
      </c>
      <c r="E1342" s="5">
        <v>44657</v>
      </c>
      <c r="F1342" s="6">
        <v>0.74652777777777779</v>
      </c>
      <c r="G1342" s="6">
        <v>0.91666666666666663</v>
      </c>
      <c r="H1342" s="6">
        <f>MOD(Produccion[HORA FIN]-Produccion[HORA INICIO],1)</f>
        <v>0.17013888888888884</v>
      </c>
      <c r="I1342" s="16" t="s">
        <v>415</v>
      </c>
      <c r="J1342" s="7" t="s">
        <v>74</v>
      </c>
      <c r="K1342" s="7" t="s">
        <v>19</v>
      </c>
      <c r="L1342" s="7">
        <v>22</v>
      </c>
      <c r="M1342" s="7">
        <v>50</v>
      </c>
      <c r="N1342" s="7">
        <f>Produccion[[#This Row],[Cant. Bolsas]]*Produccion[[#This Row],[Kilos Bolsa]]</f>
        <v>1100</v>
      </c>
      <c r="O1342" s="8" t="s">
        <v>827</v>
      </c>
      <c r="P1342" s="29">
        <f>Produccion[[#This Row],[Kilos Producidos]]*VLOOKUP(Produccion[[#This Row],[PRODUCTO]],ValorXKG[#All],2,FALSE)</f>
        <v>110000</v>
      </c>
    </row>
    <row r="1343" spans="4:16" x14ac:dyDescent="0.25">
      <c r="D1343" s="4" t="s">
        <v>826</v>
      </c>
      <c r="E1343" s="5">
        <v>44657</v>
      </c>
      <c r="F1343" s="6">
        <v>0.91666666666666663</v>
      </c>
      <c r="G1343" s="6">
        <v>0.25</v>
      </c>
      <c r="H1343" s="6">
        <f>MOD(Produccion[HORA FIN]-Produccion[HORA INICIO],1)</f>
        <v>0.33333333333333337</v>
      </c>
      <c r="I1343" s="16" t="s">
        <v>22</v>
      </c>
      <c r="J1343" s="7" t="s">
        <v>788</v>
      </c>
      <c r="K1343" s="7" t="s">
        <v>23</v>
      </c>
      <c r="L1343" s="7"/>
      <c r="M1343" s="7"/>
      <c r="N1343" s="7">
        <f>Produccion[[#This Row],[Cant. Bolsas]]*Produccion[[#This Row],[Kilos Bolsa]]</f>
        <v>0</v>
      </c>
      <c r="O1343" s="8" t="s">
        <v>192</v>
      </c>
      <c r="P1343" s="29">
        <f>Produccion[[#This Row],[Kilos Producidos]]*VLOOKUP(Produccion[[#This Row],[PRODUCTO]],ValorXKG[#All],2,FALSE)</f>
        <v>0</v>
      </c>
    </row>
    <row r="1344" spans="4:16" x14ac:dyDescent="0.25">
      <c r="D1344" s="4" t="s">
        <v>824</v>
      </c>
      <c r="E1344" s="5">
        <v>44659</v>
      </c>
      <c r="F1344" s="6">
        <v>0.58333333333333337</v>
      </c>
      <c r="G1344" s="6">
        <v>0.91666666666666663</v>
      </c>
      <c r="H1344" s="6">
        <f>MOD(Produccion[HORA FIN]-Produccion[HORA INICIO],1)</f>
        <v>0.33333333333333326</v>
      </c>
      <c r="I1344" s="16" t="s">
        <v>416</v>
      </c>
      <c r="J1344" s="7" t="s">
        <v>783</v>
      </c>
      <c r="K1344" s="7" t="s">
        <v>13</v>
      </c>
      <c r="L1344" s="7">
        <v>43</v>
      </c>
      <c r="M1344" s="7">
        <v>50</v>
      </c>
      <c r="N1344" s="7">
        <f>Produccion[[#This Row],[Cant. Bolsas]]*Produccion[[#This Row],[Kilos Bolsa]]</f>
        <v>2150</v>
      </c>
      <c r="O1344" s="8" t="s">
        <v>827</v>
      </c>
      <c r="P1344" s="29">
        <f>Produccion[[#This Row],[Kilos Producidos]]*VLOOKUP(Produccion[[#This Row],[PRODUCTO]],ValorXKG[#All],2,FALSE)</f>
        <v>215000</v>
      </c>
    </row>
    <row r="1345" spans="4:16" x14ac:dyDescent="0.25">
      <c r="D1345" s="4" t="s">
        <v>826</v>
      </c>
      <c r="E1345" s="5">
        <v>44659</v>
      </c>
      <c r="F1345" s="6">
        <v>0.91666666666666663</v>
      </c>
      <c r="G1345" s="6">
        <v>0.25</v>
      </c>
      <c r="H1345" s="6">
        <f>MOD(Produccion[HORA FIN]-Produccion[HORA INICIO],1)</f>
        <v>0.33333333333333337</v>
      </c>
      <c r="I1345" s="16" t="s">
        <v>417</v>
      </c>
      <c r="J1345" s="7" t="s">
        <v>788</v>
      </c>
      <c r="K1345" s="7" t="s">
        <v>13</v>
      </c>
      <c r="L1345" s="7">
        <v>47</v>
      </c>
      <c r="M1345" s="7">
        <v>50</v>
      </c>
      <c r="N1345" s="7">
        <f>Produccion[[#This Row],[Cant. Bolsas]]*Produccion[[#This Row],[Kilos Bolsa]]</f>
        <v>2350</v>
      </c>
      <c r="O1345" s="8" t="s">
        <v>827</v>
      </c>
      <c r="P1345" s="29">
        <f>Produccion[[#This Row],[Kilos Producidos]]*VLOOKUP(Produccion[[#This Row],[PRODUCTO]],ValorXKG[#All],2,FALSE)</f>
        <v>235000</v>
      </c>
    </row>
    <row r="1346" spans="4:16" x14ac:dyDescent="0.25">
      <c r="D1346" s="4" t="s">
        <v>825</v>
      </c>
      <c r="E1346" s="5">
        <v>44660</v>
      </c>
      <c r="F1346" s="6">
        <v>0.25</v>
      </c>
      <c r="G1346" s="6">
        <v>0.3125</v>
      </c>
      <c r="H1346" s="6">
        <f>MOD(Produccion[HORA FIN]-Produccion[HORA INICIO],1)</f>
        <v>6.25E-2</v>
      </c>
      <c r="I1346" s="16" t="s">
        <v>22</v>
      </c>
      <c r="J1346" s="7" t="s">
        <v>74</v>
      </c>
      <c r="K1346" s="7" t="s">
        <v>23</v>
      </c>
      <c r="L1346" s="7"/>
      <c r="M1346" s="7"/>
      <c r="N1346" s="7">
        <f>Produccion[[#This Row],[Cant. Bolsas]]*Produccion[[#This Row],[Kilos Bolsa]]</f>
        <v>0</v>
      </c>
      <c r="O1346" s="8" t="s">
        <v>28</v>
      </c>
      <c r="P1346" s="29">
        <f>Produccion[[#This Row],[Kilos Producidos]]*VLOOKUP(Produccion[[#This Row],[PRODUCTO]],ValorXKG[#All],2,FALSE)</f>
        <v>0</v>
      </c>
    </row>
    <row r="1347" spans="4:16" x14ac:dyDescent="0.25">
      <c r="D1347" s="4" t="s">
        <v>825</v>
      </c>
      <c r="E1347" s="5">
        <v>44660</v>
      </c>
      <c r="F1347" s="6">
        <v>0.3125</v>
      </c>
      <c r="G1347" s="6">
        <v>0.55555555555555558</v>
      </c>
      <c r="H1347" s="6">
        <f>MOD(Produccion[HORA FIN]-Produccion[HORA INICIO],1)</f>
        <v>0.24305555555555558</v>
      </c>
      <c r="I1347" s="16" t="s">
        <v>418</v>
      </c>
      <c r="J1347" s="7" t="s">
        <v>74</v>
      </c>
      <c r="K1347" s="7" t="s">
        <v>26</v>
      </c>
      <c r="L1347" s="7">
        <v>45</v>
      </c>
      <c r="M1347" s="7">
        <v>50</v>
      </c>
      <c r="N1347" s="7">
        <f>Produccion[[#This Row],[Cant. Bolsas]]*Produccion[[#This Row],[Kilos Bolsa]]</f>
        <v>2250</v>
      </c>
      <c r="O1347" s="8" t="s">
        <v>827</v>
      </c>
      <c r="P1347" s="29">
        <f>Produccion[[#This Row],[Kilos Producidos]]*VLOOKUP(Produccion[[#This Row],[PRODUCTO]],ValorXKG[#All],2,FALSE)</f>
        <v>337500</v>
      </c>
    </row>
    <row r="1348" spans="4:16" x14ac:dyDescent="0.25">
      <c r="D1348" s="4" t="s">
        <v>825</v>
      </c>
      <c r="E1348" s="5">
        <v>44660</v>
      </c>
      <c r="F1348" s="6">
        <v>0.55555555555555558</v>
      </c>
      <c r="G1348" s="6">
        <v>0.58333333333333337</v>
      </c>
      <c r="H1348" s="6">
        <f>MOD(Produccion[HORA FIN]-Produccion[HORA INICIO],1)</f>
        <v>2.777777777777779E-2</v>
      </c>
      <c r="I1348" s="16" t="s">
        <v>22</v>
      </c>
      <c r="J1348" s="7" t="s">
        <v>74</v>
      </c>
      <c r="K1348" s="7" t="s">
        <v>23</v>
      </c>
      <c r="L1348" s="7"/>
      <c r="M1348" s="7"/>
      <c r="N1348" s="7">
        <f>Produccion[[#This Row],[Cant. Bolsas]]*Produccion[[#This Row],[Kilos Bolsa]]</f>
        <v>0</v>
      </c>
      <c r="O1348" s="8" t="s">
        <v>49</v>
      </c>
      <c r="P1348" s="29">
        <f>Produccion[[#This Row],[Kilos Producidos]]*VLOOKUP(Produccion[[#This Row],[PRODUCTO]],ValorXKG[#All],2,FALSE)</f>
        <v>0</v>
      </c>
    </row>
    <row r="1349" spans="4:16" x14ac:dyDescent="0.25">
      <c r="D1349" s="4" t="s">
        <v>824</v>
      </c>
      <c r="E1349" s="5">
        <v>44661</v>
      </c>
      <c r="F1349" s="6">
        <v>0.58333333333333337</v>
      </c>
      <c r="G1349" s="6">
        <v>0.625</v>
      </c>
      <c r="H1349" s="6">
        <f>MOD(Produccion[HORA FIN]-Produccion[HORA INICIO],1)</f>
        <v>4.166666666666663E-2</v>
      </c>
      <c r="I1349" s="16" t="s">
        <v>22</v>
      </c>
      <c r="J1349" s="7" t="s">
        <v>413</v>
      </c>
      <c r="K1349" s="7" t="s">
        <v>23</v>
      </c>
      <c r="L1349" s="7"/>
      <c r="M1349" s="7"/>
      <c r="N1349" s="7">
        <f>Produccion[[#This Row],[Cant. Bolsas]]*Produccion[[#This Row],[Kilos Bolsa]]</f>
        <v>0</v>
      </c>
      <c r="O1349" s="8" t="s">
        <v>45</v>
      </c>
      <c r="P1349" s="29">
        <f>Produccion[[#This Row],[Kilos Producidos]]*VLOOKUP(Produccion[[#This Row],[PRODUCTO]],ValorXKG[#All],2,FALSE)</f>
        <v>0</v>
      </c>
    </row>
    <row r="1350" spans="4:16" x14ac:dyDescent="0.25">
      <c r="D1350" s="4" t="s">
        <v>824</v>
      </c>
      <c r="E1350" s="5">
        <v>44661</v>
      </c>
      <c r="F1350" s="6">
        <v>0.625</v>
      </c>
      <c r="G1350" s="6">
        <v>0.91666666666666663</v>
      </c>
      <c r="H1350" s="6">
        <f>MOD(Produccion[HORA FIN]-Produccion[HORA INICIO],1)</f>
        <v>0.29166666666666663</v>
      </c>
      <c r="I1350" s="16" t="s">
        <v>62</v>
      </c>
      <c r="J1350" s="7" t="s">
        <v>413</v>
      </c>
      <c r="K1350" s="7" t="s">
        <v>19</v>
      </c>
      <c r="L1350" s="7">
        <v>42</v>
      </c>
      <c r="M1350" s="7">
        <v>50</v>
      </c>
      <c r="N1350" s="7">
        <f>Produccion[[#This Row],[Cant. Bolsas]]*Produccion[[#This Row],[Kilos Bolsa]]</f>
        <v>2100</v>
      </c>
      <c r="O1350" s="8" t="s">
        <v>827</v>
      </c>
      <c r="P1350" s="29">
        <f>Produccion[[#This Row],[Kilos Producidos]]*VLOOKUP(Produccion[[#This Row],[PRODUCTO]],ValorXKG[#All],2,FALSE)</f>
        <v>210000</v>
      </c>
    </row>
    <row r="1351" spans="4:16" x14ac:dyDescent="0.25">
      <c r="D1351" s="4" t="s">
        <v>826</v>
      </c>
      <c r="E1351" s="5">
        <v>44661</v>
      </c>
      <c r="F1351" s="6">
        <v>0.91666666666666663</v>
      </c>
      <c r="G1351" s="6">
        <v>0.25</v>
      </c>
      <c r="H1351" s="6">
        <f>MOD(Produccion[HORA FIN]-Produccion[HORA INICIO],1)</f>
        <v>0.33333333333333337</v>
      </c>
      <c r="I1351" s="16" t="s">
        <v>134</v>
      </c>
      <c r="J1351" s="7" t="s">
        <v>788</v>
      </c>
      <c r="K1351" s="7" t="s">
        <v>19</v>
      </c>
      <c r="L1351" s="7">
        <v>41</v>
      </c>
      <c r="M1351" s="7">
        <v>50</v>
      </c>
      <c r="N1351" s="7">
        <f>Produccion[[#This Row],[Cant. Bolsas]]*Produccion[[#This Row],[Kilos Bolsa]]</f>
        <v>2050</v>
      </c>
      <c r="O1351" s="8" t="s">
        <v>827</v>
      </c>
      <c r="P1351" s="29">
        <f>Produccion[[#This Row],[Kilos Producidos]]*VLOOKUP(Produccion[[#This Row],[PRODUCTO]],ValorXKG[#All],2,FALSE)</f>
        <v>205000</v>
      </c>
    </row>
    <row r="1352" spans="4:16" x14ac:dyDescent="0.25">
      <c r="D1352" s="4" t="s">
        <v>825</v>
      </c>
      <c r="E1352" s="5">
        <v>44662</v>
      </c>
      <c r="F1352" s="6">
        <v>0.25</v>
      </c>
      <c r="G1352" s="6">
        <v>0.3263888888888889</v>
      </c>
      <c r="H1352" s="6">
        <f>MOD(Produccion[HORA FIN]-Produccion[HORA INICIO],1)</f>
        <v>7.6388888888888895E-2</v>
      </c>
      <c r="I1352" s="16" t="s">
        <v>22</v>
      </c>
      <c r="J1352" s="7" t="s">
        <v>66</v>
      </c>
      <c r="K1352" s="7" t="s">
        <v>23</v>
      </c>
      <c r="L1352" s="7"/>
      <c r="M1352" s="7"/>
      <c r="N1352" s="7">
        <f>Produccion[[#This Row],[Cant. Bolsas]]*Produccion[[#This Row],[Kilos Bolsa]]</f>
        <v>0</v>
      </c>
      <c r="O1352" s="8" t="s">
        <v>28</v>
      </c>
      <c r="P1352" s="29">
        <f>Produccion[[#This Row],[Kilos Producidos]]*VLOOKUP(Produccion[[#This Row],[PRODUCTO]],ValorXKG[#All],2,FALSE)</f>
        <v>0</v>
      </c>
    </row>
    <row r="1353" spans="4:16" x14ac:dyDescent="0.25">
      <c r="D1353" s="4" t="s">
        <v>825</v>
      </c>
      <c r="E1353" s="5">
        <v>44662</v>
      </c>
      <c r="F1353" s="6">
        <v>0.3263888888888889</v>
      </c>
      <c r="G1353" s="6">
        <v>0.5</v>
      </c>
      <c r="H1353" s="6">
        <f>MOD(Produccion[HORA FIN]-Produccion[HORA INICIO],1)</f>
        <v>0.1736111111111111</v>
      </c>
      <c r="I1353" s="16" t="s">
        <v>419</v>
      </c>
      <c r="J1353" s="7" t="s">
        <v>66</v>
      </c>
      <c r="K1353" s="7" t="s">
        <v>32</v>
      </c>
      <c r="L1353" s="7">
        <v>33</v>
      </c>
      <c r="M1353" s="7">
        <v>30</v>
      </c>
      <c r="N1353" s="7">
        <f>Produccion[[#This Row],[Cant. Bolsas]]*Produccion[[#This Row],[Kilos Bolsa]]</f>
        <v>990</v>
      </c>
      <c r="O1353" s="8" t="s">
        <v>827</v>
      </c>
      <c r="P1353" s="29">
        <f>Produccion[[#This Row],[Kilos Producidos]]*VLOOKUP(Produccion[[#This Row],[PRODUCTO]],ValorXKG[#All],2,FALSE)</f>
        <v>113850</v>
      </c>
    </row>
    <row r="1354" spans="4:16" x14ac:dyDescent="0.25">
      <c r="D1354" s="4" t="s">
        <v>825</v>
      </c>
      <c r="E1354" s="5">
        <v>44662</v>
      </c>
      <c r="F1354" s="6">
        <v>0.5</v>
      </c>
      <c r="G1354" s="6">
        <v>0.53472222222222221</v>
      </c>
      <c r="H1354" s="6">
        <f>MOD(Produccion[HORA FIN]-Produccion[HORA INICIO],1)</f>
        <v>3.472222222222221E-2</v>
      </c>
      <c r="I1354" s="16" t="s">
        <v>22</v>
      </c>
      <c r="J1354" s="7" t="s">
        <v>66</v>
      </c>
      <c r="K1354" s="7" t="s">
        <v>23</v>
      </c>
      <c r="L1354" s="7"/>
      <c r="M1354" s="7"/>
      <c r="N1354" s="7">
        <f>Produccion[[#This Row],[Cant. Bolsas]]*Produccion[[#This Row],[Kilos Bolsa]]</f>
        <v>0</v>
      </c>
      <c r="O1354" s="8" t="s">
        <v>28</v>
      </c>
      <c r="P1354" s="29">
        <f>Produccion[[#This Row],[Kilos Producidos]]*VLOOKUP(Produccion[[#This Row],[PRODUCTO]],ValorXKG[#All],2,FALSE)</f>
        <v>0</v>
      </c>
    </row>
    <row r="1355" spans="4:16" x14ac:dyDescent="0.25">
      <c r="D1355" s="4" t="s">
        <v>825</v>
      </c>
      <c r="E1355" s="5">
        <v>44662</v>
      </c>
      <c r="F1355" s="6">
        <v>0.53472222222222221</v>
      </c>
      <c r="G1355" s="6">
        <v>0.58333333333333337</v>
      </c>
      <c r="H1355" s="6">
        <f>MOD(Produccion[HORA FIN]-Produccion[HORA INICIO],1)</f>
        <v>4.861111111111116E-2</v>
      </c>
      <c r="I1355" s="16" t="s">
        <v>80</v>
      </c>
      <c r="J1355" s="7" t="s">
        <v>66</v>
      </c>
      <c r="K1355" s="7" t="s">
        <v>26</v>
      </c>
      <c r="L1355" s="7">
        <v>14</v>
      </c>
      <c r="M1355" s="7">
        <v>40</v>
      </c>
      <c r="N1355" s="7">
        <f>Produccion[[#This Row],[Cant. Bolsas]]*Produccion[[#This Row],[Kilos Bolsa]]</f>
        <v>560</v>
      </c>
      <c r="O1355" s="8" t="s">
        <v>827</v>
      </c>
      <c r="P1355" s="29">
        <f>Produccion[[#This Row],[Kilos Producidos]]*VLOOKUP(Produccion[[#This Row],[PRODUCTO]],ValorXKG[#All],2,FALSE)</f>
        <v>84000</v>
      </c>
    </row>
    <row r="1356" spans="4:16" x14ac:dyDescent="0.25">
      <c r="D1356" s="4" t="s">
        <v>824</v>
      </c>
      <c r="E1356" s="5">
        <v>44662</v>
      </c>
      <c r="F1356" s="6">
        <v>0.58333333333333337</v>
      </c>
      <c r="G1356" s="6">
        <v>0.91666666666666663</v>
      </c>
      <c r="H1356" s="6">
        <f>MOD(Produccion[HORA FIN]-Produccion[HORA INICIO],1)</f>
        <v>0.33333333333333326</v>
      </c>
      <c r="I1356" s="16" t="s">
        <v>120</v>
      </c>
      <c r="J1356" s="7" t="s">
        <v>783</v>
      </c>
      <c r="K1356" s="7" t="s">
        <v>26</v>
      </c>
      <c r="L1356" s="7">
        <v>53</v>
      </c>
      <c r="M1356" s="7">
        <v>40</v>
      </c>
      <c r="N1356" s="7">
        <f>Produccion[[#This Row],[Cant. Bolsas]]*Produccion[[#This Row],[Kilos Bolsa]]</f>
        <v>2120</v>
      </c>
      <c r="O1356" s="8" t="s">
        <v>827</v>
      </c>
      <c r="P1356" s="29">
        <f>Produccion[[#This Row],[Kilos Producidos]]*VLOOKUP(Produccion[[#This Row],[PRODUCTO]],ValorXKG[#All],2,FALSE)</f>
        <v>318000</v>
      </c>
    </row>
    <row r="1357" spans="4:16" x14ac:dyDescent="0.25">
      <c r="D1357" s="4" t="s">
        <v>826</v>
      </c>
      <c r="E1357" s="5">
        <v>44662</v>
      </c>
      <c r="F1357" s="6">
        <v>0.91666666666666663</v>
      </c>
      <c r="G1357" s="6">
        <v>0.10069444444444445</v>
      </c>
      <c r="H1357" s="6">
        <f>MOD(Produccion[HORA FIN]-Produccion[HORA INICIO],1)</f>
        <v>0.18402777777777779</v>
      </c>
      <c r="I1357" s="16" t="s">
        <v>420</v>
      </c>
      <c r="J1357" s="7" t="s">
        <v>788</v>
      </c>
      <c r="K1357" s="7" t="s">
        <v>26</v>
      </c>
      <c r="L1357" s="7">
        <v>30</v>
      </c>
      <c r="M1357" s="7">
        <v>40</v>
      </c>
      <c r="N1357" s="7">
        <f>Produccion[[#This Row],[Cant. Bolsas]]*Produccion[[#This Row],[Kilos Bolsa]]</f>
        <v>1200</v>
      </c>
      <c r="O1357" s="8" t="s">
        <v>827</v>
      </c>
      <c r="P1357" s="29">
        <f>Produccion[[#This Row],[Kilos Producidos]]*VLOOKUP(Produccion[[#This Row],[PRODUCTO]],ValorXKG[#All],2,FALSE)</f>
        <v>180000</v>
      </c>
    </row>
    <row r="1358" spans="4:16" x14ac:dyDescent="0.25">
      <c r="D1358" s="4" t="s">
        <v>826</v>
      </c>
      <c r="E1358" s="5">
        <v>44662</v>
      </c>
      <c r="F1358" s="6">
        <v>0.10069444444444445</v>
      </c>
      <c r="G1358" s="6">
        <v>0.13541666666666666</v>
      </c>
      <c r="H1358" s="6">
        <f>MOD(Produccion[HORA FIN]-Produccion[HORA INICIO],1)</f>
        <v>3.472222222222221E-2</v>
      </c>
      <c r="I1358" s="16" t="s">
        <v>22</v>
      </c>
      <c r="J1358" s="7" t="s">
        <v>788</v>
      </c>
      <c r="K1358" s="7" t="s">
        <v>23</v>
      </c>
      <c r="L1358" s="7"/>
      <c r="M1358" s="7"/>
      <c r="N1358" s="7">
        <f>Produccion[[#This Row],[Cant. Bolsas]]*Produccion[[#This Row],[Kilos Bolsa]]</f>
        <v>0</v>
      </c>
      <c r="O1358" s="8" t="s">
        <v>28</v>
      </c>
      <c r="P1358" s="29">
        <f>Produccion[[#This Row],[Kilos Producidos]]*VLOOKUP(Produccion[[#This Row],[PRODUCTO]],ValorXKG[#All],2,FALSE)</f>
        <v>0</v>
      </c>
    </row>
    <row r="1359" spans="4:16" x14ac:dyDescent="0.25">
      <c r="D1359" s="4" t="s">
        <v>826</v>
      </c>
      <c r="E1359" s="5">
        <v>44662</v>
      </c>
      <c r="F1359" s="6">
        <v>0.13541666666666666</v>
      </c>
      <c r="G1359" s="6">
        <v>0.25</v>
      </c>
      <c r="H1359" s="6">
        <f>MOD(Produccion[HORA FIN]-Produccion[HORA INICIO],1)</f>
        <v>0.11458333333333334</v>
      </c>
      <c r="I1359" s="16" t="s">
        <v>63</v>
      </c>
      <c r="J1359" s="7" t="s">
        <v>788</v>
      </c>
      <c r="K1359" s="7" t="s">
        <v>32</v>
      </c>
      <c r="L1359" s="7">
        <v>25</v>
      </c>
      <c r="M1359" s="7">
        <v>30</v>
      </c>
      <c r="N1359" s="7">
        <f>Produccion[[#This Row],[Cant. Bolsas]]*Produccion[[#This Row],[Kilos Bolsa]]</f>
        <v>750</v>
      </c>
      <c r="O1359" s="8" t="s">
        <v>827</v>
      </c>
      <c r="P1359" s="29">
        <f>Produccion[[#This Row],[Kilos Producidos]]*VLOOKUP(Produccion[[#This Row],[PRODUCTO]],ValorXKG[#All],2,FALSE)</f>
        <v>86250</v>
      </c>
    </row>
    <row r="1360" spans="4:16" x14ac:dyDescent="0.25">
      <c r="D1360" s="4" t="s">
        <v>825</v>
      </c>
      <c r="E1360" s="5">
        <v>44663</v>
      </c>
      <c r="F1360" s="6">
        <v>0.25</v>
      </c>
      <c r="G1360" s="6">
        <v>0.42708333333333331</v>
      </c>
      <c r="H1360" s="6">
        <f>MOD(Produccion[HORA FIN]-Produccion[HORA INICIO],1)</f>
        <v>0.17708333333333331</v>
      </c>
      <c r="I1360" s="16" t="s">
        <v>421</v>
      </c>
      <c r="J1360" s="7" t="s">
        <v>66</v>
      </c>
      <c r="K1360" s="7" t="s">
        <v>32</v>
      </c>
      <c r="L1360" s="7">
        <v>26</v>
      </c>
      <c r="M1360" s="7">
        <v>30</v>
      </c>
      <c r="N1360" s="7">
        <f>Produccion[[#This Row],[Cant. Bolsas]]*Produccion[[#This Row],[Kilos Bolsa]]</f>
        <v>780</v>
      </c>
      <c r="O1360" s="8" t="s">
        <v>827</v>
      </c>
      <c r="P1360" s="29">
        <f>Produccion[[#This Row],[Kilos Producidos]]*VLOOKUP(Produccion[[#This Row],[PRODUCTO]],ValorXKG[#All],2,FALSE)</f>
        <v>89700</v>
      </c>
    </row>
    <row r="1361" spans="4:16" x14ac:dyDescent="0.25">
      <c r="D1361" s="4" t="s">
        <v>825</v>
      </c>
      <c r="E1361" s="5">
        <v>44663</v>
      </c>
      <c r="F1361" s="6">
        <v>0.42708333333333331</v>
      </c>
      <c r="G1361" s="6">
        <v>0.58333333333333337</v>
      </c>
      <c r="H1361" s="6">
        <f>MOD(Produccion[HORA FIN]-Produccion[HORA INICIO],1)</f>
        <v>0.15625000000000006</v>
      </c>
      <c r="I1361" s="16" t="s">
        <v>22</v>
      </c>
      <c r="J1361" s="7" t="s">
        <v>66</v>
      </c>
      <c r="K1361" s="7" t="s">
        <v>23</v>
      </c>
      <c r="L1361" s="7"/>
      <c r="M1361" s="7"/>
      <c r="N1361" s="7">
        <f>Produccion[[#This Row],[Cant. Bolsas]]*Produccion[[#This Row],[Kilos Bolsa]]</f>
        <v>0</v>
      </c>
      <c r="O1361" s="8" t="s">
        <v>192</v>
      </c>
      <c r="P1361" s="29">
        <f>Produccion[[#This Row],[Kilos Producidos]]*VLOOKUP(Produccion[[#This Row],[PRODUCTO]],ValorXKG[#All],2,FALSE)</f>
        <v>0</v>
      </c>
    </row>
    <row r="1362" spans="4:16" x14ac:dyDescent="0.25">
      <c r="D1362" s="4" t="s">
        <v>824</v>
      </c>
      <c r="E1362" s="5">
        <v>44663</v>
      </c>
      <c r="F1362" s="6">
        <v>0.58333333333333337</v>
      </c>
      <c r="G1362" s="6">
        <v>0.66666666666666663</v>
      </c>
      <c r="H1362" s="6">
        <f>MOD(Produccion[HORA FIN]-Produccion[HORA INICIO],1)</f>
        <v>8.3333333333333259E-2</v>
      </c>
      <c r="I1362" s="16" t="s">
        <v>22</v>
      </c>
      <c r="J1362" s="7" t="s">
        <v>783</v>
      </c>
      <c r="K1362" s="7" t="s">
        <v>23</v>
      </c>
      <c r="L1362" s="7"/>
      <c r="M1362" s="7"/>
      <c r="N1362" s="7">
        <f>Produccion[[#This Row],[Cant. Bolsas]]*Produccion[[#This Row],[Kilos Bolsa]]</f>
        <v>0</v>
      </c>
      <c r="O1362" s="8" t="s">
        <v>192</v>
      </c>
      <c r="P1362" s="29">
        <f>Produccion[[#This Row],[Kilos Producidos]]*VLOOKUP(Produccion[[#This Row],[PRODUCTO]],ValorXKG[#All],2,FALSE)</f>
        <v>0</v>
      </c>
    </row>
    <row r="1363" spans="4:16" x14ac:dyDescent="0.25">
      <c r="D1363" s="4" t="s">
        <v>824</v>
      </c>
      <c r="E1363" s="5">
        <v>44663</v>
      </c>
      <c r="F1363" s="6">
        <v>0.66666666666666663</v>
      </c>
      <c r="G1363" s="6">
        <v>0.91666666666666663</v>
      </c>
      <c r="H1363" s="6">
        <f>MOD(Produccion[HORA FIN]-Produccion[HORA INICIO],1)</f>
        <v>0.25</v>
      </c>
      <c r="I1363" s="16" t="s">
        <v>21</v>
      </c>
      <c r="J1363" s="7" t="s">
        <v>783</v>
      </c>
      <c r="K1363" s="7" t="s">
        <v>32</v>
      </c>
      <c r="L1363" s="7">
        <v>45</v>
      </c>
      <c r="M1363" s="7">
        <v>30</v>
      </c>
      <c r="N1363" s="7">
        <f>Produccion[[#This Row],[Cant. Bolsas]]*Produccion[[#This Row],[Kilos Bolsa]]</f>
        <v>1350</v>
      </c>
      <c r="O1363" s="8" t="s">
        <v>827</v>
      </c>
      <c r="P1363" s="29">
        <f>Produccion[[#This Row],[Kilos Producidos]]*VLOOKUP(Produccion[[#This Row],[PRODUCTO]],ValorXKG[#All],2,FALSE)</f>
        <v>155250</v>
      </c>
    </row>
    <row r="1364" spans="4:16" x14ac:dyDescent="0.25">
      <c r="D1364" s="4" t="s">
        <v>826</v>
      </c>
      <c r="E1364" s="5">
        <v>44663</v>
      </c>
      <c r="F1364" s="6">
        <v>0.91666666666666663</v>
      </c>
      <c r="G1364" s="6">
        <v>0.25</v>
      </c>
      <c r="H1364" s="6">
        <f>MOD(Produccion[HORA FIN]-Produccion[HORA INICIO],1)</f>
        <v>0.33333333333333337</v>
      </c>
      <c r="I1364" s="16" t="s">
        <v>139</v>
      </c>
      <c r="J1364" s="7" t="s">
        <v>788</v>
      </c>
      <c r="K1364" s="7" t="s">
        <v>32</v>
      </c>
      <c r="L1364" s="7">
        <v>70</v>
      </c>
      <c r="M1364" s="7">
        <v>30</v>
      </c>
      <c r="N1364" s="7">
        <f>Produccion[[#This Row],[Cant. Bolsas]]*Produccion[[#This Row],[Kilos Bolsa]]</f>
        <v>2100</v>
      </c>
      <c r="O1364" s="8" t="s">
        <v>827</v>
      </c>
      <c r="P1364" s="29">
        <f>Produccion[[#This Row],[Kilos Producidos]]*VLOOKUP(Produccion[[#This Row],[PRODUCTO]],ValorXKG[#All],2,FALSE)</f>
        <v>241500</v>
      </c>
    </row>
    <row r="1365" spans="4:16" x14ac:dyDescent="0.25">
      <c r="D1365" s="4" t="s">
        <v>825</v>
      </c>
      <c r="E1365" s="5">
        <v>44664</v>
      </c>
      <c r="F1365" s="6">
        <v>0.25</v>
      </c>
      <c r="G1365" s="6">
        <v>0.27430555555555558</v>
      </c>
      <c r="H1365" s="6">
        <f>MOD(Produccion[HORA FIN]-Produccion[HORA INICIO],1)</f>
        <v>2.430555555555558E-2</v>
      </c>
      <c r="I1365" s="16" t="s">
        <v>22</v>
      </c>
      <c r="J1365" s="7" t="s">
        <v>66</v>
      </c>
      <c r="K1365" s="7" t="s">
        <v>23</v>
      </c>
      <c r="L1365" s="7"/>
      <c r="M1365" s="7"/>
      <c r="N1365" s="7">
        <f>Produccion[[#This Row],[Cant. Bolsas]]*Produccion[[#This Row],[Kilos Bolsa]]</f>
        <v>0</v>
      </c>
      <c r="O1365" s="8" t="s">
        <v>28</v>
      </c>
      <c r="P1365" s="29">
        <f>Produccion[[#This Row],[Kilos Producidos]]*VLOOKUP(Produccion[[#This Row],[PRODUCTO]],ValorXKG[#All],2,FALSE)</f>
        <v>0</v>
      </c>
    </row>
    <row r="1366" spans="4:16" x14ac:dyDescent="0.25">
      <c r="D1366" s="4" t="s">
        <v>825</v>
      </c>
      <c r="E1366" s="5">
        <v>44664</v>
      </c>
      <c r="F1366" s="6">
        <v>0.27430555555555558</v>
      </c>
      <c r="G1366" s="6">
        <v>0.4375</v>
      </c>
      <c r="H1366" s="6">
        <f>MOD(Produccion[HORA FIN]-Produccion[HORA INICIO],1)</f>
        <v>0.16319444444444442</v>
      </c>
      <c r="I1366" s="16" t="s">
        <v>422</v>
      </c>
      <c r="J1366" s="7" t="s">
        <v>66</v>
      </c>
      <c r="K1366" s="7" t="s">
        <v>32</v>
      </c>
      <c r="L1366" s="7">
        <v>20</v>
      </c>
      <c r="M1366" s="7">
        <v>30</v>
      </c>
      <c r="N1366" s="7">
        <f>Produccion[[#This Row],[Cant. Bolsas]]*Produccion[[#This Row],[Kilos Bolsa]]</f>
        <v>600</v>
      </c>
      <c r="O1366" s="8" t="s">
        <v>827</v>
      </c>
      <c r="P1366" s="29">
        <f>Produccion[[#This Row],[Kilos Producidos]]*VLOOKUP(Produccion[[#This Row],[PRODUCTO]],ValorXKG[#All],2,FALSE)</f>
        <v>69000</v>
      </c>
    </row>
    <row r="1367" spans="4:16" x14ac:dyDescent="0.25">
      <c r="D1367" s="4" t="s">
        <v>825</v>
      </c>
      <c r="E1367" s="5">
        <v>44664</v>
      </c>
      <c r="F1367" s="6">
        <v>0.4375</v>
      </c>
      <c r="G1367" s="6">
        <v>0.53125</v>
      </c>
      <c r="H1367" s="6">
        <f>MOD(Produccion[HORA FIN]-Produccion[HORA INICIO],1)</f>
        <v>9.375E-2</v>
      </c>
      <c r="I1367" s="16" t="s">
        <v>22</v>
      </c>
      <c r="J1367" s="7" t="s">
        <v>66</v>
      </c>
      <c r="K1367" s="7" t="s">
        <v>23</v>
      </c>
      <c r="L1367" s="7"/>
      <c r="M1367" s="7"/>
      <c r="N1367" s="7">
        <f>Produccion[[#This Row],[Cant. Bolsas]]*Produccion[[#This Row],[Kilos Bolsa]]</f>
        <v>0</v>
      </c>
      <c r="O1367" s="8" t="s">
        <v>45</v>
      </c>
      <c r="P1367" s="29">
        <f>Produccion[[#This Row],[Kilos Producidos]]*VLOOKUP(Produccion[[#This Row],[PRODUCTO]],ValorXKG[#All],2,FALSE)</f>
        <v>0</v>
      </c>
    </row>
    <row r="1368" spans="4:16" x14ac:dyDescent="0.25">
      <c r="D1368" s="4" t="s">
        <v>825</v>
      </c>
      <c r="E1368" s="5">
        <v>44664</v>
      </c>
      <c r="F1368" s="6">
        <v>0.53125</v>
      </c>
      <c r="G1368" s="6">
        <v>0.58333333333333337</v>
      </c>
      <c r="H1368" s="6">
        <f>MOD(Produccion[HORA FIN]-Produccion[HORA INICIO],1)</f>
        <v>5.208333333333337E-2</v>
      </c>
      <c r="I1368" s="16" t="s">
        <v>35</v>
      </c>
      <c r="J1368" s="7" t="s">
        <v>66</v>
      </c>
      <c r="K1368" s="7" t="s">
        <v>32</v>
      </c>
      <c r="L1368" s="7">
        <v>15</v>
      </c>
      <c r="M1368" s="7">
        <v>30</v>
      </c>
      <c r="N1368" s="7">
        <f>Produccion[[#This Row],[Cant. Bolsas]]*Produccion[[#This Row],[Kilos Bolsa]]</f>
        <v>450</v>
      </c>
      <c r="O1368" s="8" t="s">
        <v>827</v>
      </c>
      <c r="P1368" s="29">
        <f>Produccion[[#This Row],[Kilos Producidos]]*VLOOKUP(Produccion[[#This Row],[PRODUCTO]],ValorXKG[#All],2,FALSE)</f>
        <v>51750</v>
      </c>
    </row>
    <row r="1369" spans="4:16" x14ac:dyDescent="0.25">
      <c r="D1369" s="4" t="s">
        <v>824</v>
      </c>
      <c r="E1369" s="5">
        <v>44664</v>
      </c>
      <c r="F1369" s="6">
        <v>0.58333333333333337</v>
      </c>
      <c r="G1369" s="6">
        <v>0.77083333333333337</v>
      </c>
      <c r="H1369" s="6">
        <f>MOD(Produccion[HORA FIN]-Produccion[HORA INICIO],1)</f>
        <v>0.1875</v>
      </c>
      <c r="I1369" s="16" t="s">
        <v>101</v>
      </c>
      <c r="J1369" s="7" t="s">
        <v>783</v>
      </c>
      <c r="K1369" s="7" t="s">
        <v>64</v>
      </c>
      <c r="L1369" s="7">
        <v>40</v>
      </c>
      <c r="M1369" s="7">
        <v>30</v>
      </c>
      <c r="N1369" s="7">
        <f>Produccion[[#This Row],[Cant. Bolsas]]*Produccion[[#This Row],[Kilos Bolsa]]</f>
        <v>1200</v>
      </c>
      <c r="O1369" s="8" t="s">
        <v>827</v>
      </c>
      <c r="P1369" s="29">
        <f>Produccion[[#This Row],[Kilos Producidos]]*VLOOKUP(Produccion[[#This Row],[PRODUCTO]],ValorXKG[#All],2,FALSE)</f>
        <v>138000</v>
      </c>
    </row>
    <row r="1370" spans="4:16" x14ac:dyDescent="0.25">
      <c r="D1370" s="4" t="s">
        <v>824</v>
      </c>
      <c r="E1370" s="5">
        <v>44664</v>
      </c>
      <c r="F1370" s="6">
        <v>0.77083333333333337</v>
      </c>
      <c r="G1370" s="6">
        <v>0.79513888888888884</v>
      </c>
      <c r="H1370" s="6">
        <f>MOD(Produccion[HORA FIN]-Produccion[HORA INICIO],1)</f>
        <v>2.4305555555555469E-2</v>
      </c>
      <c r="I1370" s="16" t="s">
        <v>22</v>
      </c>
      <c r="J1370" s="7" t="s">
        <v>783</v>
      </c>
      <c r="K1370" s="7" t="s">
        <v>23</v>
      </c>
      <c r="L1370" s="7"/>
      <c r="M1370" s="7"/>
      <c r="N1370" s="7">
        <f>Produccion[[#This Row],[Cant. Bolsas]]*Produccion[[#This Row],[Kilos Bolsa]]</f>
        <v>0</v>
      </c>
      <c r="O1370" s="8" t="s">
        <v>45</v>
      </c>
      <c r="P1370" s="29">
        <f>Produccion[[#This Row],[Kilos Producidos]]*VLOOKUP(Produccion[[#This Row],[PRODUCTO]],ValorXKG[#All],2,FALSE)</f>
        <v>0</v>
      </c>
    </row>
    <row r="1371" spans="4:16" x14ac:dyDescent="0.25">
      <c r="D1371" s="4" t="s">
        <v>824</v>
      </c>
      <c r="E1371" s="5">
        <v>44664</v>
      </c>
      <c r="F1371" s="6">
        <v>0.79513888888888884</v>
      </c>
      <c r="G1371" s="6">
        <v>0.91666666666666663</v>
      </c>
      <c r="H1371" s="6">
        <f>MOD(Produccion[HORA FIN]-Produccion[HORA INICIO],1)</f>
        <v>0.12152777777777779</v>
      </c>
      <c r="I1371" s="16" t="s">
        <v>423</v>
      </c>
      <c r="J1371" s="7" t="s">
        <v>783</v>
      </c>
      <c r="K1371" s="7" t="s">
        <v>331</v>
      </c>
      <c r="L1371" s="7">
        <v>17</v>
      </c>
      <c r="M1371" s="7">
        <v>30</v>
      </c>
      <c r="N1371" s="7">
        <f>Produccion[[#This Row],[Cant. Bolsas]]*Produccion[[#This Row],[Kilos Bolsa]]</f>
        <v>510</v>
      </c>
      <c r="O1371" s="8" t="s">
        <v>827</v>
      </c>
      <c r="P1371" s="29">
        <f>Produccion[[#This Row],[Kilos Producidos]]*VLOOKUP(Produccion[[#This Row],[PRODUCTO]],ValorXKG[#All],2,FALSE)</f>
        <v>58650</v>
      </c>
    </row>
    <row r="1372" spans="4:16" x14ac:dyDescent="0.25">
      <c r="D1372" s="4" t="s">
        <v>826</v>
      </c>
      <c r="E1372" s="5">
        <v>44664</v>
      </c>
      <c r="F1372" s="6">
        <v>0.91666666666666663</v>
      </c>
      <c r="G1372" s="6">
        <v>0.97222222222222221</v>
      </c>
      <c r="H1372" s="6">
        <f>MOD(Produccion[HORA FIN]-Produccion[HORA INICIO],1)</f>
        <v>5.555555555555558E-2</v>
      </c>
      <c r="I1372" s="16" t="s">
        <v>300</v>
      </c>
      <c r="J1372" s="7" t="s">
        <v>788</v>
      </c>
      <c r="K1372" s="7" t="s">
        <v>331</v>
      </c>
      <c r="L1372" s="7">
        <v>6</v>
      </c>
      <c r="M1372" s="7">
        <v>30</v>
      </c>
      <c r="N1372" s="7">
        <f>Produccion[[#This Row],[Cant. Bolsas]]*Produccion[[#This Row],[Kilos Bolsa]]</f>
        <v>180</v>
      </c>
      <c r="O1372" s="8" t="s">
        <v>827</v>
      </c>
      <c r="P1372" s="29">
        <f>Produccion[[#This Row],[Kilos Producidos]]*VLOOKUP(Produccion[[#This Row],[PRODUCTO]],ValorXKG[#All],2,FALSE)</f>
        <v>20700</v>
      </c>
    </row>
    <row r="1373" spans="4:16" x14ac:dyDescent="0.25">
      <c r="D1373" s="4" t="s">
        <v>826</v>
      </c>
      <c r="E1373" s="5">
        <v>44664</v>
      </c>
      <c r="F1373" s="6">
        <v>0.97222222222222221</v>
      </c>
      <c r="G1373" s="6">
        <v>6.25E-2</v>
      </c>
      <c r="H1373" s="6">
        <f>MOD(Produccion[HORA FIN]-Produccion[HORA INICIO],1)</f>
        <v>9.027777777777779E-2</v>
      </c>
      <c r="I1373" s="16" t="s">
        <v>22</v>
      </c>
      <c r="J1373" s="7" t="s">
        <v>788</v>
      </c>
      <c r="K1373" s="7" t="s">
        <v>23</v>
      </c>
      <c r="L1373" s="7"/>
      <c r="M1373" s="7"/>
      <c r="N1373" s="7">
        <f>Produccion[[#This Row],[Cant. Bolsas]]*Produccion[[#This Row],[Kilos Bolsa]]</f>
        <v>0</v>
      </c>
      <c r="O1373" s="8" t="s">
        <v>41</v>
      </c>
      <c r="P1373" s="29">
        <f>Produccion[[#This Row],[Kilos Producidos]]*VLOOKUP(Produccion[[#This Row],[PRODUCTO]],ValorXKG[#All],2,FALSE)</f>
        <v>0</v>
      </c>
    </row>
    <row r="1374" spans="4:16" x14ac:dyDescent="0.25">
      <c r="D1374" s="4" t="s">
        <v>826</v>
      </c>
      <c r="E1374" s="5">
        <v>44664</v>
      </c>
      <c r="F1374" s="6">
        <v>6.25E-2</v>
      </c>
      <c r="G1374" s="6">
        <v>0.25</v>
      </c>
      <c r="H1374" s="6">
        <f>MOD(Produccion[HORA FIN]-Produccion[HORA INICIO],1)</f>
        <v>0.1875</v>
      </c>
      <c r="I1374" s="16" t="s">
        <v>179</v>
      </c>
      <c r="J1374" s="7" t="s">
        <v>788</v>
      </c>
      <c r="K1374" s="7" t="s">
        <v>13</v>
      </c>
      <c r="L1374" s="7">
        <v>33</v>
      </c>
      <c r="M1374" s="7">
        <v>50</v>
      </c>
      <c r="N1374" s="7">
        <f>Produccion[[#This Row],[Cant. Bolsas]]*Produccion[[#This Row],[Kilos Bolsa]]</f>
        <v>1650</v>
      </c>
      <c r="O1374" s="8" t="s">
        <v>827</v>
      </c>
      <c r="P1374" s="29">
        <f>Produccion[[#This Row],[Kilos Producidos]]*VLOOKUP(Produccion[[#This Row],[PRODUCTO]],ValorXKG[#All],2,FALSE)</f>
        <v>165000</v>
      </c>
    </row>
    <row r="1375" spans="4:16" x14ac:dyDescent="0.25">
      <c r="D1375" s="4" t="s">
        <v>825</v>
      </c>
      <c r="E1375" s="5">
        <v>44665</v>
      </c>
      <c r="F1375" s="6">
        <v>0.25</v>
      </c>
      <c r="G1375" s="6">
        <v>0.58333333333333337</v>
      </c>
      <c r="H1375" s="6">
        <f>MOD(Produccion[HORA FIN]-Produccion[HORA INICIO],1)</f>
        <v>0.33333333333333337</v>
      </c>
      <c r="I1375" s="16" t="s">
        <v>15</v>
      </c>
      <c r="J1375" s="7" t="s">
        <v>66</v>
      </c>
      <c r="K1375" s="7" t="s">
        <v>13</v>
      </c>
      <c r="L1375" s="7">
        <v>40</v>
      </c>
      <c r="M1375" s="7">
        <v>50</v>
      </c>
      <c r="N1375" s="7">
        <f>Produccion[[#This Row],[Cant. Bolsas]]*Produccion[[#This Row],[Kilos Bolsa]]</f>
        <v>2000</v>
      </c>
      <c r="O1375" s="8" t="s">
        <v>827</v>
      </c>
      <c r="P1375" s="29">
        <f>Produccion[[#This Row],[Kilos Producidos]]*VLOOKUP(Produccion[[#This Row],[PRODUCTO]],ValorXKG[#All],2,FALSE)</f>
        <v>200000</v>
      </c>
    </row>
    <row r="1376" spans="4:16" x14ac:dyDescent="0.25">
      <c r="D1376" s="4" t="s">
        <v>824</v>
      </c>
      <c r="E1376" s="5">
        <v>44665</v>
      </c>
      <c r="F1376" s="6">
        <v>0.58333333333333337</v>
      </c>
      <c r="G1376" s="6">
        <v>0.91666666666666663</v>
      </c>
      <c r="H1376" s="6">
        <f>MOD(Produccion[HORA FIN]-Produccion[HORA INICIO],1)</f>
        <v>0.33333333333333326</v>
      </c>
      <c r="I1376" s="16" t="s">
        <v>424</v>
      </c>
      <c r="J1376" s="7" t="s">
        <v>783</v>
      </c>
      <c r="K1376" s="7" t="s">
        <v>13</v>
      </c>
      <c r="L1376" s="7">
        <v>51</v>
      </c>
      <c r="M1376" s="7">
        <v>50</v>
      </c>
      <c r="N1376" s="7">
        <f>Produccion[[#This Row],[Cant. Bolsas]]*Produccion[[#This Row],[Kilos Bolsa]]</f>
        <v>2550</v>
      </c>
      <c r="O1376" s="8" t="s">
        <v>827</v>
      </c>
      <c r="P1376" s="29">
        <f>Produccion[[#This Row],[Kilos Producidos]]*VLOOKUP(Produccion[[#This Row],[PRODUCTO]],ValorXKG[#All],2,FALSE)</f>
        <v>255000</v>
      </c>
    </row>
    <row r="1377" spans="4:16" x14ac:dyDescent="0.25">
      <c r="D1377" s="4" t="s">
        <v>826</v>
      </c>
      <c r="E1377" s="5">
        <v>44665</v>
      </c>
      <c r="F1377" s="6">
        <v>0.91666666666666663</v>
      </c>
      <c r="G1377" s="6">
        <v>0.9375</v>
      </c>
      <c r="H1377" s="6">
        <f>MOD(Produccion[HORA FIN]-Produccion[HORA INICIO],1)</f>
        <v>2.083333333333337E-2</v>
      </c>
      <c r="I1377" s="16" t="s">
        <v>22</v>
      </c>
      <c r="J1377" s="7" t="s">
        <v>788</v>
      </c>
      <c r="K1377" s="7" t="s">
        <v>13</v>
      </c>
      <c r="L1377" s="7"/>
      <c r="M1377" s="7"/>
      <c r="N1377" s="7">
        <f>Produccion[[#This Row],[Cant. Bolsas]]*Produccion[[#This Row],[Kilos Bolsa]]</f>
        <v>0</v>
      </c>
      <c r="O1377" s="8" t="s">
        <v>827</v>
      </c>
      <c r="P1377" s="29">
        <f>Produccion[[#This Row],[Kilos Producidos]]*VLOOKUP(Produccion[[#This Row],[PRODUCTO]],ValorXKG[#All],2,FALSE)</f>
        <v>0</v>
      </c>
    </row>
    <row r="1378" spans="4:16" x14ac:dyDescent="0.25">
      <c r="D1378" s="4" t="s">
        <v>826</v>
      </c>
      <c r="E1378" s="5">
        <v>44665</v>
      </c>
      <c r="F1378" s="6">
        <v>0.9375</v>
      </c>
      <c r="G1378" s="6">
        <v>0.97222222222222221</v>
      </c>
      <c r="H1378" s="6">
        <f>MOD(Produccion[HORA FIN]-Produccion[HORA INICIO],1)</f>
        <v>3.472222222222221E-2</v>
      </c>
      <c r="I1378" s="16" t="s">
        <v>22</v>
      </c>
      <c r="J1378" s="7" t="s">
        <v>788</v>
      </c>
      <c r="K1378" s="7" t="s">
        <v>23</v>
      </c>
      <c r="L1378" s="7"/>
      <c r="M1378" s="7"/>
      <c r="N1378" s="7">
        <f>Produccion[[#This Row],[Cant. Bolsas]]*Produccion[[#This Row],[Kilos Bolsa]]</f>
        <v>0</v>
      </c>
      <c r="O1378" s="8" t="s">
        <v>28</v>
      </c>
      <c r="P1378" s="29">
        <f>Produccion[[#This Row],[Kilos Producidos]]*VLOOKUP(Produccion[[#This Row],[PRODUCTO]],ValorXKG[#All],2,FALSE)</f>
        <v>0</v>
      </c>
    </row>
    <row r="1379" spans="4:16" x14ac:dyDescent="0.25">
      <c r="D1379" s="4" t="s">
        <v>826</v>
      </c>
      <c r="E1379" s="5">
        <v>44665</v>
      </c>
      <c r="F1379" s="6">
        <v>0.97222222222222221</v>
      </c>
      <c r="G1379" s="6">
        <v>0.25</v>
      </c>
      <c r="H1379" s="6">
        <f>MOD(Produccion[HORA FIN]-Produccion[HORA INICIO],1)</f>
        <v>0.27777777777777779</v>
      </c>
      <c r="I1379" s="16" t="s">
        <v>274</v>
      </c>
      <c r="J1379" s="7" t="s">
        <v>788</v>
      </c>
      <c r="K1379" s="7" t="s">
        <v>19</v>
      </c>
      <c r="L1379" s="7">
        <v>46</v>
      </c>
      <c r="M1379" s="7">
        <v>50</v>
      </c>
      <c r="N1379" s="7">
        <f>Produccion[[#This Row],[Cant. Bolsas]]*Produccion[[#This Row],[Kilos Bolsa]]</f>
        <v>2300</v>
      </c>
      <c r="O1379" s="8" t="s">
        <v>827</v>
      </c>
      <c r="P1379" s="29">
        <f>Produccion[[#This Row],[Kilos Producidos]]*VLOOKUP(Produccion[[#This Row],[PRODUCTO]],ValorXKG[#All],2,FALSE)</f>
        <v>230000</v>
      </c>
    </row>
    <row r="1380" spans="4:16" x14ac:dyDescent="0.25">
      <c r="D1380" s="4" t="s">
        <v>825</v>
      </c>
      <c r="E1380" s="5">
        <v>44666</v>
      </c>
      <c r="F1380" s="6">
        <v>0.25</v>
      </c>
      <c r="G1380" s="6">
        <v>0.58333333333333337</v>
      </c>
      <c r="H1380" s="6">
        <f>MOD(Produccion[HORA FIN]-Produccion[HORA INICIO],1)</f>
        <v>0.33333333333333337</v>
      </c>
      <c r="I1380" s="16" t="s">
        <v>226</v>
      </c>
      <c r="J1380" s="7" t="s">
        <v>413</v>
      </c>
      <c r="K1380" s="7" t="s">
        <v>19</v>
      </c>
      <c r="L1380" s="7">
        <v>39</v>
      </c>
      <c r="M1380" s="7">
        <v>50</v>
      </c>
      <c r="N1380" s="7">
        <f>Produccion[[#This Row],[Cant. Bolsas]]*Produccion[[#This Row],[Kilos Bolsa]]</f>
        <v>1950</v>
      </c>
      <c r="O1380" s="8" t="s">
        <v>827</v>
      </c>
      <c r="P1380" s="29">
        <f>Produccion[[#This Row],[Kilos Producidos]]*VLOOKUP(Produccion[[#This Row],[PRODUCTO]],ValorXKG[#All],2,FALSE)</f>
        <v>195000</v>
      </c>
    </row>
    <row r="1381" spans="4:16" x14ac:dyDescent="0.25">
      <c r="D1381" s="4" t="s">
        <v>824</v>
      </c>
      <c r="E1381" s="5">
        <v>44668</v>
      </c>
      <c r="F1381" s="6">
        <v>0.58333333333333337</v>
      </c>
      <c r="G1381" s="6">
        <v>0.66319444444444442</v>
      </c>
      <c r="H1381" s="6">
        <f>MOD(Produccion[HORA FIN]-Produccion[HORA INICIO],1)</f>
        <v>7.9861111111111049E-2</v>
      </c>
      <c r="I1381" s="16" t="s">
        <v>22</v>
      </c>
      <c r="J1381" s="7" t="s">
        <v>413</v>
      </c>
      <c r="K1381" s="7" t="s">
        <v>23</v>
      </c>
      <c r="L1381" s="7"/>
      <c r="M1381" s="7"/>
      <c r="N1381" s="7">
        <f>Produccion[[#This Row],[Cant. Bolsas]]*Produccion[[#This Row],[Kilos Bolsa]]</f>
        <v>0</v>
      </c>
      <c r="O1381" s="8" t="s">
        <v>45</v>
      </c>
      <c r="P1381" s="29">
        <f>Produccion[[#This Row],[Kilos Producidos]]*VLOOKUP(Produccion[[#This Row],[PRODUCTO]],ValorXKG[#All],2,FALSE)</f>
        <v>0</v>
      </c>
    </row>
    <row r="1382" spans="4:16" x14ac:dyDescent="0.25">
      <c r="D1382" s="4" t="s">
        <v>824</v>
      </c>
      <c r="E1382" s="5">
        <v>44668</v>
      </c>
      <c r="F1382" s="6">
        <v>0.66319444444444442</v>
      </c>
      <c r="G1382" s="6">
        <v>0.91666666666666663</v>
      </c>
      <c r="H1382" s="6">
        <f>MOD(Produccion[HORA FIN]-Produccion[HORA INICIO],1)</f>
        <v>0.25347222222222221</v>
      </c>
      <c r="I1382" s="16" t="s">
        <v>425</v>
      </c>
      <c r="J1382" s="7" t="s">
        <v>413</v>
      </c>
      <c r="K1382" s="7" t="s">
        <v>331</v>
      </c>
      <c r="L1382" s="7">
        <v>42</v>
      </c>
      <c r="M1382" s="7">
        <v>30</v>
      </c>
      <c r="N1382" s="7">
        <f>Produccion[[#This Row],[Cant. Bolsas]]*Produccion[[#This Row],[Kilos Bolsa]]</f>
        <v>1260</v>
      </c>
      <c r="O1382" s="8" t="s">
        <v>827</v>
      </c>
      <c r="P1382" s="29">
        <f>Produccion[[#This Row],[Kilos Producidos]]*VLOOKUP(Produccion[[#This Row],[PRODUCTO]],ValorXKG[#All],2,FALSE)</f>
        <v>144900</v>
      </c>
    </row>
    <row r="1383" spans="4:16" x14ac:dyDescent="0.25">
      <c r="D1383" s="4" t="s">
        <v>826</v>
      </c>
      <c r="E1383" s="5">
        <v>44668</v>
      </c>
      <c r="F1383" s="6">
        <v>0.91666666666666663</v>
      </c>
      <c r="G1383" s="6">
        <v>0.25</v>
      </c>
      <c r="H1383" s="6">
        <f>MOD(Produccion[HORA FIN]-Produccion[HORA INICIO],1)</f>
        <v>0.33333333333333337</v>
      </c>
      <c r="I1383" s="16" t="s">
        <v>161</v>
      </c>
      <c r="J1383" s="7" t="s">
        <v>788</v>
      </c>
      <c r="K1383" s="7" t="s">
        <v>331</v>
      </c>
      <c r="L1383" s="7">
        <v>55</v>
      </c>
      <c r="M1383" s="7">
        <v>30</v>
      </c>
      <c r="N1383" s="7">
        <f>Produccion[[#This Row],[Cant. Bolsas]]*Produccion[[#This Row],[Kilos Bolsa]]</f>
        <v>1650</v>
      </c>
      <c r="O1383" s="8" t="s">
        <v>827</v>
      </c>
      <c r="P1383" s="29">
        <f>Produccion[[#This Row],[Kilos Producidos]]*VLOOKUP(Produccion[[#This Row],[PRODUCTO]],ValorXKG[#All],2,FALSE)</f>
        <v>189750</v>
      </c>
    </row>
    <row r="1384" spans="4:16" x14ac:dyDescent="0.25">
      <c r="D1384" s="4" t="s">
        <v>825</v>
      </c>
      <c r="E1384" s="5">
        <v>44669</v>
      </c>
      <c r="F1384" s="6">
        <v>0.25</v>
      </c>
      <c r="G1384" s="6">
        <v>0.2986111111111111</v>
      </c>
      <c r="H1384" s="6">
        <f>MOD(Produccion[HORA FIN]-Produccion[HORA INICIO],1)</f>
        <v>4.8611111111111105E-2</v>
      </c>
      <c r="I1384" s="16" t="s">
        <v>22</v>
      </c>
      <c r="J1384" s="7" t="s">
        <v>66</v>
      </c>
      <c r="K1384" s="7" t="s">
        <v>23</v>
      </c>
      <c r="L1384" s="7"/>
      <c r="M1384" s="7"/>
      <c r="N1384" s="7">
        <f>Produccion[[#This Row],[Cant. Bolsas]]*Produccion[[#This Row],[Kilos Bolsa]]</f>
        <v>0</v>
      </c>
      <c r="O1384" s="8" t="s">
        <v>45</v>
      </c>
      <c r="P1384" s="29">
        <f>Produccion[[#This Row],[Kilos Producidos]]*VLOOKUP(Produccion[[#This Row],[PRODUCTO]],ValorXKG[#All],2,FALSE)</f>
        <v>0</v>
      </c>
    </row>
    <row r="1385" spans="4:16" x14ac:dyDescent="0.25">
      <c r="D1385" s="4" t="s">
        <v>825</v>
      </c>
      <c r="E1385" s="5">
        <v>44669</v>
      </c>
      <c r="F1385" s="6">
        <v>0.2986111111111111</v>
      </c>
      <c r="G1385" s="6">
        <v>0.48958333333333331</v>
      </c>
      <c r="H1385" s="6">
        <f>MOD(Produccion[HORA FIN]-Produccion[HORA INICIO],1)</f>
        <v>0.19097222222222221</v>
      </c>
      <c r="I1385" s="16" t="s">
        <v>271</v>
      </c>
      <c r="J1385" s="7" t="s">
        <v>66</v>
      </c>
      <c r="K1385" s="7" t="s">
        <v>26</v>
      </c>
      <c r="L1385" s="7">
        <v>40</v>
      </c>
      <c r="M1385" s="7">
        <v>40</v>
      </c>
      <c r="N1385" s="7">
        <f>Produccion[[#This Row],[Cant. Bolsas]]*Produccion[[#This Row],[Kilos Bolsa]]</f>
        <v>1600</v>
      </c>
      <c r="O1385" s="8" t="s">
        <v>827</v>
      </c>
      <c r="P1385" s="29">
        <f>Produccion[[#This Row],[Kilos Producidos]]*VLOOKUP(Produccion[[#This Row],[PRODUCTO]],ValorXKG[#All],2,FALSE)</f>
        <v>240000</v>
      </c>
    </row>
    <row r="1386" spans="4:16" x14ac:dyDescent="0.25">
      <c r="D1386" s="4" t="s">
        <v>825</v>
      </c>
      <c r="E1386" s="5">
        <v>44669</v>
      </c>
      <c r="F1386" s="6">
        <v>0.48958333333333331</v>
      </c>
      <c r="G1386" s="6">
        <v>0.53472222222222221</v>
      </c>
      <c r="H1386" s="6">
        <f>MOD(Produccion[HORA FIN]-Produccion[HORA INICIO],1)</f>
        <v>4.5138888888888895E-2</v>
      </c>
      <c r="I1386" s="16" t="s">
        <v>22</v>
      </c>
      <c r="J1386" s="7" t="s">
        <v>66</v>
      </c>
      <c r="K1386" s="7" t="s">
        <v>23</v>
      </c>
      <c r="L1386" s="7"/>
      <c r="M1386" s="7"/>
      <c r="N1386" s="7">
        <f>Produccion[[#This Row],[Cant. Bolsas]]*Produccion[[#This Row],[Kilos Bolsa]]</f>
        <v>0</v>
      </c>
      <c r="O1386" s="8" t="s">
        <v>28</v>
      </c>
      <c r="P1386" s="29">
        <f>Produccion[[#This Row],[Kilos Producidos]]*VLOOKUP(Produccion[[#This Row],[PRODUCTO]],ValorXKG[#All],2,FALSE)</f>
        <v>0</v>
      </c>
    </row>
    <row r="1387" spans="4:16" x14ac:dyDescent="0.25">
      <c r="D1387" s="4" t="s">
        <v>825</v>
      </c>
      <c r="E1387" s="5">
        <v>44669</v>
      </c>
      <c r="F1387" s="6">
        <v>0.53472222222222221</v>
      </c>
      <c r="G1387" s="6">
        <v>0.58333333333333337</v>
      </c>
      <c r="H1387" s="6">
        <f>MOD(Produccion[HORA FIN]-Produccion[HORA INICIO],1)</f>
        <v>4.861111111111116E-2</v>
      </c>
      <c r="I1387" s="16" t="s">
        <v>418</v>
      </c>
      <c r="J1387" s="7" t="s">
        <v>66</v>
      </c>
      <c r="K1387" s="7" t="s">
        <v>32</v>
      </c>
      <c r="L1387" s="7">
        <v>15</v>
      </c>
      <c r="M1387" s="7">
        <v>30</v>
      </c>
      <c r="N1387" s="7">
        <f>Produccion[[#This Row],[Cant. Bolsas]]*Produccion[[#This Row],[Kilos Bolsa]]</f>
        <v>450</v>
      </c>
      <c r="O1387" s="8" t="s">
        <v>827</v>
      </c>
      <c r="P1387" s="29">
        <f>Produccion[[#This Row],[Kilos Producidos]]*VLOOKUP(Produccion[[#This Row],[PRODUCTO]],ValorXKG[#All],2,FALSE)</f>
        <v>51750</v>
      </c>
    </row>
    <row r="1388" spans="4:16" x14ac:dyDescent="0.25">
      <c r="D1388" s="4" t="s">
        <v>825</v>
      </c>
      <c r="E1388" s="5">
        <v>44669</v>
      </c>
      <c r="F1388" s="6">
        <v>0.58333333333333337</v>
      </c>
      <c r="G1388" s="6">
        <v>0.91666666666666663</v>
      </c>
      <c r="H1388" s="6">
        <f>MOD(Produccion[HORA FIN]-Produccion[HORA INICIO],1)</f>
        <v>0.33333333333333326</v>
      </c>
      <c r="I1388" s="16" t="s">
        <v>97</v>
      </c>
      <c r="J1388" s="7" t="s">
        <v>783</v>
      </c>
      <c r="K1388" s="7" t="s">
        <v>32</v>
      </c>
      <c r="L1388" s="7">
        <v>68</v>
      </c>
      <c r="M1388" s="7">
        <v>30</v>
      </c>
      <c r="N1388" s="7">
        <f>Produccion[[#This Row],[Cant. Bolsas]]*Produccion[[#This Row],[Kilos Bolsa]]</f>
        <v>2040</v>
      </c>
      <c r="O1388" s="8" t="s">
        <v>827</v>
      </c>
      <c r="P1388" s="29">
        <f>Produccion[[#This Row],[Kilos Producidos]]*VLOOKUP(Produccion[[#This Row],[PRODUCTO]],ValorXKG[#All],2,FALSE)</f>
        <v>234600</v>
      </c>
    </row>
    <row r="1389" spans="4:16" x14ac:dyDescent="0.25">
      <c r="D1389" s="4" t="s">
        <v>826</v>
      </c>
      <c r="E1389" s="5">
        <v>44669</v>
      </c>
      <c r="F1389" s="6">
        <v>0.91666666666666663</v>
      </c>
      <c r="G1389" s="6">
        <v>0.20833333333333334</v>
      </c>
      <c r="H1389" s="6">
        <f>MOD(Produccion[HORA FIN]-Produccion[HORA INICIO],1)</f>
        <v>0.29166666666666674</v>
      </c>
      <c r="I1389" s="16" t="s">
        <v>42</v>
      </c>
      <c r="J1389" s="7" t="s">
        <v>788</v>
      </c>
      <c r="K1389" s="7" t="s">
        <v>32</v>
      </c>
      <c r="L1389" s="7">
        <v>63</v>
      </c>
      <c r="M1389" s="7">
        <v>30</v>
      </c>
      <c r="N1389" s="7">
        <f>Produccion[[#This Row],[Cant. Bolsas]]*Produccion[[#This Row],[Kilos Bolsa]]</f>
        <v>1890</v>
      </c>
      <c r="O1389" s="8" t="s">
        <v>827</v>
      </c>
      <c r="P1389" s="29">
        <f>Produccion[[#This Row],[Kilos Producidos]]*VLOOKUP(Produccion[[#This Row],[PRODUCTO]],ValorXKG[#All],2,FALSE)</f>
        <v>217350</v>
      </c>
    </row>
    <row r="1390" spans="4:16" x14ac:dyDescent="0.25">
      <c r="D1390" s="4" t="s">
        <v>826</v>
      </c>
      <c r="E1390" s="5">
        <v>44669</v>
      </c>
      <c r="F1390" s="6">
        <v>0.20833333333333334</v>
      </c>
      <c r="G1390" s="6">
        <v>0.25</v>
      </c>
      <c r="H1390" s="6">
        <f>MOD(Produccion[HORA FIN]-Produccion[HORA INICIO],1)</f>
        <v>4.1666666666666657E-2</v>
      </c>
      <c r="I1390" s="16" t="s">
        <v>22</v>
      </c>
      <c r="J1390" s="7" t="s">
        <v>788</v>
      </c>
      <c r="K1390" s="7" t="s">
        <v>23</v>
      </c>
      <c r="L1390" s="7"/>
      <c r="M1390" s="7"/>
      <c r="N1390" s="7">
        <f>Produccion[[#This Row],[Cant. Bolsas]]*Produccion[[#This Row],[Kilos Bolsa]]</f>
        <v>0</v>
      </c>
      <c r="O1390" s="8" t="s">
        <v>41</v>
      </c>
      <c r="P1390" s="29">
        <f>Produccion[[#This Row],[Kilos Producidos]]*VLOOKUP(Produccion[[#This Row],[PRODUCTO]],ValorXKG[#All],2,FALSE)</f>
        <v>0</v>
      </c>
    </row>
    <row r="1391" spans="4:16" x14ac:dyDescent="0.25">
      <c r="D1391" s="4" t="s">
        <v>825</v>
      </c>
      <c r="E1391" s="5">
        <v>44670</v>
      </c>
      <c r="F1391" s="6">
        <v>0.25</v>
      </c>
      <c r="G1391" s="6">
        <v>0.33333333333333331</v>
      </c>
      <c r="H1391" s="6">
        <f>MOD(Produccion[HORA FIN]-Produccion[HORA INICIO],1)</f>
        <v>8.3333333333333315E-2</v>
      </c>
      <c r="I1391" s="16" t="s">
        <v>22</v>
      </c>
      <c r="J1391" s="7" t="s">
        <v>66</v>
      </c>
      <c r="K1391" s="7" t="s">
        <v>23</v>
      </c>
      <c r="L1391" s="7"/>
      <c r="M1391" s="7"/>
      <c r="N1391" s="7">
        <f>Produccion[[#This Row],[Cant. Bolsas]]*Produccion[[#This Row],[Kilos Bolsa]]</f>
        <v>0</v>
      </c>
      <c r="O1391" s="8" t="s">
        <v>41</v>
      </c>
      <c r="P1391" s="29">
        <f>Produccion[[#This Row],[Kilos Producidos]]*VLOOKUP(Produccion[[#This Row],[PRODUCTO]],ValorXKG[#All],2,FALSE)</f>
        <v>0</v>
      </c>
    </row>
    <row r="1392" spans="4:16" x14ac:dyDescent="0.25">
      <c r="D1392" s="4" t="s">
        <v>825</v>
      </c>
      <c r="E1392" s="5">
        <v>44670</v>
      </c>
      <c r="F1392" s="6">
        <v>0.33333333333333331</v>
      </c>
      <c r="G1392" s="6">
        <v>0.56944444444444442</v>
      </c>
      <c r="H1392" s="6">
        <f>MOD(Produccion[HORA FIN]-Produccion[HORA INICIO],1)</f>
        <v>0.2361111111111111</v>
      </c>
      <c r="I1392" s="16" t="s">
        <v>275</v>
      </c>
      <c r="J1392" s="7" t="s">
        <v>66</v>
      </c>
      <c r="K1392" s="7" t="s">
        <v>13</v>
      </c>
      <c r="L1392" s="7">
        <v>38</v>
      </c>
      <c r="M1392" s="7">
        <v>50</v>
      </c>
      <c r="N1392" s="7">
        <f>Produccion[[#This Row],[Cant. Bolsas]]*Produccion[[#This Row],[Kilos Bolsa]]</f>
        <v>1900</v>
      </c>
      <c r="O1392" s="8" t="s">
        <v>827</v>
      </c>
      <c r="P1392" s="29">
        <f>Produccion[[#This Row],[Kilos Producidos]]*VLOOKUP(Produccion[[#This Row],[PRODUCTO]],ValorXKG[#All],2,FALSE)</f>
        <v>190000</v>
      </c>
    </row>
    <row r="1393" spans="4:16" x14ac:dyDescent="0.25">
      <c r="D1393" s="4" t="s">
        <v>825</v>
      </c>
      <c r="E1393" s="5">
        <v>44670</v>
      </c>
      <c r="F1393" s="6">
        <v>0.56944444444444442</v>
      </c>
      <c r="G1393" s="6">
        <v>0.58333333333333337</v>
      </c>
      <c r="H1393" s="6">
        <f>MOD(Produccion[HORA FIN]-Produccion[HORA INICIO],1)</f>
        <v>1.3888888888888951E-2</v>
      </c>
      <c r="I1393" s="16" t="s">
        <v>22</v>
      </c>
      <c r="J1393" s="7" t="s">
        <v>66</v>
      </c>
      <c r="K1393" s="7" t="s">
        <v>23</v>
      </c>
      <c r="L1393" s="7"/>
      <c r="M1393" s="7"/>
      <c r="N1393" s="7">
        <f>Produccion[[#This Row],[Cant. Bolsas]]*Produccion[[#This Row],[Kilos Bolsa]]</f>
        <v>0</v>
      </c>
      <c r="O1393" s="8" t="s">
        <v>28</v>
      </c>
      <c r="P1393" s="29">
        <f>Produccion[[#This Row],[Kilos Producidos]]*VLOOKUP(Produccion[[#This Row],[PRODUCTO]],ValorXKG[#All],2,FALSE)</f>
        <v>0</v>
      </c>
    </row>
    <row r="1394" spans="4:16" x14ac:dyDescent="0.25">
      <c r="D1394" s="4" t="s">
        <v>824</v>
      </c>
      <c r="E1394" s="5">
        <v>44670</v>
      </c>
      <c r="F1394" s="6">
        <v>0.58333333333333337</v>
      </c>
      <c r="G1394" s="6">
        <v>0.64583333333333337</v>
      </c>
      <c r="H1394" s="6">
        <f>MOD(Produccion[HORA FIN]-Produccion[HORA INICIO],1)</f>
        <v>6.25E-2</v>
      </c>
      <c r="I1394" s="16" t="s">
        <v>22</v>
      </c>
      <c r="J1394" s="7" t="s">
        <v>74</v>
      </c>
      <c r="K1394" s="7" t="s">
        <v>23</v>
      </c>
      <c r="L1394" s="7"/>
      <c r="M1394" s="7"/>
      <c r="N1394" s="7">
        <f>Produccion[[#This Row],[Cant. Bolsas]]*Produccion[[#This Row],[Kilos Bolsa]]</f>
        <v>0</v>
      </c>
      <c r="O1394" s="8" t="s">
        <v>45</v>
      </c>
      <c r="P1394" s="29">
        <f>Produccion[[#This Row],[Kilos Producidos]]*VLOOKUP(Produccion[[#This Row],[PRODUCTO]],ValorXKG[#All],2,FALSE)</f>
        <v>0</v>
      </c>
    </row>
    <row r="1395" spans="4:16" x14ac:dyDescent="0.25">
      <c r="D1395" s="4" t="s">
        <v>824</v>
      </c>
      <c r="E1395" s="5">
        <v>44670</v>
      </c>
      <c r="F1395" s="6">
        <v>0.64583333333333337</v>
      </c>
      <c r="G1395" s="6">
        <v>0.91666666666666663</v>
      </c>
      <c r="H1395" s="6">
        <f>MOD(Produccion[HORA FIN]-Produccion[HORA INICIO],1)</f>
        <v>0.27083333333333326</v>
      </c>
      <c r="I1395" s="16" t="s">
        <v>62</v>
      </c>
      <c r="J1395" s="7" t="s">
        <v>74</v>
      </c>
      <c r="K1395" s="7" t="s">
        <v>19</v>
      </c>
      <c r="L1395" s="7">
        <v>39</v>
      </c>
      <c r="M1395" s="7">
        <v>50</v>
      </c>
      <c r="N1395" s="7">
        <f>Produccion[[#This Row],[Cant. Bolsas]]*Produccion[[#This Row],[Kilos Bolsa]]</f>
        <v>1950</v>
      </c>
      <c r="O1395" s="8" t="s">
        <v>827</v>
      </c>
      <c r="P1395" s="29">
        <f>Produccion[[#This Row],[Kilos Producidos]]*VLOOKUP(Produccion[[#This Row],[PRODUCTO]],ValorXKG[#All],2,FALSE)</f>
        <v>195000</v>
      </c>
    </row>
    <row r="1396" spans="4:16" x14ac:dyDescent="0.25">
      <c r="D1396" s="4" t="s">
        <v>826</v>
      </c>
      <c r="E1396" s="5">
        <v>44670</v>
      </c>
      <c r="F1396" s="6">
        <v>0.91666666666666663</v>
      </c>
      <c r="G1396" s="6">
        <v>0.25</v>
      </c>
      <c r="H1396" s="6">
        <f>MOD(Produccion[HORA FIN]-Produccion[HORA INICIO],1)</f>
        <v>0.33333333333333337</v>
      </c>
      <c r="I1396" s="16" t="s">
        <v>22</v>
      </c>
      <c r="J1396" s="7" t="s">
        <v>788</v>
      </c>
      <c r="K1396" s="7" t="s">
        <v>23</v>
      </c>
      <c r="L1396" s="7"/>
      <c r="M1396" s="7"/>
      <c r="N1396" s="7">
        <f>Produccion[[#This Row],[Cant. Bolsas]]*Produccion[[#This Row],[Kilos Bolsa]]</f>
        <v>0</v>
      </c>
      <c r="O1396" s="8" t="s">
        <v>49</v>
      </c>
      <c r="P1396" s="29">
        <f>Produccion[[#This Row],[Kilos Producidos]]*VLOOKUP(Produccion[[#This Row],[PRODUCTO]],ValorXKG[#All],2,FALSE)</f>
        <v>0</v>
      </c>
    </row>
    <row r="1397" spans="4:16" x14ac:dyDescent="0.25">
      <c r="D1397" s="4" t="s">
        <v>825</v>
      </c>
      <c r="E1397" s="5">
        <v>44671</v>
      </c>
      <c r="F1397" s="6">
        <v>0.25</v>
      </c>
      <c r="G1397" s="6">
        <v>0.49305555555555558</v>
      </c>
      <c r="H1397" s="6">
        <f>MOD(Produccion[HORA FIN]-Produccion[HORA INICIO],1)</f>
        <v>0.24305555555555558</v>
      </c>
      <c r="I1397" s="16" t="s">
        <v>22</v>
      </c>
      <c r="J1397" s="7" t="s">
        <v>66</v>
      </c>
      <c r="K1397" s="7" t="s">
        <v>23</v>
      </c>
      <c r="L1397" s="7"/>
      <c r="M1397" s="7"/>
      <c r="N1397" s="7">
        <f>Produccion[[#This Row],[Cant. Bolsas]]*Produccion[[#This Row],[Kilos Bolsa]]</f>
        <v>0</v>
      </c>
      <c r="O1397" s="8" t="s">
        <v>192</v>
      </c>
      <c r="P1397" s="29">
        <f>Produccion[[#This Row],[Kilos Producidos]]*VLOOKUP(Produccion[[#This Row],[PRODUCTO]],ValorXKG[#All],2,FALSE)</f>
        <v>0</v>
      </c>
    </row>
    <row r="1398" spans="4:16" x14ac:dyDescent="0.25">
      <c r="D1398" s="4" t="s">
        <v>825</v>
      </c>
      <c r="E1398" s="5">
        <v>44671</v>
      </c>
      <c r="F1398" s="6">
        <v>0.49305555555555558</v>
      </c>
      <c r="G1398" s="6">
        <v>0.58333333333333337</v>
      </c>
      <c r="H1398" s="6">
        <f>MOD(Produccion[HORA FIN]-Produccion[HORA INICIO],1)</f>
        <v>9.027777777777779E-2</v>
      </c>
      <c r="I1398" s="16" t="s">
        <v>426</v>
      </c>
      <c r="J1398" s="7" t="s">
        <v>66</v>
      </c>
      <c r="K1398" s="7" t="s">
        <v>13</v>
      </c>
      <c r="L1398" s="7">
        <v>5</v>
      </c>
      <c r="M1398" s="7">
        <v>50</v>
      </c>
      <c r="N1398" s="7">
        <f>Produccion[[#This Row],[Cant. Bolsas]]*Produccion[[#This Row],[Kilos Bolsa]]</f>
        <v>250</v>
      </c>
      <c r="O1398" s="8" t="s">
        <v>827</v>
      </c>
      <c r="P1398" s="29">
        <f>Produccion[[#This Row],[Kilos Producidos]]*VLOOKUP(Produccion[[#This Row],[PRODUCTO]],ValorXKG[#All],2,FALSE)</f>
        <v>25000</v>
      </c>
    </row>
    <row r="1399" spans="4:16" x14ac:dyDescent="0.25">
      <c r="D1399" s="4" t="s">
        <v>825</v>
      </c>
      <c r="E1399" s="5">
        <v>44671</v>
      </c>
      <c r="F1399" s="6">
        <v>0.49305555555555558</v>
      </c>
      <c r="G1399" s="6">
        <v>0.58333333333333337</v>
      </c>
      <c r="H1399" s="6">
        <f>MOD(Produccion[HORA FIN]-Produccion[HORA INICIO],1)</f>
        <v>9.027777777777779E-2</v>
      </c>
      <c r="I1399" s="16" t="s">
        <v>157</v>
      </c>
      <c r="J1399" s="7" t="s">
        <v>66</v>
      </c>
      <c r="K1399" s="7" t="s">
        <v>13</v>
      </c>
      <c r="L1399" s="7">
        <v>20</v>
      </c>
      <c r="M1399" s="7">
        <v>20</v>
      </c>
      <c r="N1399" s="7">
        <f>Produccion[[#This Row],[Cant. Bolsas]]*Produccion[[#This Row],[Kilos Bolsa]]</f>
        <v>400</v>
      </c>
      <c r="O1399" s="8" t="s">
        <v>827</v>
      </c>
      <c r="P1399" s="29">
        <f>Produccion[[#This Row],[Kilos Producidos]]*VLOOKUP(Produccion[[#This Row],[PRODUCTO]],ValorXKG[#All],2,FALSE)</f>
        <v>40000</v>
      </c>
    </row>
    <row r="1400" spans="4:16" x14ac:dyDescent="0.25">
      <c r="D1400" s="4" t="s">
        <v>824</v>
      </c>
      <c r="E1400" s="5">
        <v>44671</v>
      </c>
      <c r="F1400" s="6">
        <v>0.58333333333333337</v>
      </c>
      <c r="G1400" s="6">
        <v>0.85416666666666663</v>
      </c>
      <c r="H1400" s="6">
        <f>MOD(Produccion[HORA FIN]-Produccion[HORA INICIO],1)</f>
        <v>0.27083333333333326</v>
      </c>
      <c r="I1400" s="16" t="s">
        <v>427</v>
      </c>
      <c r="J1400" s="7" t="s">
        <v>74</v>
      </c>
      <c r="K1400" s="7" t="s">
        <v>13</v>
      </c>
      <c r="L1400" s="7">
        <v>11</v>
      </c>
      <c r="M1400" s="7">
        <v>50</v>
      </c>
      <c r="N1400" s="7">
        <f>Produccion[[#This Row],[Cant. Bolsas]]*Produccion[[#This Row],[Kilos Bolsa]]</f>
        <v>550</v>
      </c>
      <c r="O1400" s="8" t="s">
        <v>827</v>
      </c>
      <c r="P1400" s="29">
        <f>Produccion[[#This Row],[Kilos Producidos]]*VLOOKUP(Produccion[[#This Row],[PRODUCTO]],ValorXKG[#All],2,FALSE)</f>
        <v>55000</v>
      </c>
    </row>
    <row r="1401" spans="4:16" x14ac:dyDescent="0.25">
      <c r="D1401" s="4" t="s">
        <v>824</v>
      </c>
      <c r="E1401" s="5">
        <v>44671</v>
      </c>
      <c r="F1401" s="6">
        <v>0.58333333333333337</v>
      </c>
      <c r="G1401" s="6">
        <v>0.85416666666666663</v>
      </c>
      <c r="H1401" s="6">
        <f>MOD(Produccion[HORA FIN]-Produccion[HORA INICIO],1)</f>
        <v>0.27083333333333326</v>
      </c>
      <c r="I1401" s="16" t="s">
        <v>428</v>
      </c>
      <c r="J1401" s="7" t="s">
        <v>74</v>
      </c>
      <c r="K1401" s="7" t="s">
        <v>13</v>
      </c>
      <c r="L1401" s="7">
        <v>44</v>
      </c>
      <c r="M1401" s="7">
        <v>20</v>
      </c>
      <c r="N1401" s="7">
        <f>Produccion[[#This Row],[Cant. Bolsas]]*Produccion[[#This Row],[Kilos Bolsa]]</f>
        <v>880</v>
      </c>
      <c r="O1401" s="8" t="s">
        <v>827</v>
      </c>
      <c r="P1401" s="29">
        <f>Produccion[[#This Row],[Kilos Producidos]]*VLOOKUP(Produccion[[#This Row],[PRODUCTO]],ValorXKG[#All],2,FALSE)</f>
        <v>88000</v>
      </c>
    </row>
    <row r="1402" spans="4:16" x14ac:dyDescent="0.25">
      <c r="D1402" s="4" t="s">
        <v>824</v>
      </c>
      <c r="E1402" s="5">
        <v>44671</v>
      </c>
      <c r="F1402" s="6">
        <v>0.85416666666666663</v>
      </c>
      <c r="G1402" s="6">
        <v>0.91666666666666663</v>
      </c>
      <c r="H1402" s="6">
        <f>MOD(Produccion[HORA FIN]-Produccion[HORA INICIO],1)</f>
        <v>6.25E-2</v>
      </c>
      <c r="I1402" s="16" t="s">
        <v>22</v>
      </c>
      <c r="J1402" s="7" t="s">
        <v>74</v>
      </c>
      <c r="K1402" s="7" t="s">
        <v>23</v>
      </c>
      <c r="L1402" s="7"/>
      <c r="M1402" s="7"/>
      <c r="N1402" s="7">
        <f>Produccion[[#This Row],[Cant. Bolsas]]*Produccion[[#This Row],[Kilos Bolsa]]</f>
        <v>0</v>
      </c>
      <c r="O1402" s="8" t="s">
        <v>45</v>
      </c>
      <c r="P1402" s="29">
        <f>Produccion[[#This Row],[Kilos Producidos]]*VLOOKUP(Produccion[[#This Row],[PRODUCTO]],ValorXKG[#All],2,FALSE)</f>
        <v>0</v>
      </c>
    </row>
    <row r="1403" spans="4:16" x14ac:dyDescent="0.25">
      <c r="D1403" s="4" t="s">
        <v>826</v>
      </c>
      <c r="E1403" s="5">
        <v>44671</v>
      </c>
      <c r="F1403" s="6">
        <v>0.91666666666666663</v>
      </c>
      <c r="G1403" s="6">
        <v>0.25</v>
      </c>
      <c r="H1403" s="6">
        <f>MOD(Produccion[HORA FIN]-Produccion[HORA INICIO],1)</f>
        <v>0.33333333333333337</v>
      </c>
      <c r="I1403" s="16" t="s">
        <v>405</v>
      </c>
      <c r="J1403" s="7" t="s">
        <v>788</v>
      </c>
      <c r="K1403" s="7" t="s">
        <v>26</v>
      </c>
      <c r="L1403" s="7">
        <v>65</v>
      </c>
      <c r="M1403" s="7">
        <v>40</v>
      </c>
      <c r="N1403" s="7">
        <f>Produccion[[#This Row],[Cant. Bolsas]]*Produccion[[#This Row],[Kilos Bolsa]]</f>
        <v>2600</v>
      </c>
      <c r="O1403" s="8" t="s">
        <v>827</v>
      </c>
      <c r="P1403" s="29">
        <f>Produccion[[#This Row],[Kilos Producidos]]*VLOOKUP(Produccion[[#This Row],[PRODUCTO]],ValorXKG[#All],2,FALSE)</f>
        <v>390000</v>
      </c>
    </row>
    <row r="1404" spans="4:16" x14ac:dyDescent="0.25">
      <c r="D1404" s="4" t="s">
        <v>825</v>
      </c>
      <c r="E1404" s="5">
        <v>44672</v>
      </c>
      <c r="F1404" s="6">
        <v>0.25</v>
      </c>
      <c r="G1404" s="6">
        <v>0.4513888888888889</v>
      </c>
      <c r="H1404" s="6">
        <f>MOD(Produccion[HORA FIN]-Produccion[HORA INICIO],1)</f>
        <v>0.2013888888888889</v>
      </c>
      <c r="I1404" s="16" t="s">
        <v>429</v>
      </c>
      <c r="J1404" s="7" t="s">
        <v>66</v>
      </c>
      <c r="K1404" s="7" t="s">
        <v>26</v>
      </c>
      <c r="L1404" s="7">
        <v>31</v>
      </c>
      <c r="M1404" s="7">
        <v>40</v>
      </c>
      <c r="N1404" s="7">
        <f>Produccion[[#This Row],[Cant. Bolsas]]*Produccion[[#This Row],[Kilos Bolsa]]</f>
        <v>1240</v>
      </c>
      <c r="O1404" s="8" t="s">
        <v>827</v>
      </c>
      <c r="P1404" s="29">
        <f>Produccion[[#This Row],[Kilos Producidos]]*VLOOKUP(Produccion[[#This Row],[PRODUCTO]],ValorXKG[#All],2,FALSE)</f>
        <v>186000</v>
      </c>
    </row>
    <row r="1405" spans="4:16" x14ac:dyDescent="0.25">
      <c r="D1405" s="4" t="s">
        <v>825</v>
      </c>
      <c r="E1405" s="5">
        <v>44672</v>
      </c>
      <c r="F1405" s="6">
        <v>0.4513888888888889</v>
      </c>
      <c r="G1405" s="6">
        <v>0.50694444444444442</v>
      </c>
      <c r="H1405" s="6">
        <f>MOD(Produccion[HORA FIN]-Produccion[HORA INICIO],1)</f>
        <v>5.5555555555555525E-2</v>
      </c>
      <c r="I1405" s="16" t="s">
        <v>22</v>
      </c>
      <c r="J1405" s="7" t="s">
        <v>66</v>
      </c>
      <c r="K1405" s="7" t="s">
        <v>23</v>
      </c>
      <c r="L1405" s="7"/>
      <c r="M1405" s="7"/>
      <c r="N1405" s="7">
        <f>Produccion[[#This Row],[Cant. Bolsas]]*Produccion[[#This Row],[Kilos Bolsa]]</f>
        <v>0</v>
      </c>
      <c r="O1405" s="8" t="s">
        <v>28</v>
      </c>
      <c r="P1405" s="29">
        <f>Produccion[[#This Row],[Kilos Producidos]]*VLOOKUP(Produccion[[#This Row],[PRODUCTO]],ValorXKG[#All],2,FALSE)</f>
        <v>0</v>
      </c>
    </row>
    <row r="1406" spans="4:16" x14ac:dyDescent="0.25">
      <c r="D1406" s="4" t="s">
        <v>825</v>
      </c>
      <c r="E1406" s="5">
        <v>44672</v>
      </c>
      <c r="F1406" s="6">
        <v>0.50694444444444442</v>
      </c>
      <c r="G1406" s="6">
        <v>0.58333333333333337</v>
      </c>
      <c r="H1406" s="6">
        <f>MOD(Produccion[HORA FIN]-Produccion[HORA INICIO],1)</f>
        <v>7.6388888888888951E-2</v>
      </c>
      <c r="I1406" s="16" t="s">
        <v>115</v>
      </c>
      <c r="J1406" s="7" t="s">
        <v>66</v>
      </c>
      <c r="K1406" s="7" t="s">
        <v>331</v>
      </c>
      <c r="L1406" s="7">
        <v>20</v>
      </c>
      <c r="M1406" s="7">
        <v>30</v>
      </c>
      <c r="N1406" s="7">
        <f>Produccion[[#This Row],[Cant. Bolsas]]*Produccion[[#This Row],[Kilos Bolsa]]</f>
        <v>600</v>
      </c>
      <c r="O1406" s="8" t="s">
        <v>827</v>
      </c>
      <c r="P1406" s="29">
        <f>Produccion[[#This Row],[Kilos Producidos]]*VLOOKUP(Produccion[[#This Row],[PRODUCTO]],ValorXKG[#All],2,FALSE)</f>
        <v>69000</v>
      </c>
    </row>
    <row r="1407" spans="4:16" x14ac:dyDescent="0.25">
      <c r="D1407" s="4" t="s">
        <v>824</v>
      </c>
      <c r="E1407" s="5">
        <v>44672</v>
      </c>
      <c r="F1407" s="6">
        <v>0.58333333333333337</v>
      </c>
      <c r="G1407" s="6">
        <v>0.70833333333333337</v>
      </c>
      <c r="H1407" s="6">
        <f>MOD(Produccion[HORA FIN]-Produccion[HORA INICIO],1)</f>
        <v>0.125</v>
      </c>
      <c r="I1407" s="16" t="s">
        <v>33</v>
      </c>
      <c r="J1407" s="7" t="s">
        <v>783</v>
      </c>
      <c r="K1407" s="7" t="s">
        <v>331</v>
      </c>
      <c r="L1407" s="7">
        <v>24</v>
      </c>
      <c r="M1407" s="7">
        <v>30</v>
      </c>
      <c r="N1407" s="7">
        <f>Produccion[[#This Row],[Cant. Bolsas]]*Produccion[[#This Row],[Kilos Bolsa]]</f>
        <v>720</v>
      </c>
      <c r="O1407" s="8" t="s">
        <v>827</v>
      </c>
      <c r="P1407" s="29">
        <f>Produccion[[#This Row],[Kilos Producidos]]*VLOOKUP(Produccion[[#This Row],[PRODUCTO]],ValorXKG[#All],2,FALSE)</f>
        <v>82800</v>
      </c>
    </row>
    <row r="1408" spans="4:16" x14ac:dyDescent="0.25">
      <c r="D1408" s="4" t="s">
        <v>824</v>
      </c>
      <c r="E1408" s="5">
        <v>44672</v>
      </c>
      <c r="F1408" s="6">
        <v>0.70833333333333337</v>
      </c>
      <c r="G1408" s="6">
        <v>0.91666666666666663</v>
      </c>
      <c r="H1408" s="6">
        <f>MOD(Produccion[HORA FIN]-Produccion[HORA INICIO],1)</f>
        <v>0.20833333333333326</v>
      </c>
      <c r="I1408" s="16" t="s">
        <v>22</v>
      </c>
      <c r="J1408" s="7" t="s">
        <v>783</v>
      </c>
      <c r="K1408" s="7" t="s">
        <v>23</v>
      </c>
      <c r="L1408" s="7"/>
      <c r="M1408" s="7"/>
      <c r="N1408" s="7">
        <f>Produccion[[#This Row],[Cant. Bolsas]]*Produccion[[#This Row],[Kilos Bolsa]]</f>
        <v>0</v>
      </c>
      <c r="O1408" s="8" t="s">
        <v>49</v>
      </c>
      <c r="P1408" s="29">
        <f>Produccion[[#This Row],[Kilos Producidos]]*VLOOKUP(Produccion[[#This Row],[PRODUCTO]],ValorXKG[#All],2,FALSE)</f>
        <v>0</v>
      </c>
    </row>
    <row r="1409" spans="4:16" x14ac:dyDescent="0.25">
      <c r="D1409" s="4" t="s">
        <v>826</v>
      </c>
      <c r="E1409" s="5">
        <v>44672</v>
      </c>
      <c r="F1409" s="6">
        <v>0.91666666666666663</v>
      </c>
      <c r="G1409" s="6">
        <v>0.20833333333333334</v>
      </c>
      <c r="H1409" s="6">
        <f>MOD(Produccion[HORA FIN]-Produccion[HORA INICIO],1)</f>
        <v>0.29166666666666674</v>
      </c>
      <c r="I1409" s="16" t="s">
        <v>22</v>
      </c>
      <c r="J1409" s="7" t="s">
        <v>788</v>
      </c>
      <c r="K1409" s="7" t="s">
        <v>23</v>
      </c>
      <c r="L1409" s="7"/>
      <c r="M1409" s="7"/>
      <c r="N1409" s="7">
        <f>Produccion[[#This Row],[Cant. Bolsas]]*Produccion[[#This Row],[Kilos Bolsa]]</f>
        <v>0</v>
      </c>
      <c r="O1409" s="8" t="s">
        <v>49</v>
      </c>
      <c r="P1409" s="29">
        <f>Produccion[[#This Row],[Kilos Producidos]]*VLOOKUP(Produccion[[#This Row],[PRODUCTO]],ValorXKG[#All],2,FALSE)</f>
        <v>0</v>
      </c>
    </row>
    <row r="1410" spans="4:16" x14ac:dyDescent="0.25">
      <c r="D1410" s="4" t="s">
        <v>826</v>
      </c>
      <c r="E1410" s="5">
        <v>44672</v>
      </c>
      <c r="F1410" s="6">
        <v>0.20833333333333334</v>
      </c>
      <c r="G1410" s="6">
        <v>0.25</v>
      </c>
      <c r="H1410" s="6">
        <f>MOD(Produccion[HORA FIN]-Produccion[HORA INICIO],1)</f>
        <v>4.1666666666666657E-2</v>
      </c>
      <c r="I1410" s="16" t="s">
        <v>62</v>
      </c>
      <c r="J1410" s="7" t="s">
        <v>788</v>
      </c>
      <c r="K1410" s="7" t="s">
        <v>32</v>
      </c>
      <c r="L1410" s="7">
        <v>10</v>
      </c>
      <c r="M1410" s="7">
        <v>30</v>
      </c>
      <c r="N1410" s="7">
        <f>Produccion[[#This Row],[Cant. Bolsas]]*Produccion[[#This Row],[Kilos Bolsa]]</f>
        <v>300</v>
      </c>
      <c r="O1410" s="8" t="s">
        <v>827</v>
      </c>
      <c r="P1410" s="29">
        <f>Produccion[[#This Row],[Kilos Producidos]]*VLOOKUP(Produccion[[#This Row],[PRODUCTO]],ValorXKG[#All],2,FALSE)</f>
        <v>34500</v>
      </c>
    </row>
    <row r="1411" spans="4:16" x14ac:dyDescent="0.25">
      <c r="D1411" s="4" t="s">
        <v>825</v>
      </c>
      <c r="E1411" s="5">
        <v>44673</v>
      </c>
      <c r="F1411" s="6">
        <v>0.25</v>
      </c>
      <c r="G1411" s="6">
        <v>0.375</v>
      </c>
      <c r="H1411" s="6">
        <f>MOD(Produccion[HORA FIN]-Produccion[HORA INICIO],1)</f>
        <v>0.125</v>
      </c>
      <c r="I1411" s="16" t="s">
        <v>75</v>
      </c>
      <c r="J1411" s="7" t="s">
        <v>66</v>
      </c>
      <c r="K1411" s="7" t="s">
        <v>32</v>
      </c>
      <c r="L1411" s="7">
        <v>28</v>
      </c>
      <c r="M1411" s="7">
        <v>30</v>
      </c>
      <c r="N1411" s="7">
        <f>Produccion[[#This Row],[Cant. Bolsas]]*Produccion[[#This Row],[Kilos Bolsa]]</f>
        <v>840</v>
      </c>
      <c r="O1411" s="8" t="s">
        <v>827</v>
      </c>
      <c r="P1411" s="29">
        <f>Produccion[[#This Row],[Kilos Producidos]]*VLOOKUP(Produccion[[#This Row],[PRODUCTO]],ValorXKG[#All],2,FALSE)</f>
        <v>96600</v>
      </c>
    </row>
    <row r="1412" spans="4:16" x14ac:dyDescent="0.25">
      <c r="D1412" s="4" t="s">
        <v>825</v>
      </c>
      <c r="E1412" s="5">
        <v>44673</v>
      </c>
      <c r="F1412" s="6">
        <v>0.375</v>
      </c>
      <c r="G1412" s="6">
        <v>0.58333333333333337</v>
      </c>
      <c r="H1412" s="6">
        <f>MOD(Produccion[HORA FIN]-Produccion[HORA INICIO],1)</f>
        <v>0.20833333333333337</v>
      </c>
      <c r="I1412" s="16" t="s">
        <v>22</v>
      </c>
      <c r="J1412" s="7" t="s">
        <v>66</v>
      </c>
      <c r="K1412" s="7" t="s">
        <v>23</v>
      </c>
      <c r="L1412" s="7"/>
      <c r="M1412" s="7"/>
      <c r="N1412" s="7">
        <f>Produccion[[#This Row],[Cant. Bolsas]]*Produccion[[#This Row],[Kilos Bolsa]]</f>
        <v>0</v>
      </c>
      <c r="O1412" s="8" t="s">
        <v>45</v>
      </c>
      <c r="P1412" s="29">
        <f>Produccion[[#This Row],[Kilos Producidos]]*VLOOKUP(Produccion[[#This Row],[PRODUCTO]],ValorXKG[#All],2,FALSE)</f>
        <v>0</v>
      </c>
    </row>
    <row r="1413" spans="4:16" x14ac:dyDescent="0.25">
      <c r="D1413" s="4" t="s">
        <v>824</v>
      </c>
      <c r="E1413" s="5">
        <v>44673</v>
      </c>
      <c r="F1413" s="6">
        <v>0.58333333333333337</v>
      </c>
      <c r="G1413" s="6">
        <v>0.70833333333333337</v>
      </c>
      <c r="H1413" s="6">
        <f>MOD(Produccion[HORA FIN]-Produccion[HORA INICIO],1)</f>
        <v>0.125</v>
      </c>
      <c r="I1413" s="16" t="s">
        <v>104</v>
      </c>
      <c r="J1413" s="7" t="s">
        <v>783</v>
      </c>
      <c r="K1413" s="7" t="s">
        <v>64</v>
      </c>
      <c r="L1413" s="7">
        <v>32</v>
      </c>
      <c r="M1413" s="7">
        <v>30</v>
      </c>
      <c r="N1413" s="7">
        <f>Produccion[[#This Row],[Cant. Bolsas]]*Produccion[[#This Row],[Kilos Bolsa]]</f>
        <v>960</v>
      </c>
      <c r="O1413" s="8" t="s">
        <v>827</v>
      </c>
      <c r="P1413" s="29">
        <f>Produccion[[#This Row],[Kilos Producidos]]*VLOOKUP(Produccion[[#This Row],[PRODUCTO]],ValorXKG[#All],2,FALSE)</f>
        <v>110400</v>
      </c>
    </row>
    <row r="1414" spans="4:16" x14ac:dyDescent="0.25">
      <c r="D1414" s="4" t="s">
        <v>824</v>
      </c>
      <c r="E1414" s="5">
        <v>44673</v>
      </c>
      <c r="F1414" s="6">
        <v>0.70833333333333337</v>
      </c>
      <c r="G1414" s="6">
        <v>0.75</v>
      </c>
      <c r="H1414" s="6">
        <f>MOD(Produccion[HORA FIN]-Produccion[HORA INICIO],1)</f>
        <v>4.166666666666663E-2</v>
      </c>
      <c r="I1414" s="16" t="s">
        <v>22</v>
      </c>
      <c r="J1414" s="7" t="s">
        <v>783</v>
      </c>
      <c r="K1414" s="7" t="s">
        <v>23</v>
      </c>
      <c r="L1414" s="7"/>
      <c r="M1414" s="7"/>
      <c r="N1414" s="7">
        <f>Produccion[[#This Row],[Cant. Bolsas]]*Produccion[[#This Row],[Kilos Bolsa]]</f>
        <v>0</v>
      </c>
      <c r="O1414" s="8" t="s">
        <v>28</v>
      </c>
      <c r="P1414" s="29">
        <f>Produccion[[#This Row],[Kilos Producidos]]*VLOOKUP(Produccion[[#This Row],[PRODUCTO]],ValorXKG[#All],2,FALSE)</f>
        <v>0</v>
      </c>
    </row>
    <row r="1415" spans="4:16" x14ac:dyDescent="0.25">
      <c r="D1415" s="4" t="s">
        <v>824</v>
      </c>
      <c r="E1415" s="5">
        <v>44673</v>
      </c>
      <c r="F1415" s="6">
        <v>0.75</v>
      </c>
      <c r="G1415" s="6">
        <v>0.91666666666666663</v>
      </c>
      <c r="H1415" s="6">
        <f>MOD(Produccion[HORA FIN]-Produccion[HORA INICIO],1)</f>
        <v>0.16666666666666663</v>
      </c>
      <c r="I1415" s="16" t="s">
        <v>228</v>
      </c>
      <c r="J1415" s="7" t="s">
        <v>783</v>
      </c>
      <c r="K1415" s="7" t="s">
        <v>13</v>
      </c>
      <c r="L1415" s="7">
        <v>22</v>
      </c>
      <c r="M1415" s="7">
        <v>50</v>
      </c>
      <c r="N1415" s="7">
        <f>Produccion[[#This Row],[Cant. Bolsas]]*Produccion[[#This Row],[Kilos Bolsa]]</f>
        <v>1100</v>
      </c>
      <c r="O1415" s="8" t="s">
        <v>827</v>
      </c>
      <c r="P1415" s="29">
        <f>Produccion[[#This Row],[Kilos Producidos]]*VLOOKUP(Produccion[[#This Row],[PRODUCTO]],ValorXKG[#All],2,FALSE)</f>
        <v>110000</v>
      </c>
    </row>
    <row r="1416" spans="4:16" x14ac:dyDescent="0.25">
      <c r="D1416" s="4" t="s">
        <v>826</v>
      </c>
      <c r="E1416" s="5">
        <v>44673</v>
      </c>
      <c r="F1416" s="6">
        <v>0.91666666666666663</v>
      </c>
      <c r="G1416" s="6">
        <v>0.25</v>
      </c>
      <c r="H1416" s="6">
        <f>MOD(Produccion[HORA FIN]-Produccion[HORA INICIO],1)</f>
        <v>0.33333333333333337</v>
      </c>
      <c r="I1416" s="16" t="s">
        <v>228</v>
      </c>
      <c r="J1416" s="7" t="s">
        <v>788</v>
      </c>
      <c r="K1416" s="7" t="s">
        <v>13</v>
      </c>
      <c r="L1416" s="7">
        <v>44</v>
      </c>
      <c r="M1416" s="7">
        <v>50</v>
      </c>
      <c r="N1416" s="7">
        <f>Produccion[[#This Row],[Cant. Bolsas]]*Produccion[[#This Row],[Kilos Bolsa]]</f>
        <v>2200</v>
      </c>
      <c r="O1416" s="8" t="s">
        <v>827</v>
      </c>
      <c r="P1416" s="29">
        <f>Produccion[[#This Row],[Kilos Producidos]]*VLOOKUP(Produccion[[#This Row],[PRODUCTO]],ValorXKG[#All],2,FALSE)</f>
        <v>220000</v>
      </c>
    </row>
    <row r="1417" spans="4:16" x14ac:dyDescent="0.25">
      <c r="D1417" s="4" t="s">
        <v>826</v>
      </c>
      <c r="E1417" s="5">
        <v>44673</v>
      </c>
      <c r="F1417" s="6">
        <v>0.91666666666666663</v>
      </c>
      <c r="G1417" s="6">
        <v>0.25</v>
      </c>
      <c r="H1417" s="6">
        <f>MOD(Produccion[HORA FIN]-Produccion[HORA INICIO],1)</f>
        <v>0.33333333333333337</v>
      </c>
      <c r="I1417" s="16" t="s">
        <v>294</v>
      </c>
      <c r="J1417" s="7" t="s">
        <v>788</v>
      </c>
      <c r="K1417" s="7" t="s">
        <v>13</v>
      </c>
      <c r="L1417" s="7">
        <v>42</v>
      </c>
      <c r="M1417" s="7">
        <v>20</v>
      </c>
      <c r="N1417" s="7">
        <f>Produccion[[#This Row],[Cant. Bolsas]]*Produccion[[#This Row],[Kilos Bolsa]]</f>
        <v>840</v>
      </c>
      <c r="O1417" s="8" t="s">
        <v>827</v>
      </c>
      <c r="P1417" s="29">
        <f>Produccion[[#This Row],[Kilos Producidos]]*VLOOKUP(Produccion[[#This Row],[PRODUCTO]],ValorXKG[#All],2,FALSE)</f>
        <v>84000</v>
      </c>
    </row>
    <row r="1418" spans="4:16" x14ac:dyDescent="0.25">
      <c r="D1418" s="4" t="s">
        <v>825</v>
      </c>
      <c r="E1418" s="5">
        <v>44674</v>
      </c>
      <c r="F1418" s="6">
        <v>0.25</v>
      </c>
      <c r="G1418" s="6">
        <v>0.52500000000000002</v>
      </c>
      <c r="H1418" s="6">
        <f>MOD(Produccion[HORA FIN]-Produccion[HORA INICIO],1)</f>
        <v>0.27500000000000002</v>
      </c>
      <c r="I1418" s="16" t="s">
        <v>430</v>
      </c>
      <c r="J1418" s="7" t="s">
        <v>413</v>
      </c>
      <c r="K1418" s="7" t="s">
        <v>13</v>
      </c>
      <c r="L1418" s="7">
        <v>38</v>
      </c>
      <c r="M1418" s="7">
        <v>50</v>
      </c>
      <c r="N1418" s="7">
        <f>Produccion[[#This Row],[Cant. Bolsas]]*Produccion[[#This Row],[Kilos Bolsa]]</f>
        <v>1900</v>
      </c>
      <c r="O1418" s="8" t="s">
        <v>827</v>
      </c>
      <c r="P1418" s="29">
        <f>Produccion[[#This Row],[Kilos Producidos]]*VLOOKUP(Produccion[[#This Row],[PRODUCTO]],ValorXKG[#All],2,FALSE)</f>
        <v>190000</v>
      </c>
    </row>
    <row r="1419" spans="4:16" x14ac:dyDescent="0.25">
      <c r="D1419" s="4" t="s">
        <v>825</v>
      </c>
      <c r="E1419" s="5">
        <v>44674</v>
      </c>
      <c r="F1419" s="6">
        <v>0.52500000000000002</v>
      </c>
      <c r="G1419" s="6">
        <v>0.58333333333333337</v>
      </c>
      <c r="H1419" s="6">
        <f>MOD(Produccion[HORA FIN]-Produccion[HORA INICIO],1)</f>
        <v>5.8333333333333348E-2</v>
      </c>
      <c r="I1419" s="16" t="s">
        <v>22</v>
      </c>
      <c r="J1419" s="7" t="s">
        <v>413</v>
      </c>
      <c r="K1419" s="7" t="s">
        <v>23</v>
      </c>
      <c r="L1419" s="7"/>
      <c r="M1419" s="7"/>
      <c r="N1419" s="7">
        <f>Produccion[[#This Row],[Cant. Bolsas]]*Produccion[[#This Row],[Kilos Bolsa]]</f>
        <v>0</v>
      </c>
      <c r="O1419" s="8" t="s">
        <v>28</v>
      </c>
      <c r="P1419" s="29">
        <f>Produccion[[#This Row],[Kilos Producidos]]*VLOOKUP(Produccion[[#This Row],[PRODUCTO]],ValorXKG[#All],2,FALSE)</f>
        <v>0</v>
      </c>
    </row>
    <row r="1420" spans="4:16" x14ac:dyDescent="0.25">
      <c r="D1420" s="4" t="s">
        <v>824</v>
      </c>
      <c r="E1420" s="5">
        <v>44674</v>
      </c>
      <c r="F1420" s="6">
        <v>0.58333333333333337</v>
      </c>
      <c r="G1420" s="6">
        <v>0.91666666666666663</v>
      </c>
      <c r="H1420" s="6">
        <f>MOD(Produccion[HORA FIN]-Produccion[HORA INICIO],1)</f>
        <v>0.33333333333333326</v>
      </c>
      <c r="I1420" s="16" t="s">
        <v>431</v>
      </c>
      <c r="J1420" s="7" t="s">
        <v>783</v>
      </c>
      <c r="K1420" s="7" t="s">
        <v>19</v>
      </c>
      <c r="L1420" s="7">
        <v>34</v>
      </c>
      <c r="M1420" s="7">
        <v>50</v>
      </c>
      <c r="N1420" s="7">
        <f>Produccion[[#This Row],[Cant. Bolsas]]*Produccion[[#This Row],[Kilos Bolsa]]</f>
        <v>1700</v>
      </c>
      <c r="O1420" s="8" t="s">
        <v>827</v>
      </c>
      <c r="P1420" s="29">
        <f>Produccion[[#This Row],[Kilos Producidos]]*VLOOKUP(Produccion[[#This Row],[PRODUCTO]],ValorXKG[#All],2,FALSE)</f>
        <v>170000</v>
      </c>
    </row>
    <row r="1421" spans="4:16" x14ac:dyDescent="0.25">
      <c r="D1421" s="4" t="s">
        <v>824</v>
      </c>
      <c r="E1421" s="5">
        <v>44674</v>
      </c>
      <c r="F1421" s="6">
        <v>0.58333333333333337</v>
      </c>
      <c r="G1421" s="6">
        <v>0.91666666666666663</v>
      </c>
      <c r="H1421" s="6">
        <f>MOD(Produccion[HORA FIN]-Produccion[HORA INICIO],1)</f>
        <v>0.33333333333333326</v>
      </c>
      <c r="I1421" s="16" t="s">
        <v>294</v>
      </c>
      <c r="J1421" s="7" t="s">
        <v>783</v>
      </c>
      <c r="K1421" s="7" t="s">
        <v>19</v>
      </c>
      <c r="L1421" s="7">
        <v>42</v>
      </c>
      <c r="M1421" s="7">
        <v>20</v>
      </c>
      <c r="N1421" s="7">
        <f>Produccion[[#This Row],[Cant. Bolsas]]*Produccion[[#This Row],[Kilos Bolsa]]</f>
        <v>840</v>
      </c>
      <c r="O1421" s="8" t="s">
        <v>827</v>
      </c>
      <c r="P1421" s="29">
        <f>Produccion[[#This Row],[Kilos Producidos]]*VLOOKUP(Produccion[[#This Row],[PRODUCTO]],ValorXKG[#All],2,FALSE)</f>
        <v>84000</v>
      </c>
    </row>
    <row r="1422" spans="4:16" x14ac:dyDescent="0.25">
      <c r="D1422" s="4" t="s">
        <v>824</v>
      </c>
      <c r="E1422" s="5">
        <v>44675</v>
      </c>
      <c r="F1422" s="6">
        <v>0.58333333333333337</v>
      </c>
      <c r="G1422" s="6">
        <v>0.64930555555555558</v>
      </c>
      <c r="H1422" s="6">
        <f>MOD(Produccion[HORA FIN]-Produccion[HORA INICIO],1)</f>
        <v>6.597222222222221E-2</v>
      </c>
      <c r="I1422" s="16" t="s">
        <v>22</v>
      </c>
      <c r="J1422" s="7" t="s">
        <v>413</v>
      </c>
      <c r="K1422" s="7" t="s">
        <v>23</v>
      </c>
      <c r="L1422" s="7"/>
      <c r="M1422" s="7"/>
      <c r="N1422" s="7">
        <f>Produccion[[#This Row],[Cant. Bolsas]]*Produccion[[#This Row],[Kilos Bolsa]]</f>
        <v>0</v>
      </c>
      <c r="O1422" s="8" t="s">
        <v>45</v>
      </c>
      <c r="P1422" s="29">
        <f>Produccion[[#This Row],[Kilos Producidos]]*VLOOKUP(Produccion[[#This Row],[PRODUCTO]],ValorXKG[#All],2,FALSE)</f>
        <v>0</v>
      </c>
    </row>
    <row r="1423" spans="4:16" x14ac:dyDescent="0.25">
      <c r="D1423" s="4" t="s">
        <v>824</v>
      </c>
      <c r="E1423" s="5">
        <v>44675</v>
      </c>
      <c r="F1423" s="6">
        <v>0.64930555555555558</v>
      </c>
      <c r="G1423" s="6">
        <v>0.91666666666666663</v>
      </c>
      <c r="H1423" s="6">
        <f>MOD(Produccion[HORA FIN]-Produccion[HORA INICIO],1)</f>
        <v>0.26736111111111105</v>
      </c>
      <c r="I1423" s="16" t="s">
        <v>432</v>
      </c>
      <c r="J1423" s="7" t="s">
        <v>413</v>
      </c>
      <c r="K1423" s="7" t="s">
        <v>19</v>
      </c>
      <c r="L1423" s="7">
        <v>39</v>
      </c>
      <c r="M1423" s="7">
        <v>50</v>
      </c>
      <c r="N1423" s="7">
        <f>Produccion[[#This Row],[Cant. Bolsas]]*Produccion[[#This Row],[Kilos Bolsa]]</f>
        <v>1950</v>
      </c>
      <c r="O1423" s="8" t="s">
        <v>827</v>
      </c>
      <c r="P1423" s="29">
        <f>Produccion[[#This Row],[Kilos Producidos]]*VLOOKUP(Produccion[[#This Row],[PRODUCTO]],ValorXKG[#All],2,FALSE)</f>
        <v>195000</v>
      </c>
    </row>
    <row r="1424" spans="4:16" x14ac:dyDescent="0.25">
      <c r="D1424" s="4" t="s">
        <v>826</v>
      </c>
      <c r="E1424" s="5">
        <v>44675</v>
      </c>
      <c r="F1424" s="6">
        <v>0.91666666666666663</v>
      </c>
      <c r="G1424" s="6">
        <v>0</v>
      </c>
      <c r="H1424" s="6">
        <f>MOD(Produccion[HORA FIN]-Produccion[HORA INICIO],1)</f>
        <v>8.333333333333337E-2</v>
      </c>
      <c r="I1424" s="16" t="s">
        <v>12</v>
      </c>
      <c r="J1424" s="7" t="s">
        <v>788</v>
      </c>
      <c r="K1424" s="7" t="s">
        <v>19</v>
      </c>
      <c r="L1424" s="7">
        <v>8</v>
      </c>
      <c r="M1424" s="7">
        <v>50</v>
      </c>
      <c r="N1424" s="7">
        <f>Produccion[[#This Row],[Cant. Bolsas]]*Produccion[[#This Row],[Kilos Bolsa]]</f>
        <v>400</v>
      </c>
      <c r="O1424" s="8" t="s">
        <v>827</v>
      </c>
      <c r="P1424" s="29">
        <f>Produccion[[#This Row],[Kilos Producidos]]*VLOOKUP(Produccion[[#This Row],[PRODUCTO]],ValorXKG[#All],2,FALSE)</f>
        <v>40000</v>
      </c>
    </row>
    <row r="1425" spans="4:16" x14ac:dyDescent="0.25">
      <c r="D1425" s="4" t="s">
        <v>826</v>
      </c>
      <c r="E1425" s="5">
        <v>44675</v>
      </c>
      <c r="F1425" s="6">
        <v>0</v>
      </c>
      <c r="G1425" s="6">
        <v>8.3333333333333329E-2</v>
      </c>
      <c r="H1425" s="6">
        <f>MOD(Produccion[HORA FIN]-Produccion[HORA INICIO],1)</f>
        <v>8.3333333333333329E-2</v>
      </c>
      <c r="I1425" s="16" t="s">
        <v>22</v>
      </c>
      <c r="J1425" s="7" t="s">
        <v>788</v>
      </c>
      <c r="K1425" s="7" t="s">
        <v>23</v>
      </c>
      <c r="L1425" s="7"/>
      <c r="M1425" s="7"/>
      <c r="N1425" s="7">
        <f>Produccion[[#This Row],[Cant. Bolsas]]*Produccion[[#This Row],[Kilos Bolsa]]</f>
        <v>0</v>
      </c>
      <c r="O1425" s="8" t="s">
        <v>41</v>
      </c>
      <c r="P1425" s="29">
        <f>Produccion[[#This Row],[Kilos Producidos]]*VLOOKUP(Produccion[[#This Row],[PRODUCTO]],ValorXKG[#All],2,FALSE)</f>
        <v>0</v>
      </c>
    </row>
    <row r="1426" spans="4:16" x14ac:dyDescent="0.25">
      <c r="D1426" s="4" t="s">
        <v>826</v>
      </c>
      <c r="E1426" s="5">
        <v>44675</v>
      </c>
      <c r="F1426" s="6">
        <v>8.3333333333333329E-2</v>
      </c>
      <c r="G1426" s="6">
        <v>0.25</v>
      </c>
      <c r="H1426" s="6">
        <f>MOD(Produccion[HORA FIN]-Produccion[HORA INICIO],1)</f>
        <v>0.16666666666666669</v>
      </c>
      <c r="I1426" s="16" t="s">
        <v>141</v>
      </c>
      <c r="J1426" s="7" t="s">
        <v>788</v>
      </c>
      <c r="K1426" s="7" t="s">
        <v>331</v>
      </c>
      <c r="L1426" s="7">
        <v>44</v>
      </c>
      <c r="M1426" s="7">
        <v>30</v>
      </c>
      <c r="N1426" s="7">
        <f>Produccion[[#This Row],[Cant. Bolsas]]*Produccion[[#This Row],[Kilos Bolsa]]</f>
        <v>1320</v>
      </c>
      <c r="O1426" s="8" t="s">
        <v>827</v>
      </c>
      <c r="P1426" s="29">
        <f>Produccion[[#This Row],[Kilos Producidos]]*VLOOKUP(Produccion[[#This Row],[PRODUCTO]],ValorXKG[#All],2,FALSE)</f>
        <v>151800</v>
      </c>
    </row>
    <row r="1427" spans="4:16" x14ac:dyDescent="0.25">
      <c r="D1427" s="4" t="s">
        <v>825</v>
      </c>
      <c r="E1427" s="5">
        <v>44676</v>
      </c>
      <c r="F1427" s="6">
        <v>0.25</v>
      </c>
      <c r="G1427" s="6">
        <v>0.35416666666666669</v>
      </c>
      <c r="H1427" s="6">
        <f>MOD(Produccion[HORA FIN]-Produccion[HORA INICIO],1)</f>
        <v>0.10416666666666669</v>
      </c>
      <c r="I1427" s="16" t="s">
        <v>33</v>
      </c>
      <c r="J1427" s="7" t="s">
        <v>66</v>
      </c>
      <c r="K1427" s="7" t="s">
        <v>331</v>
      </c>
      <c r="L1427" s="7">
        <v>20</v>
      </c>
      <c r="M1427" s="7">
        <v>30</v>
      </c>
      <c r="N1427" s="7">
        <f>Produccion[[#This Row],[Cant. Bolsas]]*Produccion[[#This Row],[Kilos Bolsa]]</f>
        <v>600</v>
      </c>
      <c r="O1427" s="8" t="s">
        <v>827</v>
      </c>
      <c r="P1427" s="29">
        <f>Produccion[[#This Row],[Kilos Producidos]]*VLOOKUP(Produccion[[#This Row],[PRODUCTO]],ValorXKG[#All],2,FALSE)</f>
        <v>69000</v>
      </c>
    </row>
    <row r="1428" spans="4:16" x14ac:dyDescent="0.25">
      <c r="D1428" s="4" t="s">
        <v>825</v>
      </c>
      <c r="E1428" s="5">
        <v>44676</v>
      </c>
      <c r="F1428" s="6">
        <v>0.35416666666666669</v>
      </c>
      <c r="G1428" s="6">
        <v>0.41666666666666669</v>
      </c>
      <c r="H1428" s="6">
        <f>MOD(Produccion[HORA FIN]-Produccion[HORA INICIO],1)</f>
        <v>6.25E-2</v>
      </c>
      <c r="I1428" s="16" t="s">
        <v>22</v>
      </c>
      <c r="J1428" s="7" t="s">
        <v>66</v>
      </c>
      <c r="K1428" s="7" t="s">
        <v>23</v>
      </c>
      <c r="L1428" s="7"/>
      <c r="M1428" s="7"/>
      <c r="N1428" s="7">
        <f>Produccion[[#This Row],[Cant. Bolsas]]*Produccion[[#This Row],[Kilos Bolsa]]</f>
        <v>0</v>
      </c>
      <c r="O1428" s="8" t="s">
        <v>45</v>
      </c>
      <c r="P1428" s="29">
        <f>Produccion[[#This Row],[Kilos Producidos]]*VLOOKUP(Produccion[[#This Row],[PRODUCTO]],ValorXKG[#All],2,FALSE)</f>
        <v>0</v>
      </c>
    </row>
    <row r="1429" spans="4:16" x14ac:dyDescent="0.25">
      <c r="D1429" s="4" t="s">
        <v>825</v>
      </c>
      <c r="E1429" s="5">
        <v>44676</v>
      </c>
      <c r="F1429" s="6">
        <v>0.41666666666666669</v>
      </c>
      <c r="G1429" s="6">
        <v>0.60416666666666663</v>
      </c>
      <c r="H1429" s="6">
        <f>MOD(Produccion[HORA FIN]-Produccion[HORA INICIO],1)</f>
        <v>0.18749999999999994</v>
      </c>
      <c r="I1429" s="16" t="s">
        <v>12</v>
      </c>
      <c r="J1429" s="7" t="s">
        <v>66</v>
      </c>
      <c r="K1429" s="7" t="s">
        <v>331</v>
      </c>
      <c r="L1429" s="7">
        <v>30</v>
      </c>
      <c r="M1429" s="7">
        <v>30</v>
      </c>
      <c r="N1429" s="7">
        <f>Produccion[[#This Row],[Cant. Bolsas]]*Produccion[[#This Row],[Kilos Bolsa]]</f>
        <v>900</v>
      </c>
      <c r="O1429" s="8" t="s">
        <v>827</v>
      </c>
      <c r="P1429" s="29">
        <f>Produccion[[#This Row],[Kilos Producidos]]*VLOOKUP(Produccion[[#This Row],[PRODUCTO]],ValorXKG[#All],2,FALSE)</f>
        <v>103500</v>
      </c>
    </row>
    <row r="1430" spans="4:16" x14ac:dyDescent="0.25">
      <c r="D1430" s="4" t="s">
        <v>824</v>
      </c>
      <c r="E1430" s="5">
        <v>44676</v>
      </c>
      <c r="F1430" s="6">
        <v>0.60416666666666663</v>
      </c>
      <c r="G1430" s="6">
        <v>0.91666666666666663</v>
      </c>
      <c r="H1430" s="6">
        <f>MOD(Produccion[HORA FIN]-Produccion[HORA INICIO],1)</f>
        <v>0.3125</v>
      </c>
      <c r="I1430" s="16" t="s">
        <v>83</v>
      </c>
      <c r="J1430" s="7" t="s">
        <v>783</v>
      </c>
      <c r="K1430" s="7" t="s">
        <v>32</v>
      </c>
      <c r="L1430" s="7">
        <v>58</v>
      </c>
      <c r="M1430" s="7">
        <v>30</v>
      </c>
      <c r="N1430" s="7">
        <f>Produccion[[#This Row],[Cant. Bolsas]]*Produccion[[#This Row],[Kilos Bolsa]]</f>
        <v>1740</v>
      </c>
      <c r="O1430" s="8" t="s">
        <v>827</v>
      </c>
      <c r="P1430" s="29">
        <f>Produccion[[#This Row],[Kilos Producidos]]*VLOOKUP(Produccion[[#This Row],[PRODUCTO]],ValorXKG[#All],2,FALSE)</f>
        <v>200100</v>
      </c>
    </row>
    <row r="1431" spans="4:16" x14ac:dyDescent="0.25">
      <c r="D1431" s="4" t="s">
        <v>826</v>
      </c>
      <c r="E1431" s="5">
        <v>44676</v>
      </c>
      <c r="F1431" s="6">
        <v>0.91666666666666663</v>
      </c>
      <c r="G1431" s="6">
        <v>0.20833333333333334</v>
      </c>
      <c r="H1431" s="6">
        <f>MOD(Produccion[HORA FIN]-Produccion[HORA INICIO],1)</f>
        <v>0.29166666666666674</v>
      </c>
      <c r="I1431" s="16" t="s">
        <v>165</v>
      </c>
      <c r="J1431" s="7" t="s">
        <v>788</v>
      </c>
      <c r="K1431" s="7" t="s">
        <v>32</v>
      </c>
      <c r="L1431" s="7">
        <v>52</v>
      </c>
      <c r="M1431" s="7">
        <v>30</v>
      </c>
      <c r="N1431" s="7">
        <f>Produccion[[#This Row],[Cant. Bolsas]]*Produccion[[#This Row],[Kilos Bolsa]]</f>
        <v>1560</v>
      </c>
      <c r="O1431" s="8" t="s">
        <v>827</v>
      </c>
      <c r="P1431" s="29">
        <f>Produccion[[#This Row],[Kilos Producidos]]*VLOOKUP(Produccion[[#This Row],[PRODUCTO]],ValorXKG[#All],2,FALSE)</f>
        <v>179400</v>
      </c>
    </row>
    <row r="1432" spans="4:16" x14ac:dyDescent="0.25">
      <c r="D1432" s="4" t="s">
        <v>826</v>
      </c>
      <c r="E1432" s="5">
        <v>44676</v>
      </c>
      <c r="F1432" s="6">
        <v>0.20833333333333334</v>
      </c>
      <c r="G1432" s="6">
        <v>0.25</v>
      </c>
      <c r="H1432" s="6">
        <f>MOD(Produccion[HORA FIN]-Produccion[HORA INICIO],1)</f>
        <v>4.1666666666666657E-2</v>
      </c>
      <c r="I1432" s="16" t="s">
        <v>22</v>
      </c>
      <c r="J1432" s="7" t="s">
        <v>788</v>
      </c>
      <c r="K1432" s="7" t="s">
        <v>23</v>
      </c>
      <c r="L1432" s="7"/>
      <c r="M1432" s="7"/>
      <c r="N1432" s="7">
        <f>Produccion[[#This Row],[Cant. Bolsas]]*Produccion[[#This Row],[Kilos Bolsa]]</f>
        <v>0</v>
      </c>
      <c r="O1432" s="8" t="s">
        <v>28</v>
      </c>
      <c r="P1432" s="29">
        <f>Produccion[[#This Row],[Kilos Producidos]]*VLOOKUP(Produccion[[#This Row],[PRODUCTO]],ValorXKG[#All],2,FALSE)</f>
        <v>0</v>
      </c>
    </row>
    <row r="1433" spans="4:16" x14ac:dyDescent="0.25">
      <c r="D1433" s="4" t="s">
        <v>825</v>
      </c>
      <c r="E1433" s="5">
        <v>44677</v>
      </c>
      <c r="F1433" s="6">
        <v>0.25</v>
      </c>
      <c r="G1433" s="6">
        <v>0.58333333333333337</v>
      </c>
      <c r="H1433" s="6">
        <f>MOD(Produccion[HORA FIN]-Produccion[HORA INICIO],1)</f>
        <v>0.33333333333333337</v>
      </c>
      <c r="I1433" s="16" t="s">
        <v>276</v>
      </c>
      <c r="J1433" s="7" t="s">
        <v>66</v>
      </c>
      <c r="K1433" s="7" t="s">
        <v>26</v>
      </c>
      <c r="L1433" s="7">
        <v>61</v>
      </c>
      <c r="M1433" s="7">
        <v>40</v>
      </c>
      <c r="N1433" s="7">
        <f>Produccion[[#This Row],[Cant. Bolsas]]*Produccion[[#This Row],[Kilos Bolsa]]</f>
        <v>2440</v>
      </c>
      <c r="O1433" s="8" t="s">
        <v>827</v>
      </c>
      <c r="P1433" s="29">
        <f>Produccion[[#This Row],[Kilos Producidos]]*VLOOKUP(Produccion[[#This Row],[PRODUCTO]],ValorXKG[#All],2,FALSE)</f>
        <v>366000</v>
      </c>
    </row>
    <row r="1434" spans="4:16" x14ac:dyDescent="0.25">
      <c r="D1434" s="4" t="s">
        <v>824</v>
      </c>
      <c r="E1434" s="5">
        <v>44677</v>
      </c>
      <c r="F1434" s="6">
        <v>0.58333333333333337</v>
      </c>
      <c r="G1434" s="6">
        <v>0.64583333333333337</v>
      </c>
      <c r="H1434" s="6">
        <f>MOD(Produccion[HORA FIN]-Produccion[HORA INICIO],1)</f>
        <v>6.25E-2</v>
      </c>
      <c r="I1434" s="16" t="s">
        <v>168</v>
      </c>
      <c r="J1434" s="7" t="s">
        <v>783</v>
      </c>
      <c r="K1434" s="7" t="s">
        <v>26</v>
      </c>
      <c r="L1434" s="7">
        <v>5</v>
      </c>
      <c r="M1434" s="7">
        <v>40</v>
      </c>
      <c r="N1434" s="7">
        <f>Produccion[[#This Row],[Cant. Bolsas]]*Produccion[[#This Row],[Kilos Bolsa]]</f>
        <v>200</v>
      </c>
      <c r="O1434" s="8" t="s">
        <v>827</v>
      </c>
      <c r="P1434" s="29">
        <f>Produccion[[#This Row],[Kilos Producidos]]*VLOOKUP(Produccion[[#This Row],[PRODUCTO]],ValorXKG[#All],2,FALSE)</f>
        <v>30000</v>
      </c>
    </row>
    <row r="1435" spans="4:16" x14ac:dyDescent="0.25">
      <c r="D1435" s="4" t="s">
        <v>824</v>
      </c>
      <c r="E1435" s="5">
        <v>44677</v>
      </c>
      <c r="F1435" s="6">
        <v>0.64583333333333337</v>
      </c>
      <c r="G1435" s="6">
        <v>0.6875</v>
      </c>
      <c r="H1435" s="6">
        <f>MOD(Produccion[HORA FIN]-Produccion[HORA INICIO],1)</f>
        <v>4.166666666666663E-2</v>
      </c>
      <c r="I1435" s="16" t="s">
        <v>22</v>
      </c>
      <c r="J1435" s="7" t="s">
        <v>783</v>
      </c>
      <c r="K1435" s="7" t="s">
        <v>23</v>
      </c>
      <c r="L1435" s="7"/>
      <c r="M1435" s="7"/>
      <c r="N1435" s="7">
        <f>Produccion[[#This Row],[Cant. Bolsas]]*Produccion[[#This Row],[Kilos Bolsa]]</f>
        <v>0</v>
      </c>
      <c r="O1435" s="8" t="s">
        <v>45</v>
      </c>
      <c r="P1435" s="29">
        <f>Produccion[[#This Row],[Kilos Producidos]]*VLOOKUP(Produccion[[#This Row],[PRODUCTO]],ValorXKG[#All],2,FALSE)</f>
        <v>0</v>
      </c>
    </row>
    <row r="1436" spans="4:16" x14ac:dyDescent="0.25">
      <c r="D1436" s="4" t="s">
        <v>824</v>
      </c>
      <c r="E1436" s="5">
        <v>44677</v>
      </c>
      <c r="F1436" s="6">
        <v>0.6875</v>
      </c>
      <c r="G1436" s="6">
        <v>0.91666666666666663</v>
      </c>
      <c r="H1436" s="6">
        <f>MOD(Produccion[HORA FIN]-Produccion[HORA INICIO],1)</f>
        <v>0.22916666666666663</v>
      </c>
      <c r="I1436" s="16" t="s">
        <v>433</v>
      </c>
      <c r="J1436" s="7" t="s">
        <v>783</v>
      </c>
      <c r="K1436" s="7" t="s">
        <v>64</v>
      </c>
      <c r="L1436" s="7">
        <v>46</v>
      </c>
      <c r="M1436" s="7">
        <v>30</v>
      </c>
      <c r="N1436" s="7">
        <f>Produccion[[#This Row],[Cant. Bolsas]]*Produccion[[#This Row],[Kilos Bolsa]]</f>
        <v>1380</v>
      </c>
      <c r="O1436" s="8" t="s">
        <v>827</v>
      </c>
      <c r="P1436" s="29">
        <f>Produccion[[#This Row],[Kilos Producidos]]*VLOOKUP(Produccion[[#This Row],[PRODUCTO]],ValorXKG[#All],2,FALSE)</f>
        <v>158700</v>
      </c>
    </row>
    <row r="1437" spans="4:16" x14ac:dyDescent="0.25">
      <c r="D1437" s="4" t="s">
        <v>826</v>
      </c>
      <c r="E1437" s="5">
        <v>44677</v>
      </c>
      <c r="F1437" s="6">
        <v>0.91666666666666663</v>
      </c>
      <c r="G1437" s="6">
        <v>0.25</v>
      </c>
      <c r="H1437" s="6">
        <f>MOD(Produccion[HORA FIN]-Produccion[HORA INICIO],1)</f>
        <v>0.33333333333333337</v>
      </c>
      <c r="I1437" s="16" t="s">
        <v>434</v>
      </c>
      <c r="J1437" s="7" t="s">
        <v>788</v>
      </c>
      <c r="K1437" s="7" t="s">
        <v>32</v>
      </c>
      <c r="L1437" s="7">
        <v>61</v>
      </c>
      <c r="M1437" s="7">
        <v>30</v>
      </c>
      <c r="N1437" s="7">
        <f>Produccion[[#This Row],[Cant. Bolsas]]*Produccion[[#This Row],[Kilos Bolsa]]</f>
        <v>1830</v>
      </c>
      <c r="O1437" s="8" t="s">
        <v>827</v>
      </c>
      <c r="P1437" s="29">
        <f>Produccion[[#This Row],[Kilos Producidos]]*VLOOKUP(Produccion[[#This Row],[PRODUCTO]],ValorXKG[#All],2,FALSE)</f>
        <v>210450</v>
      </c>
    </row>
    <row r="1438" spans="4:16" x14ac:dyDescent="0.25">
      <c r="D1438" s="4" t="s">
        <v>825</v>
      </c>
      <c r="E1438" s="5">
        <v>44678</v>
      </c>
      <c r="F1438" s="6">
        <v>0.25</v>
      </c>
      <c r="G1438" s="6">
        <v>0.52777777777777779</v>
      </c>
      <c r="H1438" s="6">
        <f>MOD(Produccion[HORA FIN]-Produccion[HORA INICIO],1)</f>
        <v>0.27777777777777779</v>
      </c>
      <c r="I1438" s="16" t="s">
        <v>236</v>
      </c>
      <c r="J1438" s="7" t="s">
        <v>66</v>
      </c>
      <c r="K1438" s="7" t="s">
        <v>32</v>
      </c>
      <c r="L1438" s="7">
        <v>45</v>
      </c>
      <c r="M1438" s="7">
        <v>30</v>
      </c>
      <c r="N1438" s="7">
        <f>Produccion[[#This Row],[Cant. Bolsas]]*Produccion[[#This Row],[Kilos Bolsa]]</f>
        <v>1350</v>
      </c>
      <c r="O1438" s="8" t="s">
        <v>827</v>
      </c>
      <c r="P1438" s="29">
        <f>Produccion[[#This Row],[Kilos Producidos]]*VLOOKUP(Produccion[[#This Row],[PRODUCTO]],ValorXKG[#All],2,FALSE)</f>
        <v>155250</v>
      </c>
    </row>
    <row r="1439" spans="4:16" x14ac:dyDescent="0.25">
      <c r="D1439" s="4" t="s">
        <v>825</v>
      </c>
      <c r="E1439" s="5">
        <v>44678</v>
      </c>
      <c r="F1439" s="6">
        <v>0.52777777777777779</v>
      </c>
      <c r="G1439" s="6">
        <v>0.58333333333333337</v>
      </c>
      <c r="H1439" s="6">
        <f>MOD(Produccion[HORA FIN]-Produccion[HORA INICIO],1)</f>
        <v>5.555555555555558E-2</v>
      </c>
      <c r="I1439" s="16" t="s">
        <v>22</v>
      </c>
      <c r="J1439" s="7" t="s">
        <v>66</v>
      </c>
      <c r="K1439" s="7" t="s">
        <v>23</v>
      </c>
      <c r="L1439" s="7"/>
      <c r="M1439" s="7"/>
      <c r="N1439" s="7">
        <f>Produccion[[#This Row],[Cant. Bolsas]]*Produccion[[#This Row],[Kilos Bolsa]]</f>
        <v>0</v>
      </c>
      <c r="O1439" s="8" t="s">
        <v>49</v>
      </c>
      <c r="P1439" s="29">
        <f>Produccion[[#This Row],[Kilos Producidos]]*VLOOKUP(Produccion[[#This Row],[PRODUCTO]],ValorXKG[#All],2,FALSE)</f>
        <v>0</v>
      </c>
    </row>
    <row r="1440" spans="4:16" x14ac:dyDescent="0.25">
      <c r="D1440" s="4" t="s">
        <v>824</v>
      </c>
      <c r="E1440" s="5">
        <v>44678</v>
      </c>
      <c r="F1440" s="6">
        <v>0.58333333333333337</v>
      </c>
      <c r="G1440" s="6">
        <v>0.91666666666666663</v>
      </c>
      <c r="H1440" s="6">
        <f>MOD(Produccion[HORA FIN]-Produccion[HORA INICIO],1)</f>
        <v>0.33333333333333326</v>
      </c>
      <c r="I1440" s="16" t="s">
        <v>22</v>
      </c>
      <c r="J1440" s="7" t="s">
        <v>783</v>
      </c>
      <c r="K1440" s="7" t="s">
        <v>23</v>
      </c>
      <c r="L1440" s="7"/>
      <c r="M1440" s="7"/>
      <c r="N1440" s="7">
        <f>Produccion[[#This Row],[Cant. Bolsas]]*Produccion[[#This Row],[Kilos Bolsa]]</f>
        <v>0</v>
      </c>
      <c r="O1440" s="8" t="s">
        <v>49</v>
      </c>
      <c r="P1440" s="29">
        <f>Produccion[[#This Row],[Kilos Producidos]]*VLOOKUP(Produccion[[#This Row],[PRODUCTO]],ValorXKG[#All],2,FALSE)</f>
        <v>0</v>
      </c>
    </row>
    <row r="1441" spans="4:16" x14ac:dyDescent="0.25">
      <c r="D1441" s="4" t="s">
        <v>826</v>
      </c>
      <c r="E1441" s="5">
        <v>44678</v>
      </c>
      <c r="F1441" s="6">
        <v>0.91666666666666663</v>
      </c>
      <c r="G1441" s="6">
        <v>0.25</v>
      </c>
      <c r="H1441" s="6">
        <f>MOD(Produccion[HORA FIN]-Produccion[HORA INICIO],1)</f>
        <v>0.33333333333333337</v>
      </c>
      <c r="I1441" s="16" t="s">
        <v>22</v>
      </c>
      <c r="J1441" s="7" t="s">
        <v>788</v>
      </c>
      <c r="K1441" s="7" t="s">
        <v>23</v>
      </c>
      <c r="L1441" s="7"/>
      <c r="M1441" s="7"/>
      <c r="N1441" s="7">
        <f>Produccion[[#This Row],[Cant. Bolsas]]*Produccion[[#This Row],[Kilos Bolsa]]</f>
        <v>0</v>
      </c>
      <c r="O1441" s="8" t="s">
        <v>49</v>
      </c>
      <c r="P1441" s="29">
        <f>Produccion[[#This Row],[Kilos Producidos]]*VLOOKUP(Produccion[[#This Row],[PRODUCTO]],ValorXKG[#All],2,FALSE)</f>
        <v>0</v>
      </c>
    </row>
    <row r="1442" spans="4:16" x14ac:dyDescent="0.25">
      <c r="D1442" s="4" t="s">
        <v>825</v>
      </c>
      <c r="E1442" s="5">
        <v>44679</v>
      </c>
      <c r="F1442" s="6">
        <v>0.25</v>
      </c>
      <c r="G1442" s="6">
        <v>0.30555555555555558</v>
      </c>
      <c r="H1442" s="6">
        <f>MOD(Produccion[HORA FIN]-Produccion[HORA INICIO],1)</f>
        <v>5.555555555555558E-2</v>
      </c>
      <c r="I1442" s="16" t="s">
        <v>22</v>
      </c>
      <c r="J1442" s="7" t="s">
        <v>66</v>
      </c>
      <c r="K1442" s="7" t="s">
        <v>23</v>
      </c>
      <c r="L1442" s="7"/>
      <c r="M1442" s="7"/>
      <c r="N1442" s="7">
        <f>Produccion[[#This Row],[Cant. Bolsas]]*Produccion[[#This Row],[Kilos Bolsa]]</f>
        <v>0</v>
      </c>
      <c r="O1442" s="8" t="s">
        <v>45</v>
      </c>
      <c r="P1442" s="29">
        <f>Produccion[[#This Row],[Kilos Producidos]]*VLOOKUP(Produccion[[#This Row],[PRODUCTO]],ValorXKG[#All],2,FALSE)</f>
        <v>0</v>
      </c>
    </row>
    <row r="1443" spans="4:16" x14ac:dyDescent="0.25">
      <c r="D1443" s="4" t="s">
        <v>825</v>
      </c>
      <c r="E1443" s="5">
        <v>44679</v>
      </c>
      <c r="F1443" s="6">
        <v>0.30555555555555558</v>
      </c>
      <c r="G1443" s="6">
        <v>0.58333333333333337</v>
      </c>
      <c r="H1443" s="6">
        <f>MOD(Produccion[HORA FIN]-Produccion[HORA INICIO],1)</f>
        <v>0.27777777777777779</v>
      </c>
      <c r="I1443" s="16" t="s">
        <v>224</v>
      </c>
      <c r="J1443" s="7" t="s">
        <v>66</v>
      </c>
      <c r="K1443" s="7" t="s">
        <v>13</v>
      </c>
      <c r="L1443" s="7">
        <v>38</v>
      </c>
      <c r="M1443" s="7">
        <v>50</v>
      </c>
      <c r="N1443" s="7">
        <f>Produccion[[#This Row],[Cant. Bolsas]]*Produccion[[#This Row],[Kilos Bolsa]]</f>
        <v>1900</v>
      </c>
      <c r="O1443" s="8" t="s">
        <v>827</v>
      </c>
      <c r="P1443" s="29">
        <f>Produccion[[#This Row],[Kilos Producidos]]*VLOOKUP(Produccion[[#This Row],[PRODUCTO]],ValorXKG[#All],2,FALSE)</f>
        <v>190000</v>
      </c>
    </row>
    <row r="1444" spans="4:16" x14ac:dyDescent="0.25">
      <c r="D1444" s="4" t="s">
        <v>824</v>
      </c>
      <c r="E1444" s="5">
        <v>44679</v>
      </c>
      <c r="F1444" s="6">
        <v>0.58333333333333337</v>
      </c>
      <c r="G1444" s="6">
        <v>0.91666666666666663</v>
      </c>
      <c r="H1444" s="6">
        <f>MOD(Produccion[HORA FIN]-Produccion[HORA INICIO],1)</f>
        <v>0.33333333333333326</v>
      </c>
      <c r="I1444" s="16" t="s">
        <v>22</v>
      </c>
      <c r="J1444" s="7" t="s">
        <v>783</v>
      </c>
      <c r="K1444" s="7" t="s">
        <v>23</v>
      </c>
      <c r="L1444" s="7"/>
      <c r="M1444" s="7"/>
      <c r="N1444" s="7">
        <f>Produccion[[#This Row],[Cant. Bolsas]]*Produccion[[#This Row],[Kilos Bolsa]]</f>
        <v>0</v>
      </c>
      <c r="O1444" s="8" t="s">
        <v>45</v>
      </c>
      <c r="P1444" s="29">
        <f>Produccion[[#This Row],[Kilos Producidos]]*VLOOKUP(Produccion[[#This Row],[PRODUCTO]],ValorXKG[#All],2,FALSE)</f>
        <v>0</v>
      </c>
    </row>
    <row r="1445" spans="4:16" x14ac:dyDescent="0.25">
      <c r="D1445" s="4" t="s">
        <v>826</v>
      </c>
      <c r="E1445" s="5">
        <v>44679</v>
      </c>
      <c r="F1445" s="6">
        <v>0.91666666666666663</v>
      </c>
      <c r="G1445" s="6">
        <v>0.25</v>
      </c>
      <c r="H1445" s="6">
        <f>MOD(Produccion[HORA FIN]-Produccion[HORA INICIO],1)</f>
        <v>0.33333333333333337</v>
      </c>
      <c r="I1445" s="16" t="s">
        <v>435</v>
      </c>
      <c r="J1445" s="7" t="s">
        <v>788</v>
      </c>
      <c r="K1445" s="7" t="s">
        <v>26</v>
      </c>
      <c r="L1445" s="7">
        <v>70</v>
      </c>
      <c r="M1445" s="7">
        <v>40</v>
      </c>
      <c r="N1445" s="7">
        <f>Produccion[[#This Row],[Cant. Bolsas]]*Produccion[[#This Row],[Kilos Bolsa]]</f>
        <v>2800</v>
      </c>
      <c r="O1445" s="8" t="s">
        <v>827</v>
      </c>
      <c r="P1445" s="29">
        <f>Produccion[[#This Row],[Kilos Producidos]]*VLOOKUP(Produccion[[#This Row],[PRODUCTO]],ValorXKG[#All],2,FALSE)</f>
        <v>420000</v>
      </c>
    </row>
    <row r="1446" spans="4:16" x14ac:dyDescent="0.25">
      <c r="D1446" s="4" t="s">
        <v>825</v>
      </c>
      <c r="E1446" s="5">
        <v>44680</v>
      </c>
      <c r="F1446" s="6">
        <v>0.25</v>
      </c>
      <c r="G1446" s="6">
        <v>0.44444444444444442</v>
      </c>
      <c r="H1446" s="6">
        <f>MOD(Produccion[HORA FIN]-Produccion[HORA INICIO],1)</f>
        <v>0.19444444444444442</v>
      </c>
      <c r="I1446" s="16" t="s">
        <v>98</v>
      </c>
      <c r="J1446" s="7" t="s">
        <v>66</v>
      </c>
      <c r="K1446" s="7" t="s">
        <v>26</v>
      </c>
      <c r="L1446" s="7">
        <v>30</v>
      </c>
      <c r="M1446" s="7">
        <v>40</v>
      </c>
      <c r="N1446" s="7">
        <f>Produccion[[#This Row],[Cant. Bolsas]]*Produccion[[#This Row],[Kilos Bolsa]]</f>
        <v>1200</v>
      </c>
      <c r="O1446" s="8" t="s">
        <v>827</v>
      </c>
      <c r="P1446" s="29">
        <f>Produccion[[#This Row],[Kilos Producidos]]*VLOOKUP(Produccion[[#This Row],[PRODUCTO]],ValorXKG[#All],2,FALSE)</f>
        <v>180000</v>
      </c>
    </row>
    <row r="1447" spans="4:16" x14ac:dyDescent="0.25">
      <c r="D1447" s="4" t="s">
        <v>825</v>
      </c>
      <c r="E1447" s="5">
        <v>44680</v>
      </c>
      <c r="F1447" s="6">
        <v>0.44444444444444442</v>
      </c>
      <c r="G1447" s="6">
        <v>0.49305555555555558</v>
      </c>
      <c r="H1447" s="6">
        <f>MOD(Produccion[HORA FIN]-Produccion[HORA INICIO],1)</f>
        <v>4.861111111111116E-2</v>
      </c>
      <c r="I1447" s="16" t="s">
        <v>22</v>
      </c>
      <c r="J1447" s="7" t="s">
        <v>66</v>
      </c>
      <c r="K1447" s="7" t="s">
        <v>23</v>
      </c>
      <c r="L1447" s="7"/>
      <c r="M1447" s="7"/>
      <c r="N1447" s="7">
        <f>Produccion[[#This Row],[Cant. Bolsas]]*Produccion[[#This Row],[Kilos Bolsa]]</f>
        <v>0</v>
      </c>
      <c r="O1447" s="8" t="s">
        <v>45</v>
      </c>
      <c r="P1447" s="29">
        <f>Produccion[[#This Row],[Kilos Producidos]]*VLOOKUP(Produccion[[#This Row],[PRODUCTO]],ValorXKG[#All],2,FALSE)</f>
        <v>0</v>
      </c>
    </row>
    <row r="1448" spans="4:16" x14ac:dyDescent="0.25">
      <c r="D1448" s="4" t="s">
        <v>825</v>
      </c>
      <c r="E1448" s="5">
        <v>44680</v>
      </c>
      <c r="F1448" s="6">
        <v>0.49305555555555558</v>
      </c>
      <c r="G1448" s="6">
        <v>0.58333333333333337</v>
      </c>
      <c r="H1448" s="6">
        <f>MOD(Produccion[HORA FIN]-Produccion[HORA INICIO],1)</f>
        <v>9.027777777777779E-2</v>
      </c>
      <c r="I1448" s="16" t="s">
        <v>62</v>
      </c>
      <c r="J1448" s="7" t="s">
        <v>66</v>
      </c>
      <c r="K1448" s="7" t="s">
        <v>13</v>
      </c>
      <c r="L1448" s="7">
        <v>13</v>
      </c>
      <c r="M1448" s="7">
        <v>50</v>
      </c>
      <c r="N1448" s="7">
        <f>Produccion[[#This Row],[Cant. Bolsas]]*Produccion[[#This Row],[Kilos Bolsa]]</f>
        <v>650</v>
      </c>
      <c r="O1448" s="8" t="s">
        <v>827</v>
      </c>
      <c r="P1448" s="29">
        <f>Produccion[[#This Row],[Kilos Producidos]]*VLOOKUP(Produccion[[#This Row],[PRODUCTO]],ValorXKG[#All],2,FALSE)</f>
        <v>65000</v>
      </c>
    </row>
    <row r="1449" spans="4:16" x14ac:dyDescent="0.25">
      <c r="D1449" s="4" t="s">
        <v>824</v>
      </c>
      <c r="E1449" s="5">
        <v>44680</v>
      </c>
      <c r="F1449" s="6">
        <v>0.58333333333333337</v>
      </c>
      <c r="G1449" s="6">
        <v>0.91666666666666663</v>
      </c>
      <c r="H1449" s="6">
        <f>MOD(Produccion[HORA FIN]-Produccion[HORA INICIO],1)</f>
        <v>0.33333333333333326</v>
      </c>
      <c r="I1449" s="16" t="s">
        <v>22</v>
      </c>
      <c r="J1449" s="7" t="s">
        <v>783</v>
      </c>
      <c r="K1449" s="7" t="s">
        <v>23</v>
      </c>
      <c r="L1449" s="7"/>
      <c r="M1449" s="7"/>
      <c r="N1449" s="7">
        <f>Produccion[[#This Row],[Cant. Bolsas]]*Produccion[[#This Row],[Kilos Bolsa]]</f>
        <v>0</v>
      </c>
      <c r="O1449" s="8" t="s">
        <v>45</v>
      </c>
      <c r="P1449" s="29">
        <f>Produccion[[#This Row],[Kilos Producidos]]*VLOOKUP(Produccion[[#This Row],[PRODUCTO]],ValorXKG[#All],2,FALSE)</f>
        <v>0</v>
      </c>
    </row>
    <row r="1450" spans="4:16" x14ac:dyDescent="0.25">
      <c r="D1450" s="4" t="s">
        <v>826</v>
      </c>
      <c r="E1450" s="5">
        <v>44680</v>
      </c>
      <c r="F1450" s="6">
        <v>0.91666666666666663</v>
      </c>
      <c r="G1450" s="6">
        <v>0.16666666666666666</v>
      </c>
      <c r="H1450" s="6">
        <f>MOD(Produccion[HORA FIN]-Produccion[HORA INICIO],1)</f>
        <v>0.25</v>
      </c>
      <c r="I1450" s="16" t="s">
        <v>436</v>
      </c>
      <c r="J1450" s="7" t="s">
        <v>788</v>
      </c>
      <c r="K1450" s="7" t="s">
        <v>13</v>
      </c>
      <c r="L1450" s="7">
        <v>43</v>
      </c>
      <c r="M1450" s="7">
        <v>50</v>
      </c>
      <c r="N1450" s="7">
        <f>Produccion[[#This Row],[Cant. Bolsas]]*Produccion[[#This Row],[Kilos Bolsa]]</f>
        <v>2150</v>
      </c>
      <c r="O1450" s="8" t="s">
        <v>827</v>
      </c>
      <c r="P1450" s="29">
        <f>Produccion[[#This Row],[Kilos Producidos]]*VLOOKUP(Produccion[[#This Row],[PRODUCTO]],ValorXKG[#All],2,FALSE)</f>
        <v>215000</v>
      </c>
    </row>
    <row r="1451" spans="4:16" x14ac:dyDescent="0.25">
      <c r="D1451" s="4" t="s">
        <v>826</v>
      </c>
      <c r="E1451" s="5">
        <v>44680</v>
      </c>
      <c r="F1451" s="6">
        <v>0.16666666666666666</v>
      </c>
      <c r="G1451" s="6">
        <v>0.25</v>
      </c>
      <c r="H1451" s="6">
        <f>MOD(Produccion[HORA FIN]-Produccion[HORA INICIO],1)</f>
        <v>8.3333333333333343E-2</v>
      </c>
      <c r="I1451" s="16" t="s">
        <v>104</v>
      </c>
      <c r="J1451" s="7" t="s">
        <v>788</v>
      </c>
      <c r="K1451" s="7" t="s">
        <v>13</v>
      </c>
      <c r="L1451" s="7">
        <v>32</v>
      </c>
      <c r="M1451" s="7">
        <v>20</v>
      </c>
      <c r="N1451" s="7">
        <f>Produccion[[#This Row],[Cant. Bolsas]]*Produccion[[#This Row],[Kilos Bolsa]]</f>
        <v>640</v>
      </c>
      <c r="O1451" s="8" t="s">
        <v>827</v>
      </c>
      <c r="P1451" s="29">
        <f>Produccion[[#This Row],[Kilos Producidos]]*VLOOKUP(Produccion[[#This Row],[PRODUCTO]],ValorXKG[#All],2,FALSE)</f>
        <v>64000</v>
      </c>
    </row>
    <row r="1452" spans="4:16" x14ac:dyDescent="0.25">
      <c r="D1452" s="4" t="s">
        <v>825</v>
      </c>
      <c r="E1452" s="5">
        <v>44681</v>
      </c>
      <c r="F1452" s="6">
        <v>0.25</v>
      </c>
      <c r="G1452" s="6">
        <v>0.45833333333333331</v>
      </c>
      <c r="H1452" s="6">
        <f>MOD(Produccion[HORA FIN]-Produccion[HORA INICIO],1)</f>
        <v>0.20833333333333331</v>
      </c>
      <c r="I1452" s="16" t="s">
        <v>95</v>
      </c>
      <c r="J1452" s="7" t="s">
        <v>783</v>
      </c>
      <c r="K1452" s="7" t="s">
        <v>13</v>
      </c>
      <c r="L1452" s="7">
        <v>48</v>
      </c>
      <c r="M1452" s="7">
        <v>20</v>
      </c>
      <c r="N1452" s="7">
        <f>Produccion[[#This Row],[Cant. Bolsas]]*Produccion[[#This Row],[Kilos Bolsa]]</f>
        <v>960</v>
      </c>
      <c r="O1452" s="8" t="s">
        <v>827</v>
      </c>
      <c r="P1452" s="29">
        <f>Produccion[[#This Row],[Kilos Producidos]]*VLOOKUP(Produccion[[#This Row],[PRODUCTO]],ValorXKG[#All],2,FALSE)</f>
        <v>96000</v>
      </c>
    </row>
    <row r="1453" spans="4:16" x14ac:dyDescent="0.25">
      <c r="D1453" s="4" t="s">
        <v>825</v>
      </c>
      <c r="E1453" s="5">
        <v>44681</v>
      </c>
      <c r="F1453" s="6">
        <v>0.45833333333333331</v>
      </c>
      <c r="G1453" s="6">
        <v>0.54166666666666663</v>
      </c>
      <c r="H1453" s="6">
        <f>MOD(Produccion[HORA FIN]-Produccion[HORA INICIO],1)</f>
        <v>8.3333333333333315E-2</v>
      </c>
      <c r="I1453" s="16" t="s">
        <v>437</v>
      </c>
      <c r="J1453" s="7" t="s">
        <v>783</v>
      </c>
      <c r="K1453" s="7" t="s">
        <v>13</v>
      </c>
      <c r="L1453" s="7">
        <v>23</v>
      </c>
      <c r="M1453" s="7">
        <v>50</v>
      </c>
      <c r="N1453" s="7">
        <f>Produccion[[#This Row],[Cant. Bolsas]]*Produccion[[#This Row],[Kilos Bolsa]]</f>
        <v>1150</v>
      </c>
      <c r="O1453" s="8" t="s">
        <v>827</v>
      </c>
      <c r="P1453" s="29">
        <f>Produccion[[#This Row],[Kilos Producidos]]*VLOOKUP(Produccion[[#This Row],[PRODUCTO]],ValorXKG[#All],2,FALSE)</f>
        <v>115000</v>
      </c>
    </row>
    <row r="1454" spans="4:16" x14ac:dyDescent="0.25">
      <c r="D1454" s="4" t="s">
        <v>825</v>
      </c>
      <c r="E1454" s="5">
        <v>44681</v>
      </c>
      <c r="F1454" s="6">
        <v>0.54166666666666663</v>
      </c>
      <c r="G1454" s="6">
        <v>0.58333333333333337</v>
      </c>
      <c r="H1454" s="6">
        <f>MOD(Produccion[HORA FIN]-Produccion[HORA INICIO],1)</f>
        <v>4.1666666666666741E-2</v>
      </c>
      <c r="I1454" s="16" t="s">
        <v>22</v>
      </c>
      <c r="J1454" s="7" t="s">
        <v>783</v>
      </c>
      <c r="K1454" s="7" t="s">
        <v>23</v>
      </c>
      <c r="L1454" s="7"/>
      <c r="M1454" s="7"/>
      <c r="N1454" s="7">
        <f>Produccion[[#This Row],[Cant. Bolsas]]*Produccion[[#This Row],[Kilos Bolsa]]</f>
        <v>0</v>
      </c>
      <c r="O1454" s="8" t="s">
        <v>49</v>
      </c>
      <c r="P1454" s="29">
        <f>Produccion[[#This Row],[Kilos Producidos]]*VLOOKUP(Produccion[[#This Row],[PRODUCTO]],ValorXKG[#All],2,FALSE)</f>
        <v>0</v>
      </c>
    </row>
    <row r="1455" spans="4:16" x14ac:dyDescent="0.25">
      <c r="D1455" s="4" t="s">
        <v>824</v>
      </c>
      <c r="E1455" s="5">
        <v>44681</v>
      </c>
      <c r="F1455" s="6">
        <v>0.58333333333333337</v>
      </c>
      <c r="G1455" s="6">
        <v>0.61805555555555558</v>
      </c>
      <c r="H1455" s="6">
        <f>MOD(Produccion[HORA FIN]-Produccion[HORA INICIO],1)</f>
        <v>3.472222222222221E-2</v>
      </c>
      <c r="I1455" s="16" t="s">
        <v>22</v>
      </c>
      <c r="J1455" s="7" t="s">
        <v>413</v>
      </c>
      <c r="K1455" s="7" t="s">
        <v>23</v>
      </c>
      <c r="L1455" s="7"/>
      <c r="M1455" s="7"/>
      <c r="N1455" s="7">
        <f>Produccion[[#This Row],[Cant. Bolsas]]*Produccion[[#This Row],[Kilos Bolsa]]</f>
        <v>0</v>
      </c>
      <c r="O1455" s="8" t="s">
        <v>45</v>
      </c>
      <c r="P1455" s="29">
        <f>Produccion[[#This Row],[Kilos Producidos]]*VLOOKUP(Produccion[[#This Row],[PRODUCTO]],ValorXKG[#All],2,FALSE)</f>
        <v>0</v>
      </c>
    </row>
    <row r="1456" spans="4:16" x14ac:dyDescent="0.25">
      <c r="D1456" s="4" t="s">
        <v>824</v>
      </c>
      <c r="E1456" s="5">
        <v>44681</v>
      </c>
      <c r="F1456" s="6">
        <v>0.61805555555555558</v>
      </c>
      <c r="G1456" s="6">
        <v>0.875</v>
      </c>
      <c r="H1456" s="6">
        <f>MOD(Produccion[HORA FIN]-Produccion[HORA INICIO],1)</f>
        <v>0.25694444444444442</v>
      </c>
      <c r="I1456" s="16" t="s">
        <v>62</v>
      </c>
      <c r="J1456" s="7" t="s">
        <v>413</v>
      </c>
      <c r="K1456" s="7" t="s">
        <v>19</v>
      </c>
      <c r="L1456" s="7">
        <v>37</v>
      </c>
      <c r="M1456" s="7">
        <v>50</v>
      </c>
      <c r="N1456" s="7">
        <f>Produccion[[#This Row],[Cant. Bolsas]]*Produccion[[#This Row],[Kilos Bolsa]]</f>
        <v>1850</v>
      </c>
      <c r="O1456" s="8" t="s">
        <v>827</v>
      </c>
      <c r="P1456" s="29">
        <f>Produccion[[#This Row],[Kilos Producidos]]*VLOOKUP(Produccion[[#This Row],[PRODUCTO]],ValorXKG[#All],2,FALSE)</f>
        <v>185000</v>
      </c>
    </row>
    <row r="1457" spans="4:16" x14ac:dyDescent="0.25">
      <c r="D1457" s="4" t="s">
        <v>824</v>
      </c>
      <c r="E1457" s="5">
        <v>44681</v>
      </c>
      <c r="F1457" s="6">
        <v>0.875</v>
      </c>
      <c r="G1457" s="6">
        <v>0.91666666666666663</v>
      </c>
      <c r="H1457" s="6">
        <f>MOD(Produccion[HORA FIN]-Produccion[HORA INICIO],1)</f>
        <v>4.166666666666663E-2</v>
      </c>
      <c r="I1457" s="16" t="s">
        <v>22</v>
      </c>
      <c r="J1457" s="7" t="s">
        <v>413</v>
      </c>
      <c r="K1457" s="7" t="s">
        <v>23</v>
      </c>
      <c r="L1457" s="7"/>
      <c r="M1457" s="7"/>
      <c r="N1457" s="7">
        <f>Produccion[[#This Row],[Cant. Bolsas]]*Produccion[[#This Row],[Kilos Bolsa]]</f>
        <v>0</v>
      </c>
      <c r="O1457" s="8" t="s">
        <v>49</v>
      </c>
      <c r="P1457" s="29">
        <f>Produccion[[#This Row],[Kilos Producidos]]*VLOOKUP(Produccion[[#This Row],[PRODUCTO]],ValorXKG[#All],2,FALSE)</f>
        <v>0</v>
      </c>
    </row>
    <row r="1458" spans="4:16" x14ac:dyDescent="0.25">
      <c r="D1458" s="4" t="s">
        <v>825</v>
      </c>
      <c r="E1458" s="5">
        <v>44683</v>
      </c>
      <c r="F1458" s="6">
        <v>0.25</v>
      </c>
      <c r="G1458" s="6">
        <v>0.30208333333333331</v>
      </c>
      <c r="H1458" s="6">
        <f>MOD(Produccion[HORA FIN]-Produccion[HORA INICIO],1)</f>
        <v>5.2083333333333315E-2</v>
      </c>
      <c r="I1458" s="16" t="s">
        <v>22</v>
      </c>
      <c r="J1458" s="7" t="s">
        <v>66</v>
      </c>
      <c r="K1458" s="7" t="s">
        <v>23</v>
      </c>
      <c r="L1458" s="7"/>
      <c r="M1458" s="7"/>
      <c r="N1458" s="7">
        <f>Produccion[[#This Row],[Cant. Bolsas]]*Produccion[[#This Row],[Kilos Bolsa]]</f>
        <v>0</v>
      </c>
      <c r="O1458" s="8" t="s">
        <v>45</v>
      </c>
      <c r="P1458" s="29">
        <f>Produccion[[#This Row],[Kilos Producidos]]*VLOOKUP(Produccion[[#This Row],[PRODUCTO]],ValorXKG[#All],2,FALSE)</f>
        <v>0</v>
      </c>
    </row>
    <row r="1459" spans="4:16" x14ac:dyDescent="0.25">
      <c r="D1459" s="4" t="s">
        <v>825</v>
      </c>
      <c r="E1459" s="5">
        <v>44683</v>
      </c>
      <c r="F1459" s="6">
        <v>0.30208333333333331</v>
      </c>
      <c r="G1459" s="6">
        <v>0.58333333333333337</v>
      </c>
      <c r="H1459" s="6">
        <f>MOD(Produccion[HORA FIN]-Produccion[HORA INICIO],1)</f>
        <v>0.28125000000000006</v>
      </c>
      <c r="I1459" s="16" t="s">
        <v>196</v>
      </c>
      <c r="J1459" s="7" t="s">
        <v>66</v>
      </c>
      <c r="K1459" s="7" t="s">
        <v>19</v>
      </c>
      <c r="L1459" s="7">
        <v>40</v>
      </c>
      <c r="M1459" s="7">
        <v>50</v>
      </c>
      <c r="N1459" s="7">
        <f>Produccion[[#This Row],[Cant. Bolsas]]*Produccion[[#This Row],[Kilos Bolsa]]</f>
        <v>2000</v>
      </c>
      <c r="O1459" s="8" t="s">
        <v>827</v>
      </c>
      <c r="P1459" s="29">
        <f>Produccion[[#This Row],[Kilos Producidos]]*VLOOKUP(Produccion[[#This Row],[PRODUCTO]],ValorXKG[#All],2,FALSE)</f>
        <v>200000</v>
      </c>
    </row>
    <row r="1460" spans="4:16" x14ac:dyDescent="0.25">
      <c r="D1460" s="4" t="s">
        <v>825</v>
      </c>
      <c r="E1460" s="5">
        <v>44684</v>
      </c>
      <c r="F1460" s="6">
        <v>0.25</v>
      </c>
      <c r="G1460" s="6">
        <v>0.41666666666666669</v>
      </c>
      <c r="H1460" s="6">
        <f>MOD(Produccion[HORA FIN]-Produccion[HORA INICIO],1)</f>
        <v>0.16666666666666669</v>
      </c>
      <c r="I1460" s="16" t="s">
        <v>22</v>
      </c>
      <c r="J1460" s="7" t="s">
        <v>66</v>
      </c>
      <c r="K1460" s="7" t="s">
        <v>23</v>
      </c>
      <c r="L1460" s="7"/>
      <c r="M1460" s="7"/>
      <c r="N1460" s="7">
        <f>Produccion[[#This Row],[Cant. Bolsas]]*Produccion[[#This Row],[Kilos Bolsa]]</f>
        <v>0</v>
      </c>
      <c r="O1460" s="8" t="s">
        <v>45</v>
      </c>
      <c r="P1460" s="29">
        <f>Produccion[[#This Row],[Kilos Producidos]]*VLOOKUP(Produccion[[#This Row],[PRODUCTO]],ValorXKG[#All],2,FALSE)</f>
        <v>0</v>
      </c>
    </row>
    <row r="1461" spans="4:16" x14ac:dyDescent="0.25">
      <c r="D1461" s="4" t="s">
        <v>825</v>
      </c>
      <c r="E1461" s="5">
        <v>44684</v>
      </c>
      <c r="F1461" s="6">
        <v>0.41666666666666669</v>
      </c>
      <c r="G1461" s="6">
        <v>0.58333333333333337</v>
      </c>
      <c r="H1461" s="6">
        <f>MOD(Produccion[HORA FIN]-Produccion[HORA INICIO],1)</f>
        <v>0.16666666666666669</v>
      </c>
      <c r="I1461" s="16" t="s">
        <v>33</v>
      </c>
      <c r="J1461" s="7" t="s">
        <v>66</v>
      </c>
      <c r="K1461" s="7" t="s">
        <v>331</v>
      </c>
      <c r="L1461" s="7">
        <v>32</v>
      </c>
      <c r="M1461" s="7">
        <v>30</v>
      </c>
      <c r="N1461" s="7">
        <f>Produccion[[#This Row],[Cant. Bolsas]]*Produccion[[#This Row],[Kilos Bolsa]]</f>
        <v>960</v>
      </c>
      <c r="O1461" s="8" t="s">
        <v>827</v>
      </c>
      <c r="P1461" s="29">
        <f>Produccion[[#This Row],[Kilos Producidos]]*VLOOKUP(Produccion[[#This Row],[PRODUCTO]],ValorXKG[#All],2,FALSE)</f>
        <v>110400</v>
      </c>
    </row>
    <row r="1462" spans="4:16" x14ac:dyDescent="0.25">
      <c r="D1462" s="4" t="s">
        <v>824</v>
      </c>
      <c r="E1462" s="5">
        <v>44684</v>
      </c>
      <c r="F1462" s="6">
        <v>0.58333333333333337</v>
      </c>
      <c r="G1462" s="6">
        <v>0.625</v>
      </c>
      <c r="H1462" s="6">
        <f>MOD(Produccion[HORA FIN]-Produccion[HORA INICIO],1)</f>
        <v>4.166666666666663E-2</v>
      </c>
      <c r="I1462" s="16" t="s">
        <v>158</v>
      </c>
      <c r="J1462" s="7" t="s">
        <v>783</v>
      </c>
      <c r="K1462" s="7" t="s">
        <v>331</v>
      </c>
      <c r="L1462" s="7">
        <v>5</v>
      </c>
      <c r="M1462" s="7">
        <v>30</v>
      </c>
      <c r="N1462" s="7">
        <f>Produccion[[#This Row],[Cant. Bolsas]]*Produccion[[#This Row],[Kilos Bolsa]]</f>
        <v>150</v>
      </c>
      <c r="O1462" s="8" t="s">
        <v>827</v>
      </c>
      <c r="P1462" s="29">
        <f>Produccion[[#This Row],[Kilos Producidos]]*VLOOKUP(Produccion[[#This Row],[PRODUCTO]],ValorXKG[#All],2,FALSE)</f>
        <v>17250</v>
      </c>
    </row>
    <row r="1463" spans="4:16" x14ac:dyDescent="0.25">
      <c r="D1463" s="4" t="s">
        <v>824</v>
      </c>
      <c r="E1463" s="5">
        <v>44684</v>
      </c>
      <c r="F1463" s="6">
        <v>0.625</v>
      </c>
      <c r="G1463" s="6">
        <v>0.66666666666666663</v>
      </c>
      <c r="H1463" s="6">
        <f>MOD(Produccion[HORA FIN]-Produccion[HORA INICIO],1)</f>
        <v>4.166666666666663E-2</v>
      </c>
      <c r="I1463" s="16" t="s">
        <v>22</v>
      </c>
      <c r="J1463" s="7" t="s">
        <v>783</v>
      </c>
      <c r="K1463" s="7" t="s">
        <v>23</v>
      </c>
      <c r="L1463" s="7"/>
      <c r="M1463" s="7"/>
      <c r="N1463" s="7">
        <f>Produccion[[#This Row],[Cant. Bolsas]]*Produccion[[#This Row],[Kilos Bolsa]]</f>
        <v>0</v>
      </c>
      <c r="O1463" s="8" t="s">
        <v>372</v>
      </c>
      <c r="P1463" s="29">
        <f>Produccion[[#This Row],[Kilos Producidos]]*VLOOKUP(Produccion[[#This Row],[PRODUCTO]],ValorXKG[#All],2,FALSE)</f>
        <v>0</v>
      </c>
    </row>
    <row r="1464" spans="4:16" x14ac:dyDescent="0.25">
      <c r="D1464" s="4" t="s">
        <v>824</v>
      </c>
      <c r="E1464" s="5">
        <v>44684</v>
      </c>
      <c r="F1464" s="6">
        <v>0.66666666666666663</v>
      </c>
      <c r="G1464" s="6">
        <v>0.91666666666666663</v>
      </c>
      <c r="H1464" s="6">
        <f>MOD(Produccion[HORA FIN]-Produccion[HORA INICIO],1)</f>
        <v>0.25</v>
      </c>
      <c r="I1464" s="16" t="s">
        <v>120</v>
      </c>
      <c r="J1464" s="7" t="s">
        <v>783</v>
      </c>
      <c r="K1464" s="7" t="s">
        <v>64</v>
      </c>
      <c r="L1464" s="7">
        <v>53</v>
      </c>
      <c r="M1464" s="7">
        <v>30</v>
      </c>
      <c r="N1464" s="7">
        <f>Produccion[[#This Row],[Cant. Bolsas]]*Produccion[[#This Row],[Kilos Bolsa]]</f>
        <v>1590</v>
      </c>
      <c r="O1464" s="8" t="s">
        <v>827</v>
      </c>
      <c r="P1464" s="29">
        <f>Produccion[[#This Row],[Kilos Producidos]]*VLOOKUP(Produccion[[#This Row],[PRODUCTO]],ValorXKG[#All],2,FALSE)</f>
        <v>182850</v>
      </c>
    </row>
    <row r="1465" spans="4:16" x14ac:dyDescent="0.25">
      <c r="D1465" s="4" t="s">
        <v>826</v>
      </c>
      <c r="E1465" s="5">
        <v>44684</v>
      </c>
      <c r="F1465" s="6">
        <v>0.91666666666666663</v>
      </c>
      <c r="G1465" s="6">
        <v>0.25</v>
      </c>
      <c r="H1465" s="6">
        <f>MOD(Produccion[HORA FIN]-Produccion[HORA INICIO],1)</f>
        <v>0.33333333333333337</v>
      </c>
      <c r="I1465" s="16" t="s">
        <v>21</v>
      </c>
      <c r="J1465" s="7" t="s">
        <v>788</v>
      </c>
      <c r="K1465" s="7" t="s">
        <v>32</v>
      </c>
      <c r="L1465" s="7">
        <v>60</v>
      </c>
      <c r="M1465" s="7">
        <v>30</v>
      </c>
      <c r="N1465" s="7">
        <f>Produccion[[#This Row],[Cant. Bolsas]]*Produccion[[#This Row],[Kilos Bolsa]]</f>
        <v>1800</v>
      </c>
      <c r="O1465" s="8" t="s">
        <v>827</v>
      </c>
      <c r="P1465" s="29">
        <f>Produccion[[#This Row],[Kilos Producidos]]*VLOOKUP(Produccion[[#This Row],[PRODUCTO]],ValorXKG[#All],2,FALSE)</f>
        <v>207000</v>
      </c>
    </row>
    <row r="1466" spans="4:16" x14ac:dyDescent="0.25">
      <c r="D1466" s="4" t="s">
        <v>825</v>
      </c>
      <c r="E1466" s="5">
        <v>44685</v>
      </c>
      <c r="F1466" s="6">
        <v>0.25</v>
      </c>
      <c r="G1466" s="6">
        <v>0.41666666666666669</v>
      </c>
      <c r="H1466" s="6">
        <f>MOD(Produccion[HORA FIN]-Produccion[HORA INICIO],1)</f>
        <v>0.16666666666666669</v>
      </c>
      <c r="I1466" s="16" t="s">
        <v>435</v>
      </c>
      <c r="J1466" s="7" t="s">
        <v>66</v>
      </c>
      <c r="K1466" s="7" t="s">
        <v>26</v>
      </c>
      <c r="L1466" s="7">
        <v>35</v>
      </c>
      <c r="M1466" s="7">
        <v>40</v>
      </c>
      <c r="N1466" s="7">
        <f>Produccion[[#This Row],[Cant. Bolsas]]*Produccion[[#This Row],[Kilos Bolsa]]</f>
        <v>1400</v>
      </c>
      <c r="O1466" s="8" t="s">
        <v>827</v>
      </c>
      <c r="P1466" s="29">
        <f>Produccion[[#This Row],[Kilos Producidos]]*VLOOKUP(Produccion[[#This Row],[PRODUCTO]],ValorXKG[#All],2,FALSE)</f>
        <v>210000</v>
      </c>
    </row>
    <row r="1467" spans="4:16" x14ac:dyDescent="0.25">
      <c r="D1467" s="4" t="s">
        <v>825</v>
      </c>
      <c r="E1467" s="5">
        <v>44685</v>
      </c>
      <c r="F1467" s="6">
        <v>0.41666666666666669</v>
      </c>
      <c r="G1467" s="6">
        <v>0.5625</v>
      </c>
      <c r="H1467" s="6">
        <f>MOD(Produccion[HORA FIN]-Produccion[HORA INICIO],1)</f>
        <v>0.14583333333333331</v>
      </c>
      <c r="I1467" s="16" t="s">
        <v>22</v>
      </c>
      <c r="J1467" s="7" t="s">
        <v>66</v>
      </c>
      <c r="K1467" s="7" t="s">
        <v>23</v>
      </c>
      <c r="L1467" s="7"/>
      <c r="M1467" s="7"/>
      <c r="N1467" s="7">
        <f>Produccion[[#This Row],[Cant. Bolsas]]*Produccion[[#This Row],[Kilos Bolsa]]</f>
        <v>0</v>
      </c>
      <c r="O1467" s="8" t="s">
        <v>41</v>
      </c>
      <c r="P1467" s="29">
        <f>Produccion[[#This Row],[Kilos Producidos]]*VLOOKUP(Produccion[[#This Row],[PRODUCTO]],ValorXKG[#All],2,FALSE)</f>
        <v>0</v>
      </c>
    </row>
    <row r="1468" spans="4:16" x14ac:dyDescent="0.25">
      <c r="D1468" s="4" t="s">
        <v>825</v>
      </c>
      <c r="E1468" s="5">
        <v>44685</v>
      </c>
      <c r="F1468" s="6">
        <v>0.5625</v>
      </c>
      <c r="G1468" s="6">
        <v>0.58333333333333337</v>
      </c>
      <c r="H1468" s="6">
        <f>MOD(Produccion[HORA FIN]-Produccion[HORA INICIO],1)</f>
        <v>2.083333333333337E-2</v>
      </c>
      <c r="I1468" s="16" t="s">
        <v>59</v>
      </c>
      <c r="J1468" s="7" t="s">
        <v>66</v>
      </c>
      <c r="K1468" s="7" t="s">
        <v>26</v>
      </c>
      <c r="L1468" s="7">
        <v>5</v>
      </c>
      <c r="M1468" s="7">
        <v>40</v>
      </c>
      <c r="N1468" s="7">
        <f>Produccion[[#This Row],[Cant. Bolsas]]*Produccion[[#This Row],[Kilos Bolsa]]</f>
        <v>200</v>
      </c>
      <c r="O1468" s="8" t="s">
        <v>827</v>
      </c>
      <c r="P1468" s="29">
        <f>Produccion[[#This Row],[Kilos Producidos]]*VLOOKUP(Produccion[[#This Row],[PRODUCTO]],ValorXKG[#All],2,FALSE)</f>
        <v>30000</v>
      </c>
    </row>
    <row r="1469" spans="4:16" x14ac:dyDescent="0.25">
      <c r="D1469" s="4" t="s">
        <v>824</v>
      </c>
      <c r="E1469" s="5">
        <v>44685</v>
      </c>
      <c r="F1469" s="6">
        <v>0.58333333333333337</v>
      </c>
      <c r="G1469" s="6">
        <v>0.91666666666666663</v>
      </c>
      <c r="H1469" s="6">
        <f>MOD(Produccion[HORA FIN]-Produccion[HORA INICIO],1)</f>
        <v>0.33333333333333326</v>
      </c>
      <c r="I1469" s="16" t="s">
        <v>104</v>
      </c>
      <c r="J1469" s="7" t="s">
        <v>783</v>
      </c>
      <c r="K1469" s="7" t="s">
        <v>26</v>
      </c>
      <c r="L1469" s="7">
        <v>64</v>
      </c>
      <c r="M1469" s="7">
        <v>40</v>
      </c>
      <c r="N1469" s="7">
        <f>Produccion[[#This Row],[Cant. Bolsas]]*Produccion[[#This Row],[Kilos Bolsa]]</f>
        <v>2560</v>
      </c>
      <c r="O1469" s="8" t="s">
        <v>827</v>
      </c>
      <c r="P1469" s="29">
        <f>Produccion[[#This Row],[Kilos Producidos]]*VLOOKUP(Produccion[[#This Row],[PRODUCTO]],ValorXKG[#All],2,FALSE)</f>
        <v>384000</v>
      </c>
    </row>
    <row r="1470" spans="4:16" x14ac:dyDescent="0.25">
      <c r="D1470" s="4" t="s">
        <v>826</v>
      </c>
      <c r="E1470" s="5">
        <v>44685</v>
      </c>
      <c r="F1470" s="6">
        <v>0.91666666666666663</v>
      </c>
      <c r="G1470" s="6">
        <v>0.95833333333333337</v>
      </c>
      <c r="H1470" s="6">
        <f>MOD(Produccion[HORA FIN]-Produccion[HORA INICIO],1)</f>
        <v>4.1666666666666741E-2</v>
      </c>
      <c r="I1470" s="16" t="s">
        <v>33</v>
      </c>
      <c r="J1470" s="7" t="s">
        <v>788</v>
      </c>
      <c r="K1470" s="7" t="s">
        <v>26</v>
      </c>
      <c r="L1470" s="7">
        <v>6</v>
      </c>
      <c r="M1470" s="7">
        <v>40</v>
      </c>
      <c r="N1470" s="7">
        <f>Produccion[[#This Row],[Cant. Bolsas]]*Produccion[[#This Row],[Kilos Bolsa]]</f>
        <v>240</v>
      </c>
      <c r="O1470" s="8" t="s">
        <v>827</v>
      </c>
      <c r="P1470" s="29">
        <f>Produccion[[#This Row],[Kilos Producidos]]*VLOOKUP(Produccion[[#This Row],[PRODUCTO]],ValorXKG[#All],2,FALSE)</f>
        <v>36000</v>
      </c>
    </row>
    <row r="1471" spans="4:16" x14ac:dyDescent="0.25">
      <c r="D1471" s="4" t="s">
        <v>826</v>
      </c>
      <c r="E1471" s="5">
        <v>44685</v>
      </c>
      <c r="F1471" s="6">
        <v>0.95833333333333337</v>
      </c>
      <c r="G1471" s="6">
        <v>0</v>
      </c>
      <c r="H1471" s="6">
        <f>MOD(Produccion[HORA FIN]-Produccion[HORA INICIO],1)</f>
        <v>4.166666666666663E-2</v>
      </c>
      <c r="I1471" s="16" t="s">
        <v>22</v>
      </c>
      <c r="J1471" s="7" t="s">
        <v>788</v>
      </c>
      <c r="K1471" s="7" t="s">
        <v>23</v>
      </c>
      <c r="L1471" s="7"/>
      <c r="M1471" s="7"/>
      <c r="N1471" s="7">
        <f>Produccion[[#This Row],[Cant. Bolsas]]*Produccion[[#This Row],[Kilos Bolsa]]</f>
        <v>0</v>
      </c>
      <c r="O1471" s="8" t="s">
        <v>28</v>
      </c>
      <c r="P1471" s="29">
        <f>Produccion[[#This Row],[Kilos Producidos]]*VLOOKUP(Produccion[[#This Row],[PRODUCTO]],ValorXKG[#All],2,FALSE)</f>
        <v>0</v>
      </c>
    </row>
    <row r="1472" spans="4:16" x14ac:dyDescent="0.25">
      <c r="D1472" s="4" t="s">
        <v>826</v>
      </c>
      <c r="E1472" s="5">
        <v>44685</v>
      </c>
      <c r="F1472" s="6">
        <v>0</v>
      </c>
      <c r="G1472" s="6">
        <v>0.25</v>
      </c>
      <c r="H1472" s="6">
        <f>MOD(Produccion[HORA FIN]-Produccion[HORA INICIO],1)</f>
        <v>0.25</v>
      </c>
      <c r="I1472" s="16" t="s">
        <v>62</v>
      </c>
      <c r="J1472" s="7" t="s">
        <v>788</v>
      </c>
      <c r="K1472" s="7" t="s">
        <v>331</v>
      </c>
      <c r="L1472" s="7">
        <v>60</v>
      </c>
      <c r="M1472" s="7">
        <v>30</v>
      </c>
      <c r="N1472" s="7">
        <f>Produccion[[#This Row],[Cant. Bolsas]]*Produccion[[#This Row],[Kilos Bolsa]]</f>
        <v>1800</v>
      </c>
      <c r="O1472" s="8" t="s">
        <v>827</v>
      </c>
      <c r="P1472" s="29">
        <f>Produccion[[#This Row],[Kilos Producidos]]*VLOOKUP(Produccion[[#This Row],[PRODUCTO]],ValorXKG[#All],2,FALSE)</f>
        <v>207000</v>
      </c>
    </row>
    <row r="1473" spans="4:16" x14ac:dyDescent="0.25">
      <c r="D1473" s="4" t="s">
        <v>825</v>
      </c>
      <c r="E1473" s="5">
        <v>44686</v>
      </c>
      <c r="F1473" s="6">
        <v>0.25</v>
      </c>
      <c r="G1473" s="6">
        <v>0.58333333333333337</v>
      </c>
      <c r="H1473" s="6">
        <f>MOD(Produccion[HORA FIN]-Produccion[HORA INICIO],1)</f>
        <v>0.33333333333333337</v>
      </c>
      <c r="I1473" s="16" t="s">
        <v>21</v>
      </c>
      <c r="J1473" s="7" t="s">
        <v>413</v>
      </c>
      <c r="K1473" s="7" t="s">
        <v>32</v>
      </c>
      <c r="L1473" s="7">
        <v>60</v>
      </c>
      <c r="M1473" s="7">
        <v>30</v>
      </c>
      <c r="N1473" s="7">
        <f>Produccion[[#This Row],[Cant. Bolsas]]*Produccion[[#This Row],[Kilos Bolsa]]</f>
        <v>1800</v>
      </c>
      <c r="O1473" s="8" t="s">
        <v>827</v>
      </c>
      <c r="P1473" s="29">
        <f>Produccion[[#This Row],[Kilos Producidos]]*VLOOKUP(Produccion[[#This Row],[PRODUCTO]],ValorXKG[#All],2,FALSE)</f>
        <v>207000</v>
      </c>
    </row>
    <row r="1474" spans="4:16" x14ac:dyDescent="0.25">
      <c r="D1474" s="4" t="s">
        <v>824</v>
      </c>
      <c r="E1474" s="5">
        <v>44686</v>
      </c>
      <c r="F1474" s="6">
        <v>0.58333333333333337</v>
      </c>
      <c r="G1474" s="6">
        <v>0.6875</v>
      </c>
      <c r="H1474" s="6">
        <f>MOD(Produccion[HORA FIN]-Produccion[HORA INICIO],1)</f>
        <v>0.10416666666666663</v>
      </c>
      <c r="I1474" s="16" t="s">
        <v>40</v>
      </c>
      <c r="J1474" s="7" t="s">
        <v>783</v>
      </c>
      <c r="K1474" s="7" t="s">
        <v>64</v>
      </c>
      <c r="L1474" s="7">
        <v>15</v>
      </c>
      <c r="M1474" s="7">
        <v>30</v>
      </c>
      <c r="N1474" s="7">
        <f>Produccion[[#This Row],[Cant. Bolsas]]*Produccion[[#This Row],[Kilos Bolsa]]</f>
        <v>450</v>
      </c>
      <c r="O1474" s="8" t="s">
        <v>827</v>
      </c>
      <c r="P1474" s="29">
        <f>Produccion[[#This Row],[Kilos Producidos]]*VLOOKUP(Produccion[[#This Row],[PRODUCTO]],ValorXKG[#All],2,FALSE)</f>
        <v>51750</v>
      </c>
    </row>
    <row r="1475" spans="4:16" x14ac:dyDescent="0.25">
      <c r="D1475" s="4" t="s">
        <v>824</v>
      </c>
      <c r="E1475" s="5">
        <v>44686</v>
      </c>
      <c r="F1475" s="6">
        <v>0.6875</v>
      </c>
      <c r="G1475" s="6">
        <v>0.77083333333333337</v>
      </c>
      <c r="H1475" s="6">
        <f>MOD(Produccion[HORA FIN]-Produccion[HORA INICIO],1)</f>
        <v>8.333333333333337E-2</v>
      </c>
      <c r="I1475" s="16" t="s">
        <v>22</v>
      </c>
      <c r="J1475" s="7" t="s">
        <v>783</v>
      </c>
      <c r="K1475" s="7" t="s">
        <v>23</v>
      </c>
      <c r="L1475" s="7"/>
      <c r="M1475" s="7"/>
      <c r="N1475" s="7">
        <f>Produccion[[#This Row],[Cant. Bolsas]]*Produccion[[#This Row],[Kilos Bolsa]]</f>
        <v>0</v>
      </c>
      <c r="O1475" s="8" t="s">
        <v>45</v>
      </c>
      <c r="P1475" s="29">
        <f>Produccion[[#This Row],[Kilos Producidos]]*VLOOKUP(Produccion[[#This Row],[PRODUCTO]],ValorXKG[#All],2,FALSE)</f>
        <v>0</v>
      </c>
    </row>
    <row r="1476" spans="4:16" x14ac:dyDescent="0.25">
      <c r="D1476" s="4" t="s">
        <v>824</v>
      </c>
      <c r="E1476" s="5">
        <v>44686</v>
      </c>
      <c r="F1476" s="6">
        <v>0.77083333333333337</v>
      </c>
      <c r="G1476" s="6">
        <v>0.91666666666666663</v>
      </c>
      <c r="H1476" s="6">
        <f>MOD(Produccion[HORA FIN]-Produccion[HORA INICIO],1)</f>
        <v>0.14583333333333326</v>
      </c>
      <c r="I1476" s="16" t="s">
        <v>401</v>
      </c>
      <c r="J1476" s="7" t="s">
        <v>783</v>
      </c>
      <c r="K1476" s="7" t="s">
        <v>26</v>
      </c>
      <c r="L1476" s="7">
        <v>31</v>
      </c>
      <c r="M1476" s="7">
        <v>40</v>
      </c>
      <c r="N1476" s="7">
        <f>Produccion[[#This Row],[Cant. Bolsas]]*Produccion[[#This Row],[Kilos Bolsa]]</f>
        <v>1240</v>
      </c>
      <c r="O1476" s="8" t="s">
        <v>827</v>
      </c>
      <c r="P1476" s="29">
        <f>Produccion[[#This Row],[Kilos Producidos]]*VLOOKUP(Produccion[[#This Row],[PRODUCTO]],ValorXKG[#All],2,FALSE)</f>
        <v>186000</v>
      </c>
    </row>
    <row r="1477" spans="4:16" x14ac:dyDescent="0.25">
      <c r="D1477" s="4" t="s">
        <v>826</v>
      </c>
      <c r="E1477" s="5">
        <v>44686</v>
      </c>
      <c r="F1477" s="6">
        <v>0.91666666666666663</v>
      </c>
      <c r="G1477" s="6">
        <v>4.1666666666666664E-2</v>
      </c>
      <c r="H1477" s="6">
        <f>MOD(Produccion[HORA FIN]-Produccion[HORA INICIO],1)</f>
        <v>0.125</v>
      </c>
      <c r="I1477" s="16" t="s">
        <v>144</v>
      </c>
      <c r="J1477" s="7" t="s">
        <v>788</v>
      </c>
      <c r="K1477" s="7" t="s">
        <v>26</v>
      </c>
      <c r="L1477" s="7">
        <v>19</v>
      </c>
      <c r="M1477" s="7">
        <v>40</v>
      </c>
      <c r="N1477" s="7">
        <f>Produccion[[#This Row],[Cant. Bolsas]]*Produccion[[#This Row],[Kilos Bolsa]]</f>
        <v>760</v>
      </c>
      <c r="O1477" s="8" t="s">
        <v>827</v>
      </c>
      <c r="P1477" s="29">
        <f>Produccion[[#This Row],[Kilos Producidos]]*VLOOKUP(Produccion[[#This Row],[PRODUCTO]],ValorXKG[#All],2,FALSE)</f>
        <v>114000</v>
      </c>
    </row>
    <row r="1478" spans="4:16" x14ac:dyDescent="0.25">
      <c r="D1478" s="4" t="s">
        <v>826</v>
      </c>
      <c r="E1478" s="5">
        <v>44686</v>
      </c>
      <c r="F1478" s="6">
        <v>4.1666666666666664E-2</v>
      </c>
      <c r="G1478" s="6">
        <v>8.3333333333333329E-2</v>
      </c>
      <c r="H1478" s="6">
        <f>MOD(Produccion[HORA FIN]-Produccion[HORA INICIO],1)</f>
        <v>4.1666666666666664E-2</v>
      </c>
      <c r="I1478" s="16" t="s">
        <v>22</v>
      </c>
      <c r="J1478" s="7" t="s">
        <v>788</v>
      </c>
      <c r="K1478" s="7" t="s">
        <v>23</v>
      </c>
      <c r="L1478" s="7"/>
      <c r="M1478" s="7"/>
      <c r="N1478" s="7">
        <f>Produccion[[#This Row],[Cant. Bolsas]]*Produccion[[#This Row],[Kilos Bolsa]]</f>
        <v>0</v>
      </c>
      <c r="O1478" s="8" t="s">
        <v>28</v>
      </c>
      <c r="P1478" s="29">
        <f>Produccion[[#This Row],[Kilos Producidos]]*VLOOKUP(Produccion[[#This Row],[PRODUCTO]],ValorXKG[#All],2,FALSE)</f>
        <v>0</v>
      </c>
    </row>
    <row r="1479" spans="4:16" x14ac:dyDescent="0.25">
      <c r="D1479" s="4" t="s">
        <v>826</v>
      </c>
      <c r="E1479" s="5">
        <v>44686</v>
      </c>
      <c r="F1479" s="6">
        <v>8.3333333333333329E-2</v>
      </c>
      <c r="G1479" s="6">
        <v>0.25</v>
      </c>
      <c r="H1479" s="6">
        <f>MOD(Produccion[HORA FIN]-Produccion[HORA INICIO],1)</f>
        <v>0.16666666666666669</v>
      </c>
      <c r="I1479" s="16" t="s">
        <v>282</v>
      </c>
      <c r="J1479" s="7" t="s">
        <v>788</v>
      </c>
      <c r="K1479" s="7" t="s">
        <v>32</v>
      </c>
      <c r="L1479" s="7">
        <v>37</v>
      </c>
      <c r="M1479" s="7">
        <v>30</v>
      </c>
      <c r="N1479" s="7">
        <f>Produccion[[#This Row],[Cant. Bolsas]]*Produccion[[#This Row],[Kilos Bolsa]]</f>
        <v>1110</v>
      </c>
      <c r="O1479" s="8" t="s">
        <v>827</v>
      </c>
      <c r="P1479" s="29">
        <f>Produccion[[#This Row],[Kilos Producidos]]*VLOOKUP(Produccion[[#This Row],[PRODUCTO]],ValorXKG[#All],2,FALSE)</f>
        <v>127650</v>
      </c>
    </row>
    <row r="1480" spans="4:16" x14ac:dyDescent="0.25">
      <c r="D1480" s="4" t="s">
        <v>825</v>
      </c>
      <c r="E1480" s="5">
        <v>44687</v>
      </c>
      <c r="F1480" s="6">
        <v>0.25</v>
      </c>
      <c r="G1480" s="6">
        <v>0.5625</v>
      </c>
      <c r="H1480" s="6">
        <f>MOD(Produccion[HORA FIN]-Produccion[HORA INICIO],1)</f>
        <v>0.3125</v>
      </c>
      <c r="I1480" s="16" t="s">
        <v>95</v>
      </c>
      <c r="J1480" s="7" t="s">
        <v>66</v>
      </c>
      <c r="K1480" s="7" t="s">
        <v>32</v>
      </c>
      <c r="L1480" s="7">
        <v>48</v>
      </c>
      <c r="M1480" s="7">
        <v>30</v>
      </c>
      <c r="N1480" s="7">
        <f>Produccion[[#This Row],[Cant. Bolsas]]*Produccion[[#This Row],[Kilos Bolsa]]</f>
        <v>1440</v>
      </c>
      <c r="O1480" s="8" t="s">
        <v>827</v>
      </c>
      <c r="P1480" s="29">
        <f>Produccion[[#This Row],[Kilos Producidos]]*VLOOKUP(Produccion[[#This Row],[PRODUCTO]],ValorXKG[#All],2,FALSE)</f>
        <v>165600</v>
      </c>
    </row>
    <row r="1481" spans="4:16" x14ac:dyDescent="0.25">
      <c r="D1481" s="4" t="s">
        <v>825</v>
      </c>
      <c r="E1481" s="5">
        <v>44687</v>
      </c>
      <c r="F1481" s="6">
        <v>0.5625</v>
      </c>
      <c r="G1481" s="6">
        <v>0.58333333333333337</v>
      </c>
      <c r="H1481" s="6">
        <f>MOD(Produccion[HORA FIN]-Produccion[HORA INICIO],1)</f>
        <v>2.083333333333337E-2</v>
      </c>
      <c r="I1481" s="16" t="s">
        <v>22</v>
      </c>
      <c r="J1481" s="7" t="s">
        <v>66</v>
      </c>
      <c r="K1481" s="7" t="s">
        <v>23</v>
      </c>
      <c r="L1481" s="7"/>
      <c r="M1481" s="7"/>
      <c r="N1481" s="7">
        <f>Produccion[[#This Row],[Cant. Bolsas]]*Produccion[[#This Row],[Kilos Bolsa]]</f>
        <v>0</v>
      </c>
      <c r="O1481" s="8" t="s">
        <v>49</v>
      </c>
      <c r="P1481" s="29">
        <f>Produccion[[#This Row],[Kilos Producidos]]*VLOOKUP(Produccion[[#This Row],[PRODUCTO]],ValorXKG[#All],2,FALSE)</f>
        <v>0</v>
      </c>
    </row>
    <row r="1482" spans="4:16" x14ac:dyDescent="0.25">
      <c r="D1482" s="4" t="s">
        <v>824</v>
      </c>
      <c r="E1482" s="5">
        <v>44687</v>
      </c>
      <c r="F1482" s="6">
        <v>0.58333333333333337</v>
      </c>
      <c r="G1482" s="6">
        <v>0.91666666666666663</v>
      </c>
      <c r="H1482" s="6">
        <f>MOD(Produccion[HORA FIN]-Produccion[HORA INICIO],1)</f>
        <v>0.33333333333333326</v>
      </c>
      <c r="I1482" s="16" t="s">
        <v>22</v>
      </c>
      <c r="J1482" s="7" t="s">
        <v>783</v>
      </c>
      <c r="K1482" s="7" t="s">
        <v>23</v>
      </c>
      <c r="L1482" s="7"/>
      <c r="M1482" s="7"/>
      <c r="N1482" s="7">
        <f>Produccion[[#This Row],[Cant. Bolsas]]*Produccion[[#This Row],[Kilos Bolsa]]</f>
        <v>0</v>
      </c>
      <c r="O1482" s="8" t="s">
        <v>49</v>
      </c>
      <c r="P1482" s="29">
        <f>Produccion[[#This Row],[Kilos Producidos]]*VLOOKUP(Produccion[[#This Row],[PRODUCTO]],ValorXKG[#All],2,FALSE)</f>
        <v>0</v>
      </c>
    </row>
    <row r="1483" spans="4:16" x14ac:dyDescent="0.25">
      <c r="D1483" s="4" t="s">
        <v>826</v>
      </c>
      <c r="E1483" s="5">
        <v>44687</v>
      </c>
      <c r="F1483" s="6">
        <v>0.91666666666666663</v>
      </c>
      <c r="G1483" s="6">
        <v>0.9375</v>
      </c>
      <c r="H1483" s="6">
        <f>MOD(Produccion[HORA FIN]-Produccion[HORA INICIO],1)</f>
        <v>2.083333333333337E-2</v>
      </c>
      <c r="I1483" s="16" t="s">
        <v>22</v>
      </c>
      <c r="J1483" s="7" t="s">
        <v>788</v>
      </c>
      <c r="K1483" s="7" t="s">
        <v>23</v>
      </c>
      <c r="L1483" s="7">
        <v>0</v>
      </c>
      <c r="M1483" s="7">
        <v>0</v>
      </c>
      <c r="N1483" s="7">
        <f>Produccion[[#This Row],[Cant. Bolsas]]*Produccion[[#This Row],[Kilos Bolsa]]</f>
        <v>0</v>
      </c>
      <c r="O1483" s="8" t="s">
        <v>45</v>
      </c>
      <c r="P1483" s="29">
        <f>Produccion[[#This Row],[Kilos Producidos]]*VLOOKUP(Produccion[[#This Row],[PRODUCTO]],ValorXKG[#All],2,FALSE)</f>
        <v>0</v>
      </c>
    </row>
    <row r="1484" spans="4:16" x14ac:dyDescent="0.25">
      <c r="D1484" s="4" t="s">
        <v>826</v>
      </c>
      <c r="E1484" s="5">
        <v>44687</v>
      </c>
      <c r="F1484" s="6">
        <v>0.9375</v>
      </c>
      <c r="G1484" s="6">
        <v>0.22569444444444445</v>
      </c>
      <c r="H1484" s="6">
        <f>MOD(Produccion[HORA FIN]-Produccion[HORA INICIO],1)</f>
        <v>0.28819444444444442</v>
      </c>
      <c r="I1484" s="16" t="s">
        <v>438</v>
      </c>
      <c r="J1484" s="7" t="s">
        <v>788</v>
      </c>
      <c r="K1484" s="7" t="s">
        <v>19</v>
      </c>
      <c r="L1484" s="7">
        <v>82</v>
      </c>
      <c r="M1484" s="7">
        <v>20</v>
      </c>
      <c r="N1484" s="7">
        <f>Produccion[[#This Row],[Cant. Bolsas]]*Produccion[[#This Row],[Kilos Bolsa]]</f>
        <v>1640</v>
      </c>
      <c r="O1484" s="8" t="s">
        <v>827</v>
      </c>
      <c r="P1484" s="29">
        <f>Produccion[[#This Row],[Kilos Producidos]]*VLOOKUP(Produccion[[#This Row],[PRODUCTO]],ValorXKG[#All],2,FALSE)</f>
        <v>164000</v>
      </c>
    </row>
    <row r="1485" spans="4:16" x14ac:dyDescent="0.25">
      <c r="D1485" s="4" t="s">
        <v>826</v>
      </c>
      <c r="E1485" s="5">
        <v>44687</v>
      </c>
      <c r="F1485" s="6">
        <v>0.22569444444444445</v>
      </c>
      <c r="G1485" s="6">
        <v>0.25</v>
      </c>
      <c r="H1485" s="6">
        <f>MOD(Produccion[HORA FIN]-Produccion[HORA INICIO],1)</f>
        <v>2.4305555555555552E-2</v>
      </c>
      <c r="I1485" s="16" t="s">
        <v>22</v>
      </c>
      <c r="J1485" s="7" t="s">
        <v>788</v>
      </c>
      <c r="K1485" s="7" t="s">
        <v>23</v>
      </c>
      <c r="L1485" s="7">
        <v>0</v>
      </c>
      <c r="M1485" s="7">
        <v>0</v>
      </c>
      <c r="N1485" s="7">
        <f>Produccion[[#This Row],[Cant. Bolsas]]*Produccion[[#This Row],[Kilos Bolsa]]</f>
        <v>0</v>
      </c>
      <c r="O1485" s="8" t="s">
        <v>372</v>
      </c>
      <c r="P1485" s="29">
        <f>Produccion[[#This Row],[Kilos Producidos]]*VLOOKUP(Produccion[[#This Row],[PRODUCTO]],ValorXKG[#All],2,FALSE)</f>
        <v>0</v>
      </c>
    </row>
    <row r="1486" spans="4:16" x14ac:dyDescent="0.25">
      <c r="D1486" s="4" t="s">
        <v>826</v>
      </c>
      <c r="E1486" s="5">
        <v>44689</v>
      </c>
      <c r="F1486" s="6">
        <v>0.91666666666666663</v>
      </c>
      <c r="G1486" s="6">
        <v>0.97916666666666663</v>
      </c>
      <c r="H1486" s="6">
        <f>MOD(Produccion[HORA FIN]-Produccion[HORA INICIO],1)</f>
        <v>6.25E-2</v>
      </c>
      <c r="I1486" s="16" t="s">
        <v>22</v>
      </c>
      <c r="J1486" s="7" t="s">
        <v>788</v>
      </c>
      <c r="K1486" s="7" t="s">
        <v>23</v>
      </c>
      <c r="L1486" s="7">
        <v>0</v>
      </c>
      <c r="M1486" s="7">
        <v>0</v>
      </c>
      <c r="N1486" s="7">
        <f>Produccion[[#This Row],[Cant. Bolsas]]*Produccion[[#This Row],[Kilos Bolsa]]</f>
        <v>0</v>
      </c>
      <c r="O1486" s="8" t="s">
        <v>45</v>
      </c>
      <c r="P1486" s="29">
        <f>Produccion[[#This Row],[Kilos Producidos]]*VLOOKUP(Produccion[[#This Row],[PRODUCTO]],ValorXKG[#All],2,FALSE)</f>
        <v>0</v>
      </c>
    </row>
    <row r="1487" spans="4:16" x14ac:dyDescent="0.25">
      <c r="D1487" s="4" t="s">
        <v>826</v>
      </c>
      <c r="E1487" s="5">
        <v>44689</v>
      </c>
      <c r="F1487" s="6">
        <v>0.97916666666666663</v>
      </c>
      <c r="G1487" s="6">
        <v>0.25</v>
      </c>
      <c r="H1487" s="6">
        <f>MOD(Produccion[HORA FIN]-Produccion[HORA INICIO],1)</f>
        <v>0.27083333333333337</v>
      </c>
      <c r="I1487" s="16" t="s">
        <v>439</v>
      </c>
      <c r="J1487" s="7" t="s">
        <v>788</v>
      </c>
      <c r="K1487" s="7" t="s">
        <v>13</v>
      </c>
      <c r="L1487" s="7">
        <v>88</v>
      </c>
      <c r="M1487" s="7">
        <v>20</v>
      </c>
      <c r="N1487" s="7">
        <f>Produccion[[#This Row],[Cant. Bolsas]]*Produccion[[#This Row],[Kilos Bolsa]]</f>
        <v>1760</v>
      </c>
      <c r="O1487" s="8" t="s">
        <v>827</v>
      </c>
      <c r="P1487" s="29">
        <f>Produccion[[#This Row],[Kilos Producidos]]*VLOOKUP(Produccion[[#This Row],[PRODUCTO]],ValorXKG[#All],2,FALSE)</f>
        <v>176000</v>
      </c>
    </row>
    <row r="1488" spans="4:16" x14ac:dyDescent="0.25">
      <c r="D1488" s="4" t="s">
        <v>825</v>
      </c>
      <c r="E1488" s="5">
        <v>44690</v>
      </c>
      <c r="F1488" s="6">
        <v>0.25</v>
      </c>
      <c r="G1488" s="6">
        <v>0.3125</v>
      </c>
      <c r="H1488" s="6">
        <f>MOD(Produccion[HORA FIN]-Produccion[HORA INICIO],1)</f>
        <v>6.25E-2</v>
      </c>
      <c r="I1488" s="16" t="s">
        <v>22</v>
      </c>
      <c r="J1488" s="7" t="s">
        <v>66</v>
      </c>
      <c r="K1488" s="7" t="s">
        <v>13</v>
      </c>
      <c r="L1488" s="7"/>
      <c r="M1488" s="7"/>
      <c r="N1488" s="7">
        <f>Produccion[[#This Row],[Cant. Bolsas]]*Produccion[[#This Row],[Kilos Bolsa]]</f>
        <v>0</v>
      </c>
      <c r="O1488" s="8" t="s">
        <v>827</v>
      </c>
      <c r="P1488" s="29">
        <f>Produccion[[#This Row],[Kilos Producidos]]*VLOOKUP(Produccion[[#This Row],[PRODUCTO]],ValorXKG[#All],2,FALSE)</f>
        <v>0</v>
      </c>
    </row>
    <row r="1489" spans="4:16" x14ac:dyDescent="0.25">
      <c r="D1489" s="4" t="s">
        <v>825</v>
      </c>
      <c r="E1489" s="5">
        <v>44690</v>
      </c>
      <c r="F1489" s="6">
        <v>0.3125</v>
      </c>
      <c r="G1489" s="6">
        <v>0.3611111111111111</v>
      </c>
      <c r="H1489" s="6">
        <f>MOD(Produccion[HORA FIN]-Produccion[HORA INICIO],1)</f>
        <v>4.8611111111111105E-2</v>
      </c>
      <c r="I1489" s="16" t="s">
        <v>22</v>
      </c>
      <c r="J1489" s="7" t="s">
        <v>66</v>
      </c>
      <c r="K1489" s="7" t="s">
        <v>23</v>
      </c>
      <c r="L1489" s="7"/>
      <c r="M1489" s="7"/>
      <c r="N1489" s="7">
        <f>Produccion[[#This Row],[Cant. Bolsas]]*Produccion[[#This Row],[Kilos Bolsa]]</f>
        <v>0</v>
      </c>
      <c r="O1489" s="8" t="s">
        <v>45</v>
      </c>
      <c r="P1489" s="29">
        <f>Produccion[[#This Row],[Kilos Producidos]]*VLOOKUP(Produccion[[#This Row],[PRODUCTO]],ValorXKG[#All],2,FALSE)</f>
        <v>0</v>
      </c>
    </row>
    <row r="1490" spans="4:16" x14ac:dyDescent="0.25">
      <c r="D1490" s="4" t="s">
        <v>825</v>
      </c>
      <c r="E1490" s="5">
        <v>44690</v>
      </c>
      <c r="F1490" s="6">
        <v>0.3611111111111111</v>
      </c>
      <c r="G1490" s="6">
        <v>0.58333333333333337</v>
      </c>
      <c r="H1490" s="6">
        <f>MOD(Produccion[HORA FIN]-Produccion[HORA INICIO],1)</f>
        <v>0.22222222222222227</v>
      </c>
      <c r="I1490" s="16" t="s">
        <v>440</v>
      </c>
      <c r="J1490" s="7" t="s">
        <v>66</v>
      </c>
      <c r="K1490" s="7" t="s">
        <v>13</v>
      </c>
      <c r="L1490" s="7">
        <v>35</v>
      </c>
      <c r="M1490" s="7">
        <v>50</v>
      </c>
      <c r="N1490" s="7">
        <f>Produccion[[#This Row],[Cant. Bolsas]]*Produccion[[#This Row],[Kilos Bolsa]]</f>
        <v>1750</v>
      </c>
      <c r="O1490" s="8" t="s">
        <v>827</v>
      </c>
      <c r="P1490" s="29">
        <f>Produccion[[#This Row],[Kilos Producidos]]*VLOOKUP(Produccion[[#This Row],[PRODUCTO]],ValorXKG[#All],2,FALSE)</f>
        <v>175000</v>
      </c>
    </row>
    <row r="1491" spans="4:16" x14ac:dyDescent="0.25">
      <c r="D1491" s="4" t="s">
        <v>824</v>
      </c>
      <c r="E1491" s="5">
        <v>44690</v>
      </c>
      <c r="F1491" s="6">
        <v>0.58333333333333337</v>
      </c>
      <c r="G1491" s="6">
        <v>0.625</v>
      </c>
      <c r="H1491" s="6">
        <f>MOD(Produccion[HORA FIN]-Produccion[HORA INICIO],1)</f>
        <v>4.166666666666663E-2</v>
      </c>
      <c r="I1491" s="16" t="s">
        <v>22</v>
      </c>
      <c r="J1491" s="7" t="s">
        <v>783</v>
      </c>
      <c r="K1491" s="7" t="s">
        <v>23</v>
      </c>
      <c r="L1491" s="7"/>
      <c r="M1491" s="7"/>
      <c r="N1491" s="7">
        <f>Produccion[[#This Row],[Cant. Bolsas]]*Produccion[[#This Row],[Kilos Bolsa]]</f>
        <v>0</v>
      </c>
      <c r="O1491" s="8" t="s">
        <v>28</v>
      </c>
      <c r="P1491" s="29">
        <f>Produccion[[#This Row],[Kilos Producidos]]*VLOOKUP(Produccion[[#This Row],[PRODUCTO]],ValorXKG[#All],2,FALSE)</f>
        <v>0</v>
      </c>
    </row>
    <row r="1492" spans="4:16" x14ac:dyDescent="0.25">
      <c r="D1492" s="4" t="s">
        <v>824</v>
      </c>
      <c r="E1492" s="5">
        <v>44690</v>
      </c>
      <c r="F1492" s="6">
        <v>0.625</v>
      </c>
      <c r="G1492" s="6">
        <v>0.79166666666666663</v>
      </c>
      <c r="H1492" s="6">
        <f>MOD(Produccion[HORA FIN]-Produccion[HORA INICIO],1)</f>
        <v>0.16666666666666663</v>
      </c>
      <c r="I1492" s="16" t="s">
        <v>228</v>
      </c>
      <c r="J1492" s="7" t="s">
        <v>783</v>
      </c>
      <c r="K1492" s="7" t="s">
        <v>13</v>
      </c>
      <c r="L1492" s="7">
        <v>22</v>
      </c>
      <c r="M1492" s="7">
        <v>50</v>
      </c>
      <c r="N1492" s="7">
        <f>Produccion[[#This Row],[Cant. Bolsas]]*Produccion[[#This Row],[Kilos Bolsa]]</f>
        <v>1100</v>
      </c>
      <c r="O1492" s="8" t="s">
        <v>827</v>
      </c>
      <c r="P1492" s="29">
        <f>Produccion[[#This Row],[Kilos Producidos]]*VLOOKUP(Produccion[[#This Row],[PRODUCTO]],ValorXKG[#All],2,FALSE)</f>
        <v>110000</v>
      </c>
    </row>
    <row r="1493" spans="4:16" x14ac:dyDescent="0.25">
      <c r="D1493" s="4" t="s">
        <v>824</v>
      </c>
      <c r="E1493" s="5">
        <v>44690</v>
      </c>
      <c r="F1493" s="6">
        <v>0.79166666666666663</v>
      </c>
      <c r="G1493" s="6">
        <v>0.91666666666666663</v>
      </c>
      <c r="H1493" s="6">
        <f>MOD(Produccion[HORA FIN]-Produccion[HORA INICIO],1)</f>
        <v>0.125</v>
      </c>
      <c r="I1493" s="16" t="s">
        <v>62</v>
      </c>
      <c r="J1493" s="7" t="s">
        <v>783</v>
      </c>
      <c r="K1493" s="7" t="s">
        <v>13</v>
      </c>
      <c r="L1493" s="7">
        <v>45</v>
      </c>
      <c r="M1493" s="7">
        <v>20</v>
      </c>
      <c r="N1493" s="7">
        <f>Produccion[[#This Row],[Cant. Bolsas]]*Produccion[[#This Row],[Kilos Bolsa]]</f>
        <v>900</v>
      </c>
      <c r="O1493" s="8" t="s">
        <v>827</v>
      </c>
      <c r="P1493" s="29">
        <f>Produccion[[#This Row],[Kilos Producidos]]*VLOOKUP(Produccion[[#This Row],[PRODUCTO]],ValorXKG[#All],2,FALSE)</f>
        <v>90000</v>
      </c>
    </row>
    <row r="1494" spans="4:16" x14ac:dyDescent="0.25">
      <c r="D1494" s="4" t="s">
        <v>826</v>
      </c>
      <c r="E1494" s="5">
        <v>44690</v>
      </c>
      <c r="F1494" s="6">
        <v>0.91666666666666663</v>
      </c>
      <c r="G1494" s="6">
        <v>0.125</v>
      </c>
      <c r="H1494" s="6">
        <f>MOD(Produccion[HORA FIN]-Produccion[HORA INICIO],1)</f>
        <v>0.20833333333333337</v>
      </c>
      <c r="I1494" s="16" t="s">
        <v>75</v>
      </c>
      <c r="J1494" s="7" t="s">
        <v>788</v>
      </c>
      <c r="K1494" s="7" t="s">
        <v>13</v>
      </c>
      <c r="L1494" s="7">
        <v>70</v>
      </c>
      <c r="M1494" s="7">
        <v>20</v>
      </c>
      <c r="N1494" s="7">
        <f>Produccion[[#This Row],[Cant. Bolsas]]*Produccion[[#This Row],[Kilos Bolsa]]</f>
        <v>1400</v>
      </c>
      <c r="O1494" s="8" t="s">
        <v>827</v>
      </c>
      <c r="P1494" s="29">
        <f>Produccion[[#This Row],[Kilos Producidos]]*VLOOKUP(Produccion[[#This Row],[PRODUCTO]],ValorXKG[#All],2,FALSE)</f>
        <v>140000</v>
      </c>
    </row>
    <row r="1495" spans="4:16" x14ac:dyDescent="0.25">
      <c r="D1495" s="4" t="s">
        <v>826</v>
      </c>
      <c r="E1495" s="5">
        <v>44690</v>
      </c>
      <c r="F1495" s="6">
        <v>0.125</v>
      </c>
      <c r="G1495" s="6">
        <v>0.25</v>
      </c>
      <c r="H1495" s="6">
        <f>MOD(Produccion[HORA FIN]-Produccion[HORA INICIO],1)</f>
        <v>0.125</v>
      </c>
      <c r="I1495" s="16" t="s">
        <v>62</v>
      </c>
      <c r="J1495" s="7" t="s">
        <v>788</v>
      </c>
      <c r="K1495" s="7" t="s">
        <v>19</v>
      </c>
      <c r="L1495" s="7">
        <v>45</v>
      </c>
      <c r="M1495" s="7">
        <v>20</v>
      </c>
      <c r="N1495" s="7">
        <f>Produccion[[#This Row],[Cant. Bolsas]]*Produccion[[#This Row],[Kilos Bolsa]]</f>
        <v>900</v>
      </c>
      <c r="O1495" s="8" t="s">
        <v>827</v>
      </c>
      <c r="P1495" s="29">
        <f>Produccion[[#This Row],[Kilos Producidos]]*VLOOKUP(Produccion[[#This Row],[PRODUCTO]],ValorXKG[#All],2,FALSE)</f>
        <v>90000</v>
      </c>
    </row>
    <row r="1496" spans="4:16" x14ac:dyDescent="0.25">
      <c r="D1496" s="4" t="s">
        <v>825</v>
      </c>
      <c r="E1496" s="5">
        <v>44691</v>
      </c>
      <c r="F1496" s="6">
        <v>0.25</v>
      </c>
      <c r="G1496" s="6">
        <v>0.58333333333333337</v>
      </c>
      <c r="H1496" s="6">
        <f>MOD(Produccion[HORA FIN]-Produccion[HORA INICIO],1)</f>
        <v>0.33333333333333337</v>
      </c>
      <c r="I1496" s="16" t="s">
        <v>15</v>
      </c>
      <c r="J1496" s="7" t="s">
        <v>66</v>
      </c>
      <c r="K1496" s="7" t="s">
        <v>19</v>
      </c>
      <c r="L1496" s="7">
        <v>40</v>
      </c>
      <c r="M1496" s="7">
        <v>50</v>
      </c>
      <c r="N1496" s="7">
        <f>Produccion[[#This Row],[Cant. Bolsas]]*Produccion[[#This Row],[Kilos Bolsa]]</f>
        <v>2000</v>
      </c>
      <c r="O1496" s="8" t="s">
        <v>827</v>
      </c>
      <c r="P1496" s="29">
        <f>Produccion[[#This Row],[Kilos Producidos]]*VLOOKUP(Produccion[[#This Row],[PRODUCTO]],ValorXKG[#All],2,FALSE)</f>
        <v>200000</v>
      </c>
    </row>
    <row r="1497" spans="4:16" x14ac:dyDescent="0.25">
      <c r="D1497" s="4" t="s">
        <v>824</v>
      </c>
      <c r="E1497" s="5">
        <v>44691</v>
      </c>
      <c r="F1497" s="6">
        <v>0.58333333333333337</v>
      </c>
      <c r="G1497" s="6">
        <v>0.83333333333333337</v>
      </c>
      <c r="H1497" s="6">
        <f>MOD(Produccion[HORA FIN]-Produccion[HORA INICIO],1)</f>
        <v>0.25</v>
      </c>
      <c r="I1497" s="16" t="s">
        <v>386</v>
      </c>
      <c r="J1497" s="7" t="s">
        <v>783</v>
      </c>
      <c r="K1497" s="7" t="s">
        <v>19</v>
      </c>
      <c r="L1497" s="7">
        <v>29</v>
      </c>
      <c r="M1497" s="7">
        <v>50</v>
      </c>
      <c r="N1497" s="7">
        <f>Produccion[[#This Row],[Cant. Bolsas]]*Produccion[[#This Row],[Kilos Bolsa]]</f>
        <v>1450</v>
      </c>
      <c r="O1497" s="8" t="s">
        <v>827</v>
      </c>
      <c r="P1497" s="29">
        <f>Produccion[[#This Row],[Kilos Producidos]]*VLOOKUP(Produccion[[#This Row],[PRODUCTO]],ValorXKG[#All],2,FALSE)</f>
        <v>145000</v>
      </c>
    </row>
    <row r="1498" spans="4:16" x14ac:dyDescent="0.25">
      <c r="D1498" s="4" t="s">
        <v>824</v>
      </c>
      <c r="E1498" s="5">
        <v>44691</v>
      </c>
      <c r="F1498" s="6">
        <v>0.83333333333333337</v>
      </c>
      <c r="G1498" s="6">
        <v>0.91666666666666663</v>
      </c>
      <c r="H1498" s="6">
        <f>MOD(Produccion[HORA FIN]-Produccion[HORA INICIO],1)</f>
        <v>8.3333333333333259E-2</v>
      </c>
      <c r="I1498" s="16" t="s">
        <v>53</v>
      </c>
      <c r="J1498" s="7" t="s">
        <v>783</v>
      </c>
      <c r="K1498" s="7" t="s">
        <v>19</v>
      </c>
      <c r="L1498" s="7">
        <v>23</v>
      </c>
      <c r="M1498" s="7">
        <v>20</v>
      </c>
      <c r="N1498" s="7">
        <f>Produccion[[#This Row],[Cant. Bolsas]]*Produccion[[#This Row],[Kilos Bolsa]]</f>
        <v>460</v>
      </c>
      <c r="O1498" s="8" t="s">
        <v>827</v>
      </c>
      <c r="P1498" s="29">
        <f>Produccion[[#This Row],[Kilos Producidos]]*VLOOKUP(Produccion[[#This Row],[PRODUCTO]],ValorXKG[#All],2,FALSE)</f>
        <v>46000</v>
      </c>
    </row>
    <row r="1499" spans="4:16" x14ac:dyDescent="0.25">
      <c r="D1499" s="4" t="s">
        <v>826</v>
      </c>
      <c r="E1499" s="5">
        <v>44691</v>
      </c>
      <c r="F1499" s="6">
        <v>0.91666666666666663</v>
      </c>
      <c r="G1499" s="6">
        <v>0.95833333333333337</v>
      </c>
      <c r="H1499" s="6">
        <f>MOD(Produccion[HORA FIN]-Produccion[HORA INICIO],1)</f>
        <v>4.1666666666666741E-2</v>
      </c>
      <c r="I1499" s="16" t="s">
        <v>22</v>
      </c>
      <c r="J1499" s="7" t="s">
        <v>788</v>
      </c>
      <c r="K1499" s="7" t="s">
        <v>23</v>
      </c>
      <c r="L1499" s="7">
        <v>0</v>
      </c>
      <c r="M1499" s="7">
        <v>0</v>
      </c>
      <c r="N1499" s="7">
        <f>Produccion[[#This Row],[Cant. Bolsas]]*Produccion[[#This Row],[Kilos Bolsa]]</f>
        <v>0</v>
      </c>
      <c r="O1499" s="8" t="s">
        <v>28</v>
      </c>
      <c r="P1499" s="29">
        <f>Produccion[[#This Row],[Kilos Producidos]]*VLOOKUP(Produccion[[#This Row],[PRODUCTO]],ValorXKG[#All],2,FALSE)</f>
        <v>0</v>
      </c>
    </row>
    <row r="1500" spans="4:16" x14ac:dyDescent="0.25">
      <c r="D1500" s="4" t="s">
        <v>826</v>
      </c>
      <c r="E1500" s="5">
        <v>44691</v>
      </c>
      <c r="F1500" s="6">
        <v>0.95833333333333337</v>
      </c>
      <c r="G1500" s="6">
        <v>0.1875</v>
      </c>
      <c r="H1500" s="6">
        <f>MOD(Produccion[HORA FIN]-Produccion[HORA INICIO],1)</f>
        <v>0.22916666666666663</v>
      </c>
      <c r="I1500" s="16" t="s">
        <v>441</v>
      </c>
      <c r="J1500" s="7" t="s">
        <v>788</v>
      </c>
      <c r="K1500" s="7" t="s">
        <v>13</v>
      </c>
      <c r="L1500" s="7">
        <v>80</v>
      </c>
      <c r="M1500" s="7">
        <v>20</v>
      </c>
      <c r="N1500" s="7">
        <f>Produccion[[#This Row],[Cant. Bolsas]]*Produccion[[#This Row],[Kilos Bolsa]]</f>
        <v>1600</v>
      </c>
      <c r="O1500" s="8" t="s">
        <v>827</v>
      </c>
      <c r="P1500" s="29">
        <f>Produccion[[#This Row],[Kilos Producidos]]*VLOOKUP(Produccion[[#This Row],[PRODUCTO]],ValorXKG[#All],2,FALSE)</f>
        <v>160000</v>
      </c>
    </row>
    <row r="1501" spans="4:16" x14ac:dyDescent="0.25">
      <c r="D1501" s="4" t="s">
        <v>826</v>
      </c>
      <c r="E1501" s="5">
        <v>44691</v>
      </c>
      <c r="F1501" s="6">
        <v>0.1875</v>
      </c>
      <c r="G1501" s="6">
        <v>0.25</v>
      </c>
      <c r="H1501" s="6">
        <f>MOD(Produccion[HORA FIN]-Produccion[HORA INICIO],1)</f>
        <v>6.25E-2</v>
      </c>
      <c r="I1501" s="16" t="s">
        <v>22</v>
      </c>
      <c r="J1501" s="7" t="s">
        <v>788</v>
      </c>
      <c r="K1501" s="7" t="s">
        <v>23</v>
      </c>
      <c r="L1501" s="7">
        <v>0</v>
      </c>
      <c r="M1501" s="7">
        <v>0</v>
      </c>
      <c r="N1501" s="7">
        <f>Produccion[[#This Row],[Cant. Bolsas]]*Produccion[[#This Row],[Kilos Bolsa]]</f>
        <v>0</v>
      </c>
      <c r="O1501" s="8" t="s">
        <v>28</v>
      </c>
      <c r="P1501" s="29">
        <f>Produccion[[#This Row],[Kilos Producidos]]*VLOOKUP(Produccion[[#This Row],[PRODUCTO]],ValorXKG[#All],2,FALSE)</f>
        <v>0</v>
      </c>
    </row>
    <row r="1502" spans="4:16" x14ac:dyDescent="0.25">
      <c r="D1502" s="4" t="s">
        <v>825</v>
      </c>
      <c r="E1502" s="5">
        <v>44692</v>
      </c>
      <c r="F1502" s="6">
        <v>0.25</v>
      </c>
      <c r="G1502" s="6">
        <v>0.27777777777777779</v>
      </c>
      <c r="H1502" s="6">
        <f>MOD(Produccion[HORA FIN]-Produccion[HORA INICIO],1)</f>
        <v>2.777777777777779E-2</v>
      </c>
      <c r="I1502" s="16" t="s">
        <v>22</v>
      </c>
      <c r="J1502" s="7" t="s">
        <v>66</v>
      </c>
      <c r="K1502" s="7" t="s">
        <v>23</v>
      </c>
      <c r="L1502" s="7"/>
      <c r="M1502" s="7"/>
      <c r="N1502" s="7">
        <f>Produccion[[#This Row],[Cant. Bolsas]]*Produccion[[#This Row],[Kilos Bolsa]]</f>
        <v>0</v>
      </c>
      <c r="O1502" s="8" t="s">
        <v>28</v>
      </c>
      <c r="P1502" s="29">
        <f>Produccion[[#This Row],[Kilos Producidos]]*VLOOKUP(Produccion[[#This Row],[PRODUCTO]],ValorXKG[#All],2,FALSE)</f>
        <v>0</v>
      </c>
    </row>
    <row r="1503" spans="4:16" x14ac:dyDescent="0.25">
      <c r="D1503" s="4" t="s">
        <v>825</v>
      </c>
      <c r="E1503" s="5">
        <v>44692</v>
      </c>
      <c r="F1503" s="6">
        <v>0.27777777777777779</v>
      </c>
      <c r="G1503" s="6">
        <v>0.58333333333333337</v>
      </c>
      <c r="H1503" s="6">
        <f>MOD(Produccion[HORA FIN]-Produccion[HORA INICIO],1)</f>
        <v>0.30555555555555558</v>
      </c>
      <c r="I1503" s="16" t="s">
        <v>63</v>
      </c>
      <c r="J1503" s="7" t="s">
        <v>66</v>
      </c>
      <c r="K1503" s="7" t="s">
        <v>26</v>
      </c>
      <c r="L1503" s="7">
        <v>50</v>
      </c>
      <c r="M1503" s="7">
        <v>40</v>
      </c>
      <c r="N1503" s="7">
        <f>Produccion[[#This Row],[Cant. Bolsas]]*Produccion[[#This Row],[Kilos Bolsa]]</f>
        <v>2000</v>
      </c>
      <c r="O1503" s="8" t="s">
        <v>827</v>
      </c>
      <c r="P1503" s="29">
        <f>Produccion[[#This Row],[Kilos Producidos]]*VLOOKUP(Produccion[[#This Row],[PRODUCTO]],ValorXKG[#All],2,FALSE)</f>
        <v>300000</v>
      </c>
    </row>
    <row r="1504" spans="4:16" x14ac:dyDescent="0.25">
      <c r="D1504" s="4" t="s">
        <v>824</v>
      </c>
      <c r="E1504" s="5">
        <v>44692</v>
      </c>
      <c r="F1504" s="6">
        <v>0.58333333333333337</v>
      </c>
      <c r="G1504" s="6">
        <v>0.625</v>
      </c>
      <c r="H1504" s="6">
        <f>MOD(Produccion[HORA FIN]-Produccion[HORA INICIO],1)</f>
        <v>4.166666666666663E-2</v>
      </c>
      <c r="I1504" s="16" t="s">
        <v>22</v>
      </c>
      <c r="J1504" s="7" t="s">
        <v>783</v>
      </c>
      <c r="K1504" s="7" t="s">
        <v>23</v>
      </c>
      <c r="L1504" s="7"/>
      <c r="M1504" s="7"/>
      <c r="N1504" s="7">
        <f>Produccion[[#This Row],[Cant. Bolsas]]*Produccion[[#This Row],[Kilos Bolsa]]</f>
        <v>0</v>
      </c>
      <c r="O1504" s="8" t="s">
        <v>28</v>
      </c>
      <c r="P1504" s="29">
        <f>Produccion[[#This Row],[Kilos Producidos]]*VLOOKUP(Produccion[[#This Row],[PRODUCTO]],ValorXKG[#All],2,FALSE)</f>
        <v>0</v>
      </c>
    </row>
    <row r="1505" spans="4:16" x14ac:dyDescent="0.25">
      <c r="D1505" s="4" t="s">
        <v>824</v>
      </c>
      <c r="E1505" s="5">
        <v>44692</v>
      </c>
      <c r="F1505" s="6">
        <v>0.625</v>
      </c>
      <c r="G1505" s="6">
        <v>0.91666666666666663</v>
      </c>
      <c r="H1505" s="6">
        <f>MOD(Produccion[HORA FIN]-Produccion[HORA INICIO],1)</f>
        <v>0.29166666666666663</v>
      </c>
      <c r="I1505" s="16" t="s">
        <v>344</v>
      </c>
      <c r="J1505" s="7" t="s">
        <v>783</v>
      </c>
      <c r="K1505" s="7" t="s">
        <v>36</v>
      </c>
      <c r="L1505" s="7">
        <v>33</v>
      </c>
      <c r="M1505" s="7">
        <v>30</v>
      </c>
      <c r="N1505" s="7">
        <f>Produccion[[#This Row],[Cant. Bolsas]]*Produccion[[#This Row],[Kilos Bolsa]]</f>
        <v>990</v>
      </c>
      <c r="O1505" s="8" t="s">
        <v>827</v>
      </c>
      <c r="P1505" s="29">
        <f>Produccion[[#This Row],[Kilos Producidos]]*VLOOKUP(Produccion[[#This Row],[PRODUCTO]],ValorXKG[#All],2,FALSE)</f>
        <v>113850</v>
      </c>
    </row>
    <row r="1506" spans="4:16" x14ac:dyDescent="0.25">
      <c r="D1506" s="4" t="s">
        <v>824</v>
      </c>
      <c r="E1506" s="5">
        <v>44692</v>
      </c>
      <c r="F1506" s="6">
        <v>0.625</v>
      </c>
      <c r="G1506" s="6">
        <v>0.91666666666666663</v>
      </c>
      <c r="H1506" s="6">
        <f>MOD(Produccion[HORA FIN]-Produccion[HORA INICIO],1)</f>
        <v>0.29166666666666663</v>
      </c>
      <c r="I1506" s="16" t="s">
        <v>312</v>
      </c>
      <c r="J1506" s="7" t="s">
        <v>783</v>
      </c>
      <c r="K1506" s="7" t="s">
        <v>38</v>
      </c>
      <c r="L1506" s="7">
        <v>33</v>
      </c>
      <c r="M1506" s="7">
        <v>20</v>
      </c>
      <c r="N1506" s="7">
        <f>Produccion[[#This Row],[Cant. Bolsas]]*Produccion[[#This Row],[Kilos Bolsa]]</f>
        <v>660</v>
      </c>
      <c r="O1506" s="8" t="s">
        <v>827</v>
      </c>
      <c r="P1506" s="29">
        <f>Produccion[[#This Row],[Kilos Producidos]]*VLOOKUP(Produccion[[#This Row],[PRODUCTO]],ValorXKG[#All],2,FALSE)</f>
        <v>108900</v>
      </c>
    </row>
    <row r="1507" spans="4:16" x14ac:dyDescent="0.25">
      <c r="D1507" s="4" t="s">
        <v>826</v>
      </c>
      <c r="E1507" s="5">
        <v>44692</v>
      </c>
      <c r="F1507" s="6">
        <v>0.91666666666666663</v>
      </c>
      <c r="G1507" s="6">
        <v>0.25</v>
      </c>
      <c r="H1507" s="6">
        <f>MOD(Produccion[HORA FIN]-Produccion[HORA INICIO],1)</f>
        <v>0.33333333333333337</v>
      </c>
      <c r="I1507" s="16" t="s">
        <v>139</v>
      </c>
      <c r="J1507" s="7" t="s">
        <v>788</v>
      </c>
      <c r="K1507" s="7" t="s">
        <v>36</v>
      </c>
      <c r="L1507" s="7">
        <v>35</v>
      </c>
      <c r="M1507" s="7">
        <v>30</v>
      </c>
      <c r="N1507" s="7">
        <f>Produccion[[#This Row],[Cant. Bolsas]]*Produccion[[#This Row],[Kilos Bolsa]]</f>
        <v>1050</v>
      </c>
      <c r="O1507" s="8" t="s">
        <v>827</v>
      </c>
      <c r="P1507" s="29">
        <f>Produccion[[#This Row],[Kilos Producidos]]*VLOOKUP(Produccion[[#This Row],[PRODUCTO]],ValorXKG[#All],2,FALSE)</f>
        <v>120750</v>
      </c>
    </row>
    <row r="1508" spans="4:16" x14ac:dyDescent="0.25">
      <c r="D1508" s="4" t="s">
        <v>826</v>
      </c>
      <c r="E1508" s="5">
        <v>44692</v>
      </c>
      <c r="F1508" s="6">
        <v>0.91666666666666663</v>
      </c>
      <c r="G1508" s="6">
        <v>0.25</v>
      </c>
      <c r="H1508" s="6">
        <f>MOD(Produccion[HORA FIN]-Produccion[HORA INICIO],1)</f>
        <v>0.33333333333333337</v>
      </c>
      <c r="I1508" s="16" t="s">
        <v>374</v>
      </c>
      <c r="J1508" s="7" t="s">
        <v>788</v>
      </c>
      <c r="K1508" s="7" t="s">
        <v>38</v>
      </c>
      <c r="L1508" s="7">
        <v>35</v>
      </c>
      <c r="M1508" s="7">
        <v>20</v>
      </c>
      <c r="N1508" s="7">
        <f>Produccion[[#This Row],[Cant. Bolsas]]*Produccion[[#This Row],[Kilos Bolsa]]</f>
        <v>700</v>
      </c>
      <c r="O1508" s="8" t="s">
        <v>827</v>
      </c>
      <c r="P1508" s="29">
        <f>Produccion[[#This Row],[Kilos Producidos]]*VLOOKUP(Produccion[[#This Row],[PRODUCTO]],ValorXKG[#All],2,FALSE)</f>
        <v>115500</v>
      </c>
    </row>
    <row r="1509" spans="4:16" x14ac:dyDescent="0.25">
      <c r="D1509" s="4" t="s">
        <v>825</v>
      </c>
      <c r="E1509" s="5">
        <v>44693</v>
      </c>
      <c r="F1509" s="6">
        <v>0.25</v>
      </c>
      <c r="G1509" s="6">
        <v>0.58333333333333337</v>
      </c>
      <c r="H1509" s="6">
        <f>MOD(Produccion[HORA FIN]-Produccion[HORA INICIO],1)</f>
        <v>0.33333333333333337</v>
      </c>
      <c r="I1509" s="16" t="s">
        <v>224</v>
      </c>
      <c r="J1509" s="7" t="s">
        <v>66</v>
      </c>
      <c r="K1509" s="7" t="s">
        <v>36</v>
      </c>
      <c r="L1509" s="7">
        <v>38</v>
      </c>
      <c r="M1509" s="7">
        <v>30</v>
      </c>
      <c r="N1509" s="7">
        <f>Produccion[[#This Row],[Cant. Bolsas]]*Produccion[[#This Row],[Kilos Bolsa]]</f>
        <v>1140</v>
      </c>
      <c r="O1509" s="8" t="s">
        <v>827</v>
      </c>
      <c r="P1509" s="29">
        <f>Produccion[[#This Row],[Kilos Producidos]]*VLOOKUP(Produccion[[#This Row],[PRODUCTO]],ValorXKG[#All],2,FALSE)</f>
        <v>131100</v>
      </c>
    </row>
    <row r="1510" spans="4:16" x14ac:dyDescent="0.25">
      <c r="D1510" s="4" t="s">
        <v>825</v>
      </c>
      <c r="E1510" s="5">
        <v>44693</v>
      </c>
      <c r="F1510" s="6">
        <v>0.25</v>
      </c>
      <c r="G1510" s="6">
        <v>0.58333333333333337</v>
      </c>
      <c r="H1510" s="6">
        <f>MOD(Produccion[HORA FIN]-Produccion[HORA INICIO],1)</f>
        <v>0.33333333333333337</v>
      </c>
      <c r="I1510" s="16" t="s">
        <v>403</v>
      </c>
      <c r="J1510" s="7" t="s">
        <v>66</v>
      </c>
      <c r="K1510" s="7" t="s">
        <v>38</v>
      </c>
      <c r="L1510" s="7">
        <v>38</v>
      </c>
      <c r="M1510" s="7">
        <v>20</v>
      </c>
      <c r="N1510" s="7">
        <f>Produccion[[#This Row],[Cant. Bolsas]]*Produccion[[#This Row],[Kilos Bolsa]]</f>
        <v>760</v>
      </c>
      <c r="O1510" s="8" t="s">
        <v>827</v>
      </c>
      <c r="P1510" s="29">
        <f>Produccion[[#This Row],[Kilos Producidos]]*VLOOKUP(Produccion[[#This Row],[PRODUCTO]],ValorXKG[#All],2,FALSE)</f>
        <v>125400</v>
      </c>
    </row>
    <row r="1511" spans="4:16" x14ac:dyDescent="0.25">
      <c r="D1511" s="4" t="s">
        <v>824</v>
      </c>
      <c r="E1511" s="5">
        <v>44693</v>
      </c>
      <c r="F1511" s="6">
        <v>0.58333333333333337</v>
      </c>
      <c r="G1511" s="6">
        <v>0.70833333333333337</v>
      </c>
      <c r="H1511" s="6">
        <f>MOD(Produccion[HORA FIN]-Produccion[HORA INICIO],1)</f>
        <v>0.125</v>
      </c>
      <c r="I1511" s="16" t="s">
        <v>12</v>
      </c>
      <c r="J1511" s="7" t="s">
        <v>783</v>
      </c>
      <c r="K1511" s="7" t="s">
        <v>36</v>
      </c>
      <c r="L1511" s="7">
        <v>10</v>
      </c>
      <c r="M1511" s="7">
        <v>30</v>
      </c>
      <c r="N1511" s="7">
        <f>Produccion[[#This Row],[Cant. Bolsas]]*Produccion[[#This Row],[Kilos Bolsa]]</f>
        <v>300</v>
      </c>
      <c r="O1511" s="8" t="s">
        <v>827</v>
      </c>
      <c r="P1511" s="29">
        <f>Produccion[[#This Row],[Kilos Producidos]]*VLOOKUP(Produccion[[#This Row],[PRODUCTO]],ValorXKG[#All],2,FALSE)</f>
        <v>34500</v>
      </c>
    </row>
    <row r="1512" spans="4:16" x14ac:dyDescent="0.25">
      <c r="D1512" s="4" t="s">
        <v>824</v>
      </c>
      <c r="E1512" s="5">
        <v>44693</v>
      </c>
      <c r="F1512" s="6">
        <v>0.58333333333333337</v>
      </c>
      <c r="G1512" s="6">
        <v>0.70833333333333337</v>
      </c>
      <c r="H1512" s="6">
        <f>MOD(Produccion[HORA FIN]-Produccion[HORA INICIO],1)</f>
        <v>0.125</v>
      </c>
      <c r="I1512" s="16" t="s">
        <v>168</v>
      </c>
      <c r="J1512" s="7" t="s">
        <v>783</v>
      </c>
      <c r="K1512" s="7" t="s">
        <v>38</v>
      </c>
      <c r="L1512" s="7">
        <v>10</v>
      </c>
      <c r="M1512" s="7">
        <v>20</v>
      </c>
      <c r="N1512" s="7">
        <f>Produccion[[#This Row],[Cant. Bolsas]]*Produccion[[#This Row],[Kilos Bolsa]]</f>
        <v>200</v>
      </c>
      <c r="O1512" s="8" t="s">
        <v>827</v>
      </c>
      <c r="P1512" s="29">
        <f>Produccion[[#This Row],[Kilos Producidos]]*VLOOKUP(Produccion[[#This Row],[PRODUCTO]],ValorXKG[#All],2,FALSE)</f>
        <v>33000</v>
      </c>
    </row>
    <row r="1513" spans="4:16" x14ac:dyDescent="0.25">
      <c r="D1513" s="4" t="s">
        <v>824</v>
      </c>
      <c r="E1513" s="5">
        <v>44693</v>
      </c>
      <c r="F1513" s="6">
        <v>0.70833333333333337</v>
      </c>
      <c r="G1513" s="6">
        <v>0.75</v>
      </c>
      <c r="H1513" s="6">
        <f>MOD(Produccion[HORA FIN]-Produccion[HORA INICIO],1)</f>
        <v>4.166666666666663E-2</v>
      </c>
      <c r="I1513" s="16" t="s">
        <v>22</v>
      </c>
      <c r="J1513" s="7" t="s">
        <v>783</v>
      </c>
      <c r="K1513" s="7" t="s">
        <v>23</v>
      </c>
      <c r="L1513" s="7"/>
      <c r="M1513" s="7"/>
      <c r="N1513" s="7">
        <f>Produccion[[#This Row],[Cant. Bolsas]]*Produccion[[#This Row],[Kilos Bolsa]]</f>
        <v>0</v>
      </c>
      <c r="O1513" s="8" t="s">
        <v>28</v>
      </c>
      <c r="P1513" s="29">
        <f>Produccion[[#This Row],[Kilos Producidos]]*VLOOKUP(Produccion[[#This Row],[PRODUCTO]],ValorXKG[#All],2,FALSE)</f>
        <v>0</v>
      </c>
    </row>
    <row r="1514" spans="4:16" x14ac:dyDescent="0.25">
      <c r="D1514" s="4" t="s">
        <v>824</v>
      </c>
      <c r="E1514" s="5">
        <v>44693</v>
      </c>
      <c r="F1514" s="6">
        <v>0.75</v>
      </c>
      <c r="G1514" s="6">
        <v>0.91666666666666663</v>
      </c>
      <c r="H1514" s="6">
        <f>MOD(Produccion[HORA FIN]-Produccion[HORA INICIO],1)</f>
        <v>0.16666666666666663</v>
      </c>
      <c r="I1514" s="16" t="s">
        <v>139</v>
      </c>
      <c r="J1514" s="7" t="s">
        <v>783</v>
      </c>
      <c r="K1514" s="7" t="s">
        <v>331</v>
      </c>
      <c r="L1514" s="7">
        <v>35</v>
      </c>
      <c r="M1514" s="7">
        <v>30</v>
      </c>
      <c r="N1514" s="7">
        <f>Produccion[[#This Row],[Cant. Bolsas]]*Produccion[[#This Row],[Kilos Bolsa]]</f>
        <v>1050</v>
      </c>
      <c r="O1514" s="8" t="s">
        <v>827</v>
      </c>
      <c r="P1514" s="29">
        <f>Produccion[[#This Row],[Kilos Producidos]]*VLOOKUP(Produccion[[#This Row],[PRODUCTO]],ValorXKG[#All],2,FALSE)</f>
        <v>120750</v>
      </c>
    </row>
    <row r="1515" spans="4:16" x14ac:dyDescent="0.25">
      <c r="D1515" s="4" t="s">
        <v>826</v>
      </c>
      <c r="E1515" s="5">
        <v>44693</v>
      </c>
      <c r="F1515" s="6">
        <v>0.91666666666666663</v>
      </c>
      <c r="G1515" s="6">
        <v>0</v>
      </c>
      <c r="H1515" s="6">
        <f>MOD(Produccion[HORA FIN]-Produccion[HORA INICIO],1)</f>
        <v>8.333333333333337E-2</v>
      </c>
      <c r="I1515" s="16" t="s">
        <v>21</v>
      </c>
      <c r="J1515" s="7" t="s">
        <v>788</v>
      </c>
      <c r="K1515" s="7" t="s">
        <v>331</v>
      </c>
      <c r="L1515" s="7">
        <v>15</v>
      </c>
      <c r="M1515" s="7">
        <v>30</v>
      </c>
      <c r="N1515" s="7">
        <f>Produccion[[#This Row],[Cant. Bolsas]]*Produccion[[#This Row],[Kilos Bolsa]]</f>
        <v>450</v>
      </c>
      <c r="O1515" s="8" t="s">
        <v>827</v>
      </c>
      <c r="P1515" s="29">
        <f>Produccion[[#This Row],[Kilos Producidos]]*VLOOKUP(Produccion[[#This Row],[PRODUCTO]],ValorXKG[#All],2,FALSE)</f>
        <v>51750</v>
      </c>
    </row>
    <row r="1516" spans="4:16" x14ac:dyDescent="0.25">
      <c r="D1516" s="4" t="s">
        <v>826</v>
      </c>
      <c r="E1516" s="5">
        <v>44693</v>
      </c>
      <c r="F1516" s="6">
        <v>0</v>
      </c>
      <c r="G1516" s="6">
        <v>0.25</v>
      </c>
      <c r="H1516" s="6">
        <f>MOD(Produccion[HORA FIN]-Produccion[HORA INICIO],1)</f>
        <v>0.25</v>
      </c>
      <c r="I1516" s="16" t="s">
        <v>15</v>
      </c>
      <c r="J1516" s="7" t="s">
        <v>788</v>
      </c>
      <c r="K1516" s="7" t="s">
        <v>32</v>
      </c>
      <c r="L1516" s="7">
        <v>50</v>
      </c>
      <c r="M1516" s="7">
        <v>30</v>
      </c>
      <c r="N1516" s="7">
        <f>Produccion[[#This Row],[Cant. Bolsas]]*Produccion[[#This Row],[Kilos Bolsa]]</f>
        <v>1500</v>
      </c>
      <c r="O1516" s="8" t="s">
        <v>827</v>
      </c>
      <c r="P1516" s="29">
        <f>Produccion[[#This Row],[Kilos Producidos]]*VLOOKUP(Produccion[[#This Row],[PRODUCTO]],ValorXKG[#All],2,FALSE)</f>
        <v>172500</v>
      </c>
    </row>
    <row r="1517" spans="4:16" x14ac:dyDescent="0.25">
      <c r="D1517" s="4" t="s">
        <v>825</v>
      </c>
      <c r="E1517" s="5">
        <v>44694</v>
      </c>
      <c r="F1517" s="6">
        <v>0.25</v>
      </c>
      <c r="G1517" s="6">
        <v>0.5625</v>
      </c>
      <c r="H1517" s="6">
        <f>MOD(Produccion[HORA FIN]-Produccion[HORA INICIO],1)</f>
        <v>0.3125</v>
      </c>
      <c r="I1517" s="16" t="s">
        <v>442</v>
      </c>
      <c r="J1517" s="7" t="s">
        <v>66</v>
      </c>
      <c r="K1517" s="7" t="s">
        <v>32</v>
      </c>
      <c r="L1517" s="7">
        <v>44</v>
      </c>
      <c r="M1517" s="7">
        <v>30</v>
      </c>
      <c r="N1517" s="7">
        <f>Produccion[[#This Row],[Cant. Bolsas]]*Produccion[[#This Row],[Kilos Bolsa]]</f>
        <v>1320</v>
      </c>
      <c r="O1517" s="8" t="s">
        <v>827</v>
      </c>
      <c r="P1517" s="29">
        <f>Produccion[[#This Row],[Kilos Producidos]]*VLOOKUP(Produccion[[#This Row],[PRODUCTO]],ValorXKG[#All],2,FALSE)</f>
        <v>151800</v>
      </c>
    </row>
    <row r="1518" spans="4:16" x14ac:dyDescent="0.25">
      <c r="D1518" s="4" t="s">
        <v>825</v>
      </c>
      <c r="E1518" s="5">
        <v>44694</v>
      </c>
      <c r="F1518" s="6">
        <v>0.5625</v>
      </c>
      <c r="G1518" s="6">
        <v>0.58333333333333337</v>
      </c>
      <c r="H1518" s="6">
        <f>MOD(Produccion[HORA FIN]-Produccion[HORA INICIO],1)</f>
        <v>2.083333333333337E-2</v>
      </c>
      <c r="I1518" s="16" t="s">
        <v>22</v>
      </c>
      <c r="J1518" s="7" t="s">
        <v>66</v>
      </c>
      <c r="K1518" s="7" t="s">
        <v>23</v>
      </c>
      <c r="L1518" s="7"/>
      <c r="M1518" s="7"/>
      <c r="N1518" s="7">
        <f>Produccion[[#This Row],[Cant. Bolsas]]*Produccion[[#This Row],[Kilos Bolsa]]</f>
        <v>0</v>
      </c>
      <c r="O1518" s="8" t="s">
        <v>41</v>
      </c>
      <c r="P1518" s="29">
        <f>Produccion[[#This Row],[Kilos Producidos]]*VLOOKUP(Produccion[[#This Row],[PRODUCTO]],ValorXKG[#All],2,FALSE)</f>
        <v>0</v>
      </c>
    </row>
    <row r="1519" spans="4:16" x14ac:dyDescent="0.25">
      <c r="D1519" s="4" t="s">
        <v>824</v>
      </c>
      <c r="E1519" s="5">
        <v>44694</v>
      </c>
      <c r="F1519" s="6">
        <v>0.58333333333333337</v>
      </c>
      <c r="G1519" s="6">
        <v>0.64583333333333337</v>
      </c>
      <c r="H1519" s="6">
        <f>MOD(Produccion[HORA FIN]-Produccion[HORA INICIO],1)</f>
        <v>6.25E-2</v>
      </c>
      <c r="I1519" s="16" t="s">
        <v>22</v>
      </c>
      <c r="J1519" s="7" t="s">
        <v>783</v>
      </c>
      <c r="K1519" s="7" t="s">
        <v>23</v>
      </c>
      <c r="L1519" s="7"/>
      <c r="M1519" s="7"/>
      <c r="N1519" s="7">
        <f>Produccion[[#This Row],[Cant. Bolsas]]*Produccion[[#This Row],[Kilos Bolsa]]</f>
        <v>0</v>
      </c>
      <c r="O1519" s="8" t="s">
        <v>317</v>
      </c>
      <c r="P1519" s="29">
        <f>Produccion[[#This Row],[Kilos Producidos]]*VLOOKUP(Produccion[[#This Row],[PRODUCTO]],ValorXKG[#All],2,FALSE)</f>
        <v>0</v>
      </c>
    </row>
    <row r="1520" spans="4:16" x14ac:dyDescent="0.25">
      <c r="D1520" s="4" t="s">
        <v>824</v>
      </c>
      <c r="E1520" s="5">
        <v>44694</v>
      </c>
      <c r="F1520" s="6">
        <v>0.64583333333333337</v>
      </c>
      <c r="G1520" s="6">
        <v>0.91666666666666663</v>
      </c>
      <c r="H1520" s="6">
        <f>MOD(Produccion[HORA FIN]-Produccion[HORA INICIO],1)</f>
        <v>0.27083333333333326</v>
      </c>
      <c r="I1520" s="16" t="s">
        <v>352</v>
      </c>
      <c r="J1520" s="7" t="s">
        <v>783</v>
      </c>
      <c r="K1520" s="7" t="s">
        <v>26</v>
      </c>
      <c r="L1520" s="7">
        <v>60</v>
      </c>
      <c r="M1520" s="7">
        <v>40</v>
      </c>
      <c r="N1520" s="7">
        <f>Produccion[[#This Row],[Cant. Bolsas]]*Produccion[[#This Row],[Kilos Bolsa]]</f>
        <v>2400</v>
      </c>
      <c r="O1520" s="8" t="s">
        <v>827</v>
      </c>
      <c r="P1520" s="29">
        <f>Produccion[[#This Row],[Kilos Producidos]]*VLOOKUP(Produccion[[#This Row],[PRODUCTO]],ValorXKG[#All],2,FALSE)</f>
        <v>360000</v>
      </c>
    </row>
    <row r="1521" spans="4:16" x14ac:dyDescent="0.25">
      <c r="D1521" s="4" t="s">
        <v>826</v>
      </c>
      <c r="E1521" s="5">
        <v>44694</v>
      </c>
      <c r="F1521" s="6">
        <v>0.91666666666666663</v>
      </c>
      <c r="G1521" s="6">
        <v>0.25</v>
      </c>
      <c r="H1521" s="6">
        <f>MOD(Produccion[HORA FIN]-Produccion[HORA INICIO],1)</f>
        <v>0.33333333333333337</v>
      </c>
      <c r="I1521" s="16" t="s">
        <v>324</v>
      </c>
      <c r="J1521" s="7" t="s">
        <v>788</v>
      </c>
      <c r="K1521" s="7" t="s">
        <v>26</v>
      </c>
      <c r="L1521" s="7">
        <v>68</v>
      </c>
      <c r="M1521" s="7">
        <v>40</v>
      </c>
      <c r="N1521" s="7">
        <f>Produccion[[#This Row],[Cant. Bolsas]]*Produccion[[#This Row],[Kilos Bolsa]]</f>
        <v>2720</v>
      </c>
      <c r="O1521" s="8" t="s">
        <v>827</v>
      </c>
      <c r="P1521" s="29">
        <f>Produccion[[#This Row],[Kilos Producidos]]*VLOOKUP(Produccion[[#This Row],[PRODUCTO]],ValorXKG[#All],2,FALSE)</f>
        <v>408000</v>
      </c>
    </row>
    <row r="1522" spans="4:16" x14ac:dyDescent="0.25">
      <c r="D1522" s="4" t="s">
        <v>825</v>
      </c>
      <c r="E1522" s="5">
        <v>44695</v>
      </c>
      <c r="F1522" s="6">
        <v>0.25</v>
      </c>
      <c r="G1522" s="6">
        <v>0.41666666666666669</v>
      </c>
      <c r="H1522" s="6">
        <f>MOD(Produccion[HORA FIN]-Produccion[HORA INICIO],1)</f>
        <v>0.16666666666666669</v>
      </c>
      <c r="I1522" s="16" t="s">
        <v>325</v>
      </c>
      <c r="J1522" s="7" t="s">
        <v>413</v>
      </c>
      <c r="K1522" s="7" t="s">
        <v>26</v>
      </c>
      <c r="L1522" s="7">
        <v>22</v>
      </c>
      <c r="M1522" s="7">
        <v>40</v>
      </c>
      <c r="N1522" s="7">
        <f>Produccion[[#This Row],[Cant. Bolsas]]*Produccion[[#This Row],[Kilos Bolsa]]</f>
        <v>880</v>
      </c>
      <c r="O1522" s="8" t="s">
        <v>827</v>
      </c>
      <c r="P1522" s="29">
        <f>Produccion[[#This Row],[Kilos Producidos]]*VLOOKUP(Produccion[[#This Row],[PRODUCTO]],ValorXKG[#All],2,FALSE)</f>
        <v>132000</v>
      </c>
    </row>
    <row r="1523" spans="4:16" x14ac:dyDescent="0.25">
      <c r="D1523" s="4" t="s">
        <v>825</v>
      </c>
      <c r="E1523" s="5">
        <v>44695</v>
      </c>
      <c r="F1523" s="6">
        <v>0.41666666666666669</v>
      </c>
      <c r="G1523" s="6">
        <v>0.5</v>
      </c>
      <c r="H1523" s="6">
        <f>MOD(Produccion[HORA FIN]-Produccion[HORA INICIO],1)</f>
        <v>8.3333333333333315E-2</v>
      </c>
      <c r="I1523" s="16" t="s">
        <v>22</v>
      </c>
      <c r="J1523" s="7" t="s">
        <v>413</v>
      </c>
      <c r="K1523" s="7" t="s">
        <v>23</v>
      </c>
      <c r="L1523" s="7"/>
      <c r="M1523" s="7"/>
      <c r="N1523" s="7">
        <f>Produccion[[#This Row],[Cant. Bolsas]]*Produccion[[#This Row],[Kilos Bolsa]]</f>
        <v>0</v>
      </c>
      <c r="O1523" s="8" t="s">
        <v>45</v>
      </c>
      <c r="P1523" s="29">
        <f>Produccion[[#This Row],[Kilos Producidos]]*VLOOKUP(Produccion[[#This Row],[PRODUCTO]],ValorXKG[#All],2,FALSE)</f>
        <v>0</v>
      </c>
    </row>
    <row r="1524" spans="4:16" x14ac:dyDescent="0.25">
      <c r="D1524" s="4" t="s">
        <v>825</v>
      </c>
      <c r="E1524" s="5">
        <v>44695</v>
      </c>
      <c r="F1524" s="6">
        <v>0.5</v>
      </c>
      <c r="G1524" s="6">
        <v>0.58333333333333337</v>
      </c>
      <c r="H1524" s="6">
        <f>MOD(Produccion[HORA FIN]-Produccion[HORA INICIO],1)</f>
        <v>8.333333333333337E-2</v>
      </c>
      <c r="I1524" s="16" t="s">
        <v>97</v>
      </c>
      <c r="J1524" s="7" t="s">
        <v>413</v>
      </c>
      <c r="K1524" s="7" t="s">
        <v>64</v>
      </c>
      <c r="L1524" s="7">
        <v>17</v>
      </c>
      <c r="M1524" s="7">
        <v>30</v>
      </c>
      <c r="N1524" s="7">
        <f>Produccion[[#This Row],[Cant. Bolsas]]*Produccion[[#This Row],[Kilos Bolsa]]</f>
        <v>510</v>
      </c>
      <c r="O1524" s="8" t="s">
        <v>827</v>
      </c>
      <c r="P1524" s="29">
        <f>Produccion[[#This Row],[Kilos Producidos]]*VLOOKUP(Produccion[[#This Row],[PRODUCTO]],ValorXKG[#All],2,FALSE)</f>
        <v>58650</v>
      </c>
    </row>
    <row r="1525" spans="4:16" x14ac:dyDescent="0.25">
      <c r="D1525" s="4" t="s">
        <v>824</v>
      </c>
      <c r="E1525" s="5">
        <v>44695</v>
      </c>
      <c r="F1525" s="6">
        <v>0.58333333333333337</v>
      </c>
      <c r="G1525" s="6">
        <v>0.91666666666666663</v>
      </c>
      <c r="H1525" s="6">
        <f>MOD(Produccion[HORA FIN]-Produccion[HORA INICIO],1)</f>
        <v>0.33333333333333326</v>
      </c>
      <c r="I1525" s="16" t="s">
        <v>21</v>
      </c>
      <c r="J1525" s="7" t="s">
        <v>783</v>
      </c>
      <c r="K1525" s="7" t="s">
        <v>64</v>
      </c>
      <c r="L1525" s="7">
        <v>60</v>
      </c>
      <c r="M1525" s="7">
        <v>30</v>
      </c>
      <c r="N1525" s="7">
        <f>Produccion[[#This Row],[Cant. Bolsas]]*Produccion[[#This Row],[Kilos Bolsa]]</f>
        <v>1800</v>
      </c>
      <c r="O1525" s="8" t="s">
        <v>827</v>
      </c>
      <c r="P1525" s="29">
        <f>Produccion[[#This Row],[Kilos Producidos]]*VLOOKUP(Produccion[[#This Row],[PRODUCTO]],ValorXKG[#All],2,FALSE)</f>
        <v>207000</v>
      </c>
    </row>
    <row r="1526" spans="4:16" x14ac:dyDescent="0.25">
      <c r="D1526" s="4" t="s">
        <v>824</v>
      </c>
      <c r="E1526" s="5">
        <v>44696</v>
      </c>
      <c r="F1526" s="6">
        <v>0.58333333333333337</v>
      </c>
      <c r="G1526" s="6">
        <v>0.625</v>
      </c>
      <c r="H1526" s="6">
        <f>MOD(Produccion[HORA FIN]-Produccion[HORA INICIO],1)</f>
        <v>4.166666666666663E-2</v>
      </c>
      <c r="I1526" s="16" t="s">
        <v>22</v>
      </c>
      <c r="J1526" s="7" t="s">
        <v>413</v>
      </c>
      <c r="K1526" s="7" t="s">
        <v>23</v>
      </c>
      <c r="L1526" s="7"/>
      <c r="M1526" s="7"/>
      <c r="N1526" s="7">
        <f>Produccion[[#This Row],[Cant. Bolsas]]*Produccion[[#This Row],[Kilos Bolsa]]</f>
        <v>0</v>
      </c>
      <c r="O1526" s="8" t="s">
        <v>45</v>
      </c>
      <c r="P1526" s="29">
        <f>Produccion[[#This Row],[Kilos Producidos]]*VLOOKUP(Produccion[[#This Row],[PRODUCTO]],ValorXKG[#All],2,FALSE)</f>
        <v>0</v>
      </c>
    </row>
    <row r="1527" spans="4:16" x14ac:dyDescent="0.25">
      <c r="D1527" s="4" t="s">
        <v>824</v>
      </c>
      <c r="E1527" s="5">
        <v>44696</v>
      </c>
      <c r="F1527" s="6">
        <v>0.625</v>
      </c>
      <c r="G1527" s="6">
        <v>0.91666666666666663</v>
      </c>
      <c r="H1527" s="6">
        <f>MOD(Produccion[HORA FIN]-Produccion[HORA INICIO],1)</f>
        <v>0.29166666666666663</v>
      </c>
      <c r="I1527" s="16" t="s">
        <v>443</v>
      </c>
      <c r="J1527" s="7" t="s">
        <v>413</v>
      </c>
      <c r="K1527" s="7" t="s">
        <v>331</v>
      </c>
      <c r="L1527" s="7">
        <v>55</v>
      </c>
      <c r="M1527" s="7">
        <v>30</v>
      </c>
      <c r="N1527" s="7">
        <f>Produccion[[#This Row],[Cant. Bolsas]]*Produccion[[#This Row],[Kilos Bolsa]]</f>
        <v>1650</v>
      </c>
      <c r="O1527" s="8" t="s">
        <v>827</v>
      </c>
      <c r="P1527" s="29">
        <f>Produccion[[#This Row],[Kilos Producidos]]*VLOOKUP(Produccion[[#This Row],[PRODUCTO]],ValorXKG[#All],2,FALSE)</f>
        <v>189750</v>
      </c>
    </row>
    <row r="1528" spans="4:16" x14ac:dyDescent="0.25">
      <c r="D1528" s="4" t="s">
        <v>826</v>
      </c>
      <c r="E1528" s="5">
        <v>44696</v>
      </c>
      <c r="F1528" s="6">
        <v>0.91666666666666663</v>
      </c>
      <c r="G1528" s="6">
        <v>0.14583333333333334</v>
      </c>
      <c r="H1528" s="6">
        <f>MOD(Produccion[HORA FIN]-Produccion[HORA INICIO],1)</f>
        <v>0.22916666666666674</v>
      </c>
      <c r="I1528" s="16" t="s">
        <v>169</v>
      </c>
      <c r="J1528" s="7" t="s">
        <v>788</v>
      </c>
      <c r="K1528" s="7" t="s">
        <v>36</v>
      </c>
      <c r="L1528" s="7">
        <v>24</v>
      </c>
      <c r="M1528" s="7">
        <v>20</v>
      </c>
      <c r="N1528" s="7">
        <f>Produccion[[#This Row],[Cant. Bolsas]]*Produccion[[#This Row],[Kilos Bolsa]]</f>
        <v>480</v>
      </c>
      <c r="O1528" s="8" t="s">
        <v>827</v>
      </c>
      <c r="P1528" s="29">
        <f>Produccion[[#This Row],[Kilos Producidos]]*VLOOKUP(Produccion[[#This Row],[PRODUCTO]],ValorXKG[#All],2,FALSE)</f>
        <v>55200</v>
      </c>
    </row>
    <row r="1529" spans="4:16" x14ac:dyDescent="0.25">
      <c r="D1529" s="4" t="s">
        <v>826</v>
      </c>
      <c r="E1529" s="5">
        <v>44696</v>
      </c>
      <c r="F1529" s="6">
        <v>0.91666666666666663</v>
      </c>
      <c r="G1529" s="6">
        <v>0.14583333333333334</v>
      </c>
      <c r="H1529" s="6">
        <f>MOD(Produccion[HORA FIN]-Produccion[HORA INICIO],1)</f>
        <v>0.22916666666666674</v>
      </c>
      <c r="I1529" s="16" t="s">
        <v>50</v>
      </c>
      <c r="J1529" s="7" t="s">
        <v>788</v>
      </c>
      <c r="K1529" s="7" t="s">
        <v>38</v>
      </c>
      <c r="L1529" s="7">
        <v>26</v>
      </c>
      <c r="M1529" s="7">
        <v>30</v>
      </c>
      <c r="N1529" s="7">
        <f>Produccion[[#This Row],[Cant. Bolsas]]*Produccion[[#This Row],[Kilos Bolsa]]</f>
        <v>780</v>
      </c>
      <c r="O1529" s="8" t="s">
        <v>827</v>
      </c>
      <c r="P1529" s="29">
        <f>Produccion[[#This Row],[Kilos Producidos]]*VLOOKUP(Produccion[[#This Row],[PRODUCTO]],ValorXKG[#All],2,FALSE)</f>
        <v>128700</v>
      </c>
    </row>
    <row r="1530" spans="4:16" x14ac:dyDescent="0.25">
      <c r="D1530" s="4" t="s">
        <v>826</v>
      </c>
      <c r="E1530" s="5">
        <v>44696</v>
      </c>
      <c r="F1530" s="6">
        <v>0.14583333333333334</v>
      </c>
      <c r="G1530" s="6">
        <v>0.25</v>
      </c>
      <c r="H1530" s="6">
        <f>MOD(Produccion[HORA FIN]-Produccion[HORA INICIO],1)</f>
        <v>0.10416666666666666</v>
      </c>
      <c r="I1530" s="16" t="s">
        <v>22</v>
      </c>
      <c r="J1530" s="7" t="s">
        <v>788</v>
      </c>
      <c r="K1530" s="7" t="s">
        <v>23</v>
      </c>
      <c r="L1530" s="7">
        <v>0</v>
      </c>
      <c r="M1530" s="7">
        <v>0</v>
      </c>
      <c r="N1530" s="7">
        <f>Produccion[[#This Row],[Cant. Bolsas]]*Produccion[[#This Row],[Kilos Bolsa]]</f>
        <v>0</v>
      </c>
      <c r="O1530" s="8" t="s">
        <v>45</v>
      </c>
      <c r="P1530" s="29">
        <f>Produccion[[#This Row],[Kilos Producidos]]*VLOOKUP(Produccion[[#This Row],[PRODUCTO]],ValorXKG[#All],2,FALSE)</f>
        <v>0</v>
      </c>
    </row>
    <row r="1531" spans="4:16" x14ac:dyDescent="0.25">
      <c r="D1531" s="4" t="s">
        <v>825</v>
      </c>
      <c r="E1531" s="5">
        <v>44697</v>
      </c>
      <c r="F1531" s="6">
        <v>0.25</v>
      </c>
      <c r="G1531" s="6">
        <v>0.58333333333333337</v>
      </c>
      <c r="H1531" s="6">
        <f>MOD(Produccion[HORA FIN]-Produccion[HORA INICIO],1)</f>
        <v>0.33333333333333337</v>
      </c>
      <c r="I1531" s="16" t="s">
        <v>22</v>
      </c>
      <c r="J1531" s="7" t="s">
        <v>66</v>
      </c>
      <c r="K1531" s="7" t="s">
        <v>23</v>
      </c>
      <c r="L1531" s="7"/>
      <c r="M1531" s="7"/>
      <c r="N1531" s="7">
        <f>Produccion[[#This Row],[Cant. Bolsas]]*Produccion[[#This Row],[Kilos Bolsa]]</f>
        <v>0</v>
      </c>
      <c r="O1531" s="8" t="s">
        <v>45</v>
      </c>
      <c r="P1531" s="29">
        <f>Produccion[[#This Row],[Kilos Producidos]]*VLOOKUP(Produccion[[#This Row],[PRODUCTO]],ValorXKG[#All],2,FALSE)</f>
        <v>0</v>
      </c>
    </row>
    <row r="1532" spans="4:16" x14ac:dyDescent="0.25">
      <c r="D1532" s="4" t="s">
        <v>824</v>
      </c>
      <c r="E1532" s="5">
        <v>44697</v>
      </c>
      <c r="F1532" s="6">
        <v>0.58333333333333337</v>
      </c>
      <c r="G1532" s="6">
        <v>0.91666666666666663</v>
      </c>
      <c r="H1532" s="6">
        <f>MOD(Produccion[HORA FIN]-Produccion[HORA INICIO],1)</f>
        <v>0.33333333333333326</v>
      </c>
      <c r="I1532" s="16" t="s">
        <v>22</v>
      </c>
      <c r="J1532" s="7" t="s">
        <v>783</v>
      </c>
      <c r="K1532" s="7" t="s">
        <v>23</v>
      </c>
      <c r="L1532" s="7"/>
      <c r="M1532" s="7"/>
      <c r="N1532" s="7">
        <f>Produccion[[#This Row],[Cant. Bolsas]]*Produccion[[#This Row],[Kilos Bolsa]]</f>
        <v>0</v>
      </c>
      <c r="O1532" s="8" t="s">
        <v>45</v>
      </c>
      <c r="P1532" s="29">
        <f>Produccion[[#This Row],[Kilos Producidos]]*VLOOKUP(Produccion[[#This Row],[PRODUCTO]],ValorXKG[#All],2,FALSE)</f>
        <v>0</v>
      </c>
    </row>
    <row r="1533" spans="4:16" x14ac:dyDescent="0.25">
      <c r="D1533" s="4" t="s">
        <v>826</v>
      </c>
      <c r="E1533" s="5">
        <v>44697</v>
      </c>
      <c r="F1533" s="6">
        <v>0.91666666666666663</v>
      </c>
      <c r="G1533" s="6">
        <v>0.25</v>
      </c>
      <c r="H1533" s="6">
        <f>MOD(Produccion[HORA FIN]-Produccion[HORA INICIO],1)</f>
        <v>0.33333333333333337</v>
      </c>
      <c r="I1533" s="16" t="s">
        <v>22</v>
      </c>
      <c r="J1533" s="7" t="s">
        <v>788</v>
      </c>
      <c r="K1533" s="7" t="s">
        <v>23</v>
      </c>
      <c r="L1533" s="7"/>
      <c r="M1533" s="7"/>
      <c r="N1533" s="7">
        <f>Produccion[[#This Row],[Cant. Bolsas]]*Produccion[[#This Row],[Kilos Bolsa]]</f>
        <v>0</v>
      </c>
      <c r="O1533" s="8" t="s">
        <v>45</v>
      </c>
      <c r="P1533" s="29">
        <f>Produccion[[#This Row],[Kilos Producidos]]*VLOOKUP(Produccion[[#This Row],[PRODUCTO]],ValorXKG[#All],2,FALSE)</f>
        <v>0</v>
      </c>
    </row>
    <row r="1534" spans="4:16" x14ac:dyDescent="0.25">
      <c r="D1534" s="4" t="s">
        <v>825</v>
      </c>
      <c r="E1534" s="5">
        <v>44698</v>
      </c>
      <c r="F1534" s="6">
        <v>0.25</v>
      </c>
      <c r="G1534" s="6">
        <v>0.58333333333333337</v>
      </c>
      <c r="H1534" s="6">
        <f>MOD(Produccion[HORA FIN]-Produccion[HORA INICIO],1)</f>
        <v>0.33333333333333337</v>
      </c>
      <c r="I1534" s="16" t="s">
        <v>22</v>
      </c>
      <c r="J1534" s="7" t="s">
        <v>66</v>
      </c>
      <c r="K1534" s="7" t="s">
        <v>23</v>
      </c>
      <c r="L1534" s="7"/>
      <c r="M1534" s="7"/>
      <c r="N1534" s="7">
        <f>Produccion[[#This Row],[Cant. Bolsas]]*Produccion[[#This Row],[Kilos Bolsa]]</f>
        <v>0</v>
      </c>
      <c r="O1534" s="8" t="s">
        <v>45</v>
      </c>
      <c r="P1534" s="29">
        <f>Produccion[[#This Row],[Kilos Producidos]]*VLOOKUP(Produccion[[#This Row],[PRODUCTO]],ValorXKG[#All],2,FALSE)</f>
        <v>0</v>
      </c>
    </row>
    <row r="1535" spans="4:16" x14ac:dyDescent="0.25">
      <c r="D1535" s="4" t="s">
        <v>824</v>
      </c>
      <c r="E1535" s="5">
        <v>44698</v>
      </c>
      <c r="F1535" s="6">
        <v>0.58333333333333337</v>
      </c>
      <c r="G1535" s="6">
        <v>0.91666666666666663</v>
      </c>
      <c r="H1535" s="6">
        <f>MOD(Produccion[HORA FIN]-Produccion[HORA INICIO],1)</f>
        <v>0.33333333333333326</v>
      </c>
      <c r="I1535" s="16" t="s">
        <v>22</v>
      </c>
      <c r="J1535" s="7" t="s">
        <v>783</v>
      </c>
      <c r="K1535" s="7" t="s">
        <v>23</v>
      </c>
      <c r="L1535" s="7"/>
      <c r="M1535" s="7"/>
      <c r="N1535" s="7">
        <f>Produccion[[#This Row],[Cant. Bolsas]]*Produccion[[#This Row],[Kilos Bolsa]]</f>
        <v>0</v>
      </c>
      <c r="O1535" s="8" t="s">
        <v>45</v>
      </c>
      <c r="P1535" s="29">
        <f>Produccion[[#This Row],[Kilos Producidos]]*VLOOKUP(Produccion[[#This Row],[PRODUCTO]],ValorXKG[#All],2,FALSE)</f>
        <v>0</v>
      </c>
    </row>
    <row r="1536" spans="4:16" x14ac:dyDescent="0.25">
      <c r="D1536" s="4" t="s">
        <v>826</v>
      </c>
      <c r="E1536" s="5">
        <v>44698</v>
      </c>
      <c r="F1536" s="6">
        <v>0.91666666666666663</v>
      </c>
      <c r="G1536" s="6">
        <v>0.25</v>
      </c>
      <c r="H1536" s="6">
        <f>MOD(Produccion[HORA FIN]-Produccion[HORA INICIO],1)</f>
        <v>0.33333333333333337</v>
      </c>
      <c r="I1536" s="16" t="s">
        <v>22</v>
      </c>
      <c r="J1536" s="7" t="s">
        <v>788</v>
      </c>
      <c r="K1536" s="7" t="s">
        <v>23</v>
      </c>
      <c r="L1536" s="7"/>
      <c r="M1536" s="7"/>
      <c r="N1536" s="7">
        <f>Produccion[[#This Row],[Cant. Bolsas]]*Produccion[[#This Row],[Kilos Bolsa]]</f>
        <v>0</v>
      </c>
      <c r="O1536" s="8" t="s">
        <v>45</v>
      </c>
      <c r="P1536" s="29">
        <f>Produccion[[#This Row],[Kilos Producidos]]*VLOOKUP(Produccion[[#This Row],[PRODUCTO]],ValorXKG[#All],2,FALSE)</f>
        <v>0</v>
      </c>
    </row>
    <row r="1537" spans="4:16" x14ac:dyDescent="0.25">
      <c r="D1537" s="4" t="s">
        <v>825</v>
      </c>
      <c r="E1537" s="5">
        <v>44699</v>
      </c>
      <c r="F1537" s="6">
        <v>0.25</v>
      </c>
      <c r="G1537" s="6">
        <v>0.58333333333333337</v>
      </c>
      <c r="H1537" s="6">
        <f>MOD(Produccion[HORA FIN]-Produccion[HORA INICIO],1)</f>
        <v>0.33333333333333337</v>
      </c>
      <c r="I1537" s="16" t="s">
        <v>22</v>
      </c>
      <c r="J1537" s="7" t="s">
        <v>66</v>
      </c>
      <c r="K1537" s="7" t="s">
        <v>23</v>
      </c>
      <c r="L1537" s="7"/>
      <c r="M1537" s="7"/>
      <c r="N1537" s="7">
        <f>Produccion[[#This Row],[Cant. Bolsas]]*Produccion[[#This Row],[Kilos Bolsa]]</f>
        <v>0</v>
      </c>
      <c r="O1537" s="8" t="s">
        <v>45</v>
      </c>
      <c r="P1537" s="29">
        <f>Produccion[[#This Row],[Kilos Producidos]]*VLOOKUP(Produccion[[#This Row],[PRODUCTO]],ValorXKG[#All],2,FALSE)</f>
        <v>0</v>
      </c>
    </row>
    <row r="1538" spans="4:16" x14ac:dyDescent="0.25">
      <c r="D1538" s="4" t="s">
        <v>824</v>
      </c>
      <c r="E1538" s="5">
        <v>44699</v>
      </c>
      <c r="F1538" s="6">
        <v>0.58333333333333337</v>
      </c>
      <c r="G1538" s="6">
        <v>0.91666666666666663</v>
      </c>
      <c r="H1538" s="6">
        <f>MOD(Produccion[HORA FIN]-Produccion[HORA INICIO],1)</f>
        <v>0.33333333333333326</v>
      </c>
      <c r="I1538" s="16" t="s">
        <v>22</v>
      </c>
      <c r="J1538" s="7" t="s">
        <v>783</v>
      </c>
      <c r="K1538" s="7" t="s">
        <v>23</v>
      </c>
      <c r="L1538" s="7"/>
      <c r="M1538" s="7"/>
      <c r="N1538" s="7">
        <f>Produccion[[#This Row],[Cant. Bolsas]]*Produccion[[#This Row],[Kilos Bolsa]]</f>
        <v>0</v>
      </c>
      <c r="O1538" s="8" t="s">
        <v>45</v>
      </c>
      <c r="P1538" s="29">
        <f>Produccion[[#This Row],[Kilos Producidos]]*VLOOKUP(Produccion[[#This Row],[PRODUCTO]],ValorXKG[#All],2,FALSE)</f>
        <v>0</v>
      </c>
    </row>
    <row r="1539" spans="4:16" x14ac:dyDescent="0.25">
      <c r="D1539" s="4" t="s">
        <v>826</v>
      </c>
      <c r="E1539" s="5">
        <v>44699</v>
      </c>
      <c r="F1539" s="6">
        <v>0.91666666666666663</v>
      </c>
      <c r="G1539" s="6">
        <v>0.25</v>
      </c>
      <c r="H1539" s="6">
        <f>MOD(Produccion[HORA FIN]-Produccion[HORA INICIO],1)</f>
        <v>0.33333333333333337</v>
      </c>
      <c r="I1539" s="16" t="s">
        <v>22</v>
      </c>
      <c r="J1539" s="7" t="s">
        <v>788</v>
      </c>
      <c r="K1539" s="7" t="s">
        <v>23</v>
      </c>
      <c r="L1539" s="7"/>
      <c r="M1539" s="7"/>
      <c r="N1539" s="7">
        <f>Produccion[[#This Row],[Cant. Bolsas]]*Produccion[[#This Row],[Kilos Bolsa]]</f>
        <v>0</v>
      </c>
      <c r="O1539" s="8" t="s">
        <v>45</v>
      </c>
      <c r="P1539" s="29">
        <f>Produccion[[#This Row],[Kilos Producidos]]*VLOOKUP(Produccion[[#This Row],[PRODUCTO]],ValorXKG[#All],2,FALSE)</f>
        <v>0</v>
      </c>
    </row>
    <row r="1540" spans="4:16" x14ac:dyDescent="0.25">
      <c r="D1540" s="4" t="s">
        <v>825</v>
      </c>
      <c r="E1540" s="5">
        <v>44700</v>
      </c>
      <c r="F1540" s="6">
        <v>0.25</v>
      </c>
      <c r="G1540" s="6">
        <v>0.58333333333333337</v>
      </c>
      <c r="H1540" s="6">
        <f>MOD(Produccion[HORA FIN]-Produccion[HORA INICIO],1)</f>
        <v>0.33333333333333337</v>
      </c>
      <c r="I1540" s="16" t="s">
        <v>22</v>
      </c>
      <c r="J1540" s="7" t="s">
        <v>66</v>
      </c>
      <c r="K1540" s="7" t="s">
        <v>23</v>
      </c>
      <c r="L1540" s="7"/>
      <c r="M1540" s="7"/>
      <c r="N1540" s="7">
        <f>Produccion[[#This Row],[Cant. Bolsas]]*Produccion[[#This Row],[Kilos Bolsa]]</f>
        <v>0</v>
      </c>
      <c r="O1540" s="8" t="s">
        <v>45</v>
      </c>
      <c r="P1540" s="29">
        <f>Produccion[[#This Row],[Kilos Producidos]]*VLOOKUP(Produccion[[#This Row],[PRODUCTO]],ValorXKG[#All],2,FALSE)</f>
        <v>0</v>
      </c>
    </row>
    <row r="1541" spans="4:16" x14ac:dyDescent="0.25">
      <c r="D1541" s="4" t="s">
        <v>824</v>
      </c>
      <c r="E1541" s="5">
        <v>44700</v>
      </c>
      <c r="F1541" s="6">
        <v>0.58333333333333337</v>
      </c>
      <c r="G1541" s="6">
        <v>0.91666666666666663</v>
      </c>
      <c r="H1541" s="6">
        <f>MOD(Produccion[HORA FIN]-Produccion[HORA INICIO],1)</f>
        <v>0.33333333333333326</v>
      </c>
      <c r="I1541" s="16" t="s">
        <v>22</v>
      </c>
      <c r="J1541" s="7" t="s">
        <v>783</v>
      </c>
      <c r="K1541" s="7" t="s">
        <v>23</v>
      </c>
      <c r="L1541" s="7"/>
      <c r="M1541" s="7"/>
      <c r="N1541" s="7">
        <f>Produccion[[#This Row],[Cant. Bolsas]]*Produccion[[#This Row],[Kilos Bolsa]]</f>
        <v>0</v>
      </c>
      <c r="O1541" s="8" t="s">
        <v>45</v>
      </c>
      <c r="P1541" s="29">
        <f>Produccion[[#This Row],[Kilos Producidos]]*VLOOKUP(Produccion[[#This Row],[PRODUCTO]],ValorXKG[#All],2,FALSE)</f>
        <v>0</v>
      </c>
    </row>
    <row r="1542" spans="4:16" x14ac:dyDescent="0.25">
      <c r="D1542" s="4" t="s">
        <v>826</v>
      </c>
      <c r="E1542" s="5">
        <v>44700</v>
      </c>
      <c r="F1542" s="6">
        <v>0.91666666666666663</v>
      </c>
      <c r="G1542" s="6">
        <v>0.25</v>
      </c>
      <c r="H1542" s="6">
        <f>MOD(Produccion[HORA FIN]-Produccion[HORA INICIO],1)</f>
        <v>0.33333333333333337</v>
      </c>
      <c r="I1542" s="16" t="s">
        <v>22</v>
      </c>
      <c r="J1542" s="7" t="s">
        <v>788</v>
      </c>
      <c r="K1542" s="7" t="s">
        <v>23</v>
      </c>
      <c r="L1542" s="7"/>
      <c r="M1542" s="7"/>
      <c r="N1542" s="7">
        <f>Produccion[[#This Row],[Cant. Bolsas]]*Produccion[[#This Row],[Kilos Bolsa]]</f>
        <v>0</v>
      </c>
      <c r="O1542" s="8" t="s">
        <v>45</v>
      </c>
      <c r="P1542" s="29">
        <f>Produccion[[#This Row],[Kilos Producidos]]*VLOOKUP(Produccion[[#This Row],[PRODUCTO]],ValorXKG[#All],2,FALSE)</f>
        <v>0</v>
      </c>
    </row>
    <row r="1543" spans="4:16" x14ac:dyDescent="0.25">
      <c r="D1543" s="4" t="s">
        <v>825</v>
      </c>
      <c r="E1543" s="5">
        <v>44701</v>
      </c>
      <c r="F1543" s="6">
        <v>0.25</v>
      </c>
      <c r="G1543" s="6">
        <v>0.58333333333333337</v>
      </c>
      <c r="H1543" s="6">
        <f>MOD(Produccion[HORA FIN]-Produccion[HORA INICIO],1)</f>
        <v>0.33333333333333337</v>
      </c>
      <c r="I1543" s="16" t="s">
        <v>22</v>
      </c>
      <c r="J1543" s="7" t="s">
        <v>66</v>
      </c>
      <c r="K1543" s="7" t="s">
        <v>23</v>
      </c>
      <c r="L1543" s="7"/>
      <c r="M1543" s="7"/>
      <c r="N1543" s="7">
        <f>Produccion[[#This Row],[Cant. Bolsas]]*Produccion[[#This Row],[Kilos Bolsa]]</f>
        <v>0</v>
      </c>
      <c r="O1543" s="8" t="s">
        <v>45</v>
      </c>
      <c r="P1543" s="29">
        <f>Produccion[[#This Row],[Kilos Producidos]]*VLOOKUP(Produccion[[#This Row],[PRODUCTO]],ValorXKG[#All],2,FALSE)</f>
        <v>0</v>
      </c>
    </row>
    <row r="1544" spans="4:16" x14ac:dyDescent="0.25">
      <c r="D1544" s="4" t="s">
        <v>824</v>
      </c>
      <c r="E1544" s="5">
        <v>44701</v>
      </c>
      <c r="F1544" s="6">
        <v>0.58333333333333337</v>
      </c>
      <c r="G1544" s="6">
        <v>0.91666666666666663</v>
      </c>
      <c r="H1544" s="6">
        <f>MOD(Produccion[HORA FIN]-Produccion[HORA INICIO],1)</f>
        <v>0.33333333333333326</v>
      </c>
      <c r="I1544" s="16" t="s">
        <v>22</v>
      </c>
      <c r="J1544" s="7" t="s">
        <v>783</v>
      </c>
      <c r="K1544" s="7" t="s">
        <v>23</v>
      </c>
      <c r="L1544" s="7"/>
      <c r="M1544" s="7"/>
      <c r="N1544" s="7">
        <f>Produccion[[#This Row],[Cant. Bolsas]]*Produccion[[#This Row],[Kilos Bolsa]]</f>
        <v>0</v>
      </c>
      <c r="O1544" s="8" t="s">
        <v>45</v>
      </c>
      <c r="P1544" s="29">
        <f>Produccion[[#This Row],[Kilos Producidos]]*VLOOKUP(Produccion[[#This Row],[PRODUCTO]],ValorXKG[#All],2,FALSE)</f>
        <v>0</v>
      </c>
    </row>
    <row r="1545" spans="4:16" x14ac:dyDescent="0.25">
      <c r="D1545" s="4" t="s">
        <v>826</v>
      </c>
      <c r="E1545" s="5">
        <v>44701</v>
      </c>
      <c r="F1545" s="6">
        <v>0.91666666666666663</v>
      </c>
      <c r="G1545" s="6">
        <v>0.25</v>
      </c>
      <c r="H1545" s="6">
        <f>MOD(Produccion[HORA FIN]-Produccion[HORA INICIO],1)</f>
        <v>0.33333333333333337</v>
      </c>
      <c r="I1545" s="16" t="s">
        <v>22</v>
      </c>
      <c r="J1545" s="7" t="s">
        <v>788</v>
      </c>
      <c r="K1545" s="7" t="s">
        <v>23</v>
      </c>
      <c r="L1545" s="7"/>
      <c r="M1545" s="7"/>
      <c r="N1545" s="7">
        <f>Produccion[[#This Row],[Cant. Bolsas]]*Produccion[[#This Row],[Kilos Bolsa]]</f>
        <v>0</v>
      </c>
      <c r="O1545" s="8" t="s">
        <v>45</v>
      </c>
      <c r="P1545" s="29">
        <f>Produccion[[#This Row],[Kilos Producidos]]*VLOOKUP(Produccion[[#This Row],[PRODUCTO]],ValorXKG[#All],2,FALSE)</f>
        <v>0</v>
      </c>
    </row>
    <row r="1546" spans="4:16" x14ac:dyDescent="0.25">
      <c r="D1546" s="4" t="s">
        <v>825</v>
      </c>
      <c r="E1546" s="5">
        <v>44704</v>
      </c>
      <c r="F1546" s="6">
        <v>0.25</v>
      </c>
      <c r="G1546" s="6">
        <v>0.47916666666666669</v>
      </c>
      <c r="H1546" s="6">
        <f>MOD(Produccion[HORA FIN]-Produccion[HORA INICIO],1)</f>
        <v>0.22916666666666669</v>
      </c>
      <c r="I1546" s="16" t="s">
        <v>22</v>
      </c>
      <c r="J1546" s="7" t="s">
        <v>66</v>
      </c>
      <c r="K1546" s="7" t="s">
        <v>23</v>
      </c>
      <c r="L1546" s="7"/>
      <c r="M1546" s="7"/>
      <c r="N1546" s="7">
        <f>Produccion[[#This Row],[Cant. Bolsas]]*Produccion[[#This Row],[Kilos Bolsa]]</f>
        <v>0</v>
      </c>
      <c r="O1546" s="8" t="s">
        <v>192</v>
      </c>
      <c r="P1546" s="29">
        <f>Produccion[[#This Row],[Kilos Producidos]]*VLOOKUP(Produccion[[#This Row],[PRODUCTO]],ValorXKG[#All],2,FALSE)</f>
        <v>0</v>
      </c>
    </row>
    <row r="1547" spans="4:16" x14ac:dyDescent="0.25">
      <c r="D1547" s="4" t="s">
        <v>825</v>
      </c>
      <c r="E1547" s="5">
        <v>44704</v>
      </c>
      <c r="F1547" s="6">
        <v>0.47916666666666669</v>
      </c>
      <c r="G1547" s="6">
        <v>0.58333333333333337</v>
      </c>
      <c r="H1547" s="6">
        <f>MOD(Produccion[HORA FIN]-Produccion[HORA INICIO],1)</f>
        <v>0.10416666666666669</v>
      </c>
      <c r="I1547" s="16" t="s">
        <v>444</v>
      </c>
      <c r="J1547" s="7" t="s">
        <v>66</v>
      </c>
      <c r="K1547" s="7" t="s">
        <v>13</v>
      </c>
      <c r="L1547" s="7">
        <v>27</v>
      </c>
      <c r="M1547" s="7">
        <v>50</v>
      </c>
      <c r="N1547" s="7">
        <f>Produccion[[#This Row],[Cant. Bolsas]]*Produccion[[#This Row],[Kilos Bolsa]]</f>
        <v>1350</v>
      </c>
      <c r="O1547" s="8" t="s">
        <v>827</v>
      </c>
      <c r="P1547" s="29">
        <f>Produccion[[#This Row],[Kilos Producidos]]*VLOOKUP(Produccion[[#This Row],[PRODUCTO]],ValorXKG[#All],2,FALSE)</f>
        <v>135000</v>
      </c>
    </row>
    <row r="1548" spans="4:16" x14ac:dyDescent="0.25">
      <c r="D1548" s="4" t="s">
        <v>824</v>
      </c>
      <c r="E1548" s="5">
        <v>44704</v>
      </c>
      <c r="F1548" s="6">
        <v>0.58333333333333337</v>
      </c>
      <c r="G1548" s="6">
        <v>0.91666666666666663</v>
      </c>
      <c r="H1548" s="6">
        <f>MOD(Produccion[HORA FIN]-Produccion[HORA INICIO],1)</f>
        <v>0.33333333333333326</v>
      </c>
      <c r="I1548" s="16" t="s">
        <v>445</v>
      </c>
      <c r="J1548" s="7" t="s">
        <v>783</v>
      </c>
      <c r="K1548" s="7" t="s">
        <v>13</v>
      </c>
      <c r="L1548" s="7">
        <v>68</v>
      </c>
      <c r="M1548" s="7">
        <v>50</v>
      </c>
      <c r="N1548" s="7">
        <f>Produccion[[#This Row],[Cant. Bolsas]]*Produccion[[#This Row],[Kilos Bolsa]]</f>
        <v>3400</v>
      </c>
      <c r="O1548" s="8" t="s">
        <v>827</v>
      </c>
      <c r="P1548" s="29">
        <f>Produccion[[#This Row],[Kilos Producidos]]*VLOOKUP(Produccion[[#This Row],[PRODUCTO]],ValorXKG[#All],2,FALSE)</f>
        <v>340000</v>
      </c>
    </row>
    <row r="1549" spans="4:16" x14ac:dyDescent="0.25">
      <c r="D1549" s="4" t="s">
        <v>826</v>
      </c>
      <c r="E1549" s="5">
        <v>44704</v>
      </c>
      <c r="F1549" s="6">
        <v>0.91666666666666663</v>
      </c>
      <c r="G1549" s="6">
        <v>0.20833333333333334</v>
      </c>
      <c r="H1549" s="6">
        <f>MOD(Produccion[HORA FIN]-Produccion[HORA INICIO],1)</f>
        <v>0.29166666666666674</v>
      </c>
      <c r="I1549" s="16" t="s">
        <v>59</v>
      </c>
      <c r="J1549" s="7" t="s">
        <v>788</v>
      </c>
      <c r="K1549" s="7" t="s">
        <v>13</v>
      </c>
      <c r="L1549" s="7">
        <v>56</v>
      </c>
      <c r="M1549" s="7">
        <v>50</v>
      </c>
      <c r="N1549" s="7">
        <f>Produccion[[#This Row],[Cant. Bolsas]]*Produccion[[#This Row],[Kilos Bolsa]]</f>
        <v>2800</v>
      </c>
      <c r="O1549" s="8" t="s">
        <v>827</v>
      </c>
      <c r="P1549" s="29">
        <f>Produccion[[#This Row],[Kilos Producidos]]*VLOOKUP(Produccion[[#This Row],[PRODUCTO]],ValorXKG[#All],2,FALSE)</f>
        <v>280000</v>
      </c>
    </row>
    <row r="1550" spans="4:16" x14ac:dyDescent="0.25">
      <c r="D1550" s="4" t="s">
        <v>826</v>
      </c>
      <c r="E1550" s="5">
        <v>44704</v>
      </c>
      <c r="F1550" s="6">
        <v>0.20833333333333334</v>
      </c>
      <c r="G1550" s="6">
        <v>0.25</v>
      </c>
      <c r="H1550" s="6">
        <f>MOD(Produccion[HORA FIN]-Produccion[HORA INICIO],1)</f>
        <v>4.1666666666666657E-2</v>
      </c>
      <c r="I1550" s="16" t="s">
        <v>446</v>
      </c>
      <c r="J1550" s="7" t="s">
        <v>788</v>
      </c>
      <c r="K1550" s="7" t="s">
        <v>19</v>
      </c>
      <c r="L1550" s="7">
        <v>11</v>
      </c>
      <c r="M1550" s="7">
        <v>50</v>
      </c>
      <c r="N1550" s="7">
        <f>Produccion[[#This Row],[Cant. Bolsas]]*Produccion[[#This Row],[Kilos Bolsa]]</f>
        <v>550</v>
      </c>
      <c r="O1550" s="8" t="s">
        <v>827</v>
      </c>
      <c r="P1550" s="29">
        <f>Produccion[[#This Row],[Kilos Producidos]]*VLOOKUP(Produccion[[#This Row],[PRODUCTO]],ValorXKG[#All],2,FALSE)</f>
        <v>55000</v>
      </c>
    </row>
    <row r="1551" spans="4:16" x14ac:dyDescent="0.25">
      <c r="D1551" s="4" t="s">
        <v>825</v>
      </c>
      <c r="E1551" s="5">
        <v>44705</v>
      </c>
      <c r="F1551" s="6">
        <v>0.25</v>
      </c>
      <c r="G1551" s="6">
        <v>0.58333333333333337</v>
      </c>
      <c r="H1551" s="6">
        <f>MOD(Produccion[HORA FIN]-Produccion[HORA INICIO],1)</f>
        <v>0.33333333333333337</v>
      </c>
      <c r="I1551" s="16" t="s">
        <v>447</v>
      </c>
      <c r="J1551" s="7" t="s">
        <v>66</v>
      </c>
      <c r="K1551" s="7" t="s">
        <v>19</v>
      </c>
      <c r="L1551" s="7">
        <v>62</v>
      </c>
      <c r="M1551" s="7">
        <v>50</v>
      </c>
      <c r="N1551" s="7">
        <f>Produccion[[#This Row],[Cant. Bolsas]]*Produccion[[#This Row],[Kilos Bolsa]]</f>
        <v>3100</v>
      </c>
      <c r="O1551" s="8" t="s">
        <v>827</v>
      </c>
      <c r="P1551" s="29">
        <f>Produccion[[#This Row],[Kilos Producidos]]*VLOOKUP(Produccion[[#This Row],[PRODUCTO]],ValorXKG[#All],2,FALSE)</f>
        <v>310000</v>
      </c>
    </row>
    <row r="1552" spans="4:16" x14ac:dyDescent="0.25">
      <c r="D1552" s="4" t="s">
        <v>824</v>
      </c>
      <c r="E1552" s="5">
        <v>44705</v>
      </c>
      <c r="F1552" s="6">
        <v>0.58333333333333337</v>
      </c>
      <c r="G1552" s="6">
        <v>0.64583333333333337</v>
      </c>
      <c r="H1552" s="6">
        <f>MOD(Produccion[HORA FIN]-Produccion[HORA INICIO],1)</f>
        <v>6.25E-2</v>
      </c>
      <c r="I1552" s="16" t="s">
        <v>235</v>
      </c>
      <c r="J1552" s="7" t="s">
        <v>783</v>
      </c>
      <c r="K1552" s="7" t="s">
        <v>19</v>
      </c>
      <c r="L1552" s="7">
        <v>5</v>
      </c>
      <c r="M1552" s="7">
        <v>50</v>
      </c>
      <c r="N1552" s="7">
        <f>Produccion[[#This Row],[Cant. Bolsas]]*Produccion[[#This Row],[Kilos Bolsa]]</f>
        <v>250</v>
      </c>
      <c r="O1552" s="8" t="s">
        <v>827</v>
      </c>
      <c r="P1552" s="29">
        <f>Produccion[[#This Row],[Kilos Producidos]]*VLOOKUP(Produccion[[#This Row],[PRODUCTO]],ValorXKG[#All],2,FALSE)</f>
        <v>25000</v>
      </c>
    </row>
    <row r="1553" spans="4:16" x14ac:dyDescent="0.25">
      <c r="D1553" s="4" t="s">
        <v>824</v>
      </c>
      <c r="E1553" s="5">
        <v>44705</v>
      </c>
      <c r="F1553" s="6">
        <v>0.64583333333333337</v>
      </c>
      <c r="G1553" s="6">
        <v>0.70833333333333337</v>
      </c>
      <c r="H1553" s="6">
        <f>MOD(Produccion[HORA FIN]-Produccion[HORA INICIO],1)</f>
        <v>6.25E-2</v>
      </c>
      <c r="I1553" s="16" t="s">
        <v>22</v>
      </c>
      <c r="J1553" s="7" t="s">
        <v>783</v>
      </c>
      <c r="K1553" s="7" t="s">
        <v>23</v>
      </c>
      <c r="L1553" s="7"/>
      <c r="M1553" s="7"/>
      <c r="N1553" s="7">
        <f>Produccion[[#This Row],[Cant. Bolsas]]*Produccion[[#This Row],[Kilos Bolsa]]</f>
        <v>0</v>
      </c>
      <c r="O1553" s="8" t="s">
        <v>41</v>
      </c>
      <c r="P1553" s="29">
        <f>Produccion[[#This Row],[Kilos Producidos]]*VLOOKUP(Produccion[[#This Row],[PRODUCTO]],ValorXKG[#All],2,FALSE)</f>
        <v>0</v>
      </c>
    </row>
    <row r="1554" spans="4:16" x14ac:dyDescent="0.25">
      <c r="D1554" s="4" t="s">
        <v>824</v>
      </c>
      <c r="E1554" s="5">
        <v>44705</v>
      </c>
      <c r="F1554" s="6">
        <v>0.70833333333333337</v>
      </c>
      <c r="G1554" s="6">
        <v>0.88541666666666663</v>
      </c>
      <c r="H1554" s="6">
        <f>MOD(Produccion[HORA FIN]-Produccion[HORA INICIO],1)</f>
        <v>0.17708333333333326</v>
      </c>
      <c r="I1554" s="16" t="s">
        <v>320</v>
      </c>
      <c r="J1554" s="7" t="s">
        <v>783</v>
      </c>
      <c r="K1554" s="7" t="s">
        <v>32</v>
      </c>
      <c r="L1554" s="7">
        <v>40</v>
      </c>
      <c r="M1554" s="7">
        <v>30</v>
      </c>
      <c r="N1554" s="7">
        <f>Produccion[[#This Row],[Cant. Bolsas]]*Produccion[[#This Row],[Kilos Bolsa]]</f>
        <v>1200</v>
      </c>
      <c r="O1554" s="8" t="s">
        <v>827</v>
      </c>
      <c r="P1554" s="29">
        <f>Produccion[[#This Row],[Kilos Producidos]]*VLOOKUP(Produccion[[#This Row],[PRODUCTO]],ValorXKG[#All],2,FALSE)</f>
        <v>138000</v>
      </c>
    </row>
    <row r="1555" spans="4:16" x14ac:dyDescent="0.25">
      <c r="D1555" s="4" t="s">
        <v>824</v>
      </c>
      <c r="E1555" s="5">
        <v>44705</v>
      </c>
      <c r="F1555" s="6">
        <v>0.88541666666666663</v>
      </c>
      <c r="G1555" s="6">
        <v>0.91666666666666663</v>
      </c>
      <c r="H1555" s="6">
        <f>MOD(Produccion[HORA FIN]-Produccion[HORA INICIO],1)</f>
        <v>3.125E-2</v>
      </c>
      <c r="I1555" s="16" t="s">
        <v>22</v>
      </c>
      <c r="J1555" s="7" t="s">
        <v>783</v>
      </c>
      <c r="K1555" s="7" t="s">
        <v>23</v>
      </c>
      <c r="L1555" s="7"/>
      <c r="M1555" s="7"/>
      <c r="N1555" s="7">
        <f>Produccion[[#This Row],[Cant. Bolsas]]*Produccion[[#This Row],[Kilos Bolsa]]</f>
        <v>0</v>
      </c>
      <c r="O1555" s="8" t="s">
        <v>45</v>
      </c>
      <c r="P1555" s="29">
        <f>Produccion[[#This Row],[Kilos Producidos]]*VLOOKUP(Produccion[[#This Row],[PRODUCTO]],ValorXKG[#All],2,FALSE)</f>
        <v>0</v>
      </c>
    </row>
    <row r="1556" spans="4:16" x14ac:dyDescent="0.25">
      <c r="D1556" s="4" t="s">
        <v>826</v>
      </c>
      <c r="E1556" s="5">
        <v>44705</v>
      </c>
      <c r="F1556" s="6">
        <v>0.91666666666666663</v>
      </c>
      <c r="G1556" s="6">
        <v>0.97916666666666663</v>
      </c>
      <c r="H1556" s="6">
        <f>MOD(Produccion[HORA FIN]-Produccion[HORA INICIO],1)</f>
        <v>6.25E-2</v>
      </c>
      <c r="I1556" s="16" t="s">
        <v>22</v>
      </c>
      <c r="J1556" s="7" t="s">
        <v>788</v>
      </c>
      <c r="K1556" s="7" t="s">
        <v>23</v>
      </c>
      <c r="L1556" s="7"/>
      <c r="M1556" s="7"/>
      <c r="N1556" s="7">
        <f>Produccion[[#This Row],[Cant. Bolsas]]*Produccion[[#This Row],[Kilos Bolsa]]</f>
        <v>0</v>
      </c>
      <c r="O1556" s="8" t="s">
        <v>24</v>
      </c>
      <c r="P1556" s="29">
        <f>Produccion[[#This Row],[Kilos Producidos]]*VLOOKUP(Produccion[[#This Row],[PRODUCTO]],ValorXKG[#All],2,FALSE)</f>
        <v>0</v>
      </c>
    </row>
    <row r="1557" spans="4:16" x14ac:dyDescent="0.25">
      <c r="D1557" s="4" t="s">
        <v>826</v>
      </c>
      <c r="E1557" s="5">
        <v>44705</v>
      </c>
      <c r="F1557" s="6">
        <v>0.97916666666666663</v>
      </c>
      <c r="G1557" s="6">
        <v>0.22916666666666666</v>
      </c>
      <c r="H1557" s="6">
        <f>MOD(Produccion[HORA FIN]-Produccion[HORA INICIO],1)</f>
        <v>0.25</v>
      </c>
      <c r="I1557" s="16" t="s">
        <v>228</v>
      </c>
      <c r="J1557" s="7" t="s">
        <v>788</v>
      </c>
      <c r="K1557" s="7" t="s">
        <v>32</v>
      </c>
      <c r="L1557" s="7">
        <v>55</v>
      </c>
      <c r="M1557" s="7">
        <v>30</v>
      </c>
      <c r="N1557" s="7">
        <f>Produccion[[#This Row],[Cant. Bolsas]]*Produccion[[#This Row],[Kilos Bolsa]]</f>
        <v>1650</v>
      </c>
      <c r="O1557" s="8" t="s">
        <v>827</v>
      </c>
      <c r="P1557" s="29">
        <f>Produccion[[#This Row],[Kilos Producidos]]*VLOOKUP(Produccion[[#This Row],[PRODUCTO]],ValorXKG[#All],2,FALSE)</f>
        <v>189750</v>
      </c>
    </row>
    <row r="1558" spans="4:16" x14ac:dyDescent="0.25">
      <c r="D1558" s="4" t="s">
        <v>826</v>
      </c>
      <c r="E1558" s="5">
        <v>44705</v>
      </c>
      <c r="F1558" s="6">
        <v>0.22916666666666666</v>
      </c>
      <c r="G1558" s="6">
        <v>0.25</v>
      </c>
      <c r="H1558" s="6">
        <f>MOD(Produccion[HORA FIN]-Produccion[HORA INICIO],1)</f>
        <v>2.0833333333333343E-2</v>
      </c>
      <c r="I1558" s="16" t="s">
        <v>22</v>
      </c>
      <c r="J1558" s="7" t="s">
        <v>788</v>
      </c>
      <c r="K1558" s="7" t="s">
        <v>23</v>
      </c>
      <c r="L1558" s="7">
        <v>0</v>
      </c>
      <c r="M1558" s="7">
        <v>0</v>
      </c>
      <c r="N1558" s="7">
        <f>Produccion[[#This Row],[Cant. Bolsas]]*Produccion[[#This Row],[Kilos Bolsa]]</f>
        <v>0</v>
      </c>
      <c r="O1558" s="8" t="s">
        <v>45</v>
      </c>
      <c r="P1558" s="29">
        <f>Produccion[[#This Row],[Kilos Producidos]]*VLOOKUP(Produccion[[#This Row],[PRODUCTO]],ValorXKG[#All],2,FALSE)</f>
        <v>0</v>
      </c>
    </row>
    <row r="1559" spans="4:16" x14ac:dyDescent="0.25">
      <c r="D1559" s="4" t="s">
        <v>824</v>
      </c>
      <c r="E1559" s="5">
        <v>44706</v>
      </c>
      <c r="F1559" s="6">
        <v>0.58333333333333337</v>
      </c>
      <c r="G1559" s="6">
        <v>0.9375</v>
      </c>
      <c r="H1559" s="6">
        <f>MOD(Produccion[HORA FIN]-Produccion[HORA INICIO],1)</f>
        <v>0.35416666666666663</v>
      </c>
      <c r="I1559" s="16" t="s">
        <v>448</v>
      </c>
      <c r="J1559" s="7" t="s">
        <v>783</v>
      </c>
      <c r="K1559" s="7" t="s">
        <v>64</v>
      </c>
      <c r="L1559" s="7">
        <v>58</v>
      </c>
      <c r="M1559" s="7">
        <v>30</v>
      </c>
      <c r="N1559" s="7">
        <f>Produccion[[#This Row],[Cant. Bolsas]]*Produccion[[#This Row],[Kilos Bolsa]]</f>
        <v>1740</v>
      </c>
      <c r="O1559" s="8" t="s">
        <v>827</v>
      </c>
      <c r="P1559" s="29">
        <f>Produccion[[#This Row],[Kilos Producidos]]*VLOOKUP(Produccion[[#This Row],[PRODUCTO]],ValorXKG[#All],2,FALSE)</f>
        <v>200100</v>
      </c>
    </row>
    <row r="1560" spans="4:16" x14ac:dyDescent="0.25">
      <c r="D1560" s="4" t="s">
        <v>825</v>
      </c>
      <c r="E1560" s="5">
        <v>44707</v>
      </c>
      <c r="F1560" s="6">
        <v>0.25</v>
      </c>
      <c r="G1560" s="6">
        <v>0.3125</v>
      </c>
      <c r="H1560" s="6">
        <f>MOD(Produccion[HORA FIN]-Produccion[HORA INICIO],1)</f>
        <v>6.25E-2</v>
      </c>
      <c r="I1560" s="16" t="s">
        <v>22</v>
      </c>
      <c r="J1560" s="7" t="s">
        <v>66</v>
      </c>
      <c r="K1560" s="7" t="s">
        <v>23</v>
      </c>
      <c r="L1560" s="7"/>
      <c r="M1560" s="7"/>
      <c r="N1560" s="7">
        <f>Produccion[[#This Row],[Cant. Bolsas]]*Produccion[[#This Row],[Kilos Bolsa]]</f>
        <v>0</v>
      </c>
      <c r="O1560" s="8" t="s">
        <v>45</v>
      </c>
      <c r="P1560" s="29">
        <f>Produccion[[#This Row],[Kilos Producidos]]*VLOOKUP(Produccion[[#This Row],[PRODUCTO]],ValorXKG[#All],2,FALSE)</f>
        <v>0</v>
      </c>
    </row>
    <row r="1561" spans="4:16" x14ac:dyDescent="0.25">
      <c r="D1561" s="4" t="s">
        <v>825</v>
      </c>
      <c r="E1561" s="5">
        <v>44707</v>
      </c>
      <c r="F1561" s="6">
        <v>0.3125</v>
      </c>
      <c r="G1561" s="6">
        <v>0.58333333333333337</v>
      </c>
      <c r="H1561" s="6">
        <f>MOD(Produccion[HORA FIN]-Produccion[HORA INICIO],1)</f>
        <v>0.27083333333333337</v>
      </c>
      <c r="I1561" s="16" t="s">
        <v>384</v>
      </c>
      <c r="J1561" s="7" t="s">
        <v>66</v>
      </c>
      <c r="K1561" s="7" t="s">
        <v>331</v>
      </c>
      <c r="L1561" s="7">
        <v>70</v>
      </c>
      <c r="M1561" s="7">
        <v>30</v>
      </c>
      <c r="N1561" s="7">
        <f>Produccion[[#This Row],[Cant. Bolsas]]*Produccion[[#This Row],[Kilos Bolsa]]</f>
        <v>2100</v>
      </c>
      <c r="O1561" s="8" t="s">
        <v>827</v>
      </c>
      <c r="P1561" s="29">
        <f>Produccion[[#This Row],[Kilos Producidos]]*VLOOKUP(Produccion[[#This Row],[PRODUCTO]],ValorXKG[#All],2,FALSE)</f>
        <v>241500</v>
      </c>
    </row>
    <row r="1562" spans="4:16" x14ac:dyDescent="0.25">
      <c r="D1562" s="4" t="s">
        <v>824</v>
      </c>
      <c r="E1562" s="5">
        <v>44707</v>
      </c>
      <c r="F1562" s="6">
        <v>0.58333333333333337</v>
      </c>
      <c r="G1562" s="6">
        <v>0.61111111111111116</v>
      </c>
      <c r="H1562" s="6">
        <f>MOD(Produccion[HORA FIN]-Produccion[HORA INICIO],1)</f>
        <v>2.777777777777779E-2</v>
      </c>
      <c r="I1562" s="16" t="s">
        <v>22</v>
      </c>
      <c r="J1562" s="7" t="s">
        <v>783</v>
      </c>
      <c r="K1562" s="7" t="s">
        <v>23</v>
      </c>
      <c r="L1562" s="7"/>
      <c r="M1562" s="7"/>
      <c r="N1562" s="7">
        <f>Produccion[[#This Row],[Cant. Bolsas]]*Produccion[[#This Row],[Kilos Bolsa]]</f>
        <v>0</v>
      </c>
      <c r="O1562" s="8" t="s">
        <v>45</v>
      </c>
      <c r="P1562" s="29">
        <f>Produccion[[#This Row],[Kilos Producidos]]*VLOOKUP(Produccion[[#This Row],[PRODUCTO]],ValorXKG[#All],2,FALSE)</f>
        <v>0</v>
      </c>
    </row>
    <row r="1563" spans="4:16" x14ac:dyDescent="0.25">
      <c r="D1563" s="4" t="s">
        <v>824</v>
      </c>
      <c r="E1563" s="5">
        <v>44707</v>
      </c>
      <c r="F1563" s="6">
        <v>0.61111111111111116</v>
      </c>
      <c r="G1563" s="6">
        <v>0.66666666666666663</v>
      </c>
      <c r="H1563" s="6">
        <f>MOD(Produccion[HORA FIN]-Produccion[HORA INICIO],1)</f>
        <v>5.5555555555555469E-2</v>
      </c>
      <c r="I1563" s="16" t="s">
        <v>319</v>
      </c>
      <c r="J1563" s="7" t="s">
        <v>783</v>
      </c>
      <c r="K1563" s="7" t="s">
        <v>331</v>
      </c>
      <c r="L1563" s="7">
        <v>4</v>
      </c>
      <c r="M1563" s="7">
        <v>30</v>
      </c>
      <c r="N1563" s="7">
        <f>Produccion[[#This Row],[Cant. Bolsas]]*Produccion[[#This Row],[Kilos Bolsa]]</f>
        <v>120</v>
      </c>
      <c r="O1563" s="8" t="s">
        <v>827</v>
      </c>
      <c r="P1563" s="29">
        <f>Produccion[[#This Row],[Kilos Producidos]]*VLOOKUP(Produccion[[#This Row],[PRODUCTO]],ValorXKG[#All],2,FALSE)</f>
        <v>13800</v>
      </c>
    </row>
    <row r="1564" spans="4:16" x14ac:dyDescent="0.25">
      <c r="D1564" s="4" t="s">
        <v>824</v>
      </c>
      <c r="E1564" s="5">
        <v>44707</v>
      </c>
      <c r="F1564" s="6">
        <v>0.66666666666666663</v>
      </c>
      <c r="G1564" s="6">
        <v>0.91666666666666663</v>
      </c>
      <c r="H1564" s="6">
        <f>MOD(Produccion[HORA FIN]-Produccion[HORA INICIO],1)</f>
        <v>0.25</v>
      </c>
      <c r="I1564" s="16" t="s">
        <v>22</v>
      </c>
      <c r="J1564" s="7" t="s">
        <v>783</v>
      </c>
      <c r="K1564" s="7" t="s">
        <v>23</v>
      </c>
      <c r="L1564" s="7"/>
      <c r="M1564" s="7"/>
      <c r="N1564" s="7">
        <f>Produccion[[#This Row],[Cant. Bolsas]]*Produccion[[#This Row],[Kilos Bolsa]]</f>
        <v>0</v>
      </c>
      <c r="O1564" s="8" t="s">
        <v>45</v>
      </c>
      <c r="P1564" s="29">
        <f>Produccion[[#This Row],[Kilos Producidos]]*VLOOKUP(Produccion[[#This Row],[PRODUCTO]],ValorXKG[#All],2,FALSE)</f>
        <v>0</v>
      </c>
    </row>
    <row r="1565" spans="4:16" x14ac:dyDescent="0.25">
      <c r="D1565" s="4" t="s">
        <v>826</v>
      </c>
      <c r="E1565" s="5">
        <v>44707</v>
      </c>
      <c r="F1565" s="6">
        <v>0.91666666666666663</v>
      </c>
      <c r="G1565" s="6">
        <v>0.25</v>
      </c>
      <c r="H1565" s="6">
        <f>MOD(Produccion[HORA FIN]-Produccion[HORA INICIO],1)</f>
        <v>0.33333333333333337</v>
      </c>
      <c r="I1565" s="16" t="s">
        <v>22</v>
      </c>
      <c r="J1565" s="7" t="s">
        <v>788</v>
      </c>
      <c r="K1565" s="7" t="s">
        <v>23</v>
      </c>
      <c r="L1565" s="7">
        <v>0</v>
      </c>
      <c r="M1565" s="7">
        <v>0</v>
      </c>
      <c r="N1565" s="7">
        <f>Produccion[[#This Row],[Cant. Bolsas]]*Produccion[[#This Row],[Kilos Bolsa]]</f>
        <v>0</v>
      </c>
      <c r="O1565" s="8" t="s">
        <v>45</v>
      </c>
      <c r="P1565" s="29">
        <f>Produccion[[#This Row],[Kilos Producidos]]*VLOOKUP(Produccion[[#This Row],[PRODUCTO]],ValorXKG[#All],2,FALSE)</f>
        <v>0</v>
      </c>
    </row>
    <row r="1566" spans="4:16" x14ac:dyDescent="0.25">
      <c r="D1566" s="4" t="s">
        <v>825</v>
      </c>
      <c r="E1566" s="5">
        <v>44708</v>
      </c>
      <c r="F1566" s="6">
        <v>0.25</v>
      </c>
      <c r="G1566" s="6">
        <v>0.35416666666666669</v>
      </c>
      <c r="H1566" s="6">
        <f>MOD(Produccion[HORA FIN]-Produccion[HORA INICIO],1)</f>
        <v>0.10416666666666669</v>
      </c>
      <c r="I1566" s="16" t="s">
        <v>22</v>
      </c>
      <c r="J1566" s="7" t="s">
        <v>66</v>
      </c>
      <c r="K1566" s="7" t="s">
        <v>23</v>
      </c>
      <c r="L1566" s="7"/>
      <c r="M1566" s="7"/>
      <c r="N1566" s="7">
        <f>Produccion[[#This Row],[Cant. Bolsas]]*Produccion[[#This Row],[Kilos Bolsa]]</f>
        <v>0</v>
      </c>
      <c r="O1566" s="8" t="s">
        <v>45</v>
      </c>
      <c r="P1566" s="29">
        <f>Produccion[[#This Row],[Kilos Producidos]]*VLOOKUP(Produccion[[#This Row],[PRODUCTO]],ValorXKG[#All],2,FALSE)</f>
        <v>0</v>
      </c>
    </row>
    <row r="1567" spans="4:16" x14ac:dyDescent="0.25">
      <c r="D1567" s="4" t="s">
        <v>825</v>
      </c>
      <c r="E1567" s="5">
        <v>44708</v>
      </c>
      <c r="F1567" s="6">
        <v>0.35416666666666669</v>
      </c>
      <c r="G1567" s="6">
        <v>0.58333333333333337</v>
      </c>
      <c r="H1567" s="6">
        <f>MOD(Produccion[HORA FIN]-Produccion[HORA INICIO],1)</f>
        <v>0.22916666666666669</v>
      </c>
      <c r="I1567" s="16" t="s">
        <v>449</v>
      </c>
      <c r="J1567" s="7" t="s">
        <v>66</v>
      </c>
      <c r="K1567" s="7" t="s">
        <v>331</v>
      </c>
      <c r="L1567" s="7">
        <v>68</v>
      </c>
      <c r="M1567" s="7">
        <v>30</v>
      </c>
      <c r="N1567" s="7">
        <f>Produccion[[#This Row],[Cant. Bolsas]]*Produccion[[#This Row],[Kilos Bolsa]]</f>
        <v>2040</v>
      </c>
      <c r="O1567" s="8" t="s">
        <v>827</v>
      </c>
      <c r="P1567" s="29">
        <f>Produccion[[#This Row],[Kilos Producidos]]*VLOOKUP(Produccion[[#This Row],[PRODUCTO]],ValorXKG[#All],2,FALSE)</f>
        <v>234600</v>
      </c>
    </row>
    <row r="1568" spans="4:16" x14ac:dyDescent="0.25">
      <c r="D1568" s="4" t="s">
        <v>824</v>
      </c>
      <c r="E1568" s="5">
        <v>44708</v>
      </c>
      <c r="F1568" s="6">
        <v>0.58333333333333337</v>
      </c>
      <c r="G1568" s="6">
        <v>0.76041666666666663</v>
      </c>
      <c r="H1568" s="6">
        <f>MOD(Produccion[HORA FIN]-Produccion[HORA INICIO],1)</f>
        <v>0.17708333333333326</v>
      </c>
      <c r="I1568" s="16" t="s">
        <v>450</v>
      </c>
      <c r="J1568" s="7" t="s">
        <v>783</v>
      </c>
      <c r="K1568" s="7" t="s">
        <v>331</v>
      </c>
      <c r="L1568" s="7">
        <v>35</v>
      </c>
      <c r="M1568" s="7">
        <v>30</v>
      </c>
      <c r="N1568" s="7">
        <f>Produccion[[#This Row],[Cant. Bolsas]]*Produccion[[#This Row],[Kilos Bolsa]]</f>
        <v>1050</v>
      </c>
      <c r="O1568" s="8" t="s">
        <v>827</v>
      </c>
      <c r="P1568" s="29">
        <f>Produccion[[#This Row],[Kilos Producidos]]*VLOOKUP(Produccion[[#This Row],[PRODUCTO]],ValorXKG[#All],2,FALSE)</f>
        <v>120750</v>
      </c>
    </row>
    <row r="1569" spans="4:16" x14ac:dyDescent="0.25">
      <c r="D1569" s="4" t="s">
        <v>824</v>
      </c>
      <c r="E1569" s="5">
        <v>44708</v>
      </c>
      <c r="F1569" s="6">
        <v>0.76041666666666663</v>
      </c>
      <c r="G1569" s="6">
        <v>0.79166666666666663</v>
      </c>
      <c r="H1569" s="6">
        <f>MOD(Produccion[HORA FIN]-Produccion[HORA INICIO],1)</f>
        <v>3.125E-2</v>
      </c>
      <c r="I1569" s="16" t="s">
        <v>22</v>
      </c>
      <c r="J1569" s="7" t="s">
        <v>783</v>
      </c>
      <c r="K1569" s="7" t="s">
        <v>23</v>
      </c>
      <c r="L1569" s="7"/>
      <c r="M1569" s="7"/>
      <c r="N1569" s="7">
        <f>Produccion[[#This Row],[Cant. Bolsas]]*Produccion[[#This Row],[Kilos Bolsa]]</f>
        <v>0</v>
      </c>
      <c r="O1569" s="8" t="s">
        <v>45</v>
      </c>
      <c r="P1569" s="29">
        <f>Produccion[[#This Row],[Kilos Producidos]]*VLOOKUP(Produccion[[#This Row],[PRODUCTO]],ValorXKG[#All],2,FALSE)</f>
        <v>0</v>
      </c>
    </row>
    <row r="1570" spans="4:16" x14ac:dyDescent="0.25">
      <c r="D1570" s="4" t="s">
        <v>824</v>
      </c>
      <c r="E1570" s="5">
        <v>44708</v>
      </c>
      <c r="F1570" s="6">
        <v>0.79166666666666663</v>
      </c>
      <c r="G1570" s="6">
        <v>0.91666666666666663</v>
      </c>
      <c r="H1570" s="6">
        <f>MOD(Produccion[HORA FIN]-Produccion[HORA INICIO],1)</f>
        <v>0.125</v>
      </c>
      <c r="I1570" s="16" t="s">
        <v>101</v>
      </c>
      <c r="J1570" s="7" t="s">
        <v>783</v>
      </c>
      <c r="K1570" s="7" t="s">
        <v>38</v>
      </c>
      <c r="L1570" s="7">
        <v>20</v>
      </c>
      <c r="M1570" s="7">
        <v>20</v>
      </c>
      <c r="N1570" s="7">
        <f>Produccion[[#This Row],[Cant. Bolsas]]*Produccion[[#This Row],[Kilos Bolsa]]</f>
        <v>400</v>
      </c>
      <c r="O1570" s="8" t="s">
        <v>827</v>
      </c>
      <c r="P1570" s="29">
        <f>Produccion[[#This Row],[Kilos Producidos]]*VLOOKUP(Produccion[[#This Row],[PRODUCTO]],ValorXKG[#All],2,FALSE)</f>
        <v>66000</v>
      </c>
    </row>
    <row r="1571" spans="4:16" x14ac:dyDescent="0.25">
      <c r="D1571" s="4" t="s">
        <v>824</v>
      </c>
      <c r="E1571" s="5">
        <v>44708</v>
      </c>
      <c r="F1571" s="6">
        <v>0.79166666666666663</v>
      </c>
      <c r="G1571" s="6">
        <v>0.91666666666666663</v>
      </c>
      <c r="H1571" s="6">
        <f>MOD(Produccion[HORA FIN]-Produccion[HORA INICIO],1)</f>
        <v>0.125</v>
      </c>
      <c r="I1571" s="16" t="s">
        <v>59</v>
      </c>
      <c r="J1571" s="7" t="s">
        <v>783</v>
      </c>
      <c r="K1571" s="7" t="s">
        <v>36</v>
      </c>
      <c r="L1571" s="7">
        <v>20</v>
      </c>
      <c r="M1571" s="7">
        <v>30</v>
      </c>
      <c r="N1571" s="7">
        <f>Produccion[[#This Row],[Cant. Bolsas]]*Produccion[[#This Row],[Kilos Bolsa]]</f>
        <v>600</v>
      </c>
      <c r="O1571" s="8" t="s">
        <v>827</v>
      </c>
      <c r="P1571" s="29">
        <f>Produccion[[#This Row],[Kilos Producidos]]*VLOOKUP(Produccion[[#This Row],[PRODUCTO]],ValorXKG[#All],2,FALSE)</f>
        <v>69000</v>
      </c>
    </row>
    <row r="1572" spans="4:16" x14ac:dyDescent="0.25">
      <c r="D1572" s="4" t="s">
        <v>826</v>
      </c>
      <c r="E1572" s="5">
        <v>44708</v>
      </c>
      <c r="F1572" s="6">
        <v>0.91666666666666663</v>
      </c>
      <c r="G1572" s="6">
        <v>0.25</v>
      </c>
      <c r="H1572" s="6">
        <f>MOD(Produccion[HORA FIN]-Produccion[HORA INICIO],1)</f>
        <v>0.33333333333333337</v>
      </c>
      <c r="I1572" s="16" t="s">
        <v>21</v>
      </c>
      <c r="J1572" s="7" t="s">
        <v>788</v>
      </c>
      <c r="K1572" s="7" t="s">
        <v>38</v>
      </c>
      <c r="L1572" s="7">
        <v>45</v>
      </c>
      <c r="M1572" s="7">
        <v>20</v>
      </c>
      <c r="N1572" s="7">
        <f>Produccion[[#This Row],[Cant. Bolsas]]*Produccion[[#This Row],[Kilos Bolsa]]</f>
        <v>900</v>
      </c>
      <c r="O1572" s="8" t="s">
        <v>827</v>
      </c>
      <c r="P1572" s="29">
        <f>Produccion[[#This Row],[Kilos Producidos]]*VLOOKUP(Produccion[[#This Row],[PRODUCTO]],ValorXKG[#All],2,FALSE)</f>
        <v>148500</v>
      </c>
    </row>
    <row r="1573" spans="4:16" x14ac:dyDescent="0.25">
      <c r="D1573" s="4" t="s">
        <v>826</v>
      </c>
      <c r="E1573" s="5">
        <v>44708</v>
      </c>
      <c r="F1573" s="6">
        <v>0.91666666666666663</v>
      </c>
      <c r="G1573" s="6">
        <v>0.25</v>
      </c>
      <c r="H1573" s="6">
        <f>MOD(Produccion[HORA FIN]-Produccion[HORA INICIO],1)</f>
        <v>0.33333333333333337</v>
      </c>
      <c r="I1573" s="16" t="s">
        <v>451</v>
      </c>
      <c r="J1573" s="7" t="s">
        <v>788</v>
      </c>
      <c r="K1573" s="7" t="s">
        <v>36</v>
      </c>
      <c r="L1573" s="7">
        <v>45</v>
      </c>
      <c r="M1573" s="7">
        <v>30</v>
      </c>
      <c r="N1573" s="7">
        <f>Produccion[[#This Row],[Cant. Bolsas]]*Produccion[[#This Row],[Kilos Bolsa]]</f>
        <v>1350</v>
      </c>
      <c r="O1573" s="8" t="s">
        <v>827</v>
      </c>
      <c r="P1573" s="29">
        <f>Produccion[[#This Row],[Kilos Producidos]]*VLOOKUP(Produccion[[#This Row],[PRODUCTO]],ValorXKG[#All],2,FALSE)</f>
        <v>155250</v>
      </c>
    </row>
    <row r="1574" spans="4:16" x14ac:dyDescent="0.25">
      <c r="D1574" s="4" t="s">
        <v>825</v>
      </c>
      <c r="E1574" s="5">
        <v>44709</v>
      </c>
      <c r="F1574" s="6">
        <v>0.25</v>
      </c>
      <c r="G1574" s="6">
        <v>0.40277777777777779</v>
      </c>
      <c r="H1574" s="6">
        <f>MOD(Produccion[HORA FIN]-Produccion[HORA INICIO],1)</f>
        <v>0.15277777777777779</v>
      </c>
      <c r="I1574" s="16" t="s">
        <v>452</v>
      </c>
      <c r="J1574" s="7" t="s">
        <v>413</v>
      </c>
      <c r="K1574" s="7" t="s">
        <v>38</v>
      </c>
      <c r="L1574" s="7">
        <v>10</v>
      </c>
      <c r="M1574" s="7">
        <v>20</v>
      </c>
      <c r="N1574" s="7">
        <f>Produccion[[#This Row],[Cant. Bolsas]]*Produccion[[#This Row],[Kilos Bolsa]]</f>
        <v>200</v>
      </c>
      <c r="O1574" s="8" t="s">
        <v>827</v>
      </c>
      <c r="P1574" s="29">
        <f>Produccion[[#This Row],[Kilos Producidos]]*VLOOKUP(Produccion[[#This Row],[PRODUCTO]],ValorXKG[#All],2,FALSE)</f>
        <v>33000</v>
      </c>
    </row>
    <row r="1575" spans="4:16" x14ac:dyDescent="0.25">
      <c r="D1575" s="4" t="s">
        <v>825</v>
      </c>
      <c r="E1575" s="5">
        <v>44709</v>
      </c>
      <c r="F1575" s="6">
        <v>0.25</v>
      </c>
      <c r="G1575" s="6">
        <v>0.40277777777777779</v>
      </c>
      <c r="H1575" s="6">
        <f>MOD(Produccion[HORA FIN]-Produccion[HORA INICIO],1)</f>
        <v>0.15277777777777779</v>
      </c>
      <c r="I1575" s="16" t="s">
        <v>453</v>
      </c>
      <c r="J1575" s="7" t="s">
        <v>413</v>
      </c>
      <c r="K1575" s="7" t="s">
        <v>36</v>
      </c>
      <c r="L1575" s="7">
        <v>10</v>
      </c>
      <c r="M1575" s="7">
        <v>30</v>
      </c>
      <c r="N1575" s="7">
        <f>Produccion[[#This Row],[Cant. Bolsas]]*Produccion[[#This Row],[Kilos Bolsa]]</f>
        <v>300</v>
      </c>
      <c r="O1575" s="8" t="s">
        <v>827</v>
      </c>
      <c r="P1575" s="29">
        <f>Produccion[[#This Row],[Kilos Producidos]]*VLOOKUP(Produccion[[#This Row],[PRODUCTO]],ValorXKG[#All],2,FALSE)</f>
        <v>34500</v>
      </c>
    </row>
    <row r="1576" spans="4:16" x14ac:dyDescent="0.25">
      <c r="D1576" s="4" t="s">
        <v>825</v>
      </c>
      <c r="E1576" s="5">
        <v>44709</v>
      </c>
      <c r="F1576" s="6">
        <v>0.40277777777777779</v>
      </c>
      <c r="G1576" s="6">
        <v>0.52083333333333337</v>
      </c>
      <c r="H1576" s="6">
        <f>MOD(Produccion[HORA FIN]-Produccion[HORA INICIO],1)</f>
        <v>0.11805555555555558</v>
      </c>
      <c r="I1576" s="16" t="s">
        <v>22</v>
      </c>
      <c r="J1576" s="7" t="s">
        <v>413</v>
      </c>
      <c r="K1576" s="7" t="s">
        <v>23</v>
      </c>
      <c r="L1576" s="7"/>
      <c r="M1576" s="7"/>
      <c r="N1576" s="7">
        <f>Produccion[[#This Row],[Cant. Bolsas]]*Produccion[[#This Row],[Kilos Bolsa]]</f>
        <v>0</v>
      </c>
      <c r="O1576" s="8" t="s">
        <v>41</v>
      </c>
      <c r="P1576" s="29">
        <f>Produccion[[#This Row],[Kilos Producidos]]*VLOOKUP(Produccion[[#This Row],[PRODUCTO]],ValorXKG[#All],2,FALSE)</f>
        <v>0</v>
      </c>
    </row>
    <row r="1577" spans="4:16" x14ac:dyDescent="0.25">
      <c r="D1577" s="4" t="s">
        <v>826</v>
      </c>
      <c r="E1577" s="5">
        <v>44710</v>
      </c>
      <c r="F1577" s="6">
        <v>0.91666666666666663</v>
      </c>
      <c r="G1577" s="6">
        <v>0.95833333333333337</v>
      </c>
      <c r="H1577" s="6">
        <f>MOD(Produccion[HORA FIN]-Produccion[HORA INICIO],1)</f>
        <v>4.1666666666666741E-2</v>
      </c>
      <c r="I1577" s="16" t="s">
        <v>22</v>
      </c>
      <c r="J1577" s="7" t="s">
        <v>788</v>
      </c>
      <c r="K1577" s="7" t="s">
        <v>23</v>
      </c>
      <c r="L1577" s="7">
        <v>0</v>
      </c>
      <c r="M1577" s="7">
        <v>0</v>
      </c>
      <c r="N1577" s="7">
        <f>Produccion[[#This Row],[Cant. Bolsas]]*Produccion[[#This Row],[Kilos Bolsa]]</f>
        <v>0</v>
      </c>
      <c r="O1577" s="8" t="s">
        <v>45</v>
      </c>
      <c r="P1577" s="29">
        <f>Produccion[[#This Row],[Kilos Producidos]]*VLOOKUP(Produccion[[#This Row],[PRODUCTO]],ValorXKG[#All],2,FALSE)</f>
        <v>0</v>
      </c>
    </row>
    <row r="1578" spans="4:16" x14ac:dyDescent="0.25">
      <c r="D1578" s="4" t="s">
        <v>826</v>
      </c>
      <c r="E1578" s="5">
        <v>44710</v>
      </c>
      <c r="F1578" s="6">
        <v>0.95833333333333337</v>
      </c>
      <c r="G1578" s="6">
        <v>0.25</v>
      </c>
      <c r="H1578" s="6">
        <f>MOD(Produccion[HORA FIN]-Produccion[HORA INICIO],1)</f>
        <v>0.29166666666666663</v>
      </c>
      <c r="I1578" s="16" t="s">
        <v>454</v>
      </c>
      <c r="J1578" s="7" t="s">
        <v>788</v>
      </c>
      <c r="K1578" s="7" t="s">
        <v>13</v>
      </c>
      <c r="L1578" s="7">
        <v>50</v>
      </c>
      <c r="M1578" s="7">
        <v>50</v>
      </c>
      <c r="N1578" s="7">
        <f>Produccion[[#This Row],[Cant. Bolsas]]*Produccion[[#This Row],[Kilos Bolsa]]</f>
        <v>2500</v>
      </c>
      <c r="O1578" s="8" t="s">
        <v>827</v>
      </c>
      <c r="P1578" s="29">
        <f>Produccion[[#This Row],[Kilos Producidos]]*VLOOKUP(Produccion[[#This Row],[PRODUCTO]],ValorXKG[#All],2,FALSE)</f>
        <v>250000</v>
      </c>
    </row>
    <row r="1579" spans="4:16" x14ac:dyDescent="0.25">
      <c r="D1579" s="4" t="s">
        <v>825</v>
      </c>
      <c r="E1579" s="5">
        <v>44711</v>
      </c>
      <c r="F1579" s="6">
        <v>0.25</v>
      </c>
      <c r="G1579" s="6">
        <v>0.58333333333333337</v>
      </c>
      <c r="H1579" s="6">
        <f>MOD(Produccion[HORA FIN]-Produccion[HORA INICIO],1)</f>
        <v>0.33333333333333337</v>
      </c>
      <c r="I1579" s="16" t="s">
        <v>455</v>
      </c>
      <c r="J1579" s="7" t="s">
        <v>66</v>
      </c>
      <c r="K1579" s="7" t="s">
        <v>13</v>
      </c>
      <c r="L1579" s="7">
        <v>55</v>
      </c>
      <c r="M1579" s="7">
        <v>50</v>
      </c>
      <c r="N1579" s="7">
        <f>Produccion[[#This Row],[Cant. Bolsas]]*Produccion[[#This Row],[Kilos Bolsa]]</f>
        <v>2750</v>
      </c>
      <c r="O1579" s="8" t="s">
        <v>827</v>
      </c>
      <c r="P1579" s="29">
        <f>Produccion[[#This Row],[Kilos Producidos]]*VLOOKUP(Produccion[[#This Row],[PRODUCTO]],ValorXKG[#All],2,FALSE)</f>
        <v>275000</v>
      </c>
    </row>
    <row r="1580" spans="4:16" x14ac:dyDescent="0.25">
      <c r="D1580" s="4" t="s">
        <v>824</v>
      </c>
      <c r="E1580" s="5">
        <v>44711</v>
      </c>
      <c r="F1580" s="6">
        <v>0.58333333333333337</v>
      </c>
      <c r="G1580" s="6">
        <v>0.91666666666666663</v>
      </c>
      <c r="H1580" s="6">
        <f>MOD(Produccion[HORA FIN]-Produccion[HORA INICIO],1)</f>
        <v>0.33333333333333326</v>
      </c>
      <c r="I1580" s="16" t="s">
        <v>451</v>
      </c>
      <c r="J1580" s="7" t="s">
        <v>783</v>
      </c>
      <c r="K1580" s="7" t="s">
        <v>13</v>
      </c>
      <c r="L1580" s="7">
        <v>54</v>
      </c>
      <c r="M1580" s="7">
        <v>50</v>
      </c>
      <c r="N1580" s="7">
        <f>Produccion[[#This Row],[Cant. Bolsas]]*Produccion[[#This Row],[Kilos Bolsa]]</f>
        <v>2700</v>
      </c>
      <c r="O1580" s="8" t="s">
        <v>827</v>
      </c>
      <c r="P1580" s="29">
        <f>Produccion[[#This Row],[Kilos Producidos]]*VLOOKUP(Produccion[[#This Row],[PRODUCTO]],ValorXKG[#All],2,FALSE)</f>
        <v>270000</v>
      </c>
    </row>
    <row r="1581" spans="4:16" x14ac:dyDescent="0.25">
      <c r="D1581" s="4" t="s">
        <v>826</v>
      </c>
      <c r="E1581" s="5">
        <v>44711</v>
      </c>
      <c r="F1581" s="6">
        <v>0.91666666666666663</v>
      </c>
      <c r="G1581" s="6">
        <v>0.97916666666666663</v>
      </c>
      <c r="H1581" s="6">
        <f>MOD(Produccion[HORA FIN]-Produccion[HORA INICIO],1)</f>
        <v>6.25E-2</v>
      </c>
      <c r="I1581" s="16" t="s">
        <v>456</v>
      </c>
      <c r="J1581" s="7" t="s">
        <v>788</v>
      </c>
      <c r="K1581" s="7" t="s">
        <v>13</v>
      </c>
      <c r="L1581" s="7">
        <v>13</v>
      </c>
      <c r="M1581" s="7">
        <v>50</v>
      </c>
      <c r="N1581" s="7">
        <f>Produccion[[#This Row],[Cant. Bolsas]]*Produccion[[#This Row],[Kilos Bolsa]]</f>
        <v>650</v>
      </c>
      <c r="O1581" s="8" t="s">
        <v>827</v>
      </c>
      <c r="P1581" s="29">
        <f>Produccion[[#This Row],[Kilos Producidos]]*VLOOKUP(Produccion[[#This Row],[PRODUCTO]],ValorXKG[#All],2,FALSE)</f>
        <v>65000</v>
      </c>
    </row>
    <row r="1582" spans="4:16" x14ac:dyDescent="0.25">
      <c r="D1582" s="4" t="s">
        <v>826</v>
      </c>
      <c r="E1582" s="5">
        <v>44711</v>
      </c>
      <c r="F1582" s="6">
        <v>0.97916666666666663</v>
      </c>
      <c r="G1582" s="6">
        <v>0</v>
      </c>
      <c r="H1582" s="6">
        <f>MOD(Produccion[HORA FIN]-Produccion[HORA INICIO],1)</f>
        <v>2.083333333333337E-2</v>
      </c>
      <c r="I1582" s="16" t="s">
        <v>22</v>
      </c>
      <c r="J1582" s="7" t="s">
        <v>788</v>
      </c>
      <c r="K1582" s="7" t="s">
        <v>23</v>
      </c>
      <c r="L1582" s="7"/>
      <c r="M1582" s="7"/>
      <c r="N1582" s="7">
        <f>Produccion[[#This Row],[Cant. Bolsas]]*Produccion[[#This Row],[Kilos Bolsa]]</f>
        <v>0</v>
      </c>
      <c r="O1582" s="8" t="s">
        <v>45</v>
      </c>
      <c r="P1582" s="29">
        <f>Produccion[[#This Row],[Kilos Producidos]]*VLOOKUP(Produccion[[#This Row],[PRODUCTO]],ValorXKG[#All],2,FALSE)</f>
        <v>0</v>
      </c>
    </row>
    <row r="1583" spans="4:16" x14ac:dyDescent="0.25">
      <c r="D1583" s="4" t="s">
        <v>826</v>
      </c>
      <c r="E1583" s="5">
        <v>44711</v>
      </c>
      <c r="F1583" s="6">
        <v>0</v>
      </c>
      <c r="G1583" s="6">
        <v>0.25</v>
      </c>
      <c r="H1583" s="6">
        <f>MOD(Produccion[HORA FIN]-Produccion[HORA INICIO],1)</f>
        <v>0.25</v>
      </c>
      <c r="I1583" s="16" t="s">
        <v>457</v>
      </c>
      <c r="J1583" s="7" t="s">
        <v>788</v>
      </c>
      <c r="K1583" s="7" t="s">
        <v>19</v>
      </c>
      <c r="L1583" s="7">
        <v>50</v>
      </c>
      <c r="M1583" s="7">
        <v>50</v>
      </c>
      <c r="N1583" s="7">
        <f>Produccion[[#This Row],[Cant. Bolsas]]*Produccion[[#This Row],[Kilos Bolsa]]</f>
        <v>2500</v>
      </c>
      <c r="O1583" s="8" t="s">
        <v>827</v>
      </c>
      <c r="P1583" s="29">
        <f>Produccion[[#This Row],[Kilos Producidos]]*VLOOKUP(Produccion[[#This Row],[PRODUCTO]],ValorXKG[#All],2,FALSE)</f>
        <v>250000</v>
      </c>
    </row>
    <row r="1584" spans="4:16" x14ac:dyDescent="0.25">
      <c r="D1584" s="4" t="s">
        <v>825</v>
      </c>
      <c r="E1584" s="5">
        <v>44712</v>
      </c>
      <c r="F1584" s="6">
        <v>0.25</v>
      </c>
      <c r="G1584" s="6">
        <v>0.2986111111111111</v>
      </c>
      <c r="H1584" s="6">
        <f>MOD(Produccion[HORA FIN]-Produccion[HORA INICIO],1)</f>
        <v>4.8611111111111105E-2</v>
      </c>
      <c r="I1584" s="16" t="s">
        <v>22</v>
      </c>
      <c r="J1584" s="7" t="s">
        <v>66</v>
      </c>
      <c r="K1584" s="7" t="s">
        <v>23</v>
      </c>
      <c r="L1584" s="7"/>
      <c r="M1584" s="7"/>
      <c r="N1584" s="7">
        <f>Produccion[[#This Row],[Cant. Bolsas]]*Produccion[[#This Row],[Kilos Bolsa]]</f>
        <v>0</v>
      </c>
      <c r="O1584" s="8" t="s">
        <v>45</v>
      </c>
      <c r="P1584" s="29">
        <f>Produccion[[#This Row],[Kilos Producidos]]*VLOOKUP(Produccion[[#This Row],[PRODUCTO]],ValorXKG[#All],2,FALSE)</f>
        <v>0</v>
      </c>
    </row>
    <row r="1585" spans="4:16" x14ac:dyDescent="0.25">
      <c r="D1585" s="4" t="s">
        <v>825</v>
      </c>
      <c r="E1585" s="5">
        <v>44712</v>
      </c>
      <c r="F1585" s="6">
        <v>0.2986111111111111</v>
      </c>
      <c r="G1585" s="6">
        <v>0.5625</v>
      </c>
      <c r="H1585" s="6">
        <f>MOD(Produccion[HORA FIN]-Produccion[HORA INICIO],1)</f>
        <v>0.2638888888888889</v>
      </c>
      <c r="I1585" s="16" t="s">
        <v>458</v>
      </c>
      <c r="J1585" s="7" t="s">
        <v>66</v>
      </c>
      <c r="K1585" s="7" t="s">
        <v>19</v>
      </c>
      <c r="L1585" s="7">
        <v>50</v>
      </c>
      <c r="M1585" s="7">
        <v>50</v>
      </c>
      <c r="N1585" s="7">
        <f>Produccion[[#This Row],[Cant. Bolsas]]*Produccion[[#This Row],[Kilos Bolsa]]</f>
        <v>2500</v>
      </c>
      <c r="O1585" s="8" t="s">
        <v>827</v>
      </c>
      <c r="P1585" s="29">
        <f>Produccion[[#This Row],[Kilos Producidos]]*VLOOKUP(Produccion[[#This Row],[PRODUCTO]],ValorXKG[#All],2,FALSE)</f>
        <v>250000</v>
      </c>
    </row>
    <row r="1586" spans="4:16" x14ac:dyDescent="0.25">
      <c r="D1586" s="4" t="s">
        <v>825</v>
      </c>
      <c r="E1586" s="5">
        <v>44712</v>
      </c>
      <c r="F1586" s="6">
        <v>0.5625</v>
      </c>
      <c r="G1586" s="6">
        <v>0.58333333333333337</v>
      </c>
      <c r="H1586" s="6">
        <f>MOD(Produccion[HORA FIN]-Produccion[HORA INICIO],1)</f>
        <v>2.083333333333337E-2</v>
      </c>
      <c r="I1586" s="16" t="s">
        <v>22</v>
      </c>
      <c r="J1586" s="7" t="s">
        <v>66</v>
      </c>
      <c r="K1586" s="7" t="s">
        <v>23</v>
      </c>
      <c r="L1586" s="7"/>
      <c r="M1586" s="7"/>
      <c r="N1586" s="7">
        <f>Produccion[[#This Row],[Cant. Bolsas]]*Produccion[[#This Row],[Kilos Bolsa]]</f>
        <v>0</v>
      </c>
      <c r="O1586" s="8" t="s">
        <v>45</v>
      </c>
      <c r="P1586" s="29">
        <f>Produccion[[#This Row],[Kilos Producidos]]*VLOOKUP(Produccion[[#This Row],[PRODUCTO]],ValorXKG[#All],2,FALSE)</f>
        <v>0</v>
      </c>
    </row>
    <row r="1587" spans="4:16" x14ac:dyDescent="0.25">
      <c r="D1587" s="4" t="s">
        <v>824</v>
      </c>
      <c r="E1587" s="5">
        <v>44712</v>
      </c>
      <c r="F1587" s="6">
        <v>0.58333333333333337</v>
      </c>
      <c r="G1587" s="6">
        <v>0.8125</v>
      </c>
      <c r="H1587" s="6">
        <f>MOD(Produccion[HORA FIN]-Produccion[HORA INICIO],1)</f>
        <v>0.22916666666666663</v>
      </c>
      <c r="I1587" s="16" t="s">
        <v>22</v>
      </c>
      <c r="J1587" s="7" t="s">
        <v>783</v>
      </c>
      <c r="K1587" s="7" t="s">
        <v>23</v>
      </c>
      <c r="L1587" s="7"/>
      <c r="M1587" s="7"/>
      <c r="N1587" s="7">
        <f>Produccion[[#This Row],[Cant. Bolsas]]*Produccion[[#This Row],[Kilos Bolsa]]</f>
        <v>0</v>
      </c>
      <c r="O1587" s="8" t="s">
        <v>45</v>
      </c>
      <c r="P1587" s="29">
        <f>Produccion[[#This Row],[Kilos Producidos]]*VLOOKUP(Produccion[[#This Row],[PRODUCTO]],ValorXKG[#All],2,FALSE)</f>
        <v>0</v>
      </c>
    </row>
    <row r="1588" spans="4:16" x14ac:dyDescent="0.25">
      <c r="D1588" s="4" t="s">
        <v>824</v>
      </c>
      <c r="E1588" s="5">
        <v>44712</v>
      </c>
      <c r="F1588" s="6">
        <v>0.8125</v>
      </c>
      <c r="G1588" s="6">
        <v>0.91666666666666663</v>
      </c>
      <c r="H1588" s="6">
        <f>MOD(Produccion[HORA FIN]-Produccion[HORA INICIO],1)</f>
        <v>0.10416666666666663</v>
      </c>
      <c r="I1588" s="16" t="s">
        <v>306</v>
      </c>
      <c r="J1588" s="7" t="s">
        <v>783</v>
      </c>
      <c r="K1588" s="7" t="s">
        <v>19</v>
      </c>
      <c r="L1588" s="7">
        <v>19</v>
      </c>
      <c r="M1588" s="7">
        <v>50</v>
      </c>
      <c r="N1588" s="7">
        <f>Produccion[[#This Row],[Cant. Bolsas]]*Produccion[[#This Row],[Kilos Bolsa]]</f>
        <v>950</v>
      </c>
      <c r="O1588" s="8" t="s">
        <v>827</v>
      </c>
      <c r="P1588" s="29">
        <f>Produccion[[#This Row],[Kilos Producidos]]*VLOOKUP(Produccion[[#This Row],[PRODUCTO]],ValorXKG[#All],2,FALSE)</f>
        <v>95000</v>
      </c>
    </row>
    <row r="1589" spans="4:16" x14ac:dyDescent="0.25">
      <c r="D1589" s="4" t="s">
        <v>826</v>
      </c>
      <c r="E1589" s="5">
        <v>44712</v>
      </c>
      <c r="F1589" s="6">
        <v>0.91666666666666663</v>
      </c>
      <c r="G1589" s="6">
        <v>0</v>
      </c>
      <c r="H1589" s="6">
        <f>MOD(Produccion[HORA FIN]-Produccion[HORA INICIO],1)</f>
        <v>8.333333333333337E-2</v>
      </c>
      <c r="I1589" s="16" t="s">
        <v>15</v>
      </c>
      <c r="J1589" s="7" t="s">
        <v>788</v>
      </c>
      <c r="K1589" s="7" t="s">
        <v>19</v>
      </c>
      <c r="L1589" s="7">
        <v>10</v>
      </c>
      <c r="M1589" s="7">
        <v>50</v>
      </c>
      <c r="N1589" s="7">
        <f>Produccion[[#This Row],[Cant. Bolsas]]*Produccion[[#This Row],[Kilos Bolsa]]</f>
        <v>500</v>
      </c>
      <c r="O1589" s="8" t="s">
        <v>827</v>
      </c>
      <c r="P1589" s="29">
        <f>Produccion[[#This Row],[Kilos Producidos]]*VLOOKUP(Produccion[[#This Row],[PRODUCTO]],ValorXKG[#All],2,FALSE)</f>
        <v>50000</v>
      </c>
    </row>
    <row r="1590" spans="4:16" x14ac:dyDescent="0.25">
      <c r="D1590" s="4" t="s">
        <v>826</v>
      </c>
      <c r="E1590" s="5">
        <v>44712</v>
      </c>
      <c r="F1590" s="6">
        <v>0</v>
      </c>
      <c r="G1590" s="6">
        <v>0.25</v>
      </c>
      <c r="H1590" s="6">
        <f>MOD(Produccion[HORA FIN]-Produccion[HORA INICIO],1)</f>
        <v>0.25</v>
      </c>
      <c r="I1590" s="16" t="s">
        <v>22</v>
      </c>
      <c r="J1590" s="7" t="s">
        <v>788</v>
      </c>
      <c r="K1590" s="7" t="s">
        <v>23</v>
      </c>
      <c r="L1590" s="7">
        <v>0</v>
      </c>
      <c r="M1590" s="7">
        <v>0</v>
      </c>
      <c r="N1590" s="7">
        <f>Produccion[[#This Row],[Cant. Bolsas]]*Produccion[[#This Row],[Kilos Bolsa]]</f>
        <v>0</v>
      </c>
      <c r="O1590" s="8" t="s">
        <v>364</v>
      </c>
      <c r="P1590" s="29">
        <f>Produccion[[#This Row],[Kilos Producidos]]*VLOOKUP(Produccion[[#This Row],[PRODUCTO]],ValorXKG[#All],2,FALSE)</f>
        <v>0</v>
      </c>
    </row>
    <row r="1591" spans="4:16" x14ac:dyDescent="0.25">
      <c r="D1591" s="4" t="s">
        <v>825</v>
      </c>
      <c r="E1591" s="5">
        <v>44713</v>
      </c>
      <c r="F1591" s="6">
        <v>0.25</v>
      </c>
      <c r="G1591" s="6">
        <v>0.41666666666666669</v>
      </c>
      <c r="H1591" s="6">
        <f>MOD(Produccion[HORA FIN]-Produccion[HORA INICIO],1)</f>
        <v>0.16666666666666669</v>
      </c>
      <c r="I1591" s="16" t="s">
        <v>22</v>
      </c>
      <c r="J1591" s="7" t="s">
        <v>413</v>
      </c>
      <c r="K1591" s="7" t="s">
        <v>23</v>
      </c>
      <c r="L1591" s="7"/>
      <c r="M1591" s="7"/>
      <c r="N1591" s="7">
        <f>Produccion[[#This Row],[Cant. Bolsas]]*Produccion[[#This Row],[Kilos Bolsa]]</f>
        <v>0</v>
      </c>
      <c r="O1591" s="8" t="s">
        <v>45</v>
      </c>
      <c r="P1591" s="29">
        <f>Produccion[[#This Row],[Kilos Producidos]]*VLOOKUP(Produccion[[#This Row],[PRODUCTO]],ValorXKG[#All],2,FALSE)</f>
        <v>0</v>
      </c>
    </row>
    <row r="1592" spans="4:16" x14ac:dyDescent="0.25">
      <c r="D1592" s="4" t="s">
        <v>825</v>
      </c>
      <c r="E1592" s="5">
        <v>44713</v>
      </c>
      <c r="F1592" s="6">
        <v>0.41666666666666669</v>
      </c>
      <c r="G1592" s="6">
        <v>0.58333333333333337</v>
      </c>
      <c r="H1592" s="6">
        <f>MOD(Produccion[HORA FIN]-Produccion[HORA INICIO],1)</f>
        <v>0.16666666666666669</v>
      </c>
      <c r="I1592" s="16" t="s">
        <v>62</v>
      </c>
      <c r="J1592" s="7" t="s">
        <v>413</v>
      </c>
      <c r="K1592" s="7" t="s">
        <v>32</v>
      </c>
      <c r="L1592" s="7">
        <v>40</v>
      </c>
      <c r="M1592" s="7">
        <v>30</v>
      </c>
      <c r="N1592" s="7">
        <f>Produccion[[#This Row],[Cant. Bolsas]]*Produccion[[#This Row],[Kilos Bolsa]]</f>
        <v>1200</v>
      </c>
      <c r="O1592" s="8" t="s">
        <v>827</v>
      </c>
      <c r="P1592" s="29">
        <f>Produccion[[#This Row],[Kilos Producidos]]*VLOOKUP(Produccion[[#This Row],[PRODUCTO]],ValorXKG[#All],2,FALSE)</f>
        <v>138000</v>
      </c>
    </row>
    <row r="1593" spans="4:16" x14ac:dyDescent="0.25">
      <c r="D1593" s="4" t="s">
        <v>824</v>
      </c>
      <c r="E1593" s="5">
        <v>44713</v>
      </c>
      <c r="F1593" s="6">
        <v>0.58333333333333337</v>
      </c>
      <c r="G1593" s="6">
        <v>0.91666666666666663</v>
      </c>
      <c r="H1593" s="6">
        <f>MOD(Produccion[HORA FIN]-Produccion[HORA INICIO],1)</f>
        <v>0.33333333333333326</v>
      </c>
      <c r="I1593" s="16" t="s">
        <v>226</v>
      </c>
      <c r="J1593" s="7" t="s">
        <v>783</v>
      </c>
      <c r="K1593" s="7" t="s">
        <v>32</v>
      </c>
      <c r="L1593" s="7">
        <v>65</v>
      </c>
      <c r="M1593" s="7">
        <v>30</v>
      </c>
      <c r="N1593" s="7">
        <f>Produccion[[#This Row],[Cant. Bolsas]]*Produccion[[#This Row],[Kilos Bolsa]]</f>
        <v>1950</v>
      </c>
      <c r="O1593" s="8" t="s">
        <v>827</v>
      </c>
      <c r="P1593" s="29">
        <f>Produccion[[#This Row],[Kilos Producidos]]*VLOOKUP(Produccion[[#This Row],[PRODUCTO]],ValorXKG[#All],2,FALSE)</f>
        <v>224250</v>
      </c>
    </row>
    <row r="1594" spans="4:16" x14ac:dyDescent="0.25">
      <c r="D1594" s="4" t="s">
        <v>826</v>
      </c>
      <c r="E1594" s="5">
        <v>44713</v>
      </c>
      <c r="F1594" s="6">
        <v>0.91666666666666663</v>
      </c>
      <c r="G1594" s="6">
        <v>6.25E-2</v>
      </c>
      <c r="H1594" s="6">
        <f>MOD(Produccion[HORA FIN]-Produccion[HORA INICIO],1)</f>
        <v>0.14583333333333337</v>
      </c>
      <c r="I1594" s="16" t="s">
        <v>138</v>
      </c>
      <c r="J1594" s="7" t="s">
        <v>788</v>
      </c>
      <c r="K1594" s="7" t="s">
        <v>32</v>
      </c>
      <c r="L1594" s="7">
        <v>25</v>
      </c>
      <c r="M1594" s="7">
        <v>30</v>
      </c>
      <c r="N1594" s="7">
        <f>Produccion[[#This Row],[Cant. Bolsas]]*Produccion[[#This Row],[Kilos Bolsa]]</f>
        <v>750</v>
      </c>
      <c r="O1594" s="8" t="s">
        <v>827</v>
      </c>
      <c r="P1594" s="29">
        <f>Produccion[[#This Row],[Kilos Producidos]]*VLOOKUP(Produccion[[#This Row],[PRODUCTO]],ValorXKG[#All],2,FALSE)</f>
        <v>86250</v>
      </c>
    </row>
    <row r="1595" spans="4:16" x14ac:dyDescent="0.25">
      <c r="D1595" s="4" t="s">
        <v>826</v>
      </c>
      <c r="E1595" s="5">
        <v>44713</v>
      </c>
      <c r="F1595" s="6">
        <v>6.25E-2</v>
      </c>
      <c r="G1595" s="6">
        <v>9.375E-2</v>
      </c>
      <c r="H1595" s="6">
        <f>MOD(Produccion[HORA FIN]-Produccion[HORA INICIO],1)</f>
        <v>3.125E-2</v>
      </c>
      <c r="I1595" s="16" t="s">
        <v>22</v>
      </c>
      <c r="J1595" s="7" t="s">
        <v>788</v>
      </c>
      <c r="K1595" s="7" t="s">
        <v>23</v>
      </c>
      <c r="L1595" s="7">
        <v>0</v>
      </c>
      <c r="M1595" s="7">
        <v>0</v>
      </c>
      <c r="N1595" s="7">
        <f>Produccion[[#This Row],[Cant. Bolsas]]*Produccion[[#This Row],[Kilos Bolsa]]</f>
        <v>0</v>
      </c>
      <c r="O1595" s="8" t="s">
        <v>28</v>
      </c>
      <c r="P1595" s="29">
        <f>Produccion[[#This Row],[Kilos Producidos]]*VLOOKUP(Produccion[[#This Row],[PRODUCTO]],ValorXKG[#All],2,FALSE)</f>
        <v>0</v>
      </c>
    </row>
    <row r="1596" spans="4:16" x14ac:dyDescent="0.25">
      <c r="D1596" s="4" t="s">
        <v>826</v>
      </c>
      <c r="E1596" s="5">
        <v>44713</v>
      </c>
      <c r="F1596" s="6">
        <v>9.375E-2</v>
      </c>
      <c r="G1596" s="6">
        <v>0.25</v>
      </c>
      <c r="H1596" s="6">
        <f>MOD(Produccion[HORA FIN]-Produccion[HORA INICIO],1)</f>
        <v>0.15625</v>
      </c>
      <c r="I1596" s="16" t="s">
        <v>75</v>
      </c>
      <c r="J1596" s="7" t="s">
        <v>788</v>
      </c>
      <c r="K1596" s="7" t="s">
        <v>331</v>
      </c>
      <c r="L1596" s="7">
        <v>35</v>
      </c>
      <c r="M1596" s="7">
        <v>30</v>
      </c>
      <c r="N1596" s="7">
        <f>Produccion[[#This Row],[Cant. Bolsas]]*Produccion[[#This Row],[Kilos Bolsa]]</f>
        <v>1050</v>
      </c>
      <c r="O1596" s="8" t="s">
        <v>827</v>
      </c>
      <c r="P1596" s="29">
        <f>Produccion[[#This Row],[Kilos Producidos]]*VLOOKUP(Produccion[[#This Row],[PRODUCTO]],ValorXKG[#All],2,FALSE)</f>
        <v>120750</v>
      </c>
    </row>
    <row r="1597" spans="4:16" x14ac:dyDescent="0.25">
      <c r="D1597" s="4" t="s">
        <v>825</v>
      </c>
      <c r="E1597" s="5">
        <v>44714</v>
      </c>
      <c r="F1597" s="6">
        <v>0.25</v>
      </c>
      <c r="G1597" s="6">
        <v>0.45833333333333331</v>
      </c>
      <c r="H1597" s="6">
        <f>MOD(Produccion[HORA FIN]-Produccion[HORA INICIO],1)</f>
        <v>0.20833333333333331</v>
      </c>
      <c r="I1597" s="16" t="s">
        <v>16</v>
      </c>
      <c r="J1597" s="7" t="s">
        <v>66</v>
      </c>
      <c r="K1597" s="7" t="s">
        <v>331</v>
      </c>
      <c r="L1597" s="7">
        <v>35</v>
      </c>
      <c r="M1597" s="7">
        <v>30</v>
      </c>
      <c r="N1597" s="7">
        <f>Produccion[[#This Row],[Cant. Bolsas]]*Produccion[[#This Row],[Kilos Bolsa]]</f>
        <v>1050</v>
      </c>
      <c r="O1597" s="8" t="s">
        <v>827</v>
      </c>
      <c r="P1597" s="29">
        <f>Produccion[[#This Row],[Kilos Producidos]]*VLOOKUP(Produccion[[#This Row],[PRODUCTO]],ValorXKG[#All],2,FALSE)</f>
        <v>120750</v>
      </c>
    </row>
    <row r="1598" spans="4:16" x14ac:dyDescent="0.25">
      <c r="D1598" s="4" t="s">
        <v>825</v>
      </c>
      <c r="E1598" s="5">
        <v>44714</v>
      </c>
      <c r="F1598" s="6">
        <v>0.45833333333333331</v>
      </c>
      <c r="G1598" s="6">
        <v>0.58333333333333337</v>
      </c>
      <c r="H1598" s="6">
        <f>MOD(Produccion[HORA FIN]-Produccion[HORA INICIO],1)</f>
        <v>0.12500000000000006</v>
      </c>
      <c r="I1598" s="16" t="s">
        <v>22</v>
      </c>
      <c r="J1598" s="7" t="s">
        <v>66</v>
      </c>
      <c r="K1598" s="7" t="s">
        <v>23</v>
      </c>
      <c r="L1598" s="7"/>
      <c r="M1598" s="7"/>
      <c r="N1598" s="7">
        <f>Produccion[[#This Row],[Cant. Bolsas]]*Produccion[[#This Row],[Kilos Bolsa]]</f>
        <v>0</v>
      </c>
      <c r="O1598" s="8" t="s">
        <v>41</v>
      </c>
      <c r="P1598" s="29">
        <f>Produccion[[#This Row],[Kilos Producidos]]*VLOOKUP(Produccion[[#This Row],[PRODUCTO]],ValorXKG[#All],2,FALSE)</f>
        <v>0</v>
      </c>
    </row>
    <row r="1599" spans="4:16" x14ac:dyDescent="0.25">
      <c r="D1599" s="4" t="s">
        <v>824</v>
      </c>
      <c r="E1599" s="5">
        <v>44714</v>
      </c>
      <c r="F1599" s="6">
        <v>0.58333333333333337</v>
      </c>
      <c r="G1599" s="6">
        <v>0.91666666666666663</v>
      </c>
      <c r="H1599" s="6">
        <f>MOD(Produccion[HORA FIN]-Produccion[HORA INICIO],1)</f>
        <v>0.33333333333333326</v>
      </c>
      <c r="I1599" s="16" t="s">
        <v>459</v>
      </c>
      <c r="J1599" s="7" t="s">
        <v>783</v>
      </c>
      <c r="K1599" s="7" t="s">
        <v>26</v>
      </c>
      <c r="L1599" s="7">
        <v>71</v>
      </c>
      <c r="M1599" s="7">
        <v>40</v>
      </c>
      <c r="N1599" s="7">
        <f>Produccion[[#This Row],[Cant. Bolsas]]*Produccion[[#This Row],[Kilos Bolsa]]</f>
        <v>2840</v>
      </c>
      <c r="O1599" s="8" t="s">
        <v>827</v>
      </c>
      <c r="P1599" s="29">
        <f>Produccion[[#This Row],[Kilos Producidos]]*VLOOKUP(Produccion[[#This Row],[PRODUCTO]],ValorXKG[#All],2,FALSE)</f>
        <v>426000</v>
      </c>
    </row>
    <row r="1600" spans="4:16" x14ac:dyDescent="0.25">
      <c r="D1600" s="4" t="s">
        <v>826</v>
      </c>
      <c r="E1600" s="5">
        <v>44714</v>
      </c>
      <c r="F1600" s="6">
        <v>0.91666666666666663</v>
      </c>
      <c r="G1600" s="6">
        <v>0.25</v>
      </c>
      <c r="H1600" s="6">
        <f>MOD(Produccion[HORA FIN]-Produccion[HORA INICIO],1)</f>
        <v>0.33333333333333337</v>
      </c>
      <c r="I1600" s="16" t="s">
        <v>22</v>
      </c>
      <c r="J1600" s="7" t="s">
        <v>788</v>
      </c>
      <c r="K1600" s="7" t="s">
        <v>23</v>
      </c>
      <c r="L1600" s="7">
        <v>0</v>
      </c>
      <c r="M1600" s="7">
        <v>0</v>
      </c>
      <c r="N1600" s="7">
        <f>Produccion[[#This Row],[Cant. Bolsas]]*Produccion[[#This Row],[Kilos Bolsa]]</f>
        <v>0</v>
      </c>
      <c r="O1600" s="8" t="s">
        <v>372</v>
      </c>
      <c r="P1600" s="29">
        <f>Produccion[[#This Row],[Kilos Producidos]]*VLOOKUP(Produccion[[#This Row],[PRODUCTO]],ValorXKG[#All],2,FALSE)</f>
        <v>0</v>
      </c>
    </row>
    <row r="1601" spans="4:16" x14ac:dyDescent="0.25">
      <c r="D1601" s="4" t="s">
        <v>825</v>
      </c>
      <c r="E1601" s="5">
        <v>44715</v>
      </c>
      <c r="F1601" s="6">
        <v>0.25</v>
      </c>
      <c r="G1601" s="6">
        <v>0.30555555555555558</v>
      </c>
      <c r="H1601" s="6">
        <f>MOD(Produccion[HORA FIN]-Produccion[HORA INICIO],1)</f>
        <v>5.555555555555558E-2</v>
      </c>
      <c r="I1601" s="16" t="s">
        <v>22</v>
      </c>
      <c r="J1601" s="7" t="s">
        <v>66</v>
      </c>
      <c r="K1601" s="7" t="s">
        <v>23</v>
      </c>
      <c r="L1601" s="7"/>
      <c r="M1601" s="7"/>
      <c r="N1601" s="7">
        <f>Produccion[[#This Row],[Cant. Bolsas]]*Produccion[[#This Row],[Kilos Bolsa]]</f>
        <v>0</v>
      </c>
      <c r="O1601" s="8" t="s">
        <v>45</v>
      </c>
      <c r="P1601" s="29">
        <f>Produccion[[#This Row],[Kilos Producidos]]*VLOOKUP(Produccion[[#This Row],[PRODUCTO]],ValorXKG[#All],2,FALSE)</f>
        <v>0</v>
      </c>
    </row>
    <row r="1602" spans="4:16" x14ac:dyDescent="0.25">
      <c r="D1602" s="4" t="s">
        <v>825</v>
      </c>
      <c r="E1602" s="5">
        <v>44715</v>
      </c>
      <c r="F1602" s="6">
        <v>0.30555555555555558</v>
      </c>
      <c r="G1602" s="6">
        <v>0.43055555555555558</v>
      </c>
      <c r="H1602" s="6">
        <f>MOD(Produccion[HORA FIN]-Produccion[HORA INICIO],1)</f>
        <v>0.125</v>
      </c>
      <c r="I1602" s="16" t="s">
        <v>402</v>
      </c>
      <c r="J1602" s="7" t="s">
        <v>66</v>
      </c>
      <c r="K1602" s="7" t="s">
        <v>26</v>
      </c>
      <c r="L1602" s="7">
        <v>29</v>
      </c>
      <c r="M1602" s="7">
        <v>40</v>
      </c>
      <c r="N1602" s="7">
        <f>Produccion[[#This Row],[Cant. Bolsas]]*Produccion[[#This Row],[Kilos Bolsa]]</f>
        <v>1160</v>
      </c>
      <c r="O1602" s="8" t="s">
        <v>827</v>
      </c>
      <c r="P1602" s="29">
        <f>Produccion[[#This Row],[Kilos Producidos]]*VLOOKUP(Produccion[[#This Row],[PRODUCTO]],ValorXKG[#All],2,FALSE)</f>
        <v>174000</v>
      </c>
    </row>
    <row r="1603" spans="4:16" x14ac:dyDescent="0.25">
      <c r="D1603" s="4" t="s">
        <v>825</v>
      </c>
      <c r="E1603" s="5">
        <v>44715</v>
      </c>
      <c r="F1603" s="6">
        <v>0.43055555555555558</v>
      </c>
      <c r="G1603" s="6">
        <v>0.58333333333333337</v>
      </c>
      <c r="H1603" s="6">
        <f>MOD(Produccion[HORA FIN]-Produccion[HORA INICIO],1)</f>
        <v>0.15277777777777779</v>
      </c>
      <c r="I1603" s="16" t="s">
        <v>22</v>
      </c>
      <c r="J1603" s="7" t="s">
        <v>66</v>
      </c>
      <c r="K1603" s="7" t="s">
        <v>23</v>
      </c>
      <c r="L1603" s="7"/>
      <c r="M1603" s="7"/>
      <c r="N1603" s="7">
        <f>Produccion[[#This Row],[Cant. Bolsas]]*Produccion[[#This Row],[Kilos Bolsa]]</f>
        <v>0</v>
      </c>
      <c r="O1603" s="8" t="s">
        <v>372</v>
      </c>
      <c r="P1603" s="29">
        <f>Produccion[[#This Row],[Kilos Producidos]]*VLOOKUP(Produccion[[#This Row],[PRODUCTO]],ValorXKG[#All],2,FALSE)</f>
        <v>0</v>
      </c>
    </row>
    <row r="1604" spans="4:16" x14ac:dyDescent="0.25">
      <c r="D1604" s="4" t="s">
        <v>824</v>
      </c>
      <c r="E1604" s="5">
        <v>44715</v>
      </c>
      <c r="F1604" s="6">
        <v>0.58333333333333337</v>
      </c>
      <c r="G1604" s="6">
        <v>0.91666666666666663</v>
      </c>
      <c r="H1604" s="6">
        <f>MOD(Produccion[HORA FIN]-Produccion[HORA INICIO],1)</f>
        <v>0.33333333333333326</v>
      </c>
      <c r="I1604" s="16" t="s">
        <v>22</v>
      </c>
      <c r="J1604" s="7" t="s">
        <v>783</v>
      </c>
      <c r="K1604" s="7" t="s">
        <v>23</v>
      </c>
      <c r="L1604" s="7"/>
      <c r="M1604" s="7"/>
      <c r="N1604" s="7">
        <f>Produccion[[#This Row],[Cant. Bolsas]]*Produccion[[#This Row],[Kilos Bolsa]]</f>
        <v>0</v>
      </c>
      <c r="O1604" s="8" t="s">
        <v>372</v>
      </c>
      <c r="P1604" s="29">
        <f>Produccion[[#This Row],[Kilos Producidos]]*VLOOKUP(Produccion[[#This Row],[PRODUCTO]],ValorXKG[#All],2,FALSE)</f>
        <v>0</v>
      </c>
    </row>
    <row r="1605" spans="4:16" x14ac:dyDescent="0.25">
      <c r="D1605" s="4" t="s">
        <v>826</v>
      </c>
      <c r="E1605" s="5">
        <v>44715</v>
      </c>
      <c r="F1605" s="6">
        <v>0.91666666666666663</v>
      </c>
      <c r="G1605" s="6">
        <v>0.25</v>
      </c>
      <c r="H1605" s="6">
        <f>MOD(Produccion[HORA FIN]-Produccion[HORA INICIO],1)</f>
        <v>0.33333333333333337</v>
      </c>
      <c r="I1605" s="16" t="s">
        <v>12</v>
      </c>
      <c r="J1605" s="7" t="s">
        <v>788</v>
      </c>
      <c r="K1605" s="7" t="s">
        <v>38</v>
      </c>
      <c r="L1605" s="7">
        <v>40</v>
      </c>
      <c r="M1605" s="7">
        <v>20</v>
      </c>
      <c r="N1605" s="7">
        <f>Produccion[[#This Row],[Cant. Bolsas]]*Produccion[[#This Row],[Kilos Bolsa]]</f>
        <v>800</v>
      </c>
      <c r="O1605" s="8" t="s">
        <v>827</v>
      </c>
      <c r="P1605" s="29">
        <f>Produccion[[#This Row],[Kilos Producidos]]*VLOOKUP(Produccion[[#This Row],[PRODUCTO]],ValorXKG[#All],2,FALSE)</f>
        <v>132000</v>
      </c>
    </row>
    <row r="1606" spans="4:16" x14ac:dyDescent="0.25">
      <c r="D1606" s="4" t="s">
        <v>826</v>
      </c>
      <c r="E1606" s="5">
        <v>44715</v>
      </c>
      <c r="F1606" s="6">
        <v>0.91666666666666663</v>
      </c>
      <c r="G1606" s="6">
        <v>0.25</v>
      </c>
      <c r="H1606" s="6">
        <f>MOD(Produccion[HORA FIN]-Produccion[HORA INICIO],1)</f>
        <v>0.33333333333333337</v>
      </c>
      <c r="I1606" s="16" t="s">
        <v>62</v>
      </c>
      <c r="J1606" s="7" t="s">
        <v>788</v>
      </c>
      <c r="K1606" s="7" t="s">
        <v>36</v>
      </c>
      <c r="L1606" s="7">
        <v>40</v>
      </c>
      <c r="M1606" s="7">
        <v>30</v>
      </c>
      <c r="N1606" s="7">
        <f>Produccion[[#This Row],[Cant. Bolsas]]*Produccion[[#This Row],[Kilos Bolsa]]</f>
        <v>1200</v>
      </c>
      <c r="O1606" s="8" t="s">
        <v>45</v>
      </c>
      <c r="P1606" s="29">
        <f>Produccion[[#This Row],[Kilos Producidos]]*VLOOKUP(Produccion[[#This Row],[PRODUCTO]],ValorXKG[#All],2,FALSE)</f>
        <v>138000</v>
      </c>
    </row>
    <row r="1607" spans="4:16" x14ac:dyDescent="0.25">
      <c r="D1607" s="4" t="s">
        <v>825</v>
      </c>
      <c r="E1607" s="5">
        <v>44716</v>
      </c>
      <c r="F1607" s="6">
        <v>0.25</v>
      </c>
      <c r="G1607" s="6">
        <v>0.41666666666666669</v>
      </c>
      <c r="H1607" s="6">
        <f>MOD(Produccion[HORA FIN]-Produccion[HORA INICIO],1)</f>
        <v>0.16666666666666669</v>
      </c>
      <c r="I1607" s="16" t="s">
        <v>21</v>
      </c>
      <c r="J1607" s="7" t="s">
        <v>413</v>
      </c>
      <c r="K1607" s="7" t="s">
        <v>36</v>
      </c>
      <c r="L1607" s="7">
        <v>15</v>
      </c>
      <c r="M1607" s="7">
        <v>30</v>
      </c>
      <c r="N1607" s="7">
        <f>Produccion[[#This Row],[Cant. Bolsas]]*Produccion[[#This Row],[Kilos Bolsa]]</f>
        <v>450</v>
      </c>
      <c r="O1607" s="8" t="s">
        <v>827</v>
      </c>
      <c r="P1607" s="29">
        <f>Produccion[[#This Row],[Kilos Producidos]]*VLOOKUP(Produccion[[#This Row],[PRODUCTO]],ValorXKG[#All],2,FALSE)</f>
        <v>51750</v>
      </c>
    </row>
    <row r="1608" spans="4:16" x14ac:dyDescent="0.25">
      <c r="D1608" s="4" t="s">
        <v>825</v>
      </c>
      <c r="E1608" s="5">
        <v>44716</v>
      </c>
      <c r="F1608" s="6">
        <v>0.25</v>
      </c>
      <c r="G1608" s="6">
        <v>0.41666666666666669</v>
      </c>
      <c r="H1608" s="6">
        <f>MOD(Produccion[HORA FIN]-Produccion[HORA INICIO],1)</f>
        <v>0.16666666666666669</v>
      </c>
      <c r="I1608" s="16" t="s">
        <v>158</v>
      </c>
      <c r="J1608" s="7" t="s">
        <v>413</v>
      </c>
      <c r="K1608" s="7" t="s">
        <v>38</v>
      </c>
      <c r="L1608" s="7">
        <v>15</v>
      </c>
      <c r="M1608" s="7">
        <v>20</v>
      </c>
      <c r="N1608" s="7">
        <f>Produccion[[#This Row],[Cant. Bolsas]]*Produccion[[#This Row],[Kilos Bolsa]]</f>
        <v>300</v>
      </c>
      <c r="O1608" s="8" t="s">
        <v>827</v>
      </c>
      <c r="P1608" s="29">
        <f>Produccion[[#This Row],[Kilos Producidos]]*VLOOKUP(Produccion[[#This Row],[PRODUCTO]],ValorXKG[#All],2,FALSE)</f>
        <v>49500</v>
      </c>
    </row>
    <row r="1609" spans="4:16" x14ac:dyDescent="0.25">
      <c r="D1609" s="4" t="s">
        <v>825</v>
      </c>
      <c r="E1609" s="5">
        <v>44716</v>
      </c>
      <c r="F1609" s="6">
        <v>0.41666666666666669</v>
      </c>
      <c r="G1609" s="6">
        <v>0.4375</v>
      </c>
      <c r="H1609" s="6">
        <f>MOD(Produccion[HORA FIN]-Produccion[HORA INICIO],1)</f>
        <v>2.0833333333333315E-2</v>
      </c>
      <c r="I1609" s="16" t="s">
        <v>22</v>
      </c>
      <c r="J1609" s="7" t="s">
        <v>413</v>
      </c>
      <c r="K1609" s="7" t="s">
        <v>23</v>
      </c>
      <c r="L1609" s="7"/>
      <c r="M1609" s="7"/>
      <c r="N1609" s="7">
        <f>Produccion[[#This Row],[Cant. Bolsas]]*Produccion[[#This Row],[Kilos Bolsa]]</f>
        <v>0</v>
      </c>
      <c r="O1609" s="8" t="s">
        <v>45</v>
      </c>
      <c r="P1609" s="29">
        <f>Produccion[[#This Row],[Kilos Producidos]]*VLOOKUP(Produccion[[#This Row],[PRODUCTO]],ValorXKG[#All],2,FALSE)</f>
        <v>0</v>
      </c>
    </row>
    <row r="1610" spans="4:16" x14ac:dyDescent="0.25">
      <c r="D1610" s="4" t="s">
        <v>825</v>
      </c>
      <c r="E1610" s="5">
        <v>44716</v>
      </c>
      <c r="F1610" s="6">
        <v>0.4375</v>
      </c>
      <c r="G1610" s="6">
        <v>0.5625</v>
      </c>
      <c r="H1610" s="6">
        <f>MOD(Produccion[HORA FIN]-Produccion[HORA INICIO],1)</f>
        <v>0.125</v>
      </c>
      <c r="I1610" s="16" t="s">
        <v>333</v>
      </c>
      <c r="J1610" s="7" t="s">
        <v>413</v>
      </c>
      <c r="K1610" s="7" t="s">
        <v>38</v>
      </c>
      <c r="L1610" s="7">
        <v>17</v>
      </c>
      <c r="M1610" s="7">
        <v>20</v>
      </c>
      <c r="N1610" s="7">
        <f>Produccion[[#This Row],[Cant. Bolsas]]*Produccion[[#This Row],[Kilos Bolsa]]</f>
        <v>340</v>
      </c>
      <c r="O1610" s="8" t="s">
        <v>827</v>
      </c>
      <c r="P1610" s="29">
        <f>Produccion[[#This Row],[Kilos Producidos]]*VLOOKUP(Produccion[[#This Row],[PRODUCTO]],ValorXKG[#All],2,FALSE)</f>
        <v>56100</v>
      </c>
    </row>
    <row r="1611" spans="4:16" x14ac:dyDescent="0.25">
      <c r="D1611" s="4" t="s">
        <v>825</v>
      </c>
      <c r="E1611" s="5">
        <v>44716</v>
      </c>
      <c r="F1611" s="6">
        <v>0.4375</v>
      </c>
      <c r="G1611" s="6">
        <v>0.5625</v>
      </c>
      <c r="H1611" s="6">
        <f>MOD(Produccion[HORA FIN]-Produccion[HORA INICIO],1)</f>
        <v>0.125</v>
      </c>
      <c r="I1611" s="16" t="s">
        <v>324</v>
      </c>
      <c r="J1611" s="7" t="s">
        <v>413</v>
      </c>
      <c r="K1611" s="7" t="s">
        <v>36</v>
      </c>
      <c r="L1611" s="7">
        <v>17</v>
      </c>
      <c r="M1611" s="7">
        <v>30</v>
      </c>
      <c r="N1611" s="7">
        <f>Produccion[[#This Row],[Cant. Bolsas]]*Produccion[[#This Row],[Kilos Bolsa]]</f>
        <v>510</v>
      </c>
      <c r="O1611" s="8" t="s">
        <v>827</v>
      </c>
      <c r="P1611" s="29">
        <f>Produccion[[#This Row],[Kilos Producidos]]*VLOOKUP(Produccion[[#This Row],[PRODUCTO]],ValorXKG[#All],2,FALSE)</f>
        <v>58650</v>
      </c>
    </row>
    <row r="1612" spans="4:16" x14ac:dyDescent="0.25">
      <c r="D1612" s="4" t="s">
        <v>825</v>
      </c>
      <c r="E1612" s="5">
        <v>44716</v>
      </c>
      <c r="F1612" s="6">
        <v>0.5625</v>
      </c>
      <c r="G1612" s="6">
        <v>0.58333333333333337</v>
      </c>
      <c r="H1612" s="6">
        <f>MOD(Produccion[HORA FIN]-Produccion[HORA INICIO],1)</f>
        <v>2.083333333333337E-2</v>
      </c>
      <c r="I1612" s="16" t="s">
        <v>22</v>
      </c>
      <c r="J1612" s="7" t="s">
        <v>413</v>
      </c>
      <c r="K1612" s="7" t="s">
        <v>23</v>
      </c>
      <c r="L1612" s="7"/>
      <c r="M1612" s="7"/>
      <c r="N1612" s="7">
        <f>Produccion[[#This Row],[Cant. Bolsas]]*Produccion[[#This Row],[Kilos Bolsa]]</f>
        <v>0</v>
      </c>
      <c r="O1612" s="8" t="s">
        <v>45</v>
      </c>
      <c r="P1612" s="29">
        <f>Produccion[[#This Row],[Kilos Producidos]]*VLOOKUP(Produccion[[#This Row],[PRODUCTO]],ValorXKG[#All],2,FALSE)</f>
        <v>0</v>
      </c>
    </row>
    <row r="1613" spans="4:16" x14ac:dyDescent="0.25">
      <c r="D1613" s="4" t="s">
        <v>824</v>
      </c>
      <c r="E1613" s="5">
        <v>44716</v>
      </c>
      <c r="F1613" s="6">
        <v>0.58333333333333337</v>
      </c>
      <c r="G1613" s="6">
        <v>0.9375</v>
      </c>
      <c r="H1613" s="6">
        <f>MOD(Produccion[HORA FIN]-Produccion[HORA INICIO],1)</f>
        <v>0.35416666666666663</v>
      </c>
      <c r="I1613" s="16" t="s">
        <v>302</v>
      </c>
      <c r="J1613" s="7" t="s">
        <v>783</v>
      </c>
      <c r="K1613" s="7" t="s">
        <v>36</v>
      </c>
      <c r="L1613" s="7">
        <v>39</v>
      </c>
      <c r="M1613" s="7">
        <v>30</v>
      </c>
      <c r="N1613" s="7">
        <f>Produccion[[#This Row],[Cant. Bolsas]]*Produccion[[#This Row],[Kilos Bolsa]]</f>
        <v>1170</v>
      </c>
      <c r="O1613" s="8" t="s">
        <v>827</v>
      </c>
      <c r="P1613" s="29">
        <f>Produccion[[#This Row],[Kilos Producidos]]*VLOOKUP(Produccion[[#This Row],[PRODUCTO]],ValorXKG[#All],2,FALSE)</f>
        <v>134550</v>
      </c>
    </row>
    <row r="1614" spans="4:16" x14ac:dyDescent="0.25">
      <c r="D1614" s="4" t="s">
        <v>824</v>
      </c>
      <c r="E1614" s="5">
        <v>44716</v>
      </c>
      <c r="F1614" s="6">
        <v>0.58333333333333337</v>
      </c>
      <c r="G1614" s="6">
        <v>0.9375</v>
      </c>
      <c r="H1614" s="6">
        <f>MOD(Produccion[HORA FIN]-Produccion[HORA INICIO],1)</f>
        <v>0.35416666666666663</v>
      </c>
      <c r="I1614" s="16" t="s">
        <v>421</v>
      </c>
      <c r="J1614" s="7" t="s">
        <v>783</v>
      </c>
      <c r="K1614" s="7" t="s">
        <v>38</v>
      </c>
      <c r="L1614" s="7">
        <v>39</v>
      </c>
      <c r="M1614" s="7">
        <v>20</v>
      </c>
      <c r="N1614" s="7">
        <f>Produccion[[#This Row],[Cant. Bolsas]]*Produccion[[#This Row],[Kilos Bolsa]]</f>
        <v>780</v>
      </c>
      <c r="O1614" s="8" t="s">
        <v>827</v>
      </c>
      <c r="P1614" s="29">
        <f>Produccion[[#This Row],[Kilos Producidos]]*VLOOKUP(Produccion[[#This Row],[PRODUCTO]],ValorXKG[#All],2,FALSE)</f>
        <v>128700</v>
      </c>
    </row>
    <row r="1615" spans="4:16" x14ac:dyDescent="0.25">
      <c r="D1615" s="4" t="s">
        <v>825</v>
      </c>
      <c r="E1615" s="5">
        <v>44718</v>
      </c>
      <c r="F1615" s="6">
        <v>0.25</v>
      </c>
      <c r="G1615" s="6">
        <v>0.29166666666666669</v>
      </c>
      <c r="H1615" s="6">
        <f>MOD(Produccion[HORA FIN]-Produccion[HORA INICIO],1)</f>
        <v>4.1666666666666685E-2</v>
      </c>
      <c r="I1615" s="16" t="s">
        <v>22</v>
      </c>
      <c r="J1615" s="7" t="s">
        <v>66</v>
      </c>
      <c r="K1615" s="7" t="s">
        <v>23</v>
      </c>
      <c r="L1615" s="7"/>
      <c r="M1615" s="7"/>
      <c r="N1615" s="7">
        <f>Produccion[[#This Row],[Cant. Bolsas]]*Produccion[[#This Row],[Kilos Bolsa]]</f>
        <v>0</v>
      </c>
      <c r="O1615" s="8" t="s">
        <v>45</v>
      </c>
      <c r="P1615" s="29">
        <f>Produccion[[#This Row],[Kilos Producidos]]*VLOOKUP(Produccion[[#This Row],[PRODUCTO]],ValorXKG[#All],2,FALSE)</f>
        <v>0</v>
      </c>
    </row>
    <row r="1616" spans="4:16" x14ac:dyDescent="0.25">
      <c r="D1616" s="4" t="s">
        <v>825</v>
      </c>
      <c r="E1616" s="5">
        <v>44718</v>
      </c>
      <c r="F1616" s="6">
        <v>0.29166666666666669</v>
      </c>
      <c r="G1616" s="6">
        <v>0.58333333333333337</v>
      </c>
      <c r="H1616" s="6">
        <f>MOD(Produccion[HORA FIN]-Produccion[HORA INICIO],1)</f>
        <v>0.29166666666666669</v>
      </c>
      <c r="I1616" s="16" t="s">
        <v>62</v>
      </c>
      <c r="J1616" s="7" t="s">
        <v>66</v>
      </c>
      <c r="K1616" s="7" t="s">
        <v>36</v>
      </c>
      <c r="L1616" s="7">
        <v>35</v>
      </c>
      <c r="M1616" s="7">
        <v>30</v>
      </c>
      <c r="N1616" s="7">
        <f>Produccion[[#This Row],[Cant. Bolsas]]*Produccion[[#This Row],[Kilos Bolsa]]</f>
        <v>1050</v>
      </c>
      <c r="O1616" s="8" t="s">
        <v>827</v>
      </c>
      <c r="P1616" s="29">
        <f>Produccion[[#This Row],[Kilos Producidos]]*VLOOKUP(Produccion[[#This Row],[PRODUCTO]],ValorXKG[#All],2,FALSE)</f>
        <v>120750</v>
      </c>
    </row>
    <row r="1617" spans="4:16" x14ac:dyDescent="0.25">
      <c r="D1617" s="4" t="s">
        <v>825</v>
      </c>
      <c r="E1617" s="5">
        <v>44718</v>
      </c>
      <c r="F1617" s="6">
        <v>0.29166666666666669</v>
      </c>
      <c r="G1617" s="6">
        <v>0.58333333333333337</v>
      </c>
      <c r="H1617" s="6">
        <f>MOD(Produccion[HORA FIN]-Produccion[HORA INICIO],1)</f>
        <v>0.29166666666666669</v>
      </c>
      <c r="I1617" s="16" t="s">
        <v>12</v>
      </c>
      <c r="J1617" s="7" t="s">
        <v>66</v>
      </c>
      <c r="K1617" s="7" t="s">
        <v>38</v>
      </c>
      <c r="L1617" s="7">
        <v>35</v>
      </c>
      <c r="M1617" s="7">
        <v>20</v>
      </c>
      <c r="N1617" s="7">
        <f>Produccion[[#This Row],[Cant. Bolsas]]*Produccion[[#This Row],[Kilos Bolsa]]</f>
        <v>700</v>
      </c>
      <c r="O1617" s="8" t="s">
        <v>827</v>
      </c>
      <c r="P1617" s="29">
        <f>Produccion[[#This Row],[Kilos Producidos]]*VLOOKUP(Produccion[[#This Row],[PRODUCTO]],ValorXKG[#All],2,FALSE)</f>
        <v>115500</v>
      </c>
    </row>
    <row r="1618" spans="4:16" x14ac:dyDescent="0.25">
      <c r="D1618" s="4" t="s">
        <v>824</v>
      </c>
      <c r="E1618" s="5">
        <v>44718</v>
      </c>
      <c r="F1618" s="6">
        <v>0.58333333333333337</v>
      </c>
      <c r="G1618" s="6">
        <v>0.8125</v>
      </c>
      <c r="H1618" s="6">
        <f>MOD(Produccion[HORA FIN]-Produccion[HORA INICIO],1)</f>
        <v>0.22916666666666663</v>
      </c>
      <c r="I1618" s="16" t="s">
        <v>108</v>
      </c>
      <c r="J1618" s="7" t="s">
        <v>783</v>
      </c>
      <c r="K1618" s="7" t="s">
        <v>36</v>
      </c>
      <c r="L1618" s="7">
        <v>24</v>
      </c>
      <c r="M1618" s="7">
        <v>30</v>
      </c>
      <c r="N1618" s="7">
        <f>Produccion[[#This Row],[Cant. Bolsas]]*Produccion[[#This Row],[Kilos Bolsa]]</f>
        <v>720</v>
      </c>
      <c r="O1618" s="8" t="s">
        <v>827</v>
      </c>
      <c r="P1618" s="29">
        <f>Produccion[[#This Row],[Kilos Producidos]]*VLOOKUP(Produccion[[#This Row],[PRODUCTO]],ValorXKG[#All],2,FALSE)</f>
        <v>82800</v>
      </c>
    </row>
    <row r="1619" spans="4:16" x14ac:dyDescent="0.25">
      <c r="D1619" s="4" t="s">
        <v>824</v>
      </c>
      <c r="E1619" s="5">
        <v>44718</v>
      </c>
      <c r="F1619" s="6">
        <v>0.58333333333333337</v>
      </c>
      <c r="G1619" s="6">
        <v>0.8125</v>
      </c>
      <c r="H1619" s="6">
        <f>MOD(Produccion[HORA FIN]-Produccion[HORA INICIO],1)</f>
        <v>0.22916666666666663</v>
      </c>
      <c r="I1619" s="16" t="s">
        <v>169</v>
      </c>
      <c r="J1619" s="7" t="s">
        <v>783</v>
      </c>
      <c r="K1619" s="7" t="s">
        <v>38</v>
      </c>
      <c r="L1619" s="7">
        <v>24</v>
      </c>
      <c r="M1619" s="7">
        <v>20</v>
      </c>
      <c r="N1619" s="7">
        <f>Produccion[[#This Row],[Cant. Bolsas]]*Produccion[[#This Row],[Kilos Bolsa]]</f>
        <v>480</v>
      </c>
      <c r="O1619" s="8" t="s">
        <v>827</v>
      </c>
      <c r="P1619" s="29">
        <f>Produccion[[#This Row],[Kilos Producidos]]*VLOOKUP(Produccion[[#This Row],[PRODUCTO]],ValorXKG[#All],2,FALSE)</f>
        <v>79200</v>
      </c>
    </row>
    <row r="1620" spans="4:16" x14ac:dyDescent="0.25">
      <c r="D1620" s="4" t="s">
        <v>824</v>
      </c>
      <c r="E1620" s="5">
        <v>44718</v>
      </c>
      <c r="F1620" s="6">
        <v>0.8125</v>
      </c>
      <c r="G1620" s="6">
        <v>0.84375</v>
      </c>
      <c r="H1620" s="6">
        <f>MOD(Produccion[HORA FIN]-Produccion[HORA INICIO],1)</f>
        <v>3.125E-2</v>
      </c>
      <c r="I1620" s="16" t="s">
        <v>22</v>
      </c>
      <c r="J1620" s="7" t="s">
        <v>783</v>
      </c>
      <c r="K1620" s="7" t="s">
        <v>23</v>
      </c>
      <c r="L1620" s="7"/>
      <c r="M1620" s="7"/>
      <c r="N1620" s="7">
        <f>Produccion[[#This Row],[Cant. Bolsas]]*Produccion[[#This Row],[Kilos Bolsa]]</f>
        <v>0</v>
      </c>
      <c r="O1620" s="8" t="s">
        <v>28</v>
      </c>
      <c r="P1620" s="29">
        <f>Produccion[[#This Row],[Kilos Producidos]]*VLOOKUP(Produccion[[#This Row],[PRODUCTO]],ValorXKG[#All],2,FALSE)</f>
        <v>0</v>
      </c>
    </row>
    <row r="1621" spans="4:16" x14ac:dyDescent="0.25">
      <c r="D1621" s="4" t="s">
        <v>824</v>
      </c>
      <c r="E1621" s="5">
        <v>44718</v>
      </c>
      <c r="F1621" s="6">
        <v>0.84375</v>
      </c>
      <c r="G1621" s="6">
        <v>0.91666666666666663</v>
      </c>
      <c r="H1621" s="6">
        <f>MOD(Produccion[HORA FIN]-Produccion[HORA INICIO],1)</f>
        <v>7.291666666666663E-2</v>
      </c>
      <c r="I1621" s="16" t="s">
        <v>206</v>
      </c>
      <c r="J1621" s="7" t="s">
        <v>783</v>
      </c>
      <c r="K1621" s="7" t="s">
        <v>64</v>
      </c>
      <c r="L1621" s="7">
        <v>16</v>
      </c>
      <c r="M1621" s="7">
        <v>30</v>
      </c>
      <c r="N1621" s="7">
        <f>Produccion[[#This Row],[Cant. Bolsas]]*Produccion[[#This Row],[Kilos Bolsa]]</f>
        <v>480</v>
      </c>
      <c r="O1621" s="8" t="s">
        <v>827</v>
      </c>
      <c r="P1621" s="29">
        <f>Produccion[[#This Row],[Kilos Producidos]]*VLOOKUP(Produccion[[#This Row],[PRODUCTO]],ValorXKG[#All],2,FALSE)</f>
        <v>55200</v>
      </c>
    </row>
    <row r="1622" spans="4:16" x14ac:dyDescent="0.25">
      <c r="D1622" s="4" t="s">
        <v>826</v>
      </c>
      <c r="E1622" s="5">
        <v>44718</v>
      </c>
      <c r="F1622" s="6">
        <v>0.91666666666666663</v>
      </c>
      <c r="G1622" s="6">
        <v>0.25</v>
      </c>
      <c r="H1622" s="6">
        <f>MOD(Produccion[HORA FIN]-Produccion[HORA INICIO],1)</f>
        <v>0.33333333333333337</v>
      </c>
      <c r="I1622" s="16" t="s">
        <v>42</v>
      </c>
      <c r="J1622" s="7" t="s">
        <v>788</v>
      </c>
      <c r="K1622" s="7" t="s">
        <v>32</v>
      </c>
      <c r="L1622" s="7">
        <v>72</v>
      </c>
      <c r="M1622" s="7">
        <v>30</v>
      </c>
      <c r="N1622" s="7">
        <f>Produccion[[#This Row],[Cant. Bolsas]]*Produccion[[#This Row],[Kilos Bolsa]]</f>
        <v>2160</v>
      </c>
      <c r="O1622" s="8" t="s">
        <v>827</v>
      </c>
      <c r="P1622" s="29">
        <f>Produccion[[#This Row],[Kilos Producidos]]*VLOOKUP(Produccion[[#This Row],[PRODUCTO]],ValorXKG[#All],2,FALSE)</f>
        <v>248400</v>
      </c>
    </row>
    <row r="1623" spans="4:16" x14ac:dyDescent="0.25">
      <c r="D1623" s="4" t="s">
        <v>825</v>
      </c>
      <c r="E1623" s="5">
        <v>44719</v>
      </c>
      <c r="F1623" s="6">
        <v>0.25</v>
      </c>
      <c r="G1623" s="6">
        <v>0.58333333333333337</v>
      </c>
      <c r="H1623" s="6">
        <f>MOD(Produccion[HORA FIN]-Produccion[HORA INICIO],1)</f>
        <v>0.33333333333333337</v>
      </c>
      <c r="I1623" s="16" t="s">
        <v>21</v>
      </c>
      <c r="J1623" s="7" t="s">
        <v>66</v>
      </c>
      <c r="K1623" s="7" t="s">
        <v>32</v>
      </c>
      <c r="L1623" s="7">
        <v>60</v>
      </c>
      <c r="M1623" s="7">
        <v>30</v>
      </c>
      <c r="N1623" s="7">
        <f>Produccion[[#This Row],[Cant. Bolsas]]*Produccion[[#This Row],[Kilos Bolsa]]</f>
        <v>1800</v>
      </c>
      <c r="O1623" s="8" t="s">
        <v>827</v>
      </c>
      <c r="P1623" s="29">
        <f>Produccion[[#This Row],[Kilos Producidos]]*VLOOKUP(Produccion[[#This Row],[PRODUCTO]],ValorXKG[#All],2,FALSE)</f>
        <v>207000</v>
      </c>
    </row>
    <row r="1624" spans="4:16" x14ac:dyDescent="0.25">
      <c r="D1624" s="4" t="s">
        <v>824</v>
      </c>
      <c r="E1624" s="5">
        <v>44719</v>
      </c>
      <c r="F1624" s="6">
        <v>0.58333333333333337</v>
      </c>
      <c r="G1624" s="6">
        <v>0.6875</v>
      </c>
      <c r="H1624" s="6">
        <f>MOD(Produccion[HORA FIN]-Produccion[HORA INICIO],1)</f>
        <v>0.10416666666666663</v>
      </c>
      <c r="I1624" s="16" t="s">
        <v>40</v>
      </c>
      <c r="J1624" s="7" t="s">
        <v>783</v>
      </c>
      <c r="K1624" s="7" t="s">
        <v>64</v>
      </c>
      <c r="L1624" s="7">
        <v>15</v>
      </c>
      <c r="M1624" s="7">
        <v>30</v>
      </c>
      <c r="N1624" s="7">
        <f>Produccion[[#This Row],[Cant. Bolsas]]*Produccion[[#This Row],[Kilos Bolsa]]</f>
        <v>450</v>
      </c>
      <c r="O1624" s="8" t="s">
        <v>827</v>
      </c>
      <c r="P1624" s="29">
        <f>Produccion[[#This Row],[Kilos Producidos]]*VLOOKUP(Produccion[[#This Row],[PRODUCTO]],ValorXKG[#All],2,FALSE)</f>
        <v>51750</v>
      </c>
    </row>
    <row r="1625" spans="4:16" x14ac:dyDescent="0.25">
      <c r="D1625" s="4" t="s">
        <v>824</v>
      </c>
      <c r="E1625" s="5">
        <v>44719</v>
      </c>
      <c r="F1625" s="6">
        <v>0.6875</v>
      </c>
      <c r="G1625" s="6">
        <v>0.77083333333333337</v>
      </c>
      <c r="H1625" s="6">
        <f>MOD(Produccion[HORA FIN]-Produccion[HORA INICIO],1)</f>
        <v>8.333333333333337E-2</v>
      </c>
      <c r="I1625" s="16" t="s">
        <v>22</v>
      </c>
      <c r="J1625" s="7" t="s">
        <v>783</v>
      </c>
      <c r="K1625" s="7" t="s">
        <v>23</v>
      </c>
      <c r="L1625" s="7"/>
      <c r="M1625" s="7"/>
      <c r="N1625" s="7">
        <f>Produccion[[#This Row],[Cant. Bolsas]]*Produccion[[#This Row],[Kilos Bolsa]]</f>
        <v>0</v>
      </c>
      <c r="O1625" s="8" t="s">
        <v>41</v>
      </c>
      <c r="P1625" s="29">
        <f>Produccion[[#This Row],[Kilos Producidos]]*VLOOKUP(Produccion[[#This Row],[PRODUCTO]],ValorXKG[#All],2,FALSE)</f>
        <v>0</v>
      </c>
    </row>
    <row r="1626" spans="4:16" x14ac:dyDescent="0.25">
      <c r="D1626" s="4" t="s">
        <v>824</v>
      </c>
      <c r="E1626" s="5">
        <v>44719</v>
      </c>
      <c r="F1626" s="6">
        <v>0.77083333333333337</v>
      </c>
      <c r="G1626" s="6">
        <v>0.91666666666666663</v>
      </c>
      <c r="H1626" s="6">
        <f>MOD(Produccion[HORA FIN]-Produccion[HORA INICIO],1)</f>
        <v>0.14583333333333326</v>
      </c>
      <c r="I1626" s="16" t="s">
        <v>460</v>
      </c>
      <c r="J1626" s="7" t="s">
        <v>783</v>
      </c>
      <c r="K1626" s="7" t="s">
        <v>13</v>
      </c>
      <c r="L1626" s="7">
        <v>23</v>
      </c>
      <c r="M1626" s="7">
        <v>50</v>
      </c>
      <c r="N1626" s="7">
        <f>Produccion[[#This Row],[Cant. Bolsas]]*Produccion[[#This Row],[Kilos Bolsa]]</f>
        <v>1150</v>
      </c>
      <c r="O1626" s="8" t="s">
        <v>827</v>
      </c>
      <c r="P1626" s="29">
        <f>Produccion[[#This Row],[Kilos Producidos]]*VLOOKUP(Produccion[[#This Row],[PRODUCTO]],ValorXKG[#All],2,FALSE)</f>
        <v>115000</v>
      </c>
    </row>
    <row r="1627" spans="4:16" x14ac:dyDescent="0.25">
      <c r="D1627" s="4" t="s">
        <v>826</v>
      </c>
      <c r="E1627" s="5">
        <v>44719</v>
      </c>
      <c r="F1627" s="6">
        <v>0.91666666666666663</v>
      </c>
      <c r="G1627" s="6">
        <v>0.25</v>
      </c>
      <c r="H1627" s="6">
        <f>MOD(Produccion[HORA FIN]-Produccion[HORA INICIO],1)</f>
        <v>0.33333333333333337</v>
      </c>
      <c r="I1627" s="16" t="s">
        <v>410</v>
      </c>
      <c r="J1627" s="7" t="s">
        <v>788</v>
      </c>
      <c r="K1627" s="7" t="s">
        <v>13</v>
      </c>
      <c r="L1627" s="7">
        <v>60</v>
      </c>
      <c r="M1627" s="7">
        <v>50</v>
      </c>
      <c r="N1627" s="7">
        <f>Produccion[[#This Row],[Cant. Bolsas]]*Produccion[[#This Row],[Kilos Bolsa]]</f>
        <v>3000</v>
      </c>
      <c r="O1627" s="8" t="s">
        <v>827</v>
      </c>
      <c r="P1627" s="29">
        <f>Produccion[[#This Row],[Kilos Producidos]]*VLOOKUP(Produccion[[#This Row],[PRODUCTO]],ValorXKG[#All],2,FALSE)</f>
        <v>300000</v>
      </c>
    </row>
    <row r="1628" spans="4:16" x14ac:dyDescent="0.25">
      <c r="D1628" s="4" t="s">
        <v>825</v>
      </c>
      <c r="E1628" s="5">
        <v>44720</v>
      </c>
      <c r="F1628" s="6">
        <v>0.25</v>
      </c>
      <c r="G1628" s="6">
        <v>0.52083333333333337</v>
      </c>
      <c r="H1628" s="6">
        <f>MOD(Produccion[HORA FIN]-Produccion[HORA INICIO],1)</f>
        <v>0.27083333333333337</v>
      </c>
      <c r="I1628" s="16" t="s">
        <v>461</v>
      </c>
      <c r="J1628" s="7" t="s">
        <v>66</v>
      </c>
      <c r="K1628" s="7" t="s">
        <v>13</v>
      </c>
      <c r="L1628" s="7">
        <v>35</v>
      </c>
      <c r="M1628" s="7">
        <v>50</v>
      </c>
      <c r="N1628" s="7">
        <f>Produccion[[#This Row],[Cant. Bolsas]]*Produccion[[#This Row],[Kilos Bolsa]]</f>
        <v>1750</v>
      </c>
      <c r="O1628" s="8" t="s">
        <v>827</v>
      </c>
      <c r="P1628" s="29">
        <f>Produccion[[#This Row],[Kilos Producidos]]*VLOOKUP(Produccion[[#This Row],[PRODUCTO]],ValorXKG[#All],2,FALSE)</f>
        <v>175000</v>
      </c>
    </row>
    <row r="1629" spans="4:16" x14ac:dyDescent="0.25">
      <c r="D1629" s="4" t="s">
        <v>825</v>
      </c>
      <c r="E1629" s="5">
        <v>44720</v>
      </c>
      <c r="F1629" s="6">
        <v>0.52083333333333337</v>
      </c>
      <c r="G1629" s="6">
        <v>0.58333333333333337</v>
      </c>
      <c r="H1629" s="6">
        <f>MOD(Produccion[HORA FIN]-Produccion[HORA INICIO],1)</f>
        <v>6.25E-2</v>
      </c>
      <c r="I1629" s="16" t="s">
        <v>22</v>
      </c>
      <c r="J1629" s="7" t="s">
        <v>66</v>
      </c>
      <c r="K1629" s="7" t="s">
        <v>23</v>
      </c>
      <c r="L1629" s="7"/>
      <c r="M1629" s="7"/>
      <c r="N1629" s="7">
        <f>Produccion[[#This Row],[Cant. Bolsas]]*Produccion[[#This Row],[Kilos Bolsa]]</f>
        <v>0</v>
      </c>
      <c r="O1629" s="8" t="s">
        <v>45</v>
      </c>
      <c r="P1629" s="29">
        <f>Produccion[[#This Row],[Kilos Producidos]]*VLOOKUP(Produccion[[#This Row],[PRODUCTO]],ValorXKG[#All],2,FALSE)</f>
        <v>0</v>
      </c>
    </row>
    <row r="1630" spans="4:16" x14ac:dyDescent="0.25">
      <c r="D1630" s="4" t="s">
        <v>824</v>
      </c>
      <c r="E1630" s="5">
        <v>44720</v>
      </c>
      <c r="F1630" s="6">
        <v>0.58333333333333337</v>
      </c>
      <c r="G1630" s="6">
        <v>0.91666666666666663</v>
      </c>
      <c r="H1630" s="6">
        <f>MOD(Produccion[HORA FIN]-Produccion[HORA INICIO],1)</f>
        <v>0.33333333333333326</v>
      </c>
      <c r="I1630" s="16" t="s">
        <v>62</v>
      </c>
      <c r="J1630" s="7" t="s">
        <v>783</v>
      </c>
      <c r="K1630" s="7" t="s">
        <v>19</v>
      </c>
      <c r="L1630" s="7">
        <v>48</v>
      </c>
      <c r="M1630" s="7">
        <v>50</v>
      </c>
      <c r="N1630" s="7">
        <f>Produccion[[#This Row],[Cant. Bolsas]]*Produccion[[#This Row],[Kilos Bolsa]]</f>
        <v>2400</v>
      </c>
      <c r="O1630" s="8" t="s">
        <v>827</v>
      </c>
      <c r="P1630" s="29">
        <f>Produccion[[#This Row],[Kilos Producidos]]*VLOOKUP(Produccion[[#This Row],[PRODUCTO]],ValorXKG[#All],2,FALSE)</f>
        <v>240000</v>
      </c>
    </row>
    <row r="1631" spans="4:16" x14ac:dyDescent="0.25">
      <c r="D1631" s="4" t="s">
        <v>826</v>
      </c>
      <c r="E1631" s="5">
        <v>44720</v>
      </c>
      <c r="F1631" s="6">
        <v>0.91666666666666663</v>
      </c>
      <c r="G1631" s="6">
        <v>4.1666666666666666E-3</v>
      </c>
      <c r="H1631" s="6">
        <f>MOD(Produccion[HORA FIN]-Produccion[HORA INICIO],1)</f>
        <v>8.7500000000000022E-2</v>
      </c>
      <c r="I1631" s="16" t="s">
        <v>462</v>
      </c>
      <c r="J1631" s="7" t="s">
        <v>788</v>
      </c>
      <c r="K1631" s="7" t="s">
        <v>19</v>
      </c>
      <c r="L1631" s="7">
        <v>11</v>
      </c>
      <c r="M1631" s="7">
        <v>50</v>
      </c>
      <c r="N1631" s="7">
        <f>Produccion[[#This Row],[Cant. Bolsas]]*Produccion[[#This Row],[Kilos Bolsa]]</f>
        <v>550</v>
      </c>
      <c r="O1631" s="8" t="s">
        <v>827</v>
      </c>
      <c r="P1631" s="29">
        <f>Produccion[[#This Row],[Kilos Producidos]]*VLOOKUP(Produccion[[#This Row],[PRODUCTO]],ValorXKG[#All],2,FALSE)</f>
        <v>55000</v>
      </c>
    </row>
    <row r="1632" spans="4:16" x14ac:dyDescent="0.25">
      <c r="D1632" s="4" t="s">
        <v>826</v>
      </c>
      <c r="E1632" s="5">
        <v>44720</v>
      </c>
      <c r="F1632" s="6">
        <v>4.1666666666666666E-3</v>
      </c>
      <c r="G1632" s="6">
        <v>5.5555555555555552E-2</v>
      </c>
      <c r="H1632" s="6">
        <f>MOD(Produccion[HORA FIN]-Produccion[HORA INICIO],1)</f>
        <v>5.1388888888888887E-2</v>
      </c>
      <c r="I1632" s="16" t="s">
        <v>22</v>
      </c>
      <c r="J1632" s="7" t="s">
        <v>788</v>
      </c>
      <c r="K1632" s="7" t="s">
        <v>23</v>
      </c>
      <c r="L1632" s="7"/>
      <c r="M1632" s="7"/>
      <c r="N1632" s="7">
        <f>Produccion[[#This Row],[Cant. Bolsas]]*Produccion[[#This Row],[Kilos Bolsa]]</f>
        <v>0</v>
      </c>
      <c r="O1632" s="8" t="s">
        <v>28</v>
      </c>
      <c r="P1632" s="29">
        <f>Produccion[[#This Row],[Kilos Producidos]]*VLOOKUP(Produccion[[#This Row],[PRODUCTO]],ValorXKG[#All],2,FALSE)</f>
        <v>0</v>
      </c>
    </row>
    <row r="1633" spans="4:16" x14ac:dyDescent="0.25">
      <c r="D1633" s="4" t="s">
        <v>826</v>
      </c>
      <c r="E1633" s="5">
        <v>44720</v>
      </c>
      <c r="F1633" s="6">
        <v>5.5555555555555552E-2</v>
      </c>
      <c r="G1633" s="6">
        <v>0.25</v>
      </c>
      <c r="H1633" s="6">
        <f>MOD(Produccion[HORA FIN]-Produccion[HORA INICIO],1)</f>
        <v>0.19444444444444445</v>
      </c>
      <c r="I1633" s="16" t="s">
        <v>173</v>
      </c>
      <c r="J1633" s="7" t="s">
        <v>788</v>
      </c>
      <c r="K1633" s="7" t="s">
        <v>26</v>
      </c>
      <c r="L1633" s="7">
        <v>40</v>
      </c>
      <c r="M1633" s="7">
        <v>40</v>
      </c>
      <c r="N1633" s="7">
        <f>Produccion[[#This Row],[Cant. Bolsas]]*Produccion[[#This Row],[Kilos Bolsa]]</f>
        <v>1600</v>
      </c>
      <c r="O1633" s="8" t="s">
        <v>827</v>
      </c>
      <c r="P1633" s="29">
        <f>Produccion[[#This Row],[Kilos Producidos]]*VLOOKUP(Produccion[[#This Row],[PRODUCTO]],ValorXKG[#All],2,FALSE)</f>
        <v>240000</v>
      </c>
    </row>
    <row r="1634" spans="4:16" x14ac:dyDescent="0.25">
      <c r="D1634" s="4" t="s">
        <v>825</v>
      </c>
      <c r="E1634" s="5">
        <v>44721</v>
      </c>
      <c r="F1634" s="6">
        <v>0.25</v>
      </c>
      <c r="G1634" s="6">
        <v>0.58333333333333337</v>
      </c>
      <c r="H1634" s="6">
        <f>MOD(Produccion[HORA FIN]-Produccion[HORA INICIO],1)</f>
        <v>0.33333333333333337</v>
      </c>
      <c r="I1634" s="16" t="s">
        <v>22</v>
      </c>
      <c r="J1634" s="7" t="s">
        <v>66</v>
      </c>
      <c r="K1634" s="7" t="s">
        <v>23</v>
      </c>
      <c r="L1634" s="7"/>
      <c r="M1634" s="7"/>
      <c r="N1634" s="7">
        <f>Produccion[[#This Row],[Cant. Bolsas]]*Produccion[[#This Row],[Kilos Bolsa]]</f>
        <v>0</v>
      </c>
      <c r="O1634" s="8" t="s">
        <v>45</v>
      </c>
      <c r="P1634" s="29">
        <f>Produccion[[#This Row],[Kilos Producidos]]*VLOOKUP(Produccion[[#This Row],[PRODUCTO]],ValorXKG[#All],2,FALSE)</f>
        <v>0</v>
      </c>
    </row>
    <row r="1635" spans="4:16" x14ac:dyDescent="0.25">
      <c r="D1635" s="4" t="s">
        <v>824</v>
      </c>
      <c r="E1635" s="5">
        <v>44721</v>
      </c>
      <c r="F1635" s="6">
        <v>0.58333333333333337</v>
      </c>
      <c r="G1635" s="6">
        <v>0.91666666666666663</v>
      </c>
      <c r="H1635" s="6">
        <f>MOD(Produccion[HORA FIN]-Produccion[HORA INICIO],1)</f>
        <v>0.33333333333333326</v>
      </c>
      <c r="I1635" s="16" t="s">
        <v>22</v>
      </c>
      <c r="J1635" s="7" t="s">
        <v>783</v>
      </c>
      <c r="K1635" s="7" t="s">
        <v>23</v>
      </c>
      <c r="L1635" s="7"/>
      <c r="M1635" s="7"/>
      <c r="N1635" s="7">
        <f>Produccion[[#This Row],[Cant. Bolsas]]*Produccion[[#This Row],[Kilos Bolsa]]</f>
        <v>0</v>
      </c>
      <c r="O1635" s="8" t="s">
        <v>45</v>
      </c>
      <c r="P1635" s="29">
        <f>Produccion[[#This Row],[Kilos Producidos]]*VLOOKUP(Produccion[[#This Row],[PRODUCTO]],ValorXKG[#All],2,FALSE)</f>
        <v>0</v>
      </c>
    </row>
    <row r="1636" spans="4:16" x14ac:dyDescent="0.25">
      <c r="D1636" s="4" t="s">
        <v>826</v>
      </c>
      <c r="E1636" s="5">
        <v>44721</v>
      </c>
      <c r="F1636" s="6">
        <v>0.91666666666666663</v>
      </c>
      <c r="G1636" s="6">
        <v>0.25</v>
      </c>
      <c r="H1636" s="6">
        <f>MOD(Produccion[HORA FIN]-Produccion[HORA INICIO],1)</f>
        <v>0.33333333333333337</v>
      </c>
      <c r="I1636" s="16" t="s">
        <v>22</v>
      </c>
      <c r="J1636" s="7" t="s">
        <v>788</v>
      </c>
      <c r="K1636" s="7" t="s">
        <v>23</v>
      </c>
      <c r="L1636" s="7">
        <v>0</v>
      </c>
      <c r="M1636" s="7">
        <v>0</v>
      </c>
      <c r="N1636" s="7">
        <f>Produccion[[#This Row],[Cant. Bolsas]]*Produccion[[#This Row],[Kilos Bolsa]]</f>
        <v>0</v>
      </c>
      <c r="O1636" s="8" t="s">
        <v>372</v>
      </c>
      <c r="P1636" s="29">
        <f>Produccion[[#This Row],[Kilos Producidos]]*VLOOKUP(Produccion[[#This Row],[PRODUCTO]],ValorXKG[#All],2,FALSE)</f>
        <v>0</v>
      </c>
    </row>
    <row r="1637" spans="4:16" x14ac:dyDescent="0.25">
      <c r="D1637" s="4" t="s">
        <v>825</v>
      </c>
      <c r="E1637" s="5">
        <v>44722</v>
      </c>
      <c r="F1637" s="6">
        <v>0.25</v>
      </c>
      <c r="G1637" s="6">
        <v>0.58333333333333337</v>
      </c>
      <c r="H1637" s="6">
        <f>MOD(Produccion[HORA FIN]-Produccion[HORA INICIO],1)</f>
        <v>0.33333333333333337</v>
      </c>
      <c r="I1637" s="16" t="s">
        <v>22</v>
      </c>
      <c r="J1637" s="7" t="s">
        <v>66</v>
      </c>
      <c r="K1637" s="7" t="s">
        <v>23</v>
      </c>
      <c r="L1637" s="7"/>
      <c r="M1637" s="7"/>
      <c r="N1637" s="7">
        <f>Produccion[[#This Row],[Cant. Bolsas]]*Produccion[[#This Row],[Kilos Bolsa]]</f>
        <v>0</v>
      </c>
      <c r="O1637" s="8" t="s">
        <v>45</v>
      </c>
      <c r="P1637" s="29">
        <f>Produccion[[#This Row],[Kilos Producidos]]*VLOOKUP(Produccion[[#This Row],[PRODUCTO]],ValorXKG[#All],2,FALSE)</f>
        <v>0</v>
      </c>
    </row>
    <row r="1638" spans="4:16" x14ac:dyDescent="0.25">
      <c r="D1638" s="4" t="s">
        <v>824</v>
      </c>
      <c r="E1638" s="5">
        <v>44722</v>
      </c>
      <c r="F1638" s="6">
        <v>0.58333333333333337</v>
      </c>
      <c r="G1638" s="6">
        <v>0.83333333333333337</v>
      </c>
      <c r="H1638" s="6">
        <f>MOD(Produccion[HORA FIN]-Produccion[HORA INICIO],1)</f>
        <v>0.25</v>
      </c>
      <c r="I1638" s="16" t="s">
        <v>22</v>
      </c>
      <c r="J1638" s="7" t="s">
        <v>783</v>
      </c>
      <c r="K1638" s="7" t="s">
        <v>23</v>
      </c>
      <c r="L1638" s="7"/>
      <c r="M1638" s="7"/>
      <c r="N1638" s="7">
        <f>Produccion[[#This Row],[Cant. Bolsas]]*Produccion[[#This Row],[Kilos Bolsa]]</f>
        <v>0</v>
      </c>
      <c r="O1638" s="8" t="s">
        <v>45</v>
      </c>
      <c r="P1638" s="29">
        <f>Produccion[[#This Row],[Kilos Producidos]]*VLOOKUP(Produccion[[#This Row],[PRODUCTO]],ValorXKG[#All],2,FALSE)</f>
        <v>0</v>
      </c>
    </row>
    <row r="1639" spans="4:16" x14ac:dyDescent="0.25">
      <c r="D1639" s="4" t="s">
        <v>824</v>
      </c>
      <c r="E1639" s="5">
        <v>44722</v>
      </c>
      <c r="F1639" s="6">
        <v>0.83333333333333337</v>
      </c>
      <c r="G1639" s="6">
        <v>0.91666666666666663</v>
      </c>
      <c r="H1639" s="6">
        <f>MOD(Produccion[HORA FIN]-Produccion[HORA INICIO],1)</f>
        <v>8.3333333333333259E-2</v>
      </c>
      <c r="I1639" s="16" t="s">
        <v>224</v>
      </c>
      <c r="J1639" s="7" t="s">
        <v>783</v>
      </c>
      <c r="K1639" s="7" t="s">
        <v>32</v>
      </c>
      <c r="L1639" s="7">
        <v>19</v>
      </c>
      <c r="M1639" s="7">
        <v>30</v>
      </c>
      <c r="N1639" s="7">
        <f>Produccion[[#This Row],[Cant. Bolsas]]*Produccion[[#This Row],[Kilos Bolsa]]</f>
        <v>570</v>
      </c>
      <c r="O1639" s="8" t="s">
        <v>827</v>
      </c>
      <c r="P1639" s="29">
        <f>Produccion[[#This Row],[Kilos Producidos]]*VLOOKUP(Produccion[[#This Row],[PRODUCTO]],ValorXKG[#All],2,FALSE)</f>
        <v>65550</v>
      </c>
    </row>
    <row r="1640" spans="4:16" x14ac:dyDescent="0.25">
      <c r="D1640" s="4" t="s">
        <v>826</v>
      </c>
      <c r="E1640" s="5">
        <v>44722</v>
      </c>
      <c r="F1640" s="6">
        <v>0.83333333333333337</v>
      </c>
      <c r="G1640" s="6">
        <v>0.25</v>
      </c>
      <c r="H1640" s="6">
        <f>MOD(Produccion[HORA FIN]-Produccion[HORA INICIO],1)</f>
        <v>0.41666666666666663</v>
      </c>
      <c r="I1640" s="16" t="s">
        <v>463</v>
      </c>
      <c r="J1640" s="7" t="s">
        <v>788</v>
      </c>
      <c r="K1640" s="7" t="s">
        <v>331</v>
      </c>
      <c r="L1640" s="7">
        <v>77</v>
      </c>
      <c r="M1640" s="7">
        <v>30</v>
      </c>
      <c r="N1640" s="7">
        <f>Produccion[[#This Row],[Cant. Bolsas]]*Produccion[[#This Row],[Kilos Bolsa]]</f>
        <v>2310</v>
      </c>
      <c r="O1640" s="8" t="s">
        <v>827</v>
      </c>
      <c r="P1640" s="29">
        <f>Produccion[[#This Row],[Kilos Producidos]]*VLOOKUP(Produccion[[#This Row],[PRODUCTO]],ValorXKG[#All],2,FALSE)</f>
        <v>265650</v>
      </c>
    </row>
    <row r="1641" spans="4:16" x14ac:dyDescent="0.25">
      <c r="D1641" s="4" t="s">
        <v>825</v>
      </c>
      <c r="E1641" s="5">
        <v>44723</v>
      </c>
      <c r="F1641" s="6">
        <v>0.25</v>
      </c>
      <c r="G1641" s="6">
        <v>0.3125</v>
      </c>
      <c r="H1641" s="6">
        <f>MOD(Produccion[HORA FIN]-Produccion[HORA INICIO],1)</f>
        <v>6.25E-2</v>
      </c>
      <c r="I1641" s="16" t="s">
        <v>22</v>
      </c>
      <c r="J1641" s="7" t="s">
        <v>413</v>
      </c>
      <c r="K1641" s="7" t="s">
        <v>23</v>
      </c>
      <c r="L1641" s="7"/>
      <c r="M1641" s="7"/>
      <c r="N1641" s="7">
        <f>Produccion[[#This Row],[Cant. Bolsas]]*Produccion[[#This Row],[Kilos Bolsa]]</f>
        <v>0</v>
      </c>
      <c r="O1641" s="8" t="s">
        <v>45</v>
      </c>
      <c r="P1641" s="29">
        <f>Produccion[[#This Row],[Kilos Producidos]]*VLOOKUP(Produccion[[#This Row],[PRODUCTO]],ValorXKG[#All],2,FALSE)</f>
        <v>0</v>
      </c>
    </row>
    <row r="1642" spans="4:16" x14ac:dyDescent="0.25">
      <c r="D1642" s="4" t="s">
        <v>825</v>
      </c>
      <c r="E1642" s="5">
        <v>44723</v>
      </c>
      <c r="F1642" s="6">
        <v>0.3125</v>
      </c>
      <c r="G1642" s="6">
        <v>0.35416666666666669</v>
      </c>
      <c r="H1642" s="6">
        <f>MOD(Produccion[HORA FIN]-Produccion[HORA INICIO],1)</f>
        <v>4.1666666666666685E-2</v>
      </c>
      <c r="I1642" s="16" t="s">
        <v>40</v>
      </c>
      <c r="J1642" s="7" t="s">
        <v>413</v>
      </c>
      <c r="K1642" s="7" t="s">
        <v>331</v>
      </c>
      <c r="L1642" s="7">
        <v>6</v>
      </c>
      <c r="M1642" s="7">
        <v>30</v>
      </c>
      <c r="N1642" s="7">
        <f>Produccion[[#This Row],[Cant. Bolsas]]*Produccion[[#This Row],[Kilos Bolsa]]</f>
        <v>180</v>
      </c>
      <c r="O1642" s="8" t="s">
        <v>827</v>
      </c>
      <c r="P1642" s="29">
        <f>Produccion[[#This Row],[Kilos Producidos]]*VLOOKUP(Produccion[[#This Row],[PRODUCTO]],ValorXKG[#All],2,FALSE)</f>
        <v>20700</v>
      </c>
    </row>
    <row r="1643" spans="4:16" x14ac:dyDescent="0.25">
      <c r="D1643" s="4" t="s">
        <v>825</v>
      </c>
      <c r="E1643" s="5">
        <v>44723</v>
      </c>
      <c r="F1643" s="6">
        <v>0.35416666666666669</v>
      </c>
      <c r="G1643" s="6">
        <v>0.43402777777777779</v>
      </c>
      <c r="H1643" s="6">
        <f>MOD(Produccion[HORA FIN]-Produccion[HORA INICIO],1)</f>
        <v>7.9861111111111105E-2</v>
      </c>
      <c r="I1643" s="16" t="s">
        <v>22</v>
      </c>
      <c r="J1643" s="7" t="s">
        <v>413</v>
      </c>
      <c r="K1643" s="7" t="s">
        <v>23</v>
      </c>
      <c r="L1643" s="7"/>
      <c r="M1643" s="7"/>
      <c r="N1643" s="7">
        <f>Produccion[[#This Row],[Cant. Bolsas]]*Produccion[[#This Row],[Kilos Bolsa]]</f>
        <v>0</v>
      </c>
      <c r="O1643" s="8" t="s">
        <v>41</v>
      </c>
      <c r="P1643" s="29">
        <f>Produccion[[#This Row],[Kilos Producidos]]*VLOOKUP(Produccion[[#This Row],[PRODUCTO]],ValorXKG[#All],2,FALSE)</f>
        <v>0</v>
      </c>
    </row>
    <row r="1644" spans="4:16" x14ac:dyDescent="0.25">
      <c r="D1644" s="4" t="s">
        <v>825</v>
      </c>
      <c r="E1644" s="5">
        <v>44723</v>
      </c>
      <c r="F1644" s="6">
        <v>0.43402777777777779</v>
      </c>
      <c r="G1644" s="6">
        <v>0.58333333333333337</v>
      </c>
      <c r="H1644" s="6">
        <f>MOD(Produccion[HORA FIN]-Produccion[HORA INICIO],1)</f>
        <v>0.14930555555555558</v>
      </c>
      <c r="I1644" s="16" t="s">
        <v>464</v>
      </c>
      <c r="J1644" s="7" t="s">
        <v>413</v>
      </c>
      <c r="K1644" s="7" t="s">
        <v>30</v>
      </c>
      <c r="L1644" s="7">
        <v>33</v>
      </c>
      <c r="M1644" s="7">
        <v>20</v>
      </c>
      <c r="N1644" s="7">
        <f>Produccion[[#This Row],[Cant. Bolsas]]*Produccion[[#This Row],[Kilos Bolsa]]</f>
        <v>660</v>
      </c>
      <c r="O1644" s="8" t="s">
        <v>827</v>
      </c>
      <c r="P1644" s="29">
        <f>Produccion[[#This Row],[Kilos Producidos]]*VLOOKUP(Produccion[[#This Row],[PRODUCTO]],ValorXKG[#All],2,FALSE)</f>
        <v>59400</v>
      </c>
    </row>
    <row r="1645" spans="4:16" x14ac:dyDescent="0.25">
      <c r="D1645" s="4" t="s">
        <v>824</v>
      </c>
      <c r="E1645" s="5">
        <v>44723</v>
      </c>
      <c r="F1645" s="6">
        <v>0.60416666666666663</v>
      </c>
      <c r="G1645" s="6">
        <v>0.89583333333333337</v>
      </c>
      <c r="H1645" s="6">
        <f>MOD(Produccion[HORA FIN]-Produccion[HORA INICIO],1)</f>
        <v>0.29166666666666674</v>
      </c>
      <c r="I1645" s="16" t="s">
        <v>246</v>
      </c>
      <c r="J1645" s="7" t="s">
        <v>783</v>
      </c>
      <c r="K1645" s="7" t="s">
        <v>30</v>
      </c>
      <c r="L1645" s="7">
        <v>86</v>
      </c>
      <c r="M1645" s="7">
        <v>20</v>
      </c>
      <c r="N1645" s="7">
        <f>Produccion[[#This Row],[Cant. Bolsas]]*Produccion[[#This Row],[Kilos Bolsa]]</f>
        <v>1720</v>
      </c>
      <c r="O1645" s="8" t="s">
        <v>827</v>
      </c>
      <c r="P1645" s="29">
        <f>Produccion[[#This Row],[Kilos Producidos]]*VLOOKUP(Produccion[[#This Row],[PRODUCTO]],ValorXKG[#All],2,FALSE)</f>
        <v>154800</v>
      </c>
    </row>
    <row r="1646" spans="4:16" x14ac:dyDescent="0.25">
      <c r="D1646" s="4" t="s">
        <v>824</v>
      </c>
      <c r="E1646" s="5">
        <v>44723</v>
      </c>
      <c r="F1646" s="6">
        <v>0.89583333333333337</v>
      </c>
      <c r="G1646" s="6">
        <v>0.9375</v>
      </c>
      <c r="H1646" s="6">
        <f>MOD(Produccion[HORA FIN]-Produccion[HORA INICIO],1)</f>
        <v>4.166666666666663E-2</v>
      </c>
      <c r="I1646" s="16" t="s">
        <v>22</v>
      </c>
      <c r="J1646" s="7" t="s">
        <v>783</v>
      </c>
      <c r="K1646" s="7" t="s">
        <v>23</v>
      </c>
      <c r="L1646" s="7"/>
      <c r="M1646" s="7"/>
      <c r="N1646" s="7">
        <f>Produccion[[#This Row],[Cant. Bolsas]]*Produccion[[#This Row],[Kilos Bolsa]]</f>
        <v>0</v>
      </c>
      <c r="O1646" s="8" t="s">
        <v>45</v>
      </c>
      <c r="P1646" s="29">
        <f>Produccion[[#This Row],[Kilos Producidos]]*VLOOKUP(Produccion[[#This Row],[PRODUCTO]],ValorXKG[#All],2,FALSE)</f>
        <v>0</v>
      </c>
    </row>
    <row r="1647" spans="4:16" x14ac:dyDescent="0.25">
      <c r="D1647" s="4" t="s">
        <v>824</v>
      </c>
      <c r="E1647" s="5">
        <v>44724</v>
      </c>
      <c r="F1647" s="6">
        <v>0.58333333333333337</v>
      </c>
      <c r="G1647" s="6">
        <v>0.63541666666666663</v>
      </c>
      <c r="H1647" s="6">
        <f>MOD(Produccion[HORA FIN]-Produccion[HORA INICIO],1)</f>
        <v>5.2083333333333259E-2</v>
      </c>
      <c r="I1647" s="16" t="s">
        <v>22</v>
      </c>
      <c r="J1647" s="7" t="s">
        <v>413</v>
      </c>
      <c r="K1647" s="7" t="s">
        <v>23</v>
      </c>
      <c r="L1647" s="7"/>
      <c r="M1647" s="7"/>
      <c r="N1647" s="7">
        <f>Produccion[[#This Row],[Cant. Bolsas]]*Produccion[[#This Row],[Kilos Bolsa]]</f>
        <v>0</v>
      </c>
      <c r="O1647" s="8" t="s">
        <v>45</v>
      </c>
      <c r="P1647" s="29">
        <f>Produccion[[#This Row],[Kilos Producidos]]*VLOOKUP(Produccion[[#This Row],[PRODUCTO]],ValorXKG[#All],2,FALSE)</f>
        <v>0</v>
      </c>
    </row>
    <row r="1648" spans="4:16" x14ac:dyDescent="0.25">
      <c r="D1648" s="4" t="s">
        <v>824</v>
      </c>
      <c r="E1648" s="5">
        <v>44724</v>
      </c>
      <c r="F1648" s="6">
        <v>0.63541666666666663</v>
      </c>
      <c r="G1648" s="6">
        <v>0.875</v>
      </c>
      <c r="H1648" s="6">
        <f>MOD(Produccion[HORA FIN]-Produccion[HORA INICIO],1)</f>
        <v>0.23958333333333337</v>
      </c>
      <c r="I1648" s="16" t="s">
        <v>277</v>
      </c>
      <c r="J1648" s="7" t="s">
        <v>413</v>
      </c>
      <c r="K1648" s="7" t="s">
        <v>30</v>
      </c>
      <c r="L1648" s="7">
        <v>63</v>
      </c>
      <c r="M1648" s="7">
        <v>20</v>
      </c>
      <c r="N1648" s="7">
        <f>Produccion[[#This Row],[Cant. Bolsas]]*Produccion[[#This Row],[Kilos Bolsa]]</f>
        <v>1260</v>
      </c>
      <c r="O1648" s="8" t="s">
        <v>827</v>
      </c>
      <c r="P1648" s="29">
        <f>Produccion[[#This Row],[Kilos Producidos]]*VLOOKUP(Produccion[[#This Row],[PRODUCTO]],ValorXKG[#All],2,FALSE)</f>
        <v>113400</v>
      </c>
    </row>
    <row r="1649" spans="4:16" x14ac:dyDescent="0.25">
      <c r="D1649" s="4" t="s">
        <v>824</v>
      </c>
      <c r="E1649" s="5">
        <v>44724</v>
      </c>
      <c r="F1649" s="6">
        <v>0.875</v>
      </c>
      <c r="G1649" s="6">
        <v>0.91666666666666663</v>
      </c>
      <c r="H1649" s="6">
        <f>MOD(Produccion[HORA FIN]-Produccion[HORA INICIO],1)</f>
        <v>4.166666666666663E-2</v>
      </c>
      <c r="I1649" s="16" t="s">
        <v>22</v>
      </c>
      <c r="J1649" s="7" t="s">
        <v>413</v>
      </c>
      <c r="K1649" s="7" t="s">
        <v>23</v>
      </c>
      <c r="L1649" s="7"/>
      <c r="M1649" s="7"/>
      <c r="N1649" s="7">
        <f>Produccion[[#This Row],[Cant. Bolsas]]*Produccion[[#This Row],[Kilos Bolsa]]</f>
        <v>0</v>
      </c>
      <c r="O1649" s="8" t="s">
        <v>45</v>
      </c>
      <c r="P1649" s="29">
        <f>Produccion[[#This Row],[Kilos Producidos]]*VLOOKUP(Produccion[[#This Row],[PRODUCTO]],ValorXKG[#All],2,FALSE)</f>
        <v>0</v>
      </c>
    </row>
    <row r="1650" spans="4:16" x14ac:dyDescent="0.25">
      <c r="D1650" s="4" t="s">
        <v>825</v>
      </c>
      <c r="E1650" s="5">
        <v>44725</v>
      </c>
      <c r="F1650" s="6">
        <v>0.25</v>
      </c>
      <c r="G1650" s="6">
        <v>0.31597222222222221</v>
      </c>
      <c r="H1650" s="6">
        <f>MOD(Produccion[HORA FIN]-Produccion[HORA INICIO],1)</f>
        <v>6.597222222222221E-2</v>
      </c>
      <c r="I1650" s="16" t="s">
        <v>22</v>
      </c>
      <c r="J1650" s="7" t="s">
        <v>66</v>
      </c>
      <c r="K1650" s="7" t="s">
        <v>23</v>
      </c>
      <c r="L1650" s="7"/>
      <c r="M1650" s="7"/>
      <c r="N1650" s="7">
        <f>Produccion[[#This Row],[Cant. Bolsas]]*Produccion[[#This Row],[Kilos Bolsa]]</f>
        <v>0</v>
      </c>
      <c r="O1650" s="8" t="s">
        <v>45</v>
      </c>
      <c r="P1650" s="29">
        <f>Produccion[[#This Row],[Kilos Producidos]]*VLOOKUP(Produccion[[#This Row],[PRODUCTO]],ValorXKG[#All],2,FALSE)</f>
        <v>0</v>
      </c>
    </row>
    <row r="1651" spans="4:16" x14ac:dyDescent="0.25">
      <c r="D1651" s="4" t="s">
        <v>825</v>
      </c>
      <c r="E1651" s="5">
        <v>44725</v>
      </c>
      <c r="F1651" s="6">
        <v>0.31597222222222221</v>
      </c>
      <c r="G1651" s="6">
        <v>0.45833333333333331</v>
      </c>
      <c r="H1651" s="6">
        <f>MOD(Produccion[HORA FIN]-Produccion[HORA INICIO],1)</f>
        <v>0.1423611111111111</v>
      </c>
      <c r="I1651" s="16" t="s">
        <v>465</v>
      </c>
      <c r="J1651" s="7" t="s">
        <v>66</v>
      </c>
      <c r="K1651" s="7" t="s">
        <v>30</v>
      </c>
      <c r="L1651" s="7">
        <v>48</v>
      </c>
      <c r="M1651" s="7">
        <v>20</v>
      </c>
      <c r="N1651" s="7">
        <f>Produccion[[#This Row],[Cant. Bolsas]]*Produccion[[#This Row],[Kilos Bolsa]]</f>
        <v>960</v>
      </c>
      <c r="O1651" s="8" t="s">
        <v>827</v>
      </c>
      <c r="P1651" s="29">
        <f>Produccion[[#This Row],[Kilos Producidos]]*VLOOKUP(Produccion[[#This Row],[PRODUCTO]],ValorXKG[#All],2,FALSE)</f>
        <v>86400</v>
      </c>
    </row>
    <row r="1652" spans="4:16" x14ac:dyDescent="0.25">
      <c r="D1652" s="4" t="s">
        <v>825</v>
      </c>
      <c r="E1652" s="5">
        <v>44725</v>
      </c>
      <c r="F1652" s="6">
        <v>0.45833333333333331</v>
      </c>
      <c r="G1652" s="6">
        <v>0.5</v>
      </c>
      <c r="H1652" s="6">
        <f>MOD(Produccion[HORA FIN]-Produccion[HORA INICIO],1)</f>
        <v>4.1666666666666685E-2</v>
      </c>
      <c r="I1652" s="16" t="s">
        <v>22</v>
      </c>
      <c r="J1652" s="7" t="s">
        <v>66</v>
      </c>
      <c r="K1652" s="7" t="s">
        <v>23</v>
      </c>
      <c r="L1652" s="7"/>
      <c r="M1652" s="7"/>
      <c r="N1652" s="7">
        <f>Produccion[[#This Row],[Cant. Bolsas]]*Produccion[[#This Row],[Kilos Bolsa]]</f>
        <v>0</v>
      </c>
      <c r="O1652" s="8" t="s">
        <v>45</v>
      </c>
      <c r="P1652" s="29">
        <f>Produccion[[#This Row],[Kilos Producidos]]*VLOOKUP(Produccion[[#This Row],[PRODUCTO]],ValorXKG[#All],2,FALSE)</f>
        <v>0</v>
      </c>
    </row>
    <row r="1653" spans="4:16" x14ac:dyDescent="0.25">
      <c r="D1653" s="4" t="s">
        <v>825</v>
      </c>
      <c r="E1653" s="5">
        <v>44725</v>
      </c>
      <c r="F1653" s="6">
        <v>0.5</v>
      </c>
      <c r="G1653" s="6">
        <v>0.58333333333333337</v>
      </c>
      <c r="H1653" s="6">
        <f>MOD(Produccion[HORA FIN]-Produccion[HORA INICIO],1)</f>
        <v>8.333333333333337E-2</v>
      </c>
      <c r="I1653" s="16" t="s">
        <v>12</v>
      </c>
      <c r="J1653" s="7" t="s">
        <v>66</v>
      </c>
      <c r="K1653" s="7" t="s">
        <v>30</v>
      </c>
      <c r="L1653" s="7">
        <v>20</v>
      </c>
      <c r="M1653" s="7">
        <v>20</v>
      </c>
      <c r="N1653" s="7">
        <f>Produccion[[#This Row],[Cant. Bolsas]]*Produccion[[#This Row],[Kilos Bolsa]]</f>
        <v>400</v>
      </c>
      <c r="O1653" s="8" t="s">
        <v>827</v>
      </c>
      <c r="P1653" s="29">
        <f>Produccion[[#This Row],[Kilos Producidos]]*VLOOKUP(Produccion[[#This Row],[PRODUCTO]],ValorXKG[#All],2,FALSE)</f>
        <v>36000</v>
      </c>
    </row>
    <row r="1654" spans="4:16" x14ac:dyDescent="0.25">
      <c r="D1654" s="4" t="s">
        <v>824</v>
      </c>
      <c r="E1654" s="5">
        <v>44725</v>
      </c>
      <c r="F1654" s="6">
        <v>0.58333333333333337</v>
      </c>
      <c r="G1654" s="6">
        <v>0.66666666666666663</v>
      </c>
      <c r="H1654" s="6">
        <f>MOD(Produccion[HORA FIN]-Produccion[HORA INICIO],1)</f>
        <v>8.3333333333333259E-2</v>
      </c>
      <c r="I1654" s="16" t="s">
        <v>22</v>
      </c>
      <c r="J1654" s="7" t="s">
        <v>783</v>
      </c>
      <c r="K1654" s="7" t="s">
        <v>23</v>
      </c>
      <c r="L1654" s="7"/>
      <c r="M1654" s="7"/>
      <c r="N1654" s="7">
        <f>Produccion[[#This Row],[Cant. Bolsas]]*Produccion[[#This Row],[Kilos Bolsa]]</f>
        <v>0</v>
      </c>
      <c r="O1654" s="8" t="s">
        <v>45</v>
      </c>
      <c r="P1654" s="29">
        <f>Produccion[[#This Row],[Kilos Producidos]]*VLOOKUP(Produccion[[#This Row],[PRODUCTO]],ValorXKG[#All],2,FALSE)</f>
        <v>0</v>
      </c>
    </row>
    <row r="1655" spans="4:16" x14ac:dyDescent="0.25">
      <c r="D1655" s="4" t="s">
        <v>824</v>
      </c>
      <c r="E1655" s="5">
        <v>44725</v>
      </c>
      <c r="F1655" s="6">
        <v>0.66666666666666663</v>
      </c>
      <c r="G1655" s="6">
        <v>0.91666666666666663</v>
      </c>
      <c r="H1655" s="6">
        <f>MOD(Produccion[HORA FIN]-Produccion[HORA INICIO],1)</f>
        <v>0.25</v>
      </c>
      <c r="I1655" s="16" t="s">
        <v>59</v>
      </c>
      <c r="J1655" s="7" t="s">
        <v>783</v>
      </c>
      <c r="K1655" s="7" t="s">
        <v>26</v>
      </c>
      <c r="L1655" s="7">
        <v>60</v>
      </c>
      <c r="M1655" s="7">
        <v>40</v>
      </c>
      <c r="N1655" s="7">
        <f>Produccion[[#This Row],[Cant. Bolsas]]*Produccion[[#This Row],[Kilos Bolsa]]</f>
        <v>2400</v>
      </c>
      <c r="O1655" s="8" t="s">
        <v>827</v>
      </c>
      <c r="P1655" s="29">
        <f>Produccion[[#This Row],[Kilos Producidos]]*VLOOKUP(Produccion[[#This Row],[PRODUCTO]],ValorXKG[#All],2,FALSE)</f>
        <v>360000</v>
      </c>
    </row>
    <row r="1656" spans="4:16" x14ac:dyDescent="0.25">
      <c r="D1656" s="4" t="s">
        <v>826</v>
      </c>
      <c r="E1656" s="5">
        <v>44725</v>
      </c>
      <c r="F1656" s="6">
        <v>0.91666666666666663</v>
      </c>
      <c r="G1656" s="6">
        <v>7.3611111111111113E-2</v>
      </c>
      <c r="H1656" s="6">
        <f>MOD(Produccion[HORA FIN]-Produccion[HORA INICIO],1)</f>
        <v>0.15694444444444444</v>
      </c>
      <c r="I1656" s="16" t="s">
        <v>129</v>
      </c>
      <c r="J1656" s="7" t="s">
        <v>788</v>
      </c>
      <c r="K1656" s="7" t="s">
        <v>26</v>
      </c>
      <c r="L1656" s="7">
        <v>27</v>
      </c>
      <c r="M1656" s="7">
        <v>40</v>
      </c>
      <c r="N1656" s="7">
        <f>Produccion[[#This Row],[Cant. Bolsas]]*Produccion[[#This Row],[Kilos Bolsa]]</f>
        <v>1080</v>
      </c>
      <c r="O1656" s="8" t="s">
        <v>827</v>
      </c>
      <c r="P1656" s="29">
        <f>Produccion[[#This Row],[Kilos Producidos]]*VLOOKUP(Produccion[[#This Row],[PRODUCTO]],ValorXKG[#All],2,FALSE)</f>
        <v>162000</v>
      </c>
    </row>
    <row r="1657" spans="4:16" x14ac:dyDescent="0.25">
      <c r="D1657" s="4" t="s">
        <v>826</v>
      </c>
      <c r="E1657" s="5">
        <v>44725</v>
      </c>
      <c r="F1657" s="6">
        <v>7.3611111111111113E-2</v>
      </c>
      <c r="G1657" s="6">
        <v>0.16666666666666666</v>
      </c>
      <c r="H1657" s="6">
        <f>MOD(Produccion[HORA FIN]-Produccion[HORA INICIO],1)</f>
        <v>9.3055555555555544E-2</v>
      </c>
      <c r="I1657" s="16" t="s">
        <v>22</v>
      </c>
      <c r="J1657" s="7" t="s">
        <v>788</v>
      </c>
      <c r="K1657" s="7" t="s">
        <v>23</v>
      </c>
      <c r="L1657" s="7">
        <v>0</v>
      </c>
      <c r="M1657" s="7">
        <v>0</v>
      </c>
      <c r="N1657" s="7">
        <f>Produccion[[#This Row],[Cant. Bolsas]]*Produccion[[#This Row],[Kilos Bolsa]]</f>
        <v>0</v>
      </c>
      <c r="O1657" s="8" t="s">
        <v>28</v>
      </c>
      <c r="P1657" s="29">
        <f>Produccion[[#This Row],[Kilos Producidos]]*VLOOKUP(Produccion[[#This Row],[PRODUCTO]],ValorXKG[#All],2,FALSE)</f>
        <v>0</v>
      </c>
    </row>
    <row r="1658" spans="4:16" x14ac:dyDescent="0.25">
      <c r="D1658" s="4" t="s">
        <v>826</v>
      </c>
      <c r="E1658" s="5">
        <v>44725</v>
      </c>
      <c r="F1658" s="6">
        <v>0.16666666666666666</v>
      </c>
      <c r="G1658" s="6">
        <v>0.25</v>
      </c>
      <c r="H1658" s="6">
        <f>MOD(Produccion[HORA FIN]-Produccion[HORA INICIO],1)</f>
        <v>8.3333333333333343E-2</v>
      </c>
      <c r="I1658" s="16" t="s">
        <v>410</v>
      </c>
      <c r="J1658" s="7" t="s">
        <v>788</v>
      </c>
      <c r="K1658" s="7" t="s">
        <v>32</v>
      </c>
      <c r="L1658" s="7">
        <v>25</v>
      </c>
      <c r="M1658" s="7">
        <v>30</v>
      </c>
      <c r="N1658" s="7">
        <f>Produccion[[#This Row],[Cant. Bolsas]]*Produccion[[#This Row],[Kilos Bolsa]]</f>
        <v>750</v>
      </c>
      <c r="O1658" s="8" t="s">
        <v>827</v>
      </c>
      <c r="P1658" s="29">
        <f>Produccion[[#This Row],[Kilos Producidos]]*VLOOKUP(Produccion[[#This Row],[PRODUCTO]],ValorXKG[#All],2,FALSE)</f>
        <v>86250</v>
      </c>
    </row>
    <row r="1659" spans="4:16" x14ac:dyDescent="0.25">
      <c r="D1659" s="4" t="s">
        <v>825</v>
      </c>
      <c r="E1659" s="5">
        <v>44726</v>
      </c>
      <c r="F1659" s="6">
        <v>0.25</v>
      </c>
      <c r="G1659" s="6">
        <v>0.4375</v>
      </c>
      <c r="H1659" s="6">
        <f>MOD(Produccion[HORA FIN]-Produccion[HORA INICIO],1)</f>
        <v>0.1875</v>
      </c>
      <c r="I1659" s="16" t="s">
        <v>44</v>
      </c>
      <c r="J1659" s="7" t="s">
        <v>66</v>
      </c>
      <c r="K1659" s="7" t="s">
        <v>64</v>
      </c>
      <c r="L1659" s="7">
        <v>32</v>
      </c>
      <c r="M1659" s="7">
        <v>30</v>
      </c>
      <c r="N1659" s="7">
        <f>Produccion[[#This Row],[Cant. Bolsas]]*Produccion[[#This Row],[Kilos Bolsa]]</f>
        <v>960</v>
      </c>
      <c r="O1659" s="8" t="s">
        <v>827</v>
      </c>
      <c r="P1659" s="29">
        <f>Produccion[[#This Row],[Kilos Producidos]]*VLOOKUP(Produccion[[#This Row],[PRODUCTO]],ValorXKG[#All],2,FALSE)</f>
        <v>110400</v>
      </c>
    </row>
    <row r="1660" spans="4:16" x14ac:dyDescent="0.25">
      <c r="D1660" s="4" t="s">
        <v>825</v>
      </c>
      <c r="E1660" s="5">
        <v>44726</v>
      </c>
      <c r="F1660" s="6">
        <v>0.4375</v>
      </c>
      <c r="G1660" s="6">
        <v>0.58333333333333337</v>
      </c>
      <c r="H1660" s="6">
        <f>MOD(Produccion[HORA FIN]-Produccion[HORA INICIO],1)</f>
        <v>0.14583333333333337</v>
      </c>
      <c r="I1660" s="16" t="s">
        <v>22</v>
      </c>
      <c r="J1660" s="7" t="s">
        <v>66</v>
      </c>
      <c r="K1660" s="7" t="s">
        <v>23</v>
      </c>
      <c r="L1660" s="7"/>
      <c r="M1660" s="7"/>
      <c r="N1660" s="7">
        <f>Produccion[[#This Row],[Cant. Bolsas]]*Produccion[[#This Row],[Kilos Bolsa]]</f>
        <v>0</v>
      </c>
      <c r="O1660" s="8" t="s">
        <v>45</v>
      </c>
      <c r="P1660" s="29">
        <f>Produccion[[#This Row],[Kilos Producidos]]*VLOOKUP(Produccion[[#This Row],[PRODUCTO]],ValorXKG[#All],2,FALSE)</f>
        <v>0</v>
      </c>
    </row>
    <row r="1661" spans="4:16" x14ac:dyDescent="0.25">
      <c r="D1661" s="4" t="s">
        <v>824</v>
      </c>
      <c r="E1661" s="5">
        <v>44726</v>
      </c>
      <c r="F1661" s="6">
        <v>0.58333333333333337</v>
      </c>
      <c r="G1661" s="6">
        <v>0.79166666666666663</v>
      </c>
      <c r="H1661" s="6">
        <f>MOD(Produccion[HORA FIN]-Produccion[HORA INICIO],1)</f>
        <v>0.20833333333333326</v>
      </c>
      <c r="I1661" s="16" t="s">
        <v>22</v>
      </c>
      <c r="J1661" s="7" t="s">
        <v>783</v>
      </c>
      <c r="K1661" s="7" t="s">
        <v>23</v>
      </c>
      <c r="L1661" s="7"/>
      <c r="M1661" s="7"/>
      <c r="N1661" s="7">
        <f>Produccion[[#This Row],[Cant. Bolsas]]*Produccion[[#This Row],[Kilos Bolsa]]</f>
        <v>0</v>
      </c>
      <c r="O1661" s="8" t="s">
        <v>45</v>
      </c>
      <c r="P1661" s="29">
        <f>Produccion[[#This Row],[Kilos Producidos]]*VLOOKUP(Produccion[[#This Row],[PRODUCTO]],ValorXKG[#All],2,FALSE)</f>
        <v>0</v>
      </c>
    </row>
    <row r="1662" spans="4:16" x14ac:dyDescent="0.25">
      <c r="D1662" s="4" t="s">
        <v>824</v>
      </c>
      <c r="E1662" s="5">
        <v>44726</v>
      </c>
      <c r="F1662" s="6">
        <v>0.79166666666666663</v>
      </c>
      <c r="G1662" s="6">
        <v>0.91666666666666663</v>
      </c>
      <c r="H1662" s="6">
        <f>MOD(Produccion[HORA FIN]-Produccion[HORA INICIO],1)</f>
        <v>0.125</v>
      </c>
      <c r="I1662" s="16" t="s">
        <v>42</v>
      </c>
      <c r="J1662" s="7" t="s">
        <v>783</v>
      </c>
      <c r="K1662" s="7" t="s">
        <v>64</v>
      </c>
      <c r="L1662" s="7">
        <v>27</v>
      </c>
      <c r="M1662" s="7">
        <v>30</v>
      </c>
      <c r="N1662" s="7">
        <f>Produccion[[#This Row],[Cant. Bolsas]]*Produccion[[#This Row],[Kilos Bolsa]]</f>
        <v>810</v>
      </c>
      <c r="O1662" s="8" t="s">
        <v>827</v>
      </c>
      <c r="P1662" s="29">
        <f>Produccion[[#This Row],[Kilos Producidos]]*VLOOKUP(Produccion[[#This Row],[PRODUCTO]],ValorXKG[#All],2,FALSE)</f>
        <v>93150</v>
      </c>
    </row>
    <row r="1663" spans="4:16" x14ac:dyDescent="0.25">
      <c r="D1663" s="4" t="s">
        <v>826</v>
      </c>
      <c r="E1663" s="5">
        <v>44726</v>
      </c>
      <c r="F1663" s="6">
        <v>0.91666666666666663</v>
      </c>
      <c r="G1663" s="6">
        <v>0.25</v>
      </c>
      <c r="H1663" s="6">
        <f>MOD(Produccion[HORA FIN]-Produccion[HORA INICIO],1)</f>
        <v>0.33333333333333337</v>
      </c>
      <c r="I1663" s="16" t="s">
        <v>263</v>
      </c>
      <c r="J1663" s="7" t="s">
        <v>788</v>
      </c>
      <c r="K1663" s="7" t="s">
        <v>32</v>
      </c>
      <c r="L1663" s="7">
        <v>81</v>
      </c>
      <c r="M1663" s="7">
        <v>30</v>
      </c>
      <c r="N1663" s="7">
        <f>Produccion[[#This Row],[Cant. Bolsas]]*Produccion[[#This Row],[Kilos Bolsa]]</f>
        <v>2430</v>
      </c>
      <c r="O1663" s="8" t="s">
        <v>827</v>
      </c>
      <c r="P1663" s="29">
        <f>Produccion[[#This Row],[Kilos Producidos]]*VLOOKUP(Produccion[[#This Row],[PRODUCTO]],ValorXKG[#All],2,FALSE)</f>
        <v>279450</v>
      </c>
    </row>
    <row r="1664" spans="4:16" x14ac:dyDescent="0.25">
      <c r="D1664" s="4" t="s">
        <v>825</v>
      </c>
      <c r="E1664" s="5">
        <v>44727</v>
      </c>
      <c r="F1664" s="6">
        <v>0.25</v>
      </c>
      <c r="G1664" s="6">
        <v>0.58333333333333337</v>
      </c>
      <c r="H1664" s="6">
        <f>MOD(Produccion[HORA FIN]-Produccion[HORA INICIO],1)</f>
        <v>0.33333333333333337</v>
      </c>
      <c r="I1664" s="16" t="s">
        <v>33</v>
      </c>
      <c r="J1664" s="7" t="s">
        <v>66</v>
      </c>
      <c r="K1664" s="7" t="s">
        <v>331</v>
      </c>
      <c r="L1664" s="7">
        <v>64</v>
      </c>
      <c r="M1664" s="7">
        <v>30</v>
      </c>
      <c r="N1664" s="7">
        <f>Produccion[[#This Row],[Cant. Bolsas]]*Produccion[[#This Row],[Kilos Bolsa]]</f>
        <v>1920</v>
      </c>
      <c r="O1664" s="8" t="s">
        <v>827</v>
      </c>
      <c r="P1664" s="29">
        <f>Produccion[[#This Row],[Kilos Producidos]]*VLOOKUP(Produccion[[#This Row],[PRODUCTO]],ValorXKG[#All],2,FALSE)</f>
        <v>220800</v>
      </c>
    </row>
    <row r="1665" spans="4:16" x14ac:dyDescent="0.25">
      <c r="D1665" s="4" t="s">
        <v>824</v>
      </c>
      <c r="E1665" s="5">
        <v>44727</v>
      </c>
      <c r="F1665" s="6">
        <v>0.58333333333333337</v>
      </c>
      <c r="G1665" s="6">
        <v>0.6875</v>
      </c>
      <c r="H1665" s="6">
        <f>MOD(Produccion[HORA FIN]-Produccion[HORA INICIO],1)</f>
        <v>0.10416666666666663</v>
      </c>
      <c r="I1665" s="16" t="s">
        <v>22</v>
      </c>
      <c r="J1665" s="7" t="s">
        <v>783</v>
      </c>
      <c r="K1665" s="7" t="s">
        <v>23</v>
      </c>
      <c r="L1665" s="7"/>
      <c r="M1665" s="7"/>
      <c r="N1665" s="7">
        <f>Produccion[[#This Row],[Cant. Bolsas]]*Produccion[[#This Row],[Kilos Bolsa]]</f>
        <v>0</v>
      </c>
      <c r="O1665" s="8" t="s">
        <v>45</v>
      </c>
      <c r="P1665" s="29">
        <f>Produccion[[#This Row],[Kilos Producidos]]*VLOOKUP(Produccion[[#This Row],[PRODUCTO]],ValorXKG[#All],2,FALSE)</f>
        <v>0</v>
      </c>
    </row>
    <row r="1666" spans="4:16" x14ac:dyDescent="0.25">
      <c r="D1666" s="4" t="s">
        <v>824</v>
      </c>
      <c r="E1666" s="5">
        <v>44727</v>
      </c>
      <c r="F1666" s="6">
        <v>0.6875</v>
      </c>
      <c r="G1666" s="6">
        <v>0.91666666666666663</v>
      </c>
      <c r="H1666" s="6">
        <f>MOD(Produccion[HORA FIN]-Produccion[HORA INICIO],1)</f>
        <v>0.22916666666666663</v>
      </c>
      <c r="I1666" s="16" t="s">
        <v>178</v>
      </c>
      <c r="J1666" s="7" t="s">
        <v>783</v>
      </c>
      <c r="K1666" s="7" t="s">
        <v>13</v>
      </c>
      <c r="L1666" s="7">
        <v>40</v>
      </c>
      <c r="M1666" s="7">
        <v>50</v>
      </c>
      <c r="N1666" s="7">
        <f>Produccion[[#This Row],[Cant. Bolsas]]*Produccion[[#This Row],[Kilos Bolsa]]</f>
        <v>2000</v>
      </c>
      <c r="O1666" s="8" t="s">
        <v>827</v>
      </c>
      <c r="P1666" s="29">
        <f>Produccion[[#This Row],[Kilos Producidos]]*VLOOKUP(Produccion[[#This Row],[PRODUCTO]],ValorXKG[#All],2,FALSE)</f>
        <v>200000</v>
      </c>
    </row>
    <row r="1667" spans="4:16" x14ac:dyDescent="0.25">
      <c r="D1667" s="4" t="s">
        <v>826</v>
      </c>
      <c r="E1667" s="5">
        <v>44727</v>
      </c>
      <c r="F1667" s="6">
        <v>0.91666666666666663</v>
      </c>
      <c r="G1667" s="6">
        <v>0.98611111111111116</v>
      </c>
      <c r="H1667" s="6">
        <f>MOD(Produccion[HORA FIN]-Produccion[HORA INICIO],1)</f>
        <v>6.9444444444444531E-2</v>
      </c>
      <c r="I1667" s="16" t="s">
        <v>35</v>
      </c>
      <c r="J1667" s="7" t="s">
        <v>788</v>
      </c>
      <c r="K1667" s="7" t="s">
        <v>13</v>
      </c>
      <c r="L1667" s="7">
        <v>12</v>
      </c>
      <c r="M1667" s="7">
        <v>50</v>
      </c>
      <c r="N1667" s="7">
        <f>Produccion[[#This Row],[Cant. Bolsas]]*Produccion[[#This Row],[Kilos Bolsa]]</f>
        <v>600</v>
      </c>
      <c r="O1667" s="8" t="s">
        <v>827</v>
      </c>
      <c r="P1667" s="29">
        <f>Produccion[[#This Row],[Kilos Producidos]]*VLOOKUP(Produccion[[#This Row],[PRODUCTO]],ValorXKG[#All],2,FALSE)</f>
        <v>60000</v>
      </c>
    </row>
    <row r="1668" spans="4:16" x14ac:dyDescent="0.25">
      <c r="D1668" s="4" t="s">
        <v>826</v>
      </c>
      <c r="E1668" s="5">
        <v>44727</v>
      </c>
      <c r="F1668" s="6">
        <v>0.98611111111111116</v>
      </c>
      <c r="G1668" s="6">
        <v>4.8611111111111112E-2</v>
      </c>
      <c r="H1668" s="6">
        <f>MOD(Produccion[HORA FIN]-Produccion[HORA INICIO],1)</f>
        <v>6.25E-2</v>
      </c>
      <c r="I1668" s="16" t="s">
        <v>22</v>
      </c>
      <c r="J1668" s="7" t="s">
        <v>788</v>
      </c>
      <c r="K1668" s="7" t="s">
        <v>23</v>
      </c>
      <c r="L1668" s="7">
        <v>0</v>
      </c>
      <c r="M1668" s="7">
        <v>0</v>
      </c>
      <c r="N1668" s="7">
        <f>Produccion[[#This Row],[Cant. Bolsas]]*Produccion[[#This Row],[Kilos Bolsa]]</f>
        <v>0</v>
      </c>
      <c r="O1668" s="8" t="s">
        <v>24</v>
      </c>
      <c r="P1668" s="29">
        <f>Produccion[[#This Row],[Kilos Producidos]]*VLOOKUP(Produccion[[#This Row],[PRODUCTO]],ValorXKG[#All],2,FALSE)</f>
        <v>0</v>
      </c>
    </row>
    <row r="1669" spans="4:16" x14ac:dyDescent="0.25">
      <c r="D1669" s="4" t="s">
        <v>826</v>
      </c>
      <c r="E1669" s="5">
        <v>44727</v>
      </c>
      <c r="F1669" s="6">
        <v>4.8611111111111112E-2</v>
      </c>
      <c r="G1669" s="6">
        <v>0.25</v>
      </c>
      <c r="H1669" s="6">
        <f>MOD(Produccion[HORA FIN]-Produccion[HORA INICIO],1)</f>
        <v>0.2013888888888889</v>
      </c>
      <c r="I1669" s="16" t="s">
        <v>466</v>
      </c>
      <c r="J1669" s="7" t="s">
        <v>788</v>
      </c>
      <c r="K1669" s="7" t="s">
        <v>13</v>
      </c>
      <c r="L1669" s="7">
        <v>39</v>
      </c>
      <c r="M1669" s="7">
        <v>50</v>
      </c>
      <c r="N1669" s="7">
        <f>Produccion[[#This Row],[Cant. Bolsas]]*Produccion[[#This Row],[Kilos Bolsa]]</f>
        <v>1950</v>
      </c>
      <c r="O1669" s="8" t="s">
        <v>827</v>
      </c>
      <c r="P1669" s="29">
        <f>Produccion[[#This Row],[Kilos Producidos]]*VLOOKUP(Produccion[[#This Row],[PRODUCTO]],ValorXKG[#All],2,FALSE)</f>
        <v>195000</v>
      </c>
    </row>
    <row r="1670" spans="4:16" x14ac:dyDescent="0.25">
      <c r="D1670" s="4" t="s">
        <v>825</v>
      </c>
      <c r="E1670" s="5">
        <v>44728</v>
      </c>
      <c r="F1670" s="6">
        <v>0.25</v>
      </c>
      <c r="G1670" s="6">
        <v>0.33333333333333331</v>
      </c>
      <c r="H1670" s="6">
        <f>MOD(Produccion[HORA FIN]-Produccion[HORA INICIO],1)</f>
        <v>8.3333333333333315E-2</v>
      </c>
      <c r="I1670" s="16" t="s">
        <v>15</v>
      </c>
      <c r="J1670" s="7" t="s">
        <v>66</v>
      </c>
      <c r="K1670" s="7" t="s">
        <v>13</v>
      </c>
      <c r="L1670" s="7">
        <v>10</v>
      </c>
      <c r="M1670" s="7">
        <v>50</v>
      </c>
      <c r="N1670" s="7">
        <f>Produccion[[#This Row],[Cant. Bolsas]]*Produccion[[#This Row],[Kilos Bolsa]]</f>
        <v>500</v>
      </c>
      <c r="O1670" s="8" t="s">
        <v>827</v>
      </c>
      <c r="P1670" s="29">
        <f>Produccion[[#This Row],[Kilos Producidos]]*VLOOKUP(Produccion[[#This Row],[PRODUCTO]],ValorXKG[#All],2,FALSE)</f>
        <v>50000</v>
      </c>
    </row>
    <row r="1671" spans="4:16" x14ac:dyDescent="0.25">
      <c r="D1671" s="4" t="s">
        <v>825</v>
      </c>
      <c r="E1671" s="5">
        <v>44728</v>
      </c>
      <c r="F1671" s="6">
        <v>0.33333333333333331</v>
      </c>
      <c r="G1671" s="6">
        <v>0.36458333333333331</v>
      </c>
      <c r="H1671" s="6">
        <f>MOD(Produccion[HORA FIN]-Produccion[HORA INICIO],1)</f>
        <v>3.125E-2</v>
      </c>
      <c r="I1671" s="16" t="s">
        <v>22</v>
      </c>
      <c r="J1671" s="7" t="s">
        <v>66</v>
      </c>
      <c r="K1671" s="7" t="s">
        <v>23</v>
      </c>
      <c r="L1671" s="7"/>
      <c r="M1671" s="7"/>
      <c r="N1671" s="7">
        <f>Produccion[[#This Row],[Cant. Bolsas]]*Produccion[[#This Row],[Kilos Bolsa]]</f>
        <v>0</v>
      </c>
      <c r="O1671" s="8" t="s">
        <v>28</v>
      </c>
      <c r="P1671" s="29">
        <f>Produccion[[#This Row],[Kilos Producidos]]*VLOOKUP(Produccion[[#This Row],[PRODUCTO]],ValorXKG[#All],2,FALSE)</f>
        <v>0</v>
      </c>
    </row>
    <row r="1672" spans="4:16" x14ac:dyDescent="0.25">
      <c r="D1672" s="4" t="s">
        <v>825</v>
      </c>
      <c r="E1672" s="5">
        <v>44728</v>
      </c>
      <c r="F1672" s="6">
        <v>0.36458333333333331</v>
      </c>
      <c r="G1672" s="6">
        <v>0.38541666666666669</v>
      </c>
      <c r="H1672" s="6">
        <f>MOD(Produccion[HORA FIN]-Produccion[HORA INICIO],1)</f>
        <v>2.083333333333337E-2</v>
      </c>
      <c r="I1672" s="16" t="s">
        <v>22</v>
      </c>
      <c r="J1672" s="7" t="s">
        <v>66</v>
      </c>
      <c r="K1672" s="7" t="s">
        <v>19</v>
      </c>
      <c r="L1672" s="7"/>
      <c r="M1672" s="7"/>
      <c r="N1672" s="7">
        <f>Produccion[[#This Row],[Cant. Bolsas]]*Produccion[[#This Row],[Kilos Bolsa]]</f>
        <v>0</v>
      </c>
      <c r="O1672" s="8" t="s">
        <v>827</v>
      </c>
      <c r="P1672" s="29">
        <f>Produccion[[#This Row],[Kilos Producidos]]*VLOOKUP(Produccion[[#This Row],[PRODUCTO]],ValorXKG[#All],2,FALSE)</f>
        <v>0</v>
      </c>
    </row>
    <row r="1673" spans="4:16" x14ac:dyDescent="0.25">
      <c r="D1673" s="4" t="s">
        <v>825</v>
      </c>
      <c r="E1673" s="5">
        <v>44728</v>
      </c>
      <c r="F1673" s="6">
        <v>0.38541666666666669</v>
      </c>
      <c r="G1673" s="6">
        <v>0.4777777777777778</v>
      </c>
      <c r="H1673" s="6">
        <f>MOD(Produccion[HORA FIN]-Produccion[HORA INICIO],1)</f>
        <v>9.2361111111111116E-2</v>
      </c>
      <c r="I1673" s="16" t="s">
        <v>22</v>
      </c>
      <c r="J1673" s="7" t="s">
        <v>66</v>
      </c>
      <c r="K1673" s="7" t="s">
        <v>23</v>
      </c>
      <c r="L1673" s="7"/>
      <c r="M1673" s="7"/>
      <c r="N1673" s="7">
        <f>Produccion[[#This Row],[Cant. Bolsas]]*Produccion[[#This Row],[Kilos Bolsa]]</f>
        <v>0</v>
      </c>
      <c r="O1673" s="8" t="s">
        <v>45</v>
      </c>
      <c r="P1673" s="29">
        <f>Produccion[[#This Row],[Kilos Producidos]]*VLOOKUP(Produccion[[#This Row],[PRODUCTO]],ValorXKG[#All],2,FALSE)</f>
        <v>0</v>
      </c>
    </row>
    <row r="1674" spans="4:16" x14ac:dyDescent="0.25">
      <c r="D1674" s="4" t="s">
        <v>825</v>
      </c>
      <c r="E1674" s="5">
        <v>44728</v>
      </c>
      <c r="F1674" s="6">
        <v>0.4777777777777778</v>
      </c>
      <c r="G1674" s="6"/>
      <c r="H1674" s="6">
        <f>MOD(Produccion[HORA FIN]-Produccion[HORA INICIO],1)</f>
        <v>0.52222222222222214</v>
      </c>
      <c r="I1674" s="16" t="s">
        <v>467</v>
      </c>
      <c r="J1674" s="7" t="s">
        <v>66</v>
      </c>
      <c r="K1674" s="7" t="s">
        <v>19</v>
      </c>
      <c r="L1674" s="7">
        <v>20</v>
      </c>
      <c r="M1674" s="7">
        <v>50</v>
      </c>
      <c r="N1674" s="7">
        <f>Produccion[[#This Row],[Cant. Bolsas]]*Produccion[[#This Row],[Kilos Bolsa]]</f>
        <v>1000</v>
      </c>
      <c r="O1674" s="8" t="s">
        <v>827</v>
      </c>
      <c r="P1674" s="29">
        <f>Produccion[[#This Row],[Kilos Producidos]]*VLOOKUP(Produccion[[#This Row],[PRODUCTO]],ValorXKG[#All],2,FALSE)</f>
        <v>100000</v>
      </c>
    </row>
    <row r="1675" spans="4:16" x14ac:dyDescent="0.25">
      <c r="D1675" s="4" t="s">
        <v>824</v>
      </c>
      <c r="E1675" s="5">
        <v>44728</v>
      </c>
      <c r="F1675" s="6">
        <v>0.58333333333333337</v>
      </c>
      <c r="G1675" s="6">
        <v>0.85416666666666663</v>
      </c>
      <c r="H1675" s="6">
        <f>MOD(Produccion[HORA FIN]-Produccion[HORA INICIO],1)</f>
        <v>0.27083333333333326</v>
      </c>
      <c r="I1675" s="16" t="s">
        <v>468</v>
      </c>
      <c r="J1675" s="7" t="s">
        <v>783</v>
      </c>
      <c r="K1675" s="7" t="s">
        <v>19</v>
      </c>
      <c r="L1675" s="7">
        <v>38</v>
      </c>
      <c r="M1675" s="7">
        <v>50</v>
      </c>
      <c r="N1675" s="7">
        <f>Produccion[[#This Row],[Cant. Bolsas]]*Produccion[[#This Row],[Kilos Bolsa]]</f>
        <v>1900</v>
      </c>
      <c r="O1675" s="8" t="s">
        <v>827</v>
      </c>
      <c r="P1675" s="29">
        <f>Produccion[[#This Row],[Kilos Producidos]]*VLOOKUP(Produccion[[#This Row],[PRODUCTO]],ValorXKG[#All],2,FALSE)</f>
        <v>190000</v>
      </c>
    </row>
    <row r="1676" spans="4:16" x14ac:dyDescent="0.25">
      <c r="D1676" s="4" t="s">
        <v>824</v>
      </c>
      <c r="E1676" s="5">
        <v>44728</v>
      </c>
      <c r="F1676" s="6">
        <v>0.85416666666666663</v>
      </c>
      <c r="G1676" s="6">
        <v>0.91666666666666663</v>
      </c>
      <c r="H1676" s="6">
        <f>MOD(Produccion[HORA FIN]-Produccion[HORA INICIO],1)</f>
        <v>6.25E-2</v>
      </c>
      <c r="I1676" s="16" t="s">
        <v>22</v>
      </c>
      <c r="J1676" s="7" t="s">
        <v>783</v>
      </c>
      <c r="K1676" s="7" t="s">
        <v>23</v>
      </c>
      <c r="L1676" s="7"/>
      <c r="M1676" s="7"/>
      <c r="N1676" s="7">
        <f>Produccion[[#This Row],[Cant. Bolsas]]*Produccion[[#This Row],[Kilos Bolsa]]</f>
        <v>0</v>
      </c>
      <c r="O1676" s="8" t="s">
        <v>45</v>
      </c>
      <c r="P1676" s="29">
        <f>Produccion[[#This Row],[Kilos Producidos]]*VLOOKUP(Produccion[[#This Row],[PRODUCTO]],ValorXKG[#All],2,FALSE)</f>
        <v>0</v>
      </c>
    </row>
    <row r="1677" spans="4:16" x14ac:dyDescent="0.25">
      <c r="D1677" s="4" t="s">
        <v>826</v>
      </c>
      <c r="E1677" s="5">
        <v>44728</v>
      </c>
      <c r="F1677" s="6">
        <v>0.91666666666666663</v>
      </c>
      <c r="G1677" s="6">
        <v>0.25</v>
      </c>
      <c r="H1677" s="6">
        <f>MOD(Produccion[HORA FIN]-Produccion[HORA INICIO],1)</f>
        <v>0.33333333333333337</v>
      </c>
      <c r="I1677" s="16" t="s">
        <v>469</v>
      </c>
      <c r="J1677" s="7" t="s">
        <v>788</v>
      </c>
      <c r="K1677" s="7" t="s">
        <v>26</v>
      </c>
      <c r="L1677" s="7">
        <v>77</v>
      </c>
      <c r="M1677" s="7">
        <v>40</v>
      </c>
      <c r="N1677" s="7">
        <f>Produccion[[#This Row],[Cant. Bolsas]]*Produccion[[#This Row],[Kilos Bolsa]]</f>
        <v>3080</v>
      </c>
      <c r="O1677" s="8" t="s">
        <v>827</v>
      </c>
      <c r="P1677" s="29">
        <f>Produccion[[#This Row],[Kilos Producidos]]*VLOOKUP(Produccion[[#This Row],[PRODUCTO]],ValorXKG[#All],2,FALSE)</f>
        <v>462000</v>
      </c>
    </row>
    <row r="1678" spans="4:16" x14ac:dyDescent="0.25">
      <c r="D1678" s="4" t="s">
        <v>825</v>
      </c>
      <c r="E1678" s="5">
        <v>44729</v>
      </c>
      <c r="F1678" s="6">
        <v>0.25</v>
      </c>
      <c r="G1678" s="6">
        <v>0.3888888888888889</v>
      </c>
      <c r="H1678" s="6">
        <f>MOD(Produccion[HORA FIN]-Produccion[HORA INICIO],1)</f>
        <v>0.1388888888888889</v>
      </c>
      <c r="I1678" s="16" t="s">
        <v>195</v>
      </c>
      <c r="J1678" s="7" t="s">
        <v>413</v>
      </c>
      <c r="K1678" s="7" t="s">
        <v>26</v>
      </c>
      <c r="L1678" s="7">
        <v>23</v>
      </c>
      <c r="M1678" s="7">
        <v>40</v>
      </c>
      <c r="N1678" s="7">
        <f>Produccion[[#This Row],[Cant. Bolsas]]*Produccion[[#This Row],[Kilos Bolsa]]</f>
        <v>920</v>
      </c>
      <c r="O1678" s="8" t="s">
        <v>827</v>
      </c>
      <c r="P1678" s="29">
        <f>Produccion[[#This Row],[Kilos Producidos]]*VLOOKUP(Produccion[[#This Row],[PRODUCTO]],ValorXKG[#All],2,FALSE)</f>
        <v>138000</v>
      </c>
    </row>
    <row r="1679" spans="4:16" x14ac:dyDescent="0.25">
      <c r="D1679" s="4" t="s">
        <v>825</v>
      </c>
      <c r="E1679" s="5">
        <v>44729</v>
      </c>
      <c r="F1679" s="6">
        <v>0.3888888888888889</v>
      </c>
      <c r="G1679" s="6">
        <v>0.47222222222222221</v>
      </c>
      <c r="H1679" s="6">
        <f>MOD(Produccion[HORA FIN]-Produccion[HORA INICIO],1)</f>
        <v>8.3333333333333315E-2</v>
      </c>
      <c r="I1679" s="16" t="s">
        <v>22</v>
      </c>
      <c r="J1679" s="7" t="s">
        <v>413</v>
      </c>
      <c r="K1679" s="7" t="s">
        <v>23</v>
      </c>
      <c r="L1679" s="7"/>
      <c r="M1679" s="7"/>
      <c r="N1679" s="7">
        <f>Produccion[[#This Row],[Cant. Bolsas]]*Produccion[[#This Row],[Kilos Bolsa]]</f>
        <v>0</v>
      </c>
      <c r="O1679" s="8" t="s">
        <v>45</v>
      </c>
      <c r="P1679" s="29">
        <f>Produccion[[#This Row],[Kilos Producidos]]*VLOOKUP(Produccion[[#This Row],[PRODUCTO]],ValorXKG[#All],2,FALSE)</f>
        <v>0</v>
      </c>
    </row>
    <row r="1680" spans="4:16" x14ac:dyDescent="0.25">
      <c r="D1680" s="4" t="s">
        <v>825</v>
      </c>
      <c r="E1680" s="5">
        <v>44729</v>
      </c>
      <c r="F1680" s="6">
        <v>0.47222222222222221</v>
      </c>
      <c r="G1680" s="6">
        <v>0.58333333333333337</v>
      </c>
      <c r="H1680" s="6">
        <f>MOD(Produccion[HORA FIN]-Produccion[HORA INICIO],1)</f>
        <v>0.11111111111111116</v>
      </c>
      <c r="I1680" s="16" t="s">
        <v>33</v>
      </c>
      <c r="J1680" s="7" t="s">
        <v>413</v>
      </c>
      <c r="K1680" s="7" t="s">
        <v>30</v>
      </c>
      <c r="L1680" s="7">
        <v>32</v>
      </c>
      <c r="M1680" s="7">
        <v>20</v>
      </c>
      <c r="N1680" s="7">
        <f>Produccion[[#This Row],[Cant. Bolsas]]*Produccion[[#This Row],[Kilos Bolsa]]</f>
        <v>640</v>
      </c>
      <c r="O1680" s="8" t="s">
        <v>827</v>
      </c>
      <c r="P1680" s="29">
        <f>Produccion[[#This Row],[Kilos Producidos]]*VLOOKUP(Produccion[[#This Row],[PRODUCTO]],ValorXKG[#All],2,FALSE)</f>
        <v>57600</v>
      </c>
    </row>
    <row r="1681" spans="4:16" x14ac:dyDescent="0.25">
      <c r="D1681" s="4" t="s">
        <v>824</v>
      </c>
      <c r="E1681" s="5">
        <v>44729</v>
      </c>
      <c r="F1681" s="6">
        <v>0.58333333333333337</v>
      </c>
      <c r="G1681" s="6">
        <v>0.91666666666666663</v>
      </c>
      <c r="H1681" s="6">
        <f>MOD(Produccion[HORA FIN]-Produccion[HORA INICIO],1)</f>
        <v>0.33333333333333326</v>
      </c>
      <c r="I1681" s="16" t="s">
        <v>62</v>
      </c>
      <c r="J1681" s="7" t="s">
        <v>783</v>
      </c>
      <c r="K1681" s="7" t="s">
        <v>30</v>
      </c>
      <c r="L1681" s="7">
        <v>120</v>
      </c>
      <c r="M1681" s="7">
        <v>20</v>
      </c>
      <c r="N1681" s="7">
        <f>Produccion[[#This Row],[Cant. Bolsas]]*Produccion[[#This Row],[Kilos Bolsa]]</f>
        <v>2400</v>
      </c>
      <c r="O1681" s="8" t="s">
        <v>827</v>
      </c>
      <c r="P1681" s="29">
        <f>Produccion[[#This Row],[Kilos Producidos]]*VLOOKUP(Produccion[[#This Row],[PRODUCTO]],ValorXKG[#All],2,FALSE)</f>
        <v>216000</v>
      </c>
    </row>
    <row r="1682" spans="4:16" x14ac:dyDescent="0.25">
      <c r="D1682" s="4" t="s">
        <v>826</v>
      </c>
      <c r="E1682" s="5">
        <v>44729</v>
      </c>
      <c r="F1682" s="6">
        <v>0.91666666666666663</v>
      </c>
      <c r="G1682" s="6">
        <v>0.25</v>
      </c>
      <c r="H1682" s="6">
        <f>MOD(Produccion[HORA FIN]-Produccion[HORA INICIO],1)</f>
        <v>0.33333333333333337</v>
      </c>
      <c r="I1682" s="16" t="s">
        <v>62</v>
      </c>
      <c r="J1682" s="7" t="s">
        <v>788</v>
      </c>
      <c r="K1682" s="7" t="s">
        <v>30</v>
      </c>
      <c r="L1682" s="7">
        <v>120</v>
      </c>
      <c r="M1682" s="7">
        <v>20</v>
      </c>
      <c r="N1682" s="7">
        <f>Produccion[[#This Row],[Cant. Bolsas]]*Produccion[[#This Row],[Kilos Bolsa]]</f>
        <v>2400</v>
      </c>
      <c r="O1682" s="8" t="s">
        <v>827</v>
      </c>
      <c r="P1682" s="29">
        <f>Produccion[[#This Row],[Kilos Producidos]]*VLOOKUP(Produccion[[#This Row],[PRODUCTO]],ValorXKG[#All],2,FALSE)</f>
        <v>216000</v>
      </c>
    </row>
    <row r="1683" spans="4:16" x14ac:dyDescent="0.25">
      <c r="D1683" s="4" t="s">
        <v>825</v>
      </c>
      <c r="E1683" s="5">
        <v>44730</v>
      </c>
      <c r="F1683" s="6">
        <v>0.25</v>
      </c>
      <c r="G1683" s="6">
        <v>0.3888888888888889</v>
      </c>
      <c r="H1683" s="6">
        <f>MOD(Produccion[HORA FIN]-Produccion[HORA INICIO],1)</f>
        <v>0.1388888888888889</v>
      </c>
      <c r="I1683" s="16" t="s">
        <v>470</v>
      </c>
      <c r="J1683" s="7" t="s">
        <v>413</v>
      </c>
      <c r="K1683" s="7" t="s">
        <v>30</v>
      </c>
      <c r="L1683" s="7">
        <v>22</v>
      </c>
      <c r="M1683" s="7">
        <v>20</v>
      </c>
      <c r="N1683" s="7">
        <f>Produccion[[#This Row],[Cant. Bolsas]]*Produccion[[#This Row],[Kilos Bolsa]]</f>
        <v>440</v>
      </c>
      <c r="O1683" s="8" t="s">
        <v>827</v>
      </c>
      <c r="P1683" s="29">
        <f>Produccion[[#This Row],[Kilos Producidos]]*VLOOKUP(Produccion[[#This Row],[PRODUCTO]],ValorXKG[#All],2,FALSE)</f>
        <v>39600</v>
      </c>
    </row>
    <row r="1684" spans="4:16" x14ac:dyDescent="0.25">
      <c r="D1684" s="4" t="s">
        <v>825</v>
      </c>
      <c r="E1684" s="5">
        <v>44730</v>
      </c>
      <c r="F1684" s="6">
        <v>0.3888888888888889</v>
      </c>
      <c r="G1684" s="6">
        <v>0.4375</v>
      </c>
      <c r="H1684" s="6">
        <f>MOD(Produccion[HORA FIN]-Produccion[HORA INICIO],1)</f>
        <v>4.8611111111111105E-2</v>
      </c>
      <c r="I1684" s="16" t="s">
        <v>22</v>
      </c>
      <c r="J1684" s="7" t="s">
        <v>413</v>
      </c>
      <c r="K1684" s="7" t="s">
        <v>23</v>
      </c>
      <c r="L1684" s="7"/>
      <c r="M1684" s="7"/>
      <c r="N1684" s="7">
        <f>Produccion[[#This Row],[Cant. Bolsas]]*Produccion[[#This Row],[Kilos Bolsa]]</f>
        <v>0</v>
      </c>
      <c r="O1684" s="8" t="s">
        <v>28</v>
      </c>
      <c r="P1684" s="29">
        <f>Produccion[[#This Row],[Kilos Producidos]]*VLOOKUP(Produccion[[#This Row],[PRODUCTO]],ValorXKG[#All],2,FALSE)</f>
        <v>0</v>
      </c>
    </row>
    <row r="1685" spans="4:16" x14ac:dyDescent="0.25">
      <c r="D1685" s="4" t="s">
        <v>825</v>
      </c>
      <c r="E1685" s="5">
        <v>44730</v>
      </c>
      <c r="F1685" s="6">
        <v>0.4375</v>
      </c>
      <c r="G1685" s="6">
        <v>0.58333333333333337</v>
      </c>
      <c r="H1685" s="6">
        <f>MOD(Produccion[HORA FIN]-Produccion[HORA INICIO],1)</f>
        <v>0.14583333333333337</v>
      </c>
      <c r="I1685" s="16" t="s">
        <v>35</v>
      </c>
      <c r="J1685" s="7" t="s">
        <v>413</v>
      </c>
      <c r="K1685" s="7" t="s">
        <v>36</v>
      </c>
      <c r="L1685" s="7">
        <v>21</v>
      </c>
      <c r="M1685" s="7">
        <v>30</v>
      </c>
      <c r="N1685" s="7">
        <f>Produccion[[#This Row],[Cant. Bolsas]]*Produccion[[#This Row],[Kilos Bolsa]]</f>
        <v>630</v>
      </c>
      <c r="O1685" s="8" t="s">
        <v>827</v>
      </c>
      <c r="P1685" s="29">
        <f>Produccion[[#This Row],[Kilos Producidos]]*VLOOKUP(Produccion[[#This Row],[PRODUCTO]],ValorXKG[#All],2,FALSE)</f>
        <v>72450</v>
      </c>
    </row>
    <row r="1686" spans="4:16" x14ac:dyDescent="0.25">
      <c r="D1686" s="4" t="s">
        <v>825</v>
      </c>
      <c r="E1686" s="5">
        <v>44730</v>
      </c>
      <c r="F1686" s="6">
        <v>0.4375</v>
      </c>
      <c r="G1686" s="6">
        <v>0.58333333333333337</v>
      </c>
      <c r="H1686" s="6">
        <f>MOD(Produccion[HORA FIN]-Produccion[HORA INICIO],1)</f>
        <v>0.14583333333333337</v>
      </c>
      <c r="I1686" s="16" t="s">
        <v>33</v>
      </c>
      <c r="J1686" s="7" t="s">
        <v>413</v>
      </c>
      <c r="K1686" s="7" t="s">
        <v>38</v>
      </c>
      <c r="L1686" s="7">
        <v>21</v>
      </c>
      <c r="M1686" s="7">
        <v>20</v>
      </c>
      <c r="N1686" s="7">
        <f>Produccion[[#This Row],[Cant. Bolsas]]*Produccion[[#This Row],[Kilos Bolsa]]</f>
        <v>420</v>
      </c>
      <c r="O1686" s="8" t="s">
        <v>827</v>
      </c>
      <c r="P1686" s="29">
        <f>Produccion[[#This Row],[Kilos Producidos]]*VLOOKUP(Produccion[[#This Row],[PRODUCTO]],ValorXKG[#All],2,FALSE)</f>
        <v>69300</v>
      </c>
    </row>
    <row r="1687" spans="4:16" x14ac:dyDescent="0.25">
      <c r="D1687" s="4" t="s">
        <v>824</v>
      </c>
      <c r="E1687" s="5">
        <v>44730</v>
      </c>
      <c r="F1687" s="6">
        <v>0.58333333333333337</v>
      </c>
      <c r="G1687" s="6">
        <v>0.9375</v>
      </c>
      <c r="H1687" s="6">
        <f>MOD(Produccion[HORA FIN]-Produccion[HORA INICIO],1)</f>
        <v>0.35416666666666663</v>
      </c>
      <c r="I1687" s="16" t="s">
        <v>471</v>
      </c>
      <c r="J1687" s="7" t="s">
        <v>783</v>
      </c>
      <c r="K1687" s="7" t="s">
        <v>36</v>
      </c>
      <c r="L1687" s="7">
        <v>38</v>
      </c>
      <c r="M1687" s="7">
        <v>30</v>
      </c>
      <c r="N1687" s="7">
        <f>Produccion[[#This Row],[Cant. Bolsas]]*Produccion[[#This Row],[Kilos Bolsa]]</f>
        <v>1140</v>
      </c>
      <c r="O1687" s="8" t="s">
        <v>827</v>
      </c>
      <c r="P1687" s="29">
        <f>Produccion[[#This Row],[Kilos Producidos]]*VLOOKUP(Produccion[[#This Row],[PRODUCTO]],ValorXKG[#All],2,FALSE)</f>
        <v>131100</v>
      </c>
    </row>
    <row r="1688" spans="4:16" x14ac:dyDescent="0.25">
      <c r="D1688" s="4" t="s">
        <v>824</v>
      </c>
      <c r="E1688" s="5">
        <v>44730</v>
      </c>
      <c r="F1688" s="6">
        <v>0.58333333333333337</v>
      </c>
      <c r="G1688" s="6">
        <v>0.9375</v>
      </c>
      <c r="H1688" s="6">
        <f>MOD(Produccion[HORA FIN]-Produccion[HORA INICIO],1)</f>
        <v>0.35416666666666663</v>
      </c>
      <c r="I1688" s="16" t="s">
        <v>472</v>
      </c>
      <c r="J1688" s="7" t="s">
        <v>783</v>
      </c>
      <c r="K1688" s="7" t="s">
        <v>38</v>
      </c>
      <c r="L1688" s="7">
        <v>38</v>
      </c>
      <c r="M1688" s="7">
        <v>20</v>
      </c>
      <c r="N1688" s="7">
        <f>Produccion[[#This Row],[Cant. Bolsas]]*Produccion[[#This Row],[Kilos Bolsa]]</f>
        <v>760</v>
      </c>
      <c r="O1688" s="8" t="s">
        <v>827</v>
      </c>
      <c r="P1688" s="29">
        <f>Produccion[[#This Row],[Kilos Producidos]]*VLOOKUP(Produccion[[#This Row],[PRODUCTO]],ValorXKG[#All],2,FALSE)</f>
        <v>125400</v>
      </c>
    </row>
    <row r="1689" spans="4:16" x14ac:dyDescent="0.25">
      <c r="D1689" s="4" t="s">
        <v>825</v>
      </c>
      <c r="E1689" s="5">
        <v>44732</v>
      </c>
      <c r="F1689" s="6">
        <v>0.25</v>
      </c>
      <c r="G1689" s="6">
        <v>0.2986111111111111</v>
      </c>
      <c r="H1689" s="6">
        <f>MOD(Produccion[HORA FIN]-Produccion[HORA INICIO],1)</f>
        <v>4.8611111111111105E-2</v>
      </c>
      <c r="I1689" s="16" t="s">
        <v>22</v>
      </c>
      <c r="J1689" s="7" t="s">
        <v>66</v>
      </c>
      <c r="K1689" s="7" t="s">
        <v>23</v>
      </c>
      <c r="L1689" s="7"/>
      <c r="M1689" s="7"/>
      <c r="N1689" s="7">
        <f>Produccion[[#This Row],[Cant. Bolsas]]*Produccion[[#This Row],[Kilos Bolsa]]</f>
        <v>0</v>
      </c>
      <c r="O1689" s="8" t="s">
        <v>45</v>
      </c>
      <c r="P1689" s="29">
        <f>Produccion[[#This Row],[Kilos Producidos]]*VLOOKUP(Produccion[[#This Row],[PRODUCTO]],ValorXKG[#All],2,FALSE)</f>
        <v>0</v>
      </c>
    </row>
    <row r="1690" spans="4:16" x14ac:dyDescent="0.25">
      <c r="D1690" s="4" t="s">
        <v>825</v>
      </c>
      <c r="E1690" s="5">
        <v>44732</v>
      </c>
      <c r="F1690" s="6">
        <v>0.2986111111111111</v>
      </c>
      <c r="G1690" s="6">
        <v>0.37152777777777779</v>
      </c>
      <c r="H1690" s="6">
        <f>MOD(Produccion[HORA FIN]-Produccion[HORA INICIO],1)</f>
        <v>7.2916666666666685E-2</v>
      </c>
      <c r="I1690" s="16" t="s">
        <v>336</v>
      </c>
      <c r="J1690" s="7" t="s">
        <v>66</v>
      </c>
      <c r="K1690" s="7" t="s">
        <v>36</v>
      </c>
      <c r="L1690" s="7">
        <v>9</v>
      </c>
      <c r="M1690" s="7">
        <v>30</v>
      </c>
      <c r="N1690" s="7">
        <f>Produccion[[#This Row],[Cant. Bolsas]]*Produccion[[#This Row],[Kilos Bolsa]]</f>
        <v>270</v>
      </c>
      <c r="O1690" s="8" t="s">
        <v>827</v>
      </c>
      <c r="P1690" s="29">
        <f>Produccion[[#This Row],[Kilos Producidos]]*VLOOKUP(Produccion[[#This Row],[PRODUCTO]],ValorXKG[#All],2,FALSE)</f>
        <v>31050</v>
      </c>
    </row>
    <row r="1691" spans="4:16" x14ac:dyDescent="0.25">
      <c r="D1691" s="4" t="s">
        <v>825</v>
      </c>
      <c r="E1691" s="5">
        <v>44732</v>
      </c>
      <c r="F1691" s="6">
        <v>0.2986111111111111</v>
      </c>
      <c r="G1691" s="6">
        <v>0.37152777777777779</v>
      </c>
      <c r="H1691" s="6">
        <f>MOD(Produccion[HORA FIN]-Produccion[HORA INICIO],1)</f>
        <v>7.2916666666666685E-2</v>
      </c>
      <c r="I1691" s="16" t="s">
        <v>249</v>
      </c>
      <c r="J1691" s="7" t="s">
        <v>66</v>
      </c>
      <c r="K1691" s="7" t="s">
        <v>38</v>
      </c>
      <c r="L1691" s="7">
        <v>9</v>
      </c>
      <c r="M1691" s="7">
        <v>20</v>
      </c>
      <c r="N1691" s="7">
        <f>Produccion[[#This Row],[Cant. Bolsas]]*Produccion[[#This Row],[Kilos Bolsa]]</f>
        <v>180</v>
      </c>
      <c r="O1691" s="8" t="s">
        <v>827</v>
      </c>
      <c r="P1691" s="29">
        <f>Produccion[[#This Row],[Kilos Producidos]]*VLOOKUP(Produccion[[#This Row],[PRODUCTO]],ValorXKG[#All],2,FALSE)</f>
        <v>29700</v>
      </c>
    </row>
    <row r="1692" spans="4:16" x14ac:dyDescent="0.25">
      <c r="D1692" s="4" t="s">
        <v>825</v>
      </c>
      <c r="E1692" s="5">
        <v>44732</v>
      </c>
      <c r="F1692" s="6">
        <v>0.37152777777777779</v>
      </c>
      <c r="G1692" s="6">
        <v>0.38194444444444442</v>
      </c>
      <c r="H1692" s="6">
        <f>MOD(Produccion[HORA FIN]-Produccion[HORA INICIO],1)</f>
        <v>1.041666666666663E-2</v>
      </c>
      <c r="I1692" s="16" t="s">
        <v>22</v>
      </c>
      <c r="J1692" s="7" t="s">
        <v>66</v>
      </c>
      <c r="K1692" s="7" t="s">
        <v>23</v>
      </c>
      <c r="L1692" s="7"/>
      <c r="M1692" s="7"/>
      <c r="N1692" s="7">
        <f>Produccion[[#This Row],[Cant. Bolsas]]*Produccion[[#This Row],[Kilos Bolsa]]</f>
        <v>0</v>
      </c>
      <c r="O1692" s="8" t="s">
        <v>28</v>
      </c>
      <c r="P1692" s="29">
        <f>Produccion[[#This Row],[Kilos Producidos]]*VLOOKUP(Produccion[[#This Row],[PRODUCTO]],ValorXKG[#All],2,FALSE)</f>
        <v>0</v>
      </c>
    </row>
    <row r="1693" spans="4:16" x14ac:dyDescent="0.25">
      <c r="D1693" s="4" t="s">
        <v>825</v>
      </c>
      <c r="E1693" s="5">
        <v>44732</v>
      </c>
      <c r="F1693" s="6">
        <v>0.38194444444444442</v>
      </c>
      <c r="G1693" s="6">
        <v>0.58333333333333337</v>
      </c>
      <c r="H1693" s="6">
        <f>MOD(Produccion[HORA FIN]-Produccion[HORA INICIO],1)</f>
        <v>0.20138888888888895</v>
      </c>
      <c r="I1693" s="16" t="s">
        <v>473</v>
      </c>
      <c r="J1693" s="7" t="s">
        <v>66</v>
      </c>
      <c r="K1693" s="7" t="s">
        <v>32</v>
      </c>
      <c r="L1693" s="7">
        <v>51</v>
      </c>
      <c r="M1693" s="7">
        <v>30</v>
      </c>
      <c r="N1693" s="7">
        <f>Produccion[[#This Row],[Cant. Bolsas]]*Produccion[[#This Row],[Kilos Bolsa]]</f>
        <v>1530</v>
      </c>
      <c r="O1693" s="8" t="s">
        <v>827</v>
      </c>
      <c r="P1693" s="29">
        <f>Produccion[[#This Row],[Kilos Producidos]]*VLOOKUP(Produccion[[#This Row],[PRODUCTO]],ValorXKG[#All],2,FALSE)</f>
        <v>175950</v>
      </c>
    </row>
    <row r="1694" spans="4:16" x14ac:dyDescent="0.25">
      <c r="D1694" s="4" t="s">
        <v>824</v>
      </c>
      <c r="E1694" s="5">
        <v>44733</v>
      </c>
      <c r="F1694" s="6">
        <v>0.58333333333333337</v>
      </c>
      <c r="G1694" s="6">
        <v>0.91666666666666663</v>
      </c>
      <c r="H1694" s="6">
        <f>MOD(Produccion[HORA FIN]-Produccion[HORA INICIO],1)</f>
        <v>0.33333333333333326</v>
      </c>
      <c r="I1694" s="16" t="s">
        <v>197</v>
      </c>
      <c r="J1694" s="7" t="s">
        <v>783</v>
      </c>
      <c r="K1694" s="7" t="s">
        <v>64</v>
      </c>
      <c r="L1694" s="7">
        <v>69</v>
      </c>
      <c r="M1694" s="7">
        <v>30</v>
      </c>
      <c r="N1694" s="7">
        <f>Produccion[[#This Row],[Cant. Bolsas]]*Produccion[[#This Row],[Kilos Bolsa]]</f>
        <v>2070</v>
      </c>
      <c r="O1694" s="8" t="s">
        <v>827</v>
      </c>
      <c r="P1694" s="29">
        <f>Produccion[[#This Row],[Kilos Producidos]]*VLOOKUP(Produccion[[#This Row],[PRODUCTO]],ValorXKG[#All],2,FALSE)</f>
        <v>238050</v>
      </c>
    </row>
    <row r="1695" spans="4:16" x14ac:dyDescent="0.25">
      <c r="D1695" s="4" t="s">
        <v>826</v>
      </c>
      <c r="E1695" s="5">
        <v>44733</v>
      </c>
      <c r="F1695" s="6">
        <v>0.91666666666666663</v>
      </c>
      <c r="G1695" s="6">
        <v>0.95833333333333337</v>
      </c>
      <c r="H1695" s="6">
        <f>MOD(Produccion[HORA FIN]-Produccion[HORA INICIO],1)</f>
        <v>4.1666666666666741E-2</v>
      </c>
      <c r="I1695" s="16" t="s">
        <v>22</v>
      </c>
      <c r="J1695" s="7" t="s">
        <v>788</v>
      </c>
      <c r="K1695" s="7" t="s">
        <v>23</v>
      </c>
      <c r="L1695" s="7">
        <v>0</v>
      </c>
      <c r="M1695" s="7">
        <v>0</v>
      </c>
      <c r="N1695" s="7">
        <f>Produccion[[#This Row],[Cant. Bolsas]]*Produccion[[#This Row],[Kilos Bolsa]]</f>
        <v>0</v>
      </c>
      <c r="O1695" s="8" t="s">
        <v>28</v>
      </c>
      <c r="P1695" s="29">
        <f>Produccion[[#This Row],[Kilos Producidos]]*VLOOKUP(Produccion[[#This Row],[PRODUCTO]],ValorXKG[#All],2,FALSE)</f>
        <v>0</v>
      </c>
    </row>
    <row r="1696" spans="4:16" x14ac:dyDescent="0.25">
      <c r="D1696" s="4" t="s">
        <v>826</v>
      </c>
      <c r="E1696" s="5">
        <v>44733</v>
      </c>
      <c r="F1696" s="6">
        <v>0.95833333333333337</v>
      </c>
      <c r="G1696" s="6">
        <v>0.20833333333333334</v>
      </c>
      <c r="H1696" s="6">
        <f>MOD(Produccion[HORA FIN]-Produccion[HORA INICIO],1)</f>
        <v>0.25</v>
      </c>
      <c r="I1696" s="16" t="s">
        <v>360</v>
      </c>
      <c r="J1696" s="7" t="s">
        <v>788</v>
      </c>
      <c r="K1696" s="7" t="s">
        <v>32</v>
      </c>
      <c r="L1696" s="7">
        <v>63</v>
      </c>
      <c r="M1696" s="7">
        <v>30</v>
      </c>
      <c r="N1696" s="7">
        <f>Produccion[[#This Row],[Cant. Bolsas]]*Produccion[[#This Row],[Kilos Bolsa]]</f>
        <v>1890</v>
      </c>
      <c r="O1696" s="8" t="s">
        <v>827</v>
      </c>
      <c r="P1696" s="29">
        <f>Produccion[[#This Row],[Kilos Producidos]]*VLOOKUP(Produccion[[#This Row],[PRODUCTO]],ValorXKG[#All],2,FALSE)</f>
        <v>217350</v>
      </c>
    </row>
    <row r="1697" spans="4:16" x14ac:dyDescent="0.25">
      <c r="D1697" s="4" t="s">
        <v>826</v>
      </c>
      <c r="E1697" s="5">
        <v>44733</v>
      </c>
      <c r="F1697" s="6">
        <v>0.20833333333333334</v>
      </c>
      <c r="G1697" s="6">
        <v>0.25</v>
      </c>
      <c r="H1697" s="6">
        <f>MOD(Produccion[HORA FIN]-Produccion[HORA INICIO],1)</f>
        <v>4.1666666666666657E-2</v>
      </c>
      <c r="I1697" s="16" t="s">
        <v>42</v>
      </c>
      <c r="J1697" s="7" t="s">
        <v>788</v>
      </c>
      <c r="K1697" s="7" t="s">
        <v>331</v>
      </c>
      <c r="L1697" s="7">
        <v>9</v>
      </c>
      <c r="M1697" s="7">
        <v>30</v>
      </c>
      <c r="N1697" s="7">
        <f>Produccion[[#This Row],[Cant. Bolsas]]*Produccion[[#This Row],[Kilos Bolsa]]</f>
        <v>270</v>
      </c>
      <c r="O1697" s="8" t="s">
        <v>827</v>
      </c>
      <c r="P1697" s="29">
        <f>Produccion[[#This Row],[Kilos Producidos]]*VLOOKUP(Produccion[[#This Row],[PRODUCTO]],ValorXKG[#All],2,FALSE)</f>
        <v>31050</v>
      </c>
    </row>
    <row r="1698" spans="4:16" x14ac:dyDescent="0.25">
      <c r="D1698" s="4" t="s">
        <v>825</v>
      </c>
      <c r="E1698" s="5">
        <v>44734</v>
      </c>
      <c r="F1698" s="6">
        <v>0.25</v>
      </c>
      <c r="G1698" s="6">
        <v>0.5</v>
      </c>
      <c r="H1698" s="6">
        <f>MOD(Produccion[HORA FIN]-Produccion[HORA INICIO],1)</f>
        <v>0.25</v>
      </c>
      <c r="I1698" s="16" t="s">
        <v>33</v>
      </c>
      <c r="J1698" s="7" t="s">
        <v>66</v>
      </c>
      <c r="K1698" s="7" t="s">
        <v>331</v>
      </c>
      <c r="L1698" s="7">
        <v>48</v>
      </c>
      <c r="M1698" s="7">
        <v>30</v>
      </c>
      <c r="N1698" s="7">
        <f>Produccion[[#This Row],[Cant. Bolsas]]*Produccion[[#This Row],[Kilos Bolsa]]</f>
        <v>1440</v>
      </c>
      <c r="O1698" s="8" t="s">
        <v>827</v>
      </c>
      <c r="P1698" s="29">
        <f>Produccion[[#This Row],[Kilos Producidos]]*VLOOKUP(Produccion[[#This Row],[PRODUCTO]],ValorXKG[#All],2,FALSE)</f>
        <v>165600</v>
      </c>
    </row>
    <row r="1699" spans="4:16" x14ac:dyDescent="0.25">
      <c r="D1699" s="4" t="s">
        <v>825</v>
      </c>
      <c r="E1699" s="5">
        <v>44734</v>
      </c>
      <c r="F1699" s="6">
        <v>0.5</v>
      </c>
      <c r="G1699" s="6">
        <v>0.58333333333333337</v>
      </c>
      <c r="H1699" s="6">
        <f>MOD(Produccion[HORA FIN]-Produccion[HORA INICIO],1)</f>
        <v>8.333333333333337E-2</v>
      </c>
      <c r="I1699" s="16" t="s">
        <v>22</v>
      </c>
      <c r="J1699" s="7" t="s">
        <v>66</v>
      </c>
      <c r="K1699" s="7" t="s">
        <v>23</v>
      </c>
      <c r="L1699" s="7"/>
      <c r="M1699" s="7"/>
      <c r="N1699" s="7">
        <f>Produccion[[#This Row],[Cant. Bolsas]]*Produccion[[#This Row],[Kilos Bolsa]]</f>
        <v>0</v>
      </c>
      <c r="O1699" s="8" t="s">
        <v>28</v>
      </c>
      <c r="P1699" s="29">
        <f>Produccion[[#This Row],[Kilos Producidos]]*VLOOKUP(Produccion[[#This Row],[PRODUCTO]],ValorXKG[#All],2,FALSE)</f>
        <v>0</v>
      </c>
    </row>
    <row r="1700" spans="4:16" x14ac:dyDescent="0.25">
      <c r="D1700" s="4" t="s">
        <v>824</v>
      </c>
      <c r="E1700" s="5">
        <v>44734</v>
      </c>
      <c r="F1700" s="6">
        <v>0.58333333333333337</v>
      </c>
      <c r="G1700" s="6">
        <v>0.91666666666666663</v>
      </c>
      <c r="H1700" s="6">
        <f>MOD(Produccion[HORA FIN]-Produccion[HORA INICIO],1)</f>
        <v>0.33333333333333326</v>
      </c>
      <c r="I1700" s="16" t="s">
        <v>22</v>
      </c>
      <c r="J1700" s="7" t="s">
        <v>783</v>
      </c>
      <c r="K1700" s="7" t="s">
        <v>23</v>
      </c>
      <c r="L1700" s="7"/>
      <c r="M1700" s="7"/>
      <c r="N1700" s="7">
        <f>Produccion[[#This Row],[Cant. Bolsas]]*Produccion[[#This Row],[Kilos Bolsa]]</f>
        <v>0</v>
      </c>
      <c r="O1700" s="8" t="s">
        <v>49</v>
      </c>
      <c r="P1700" s="29">
        <f>Produccion[[#This Row],[Kilos Producidos]]*VLOOKUP(Produccion[[#This Row],[PRODUCTO]],ValorXKG[#All],2,FALSE)</f>
        <v>0</v>
      </c>
    </row>
    <row r="1701" spans="4:16" x14ac:dyDescent="0.25">
      <c r="D1701" s="4" t="s">
        <v>826</v>
      </c>
      <c r="E1701" s="5">
        <v>44734</v>
      </c>
      <c r="F1701" s="6">
        <v>0.91666666666666663</v>
      </c>
      <c r="G1701" s="6">
        <v>0.25</v>
      </c>
      <c r="H1701" s="6">
        <f>MOD(Produccion[HORA FIN]-Produccion[HORA INICIO],1)</f>
        <v>0.33333333333333337</v>
      </c>
      <c r="I1701" s="16" t="s">
        <v>22</v>
      </c>
      <c r="J1701" s="7" t="s">
        <v>788</v>
      </c>
      <c r="K1701" s="7" t="s">
        <v>23</v>
      </c>
      <c r="L1701" s="7">
        <v>0</v>
      </c>
      <c r="M1701" s="7">
        <v>0</v>
      </c>
      <c r="N1701" s="7">
        <f>Produccion[[#This Row],[Cant. Bolsas]]*Produccion[[#This Row],[Kilos Bolsa]]</f>
        <v>0</v>
      </c>
      <c r="O1701" s="8" t="s">
        <v>49</v>
      </c>
      <c r="P1701" s="29">
        <f>Produccion[[#This Row],[Kilos Producidos]]*VLOOKUP(Produccion[[#This Row],[PRODUCTO]],ValorXKG[#All],2,FALSE)</f>
        <v>0</v>
      </c>
    </row>
    <row r="1702" spans="4:16" x14ac:dyDescent="0.25">
      <c r="D1702" s="4" t="s">
        <v>825</v>
      </c>
      <c r="E1702" s="5">
        <v>44735</v>
      </c>
      <c r="F1702" s="6">
        <v>0.25</v>
      </c>
      <c r="G1702" s="6">
        <v>0.45833333333333331</v>
      </c>
      <c r="H1702" s="6">
        <f>MOD(Produccion[HORA FIN]-Produccion[HORA INICIO],1)</f>
        <v>0.20833333333333331</v>
      </c>
      <c r="I1702" s="16" t="s">
        <v>22</v>
      </c>
      <c r="J1702" s="7" t="s">
        <v>66</v>
      </c>
      <c r="K1702" s="7" t="s">
        <v>23</v>
      </c>
      <c r="L1702" s="7"/>
      <c r="M1702" s="7"/>
      <c r="N1702" s="7">
        <f>Produccion[[#This Row],[Cant. Bolsas]]*Produccion[[#This Row],[Kilos Bolsa]]</f>
        <v>0</v>
      </c>
      <c r="O1702" s="8" t="s">
        <v>45</v>
      </c>
      <c r="P1702" s="29">
        <f>Produccion[[#This Row],[Kilos Producidos]]*VLOOKUP(Produccion[[#This Row],[PRODUCTO]],ValorXKG[#All],2,FALSE)</f>
        <v>0</v>
      </c>
    </row>
    <row r="1703" spans="4:16" x14ac:dyDescent="0.25">
      <c r="D1703" s="4" t="s">
        <v>825</v>
      </c>
      <c r="E1703" s="5">
        <v>44735</v>
      </c>
      <c r="F1703" s="6">
        <v>0.45833333333333331</v>
      </c>
      <c r="G1703" s="6">
        <v>0.58333333333333337</v>
      </c>
      <c r="H1703" s="6">
        <f>MOD(Produccion[HORA FIN]-Produccion[HORA INICIO],1)</f>
        <v>0.12500000000000006</v>
      </c>
      <c r="I1703" s="16" t="s">
        <v>179</v>
      </c>
      <c r="J1703" s="7" t="s">
        <v>66</v>
      </c>
      <c r="K1703" s="7" t="s">
        <v>30</v>
      </c>
      <c r="L1703" s="7">
        <v>55</v>
      </c>
      <c r="M1703" s="7">
        <v>20</v>
      </c>
      <c r="N1703" s="7">
        <f>Produccion[[#This Row],[Cant. Bolsas]]*Produccion[[#This Row],[Kilos Bolsa]]</f>
        <v>1100</v>
      </c>
      <c r="O1703" s="8" t="s">
        <v>827</v>
      </c>
      <c r="P1703" s="29">
        <f>Produccion[[#This Row],[Kilos Producidos]]*VLOOKUP(Produccion[[#This Row],[PRODUCTO]],ValorXKG[#All],2,FALSE)</f>
        <v>99000</v>
      </c>
    </row>
    <row r="1704" spans="4:16" x14ac:dyDescent="0.25">
      <c r="D1704" s="4" t="s">
        <v>824</v>
      </c>
      <c r="E1704" s="5">
        <v>44735</v>
      </c>
      <c r="F1704" s="6">
        <v>0.58333333333333337</v>
      </c>
      <c r="G1704" s="6">
        <v>0.91666666666666663</v>
      </c>
      <c r="H1704" s="6">
        <f>MOD(Produccion[HORA FIN]-Produccion[HORA INICIO],1)</f>
        <v>0.33333333333333326</v>
      </c>
      <c r="I1704" s="16" t="s">
        <v>474</v>
      </c>
      <c r="J1704" s="7" t="s">
        <v>783</v>
      </c>
      <c r="K1704" s="7" t="s">
        <v>30</v>
      </c>
      <c r="L1704" s="7">
        <v>133</v>
      </c>
      <c r="M1704" s="7">
        <v>20</v>
      </c>
      <c r="N1704" s="7">
        <f>Produccion[[#This Row],[Cant. Bolsas]]*Produccion[[#This Row],[Kilos Bolsa]]</f>
        <v>2660</v>
      </c>
      <c r="O1704" s="8" t="s">
        <v>827</v>
      </c>
      <c r="P1704" s="29">
        <f>Produccion[[#This Row],[Kilos Producidos]]*VLOOKUP(Produccion[[#This Row],[PRODUCTO]],ValorXKG[#All],2,FALSE)</f>
        <v>239400</v>
      </c>
    </row>
    <row r="1705" spans="4:16" x14ac:dyDescent="0.25">
      <c r="D1705" s="4" t="s">
        <v>826</v>
      </c>
      <c r="E1705" s="5">
        <v>44735</v>
      </c>
      <c r="F1705" s="6">
        <v>0.91666666666666663</v>
      </c>
      <c r="G1705" s="6">
        <v>0.25</v>
      </c>
      <c r="H1705" s="6">
        <f>MOD(Produccion[HORA FIN]-Produccion[HORA INICIO],1)</f>
        <v>0.33333333333333337</v>
      </c>
      <c r="I1705" s="16" t="s">
        <v>390</v>
      </c>
      <c r="J1705" s="7" t="s">
        <v>788</v>
      </c>
      <c r="K1705" s="7" t="s">
        <v>30</v>
      </c>
      <c r="L1705" s="7">
        <v>115</v>
      </c>
      <c r="M1705" s="7">
        <v>20</v>
      </c>
      <c r="N1705" s="7">
        <f>Produccion[[#This Row],[Cant. Bolsas]]*Produccion[[#This Row],[Kilos Bolsa]]</f>
        <v>2300</v>
      </c>
      <c r="O1705" s="8" t="s">
        <v>827</v>
      </c>
      <c r="P1705" s="29">
        <f>Produccion[[#This Row],[Kilos Producidos]]*VLOOKUP(Produccion[[#This Row],[PRODUCTO]],ValorXKG[#All],2,FALSE)</f>
        <v>207000</v>
      </c>
    </row>
    <row r="1706" spans="4:16" x14ac:dyDescent="0.25">
      <c r="D1706" s="4" t="s">
        <v>825</v>
      </c>
      <c r="E1706" s="5">
        <v>44736</v>
      </c>
      <c r="F1706" s="6">
        <v>0.25</v>
      </c>
      <c r="G1706" s="6">
        <v>0.58333333333333337</v>
      </c>
      <c r="H1706" s="6">
        <f>MOD(Produccion[HORA FIN]-Produccion[HORA INICIO],1)</f>
        <v>0.33333333333333337</v>
      </c>
      <c r="I1706" s="16" t="s">
        <v>475</v>
      </c>
      <c r="J1706" s="7" t="s">
        <v>413</v>
      </c>
      <c r="K1706" s="7" t="s">
        <v>30</v>
      </c>
      <c r="L1706" s="7">
        <v>83</v>
      </c>
      <c r="M1706" s="7">
        <v>20</v>
      </c>
      <c r="N1706" s="7">
        <f>Produccion[[#This Row],[Cant. Bolsas]]*Produccion[[#This Row],[Kilos Bolsa]]</f>
        <v>1660</v>
      </c>
      <c r="O1706" s="8" t="s">
        <v>827</v>
      </c>
      <c r="P1706" s="29">
        <f>Produccion[[#This Row],[Kilos Producidos]]*VLOOKUP(Produccion[[#This Row],[PRODUCTO]],ValorXKG[#All],2,FALSE)</f>
        <v>149400</v>
      </c>
    </row>
    <row r="1707" spans="4:16" x14ac:dyDescent="0.25">
      <c r="D1707" s="4" t="s">
        <v>824</v>
      </c>
      <c r="E1707" s="5">
        <v>44736</v>
      </c>
      <c r="F1707" s="6">
        <v>0.58333333333333337</v>
      </c>
      <c r="G1707" s="6">
        <v>0.91666666666666663</v>
      </c>
      <c r="H1707" s="6">
        <f>MOD(Produccion[HORA FIN]-Produccion[HORA INICIO],1)</f>
        <v>0.33333333333333326</v>
      </c>
      <c r="I1707" s="16" t="s">
        <v>147</v>
      </c>
      <c r="J1707" s="7" t="s">
        <v>783</v>
      </c>
      <c r="K1707" s="7" t="s">
        <v>30</v>
      </c>
      <c r="L1707" s="7">
        <v>95</v>
      </c>
      <c r="M1707" s="7">
        <v>20</v>
      </c>
      <c r="N1707" s="7">
        <f>Produccion[[#This Row],[Cant. Bolsas]]*Produccion[[#This Row],[Kilos Bolsa]]</f>
        <v>1900</v>
      </c>
      <c r="O1707" s="8" t="s">
        <v>827</v>
      </c>
      <c r="P1707" s="29">
        <f>Produccion[[#This Row],[Kilos Producidos]]*VLOOKUP(Produccion[[#This Row],[PRODUCTO]],ValorXKG[#All],2,FALSE)</f>
        <v>171000</v>
      </c>
    </row>
    <row r="1708" spans="4:16" x14ac:dyDescent="0.25">
      <c r="D1708" s="4" t="s">
        <v>826</v>
      </c>
      <c r="E1708" s="5">
        <v>44736</v>
      </c>
      <c r="F1708" s="6">
        <v>0.91666666666666663</v>
      </c>
      <c r="G1708" s="6">
        <v>0.96527777777777779</v>
      </c>
      <c r="H1708" s="6">
        <f>MOD(Produccion[HORA FIN]-Produccion[HORA INICIO],1)</f>
        <v>4.861111111111116E-2</v>
      </c>
      <c r="I1708" s="16" t="s">
        <v>22</v>
      </c>
      <c r="J1708" s="7" t="s">
        <v>788</v>
      </c>
      <c r="K1708" s="7" t="s">
        <v>23</v>
      </c>
      <c r="L1708" s="7">
        <v>0</v>
      </c>
      <c r="M1708" s="7">
        <v>0</v>
      </c>
      <c r="N1708" s="7">
        <f>Produccion[[#This Row],[Cant. Bolsas]]*Produccion[[#This Row],[Kilos Bolsa]]</f>
        <v>0</v>
      </c>
      <c r="O1708" s="8" t="s">
        <v>412</v>
      </c>
      <c r="P1708" s="29">
        <f>Produccion[[#This Row],[Kilos Producidos]]*VLOOKUP(Produccion[[#This Row],[PRODUCTO]],ValorXKG[#All],2,FALSE)</f>
        <v>0</v>
      </c>
    </row>
    <row r="1709" spans="4:16" x14ac:dyDescent="0.25">
      <c r="D1709" s="4" t="s">
        <v>826</v>
      </c>
      <c r="E1709" s="5">
        <v>44736</v>
      </c>
      <c r="F1709" s="6">
        <v>0.96527777777777779</v>
      </c>
      <c r="G1709" s="6">
        <v>0.14930555555555555</v>
      </c>
      <c r="H1709" s="6">
        <f>MOD(Produccion[HORA FIN]-Produccion[HORA INICIO],1)</f>
        <v>0.18402777777777779</v>
      </c>
      <c r="I1709" s="16" t="s">
        <v>476</v>
      </c>
      <c r="J1709" s="7" t="s">
        <v>788</v>
      </c>
      <c r="K1709" s="7" t="s">
        <v>32</v>
      </c>
      <c r="L1709" s="7">
        <v>36</v>
      </c>
      <c r="M1709" s="7">
        <v>30</v>
      </c>
      <c r="N1709" s="7">
        <f>Produccion[[#This Row],[Cant. Bolsas]]*Produccion[[#This Row],[Kilos Bolsa]]</f>
        <v>1080</v>
      </c>
      <c r="O1709" s="8" t="s">
        <v>827</v>
      </c>
      <c r="P1709" s="29">
        <f>Produccion[[#This Row],[Kilos Producidos]]*VLOOKUP(Produccion[[#This Row],[PRODUCTO]],ValorXKG[#All],2,FALSE)</f>
        <v>124200</v>
      </c>
    </row>
    <row r="1710" spans="4:16" x14ac:dyDescent="0.25">
      <c r="D1710" s="4" t="s">
        <v>826</v>
      </c>
      <c r="E1710" s="5">
        <v>44736</v>
      </c>
      <c r="F1710" s="6">
        <v>0.14930555555555555</v>
      </c>
      <c r="G1710" s="6">
        <v>0.25</v>
      </c>
      <c r="H1710" s="6">
        <f>MOD(Produccion[HORA FIN]-Produccion[HORA INICIO],1)</f>
        <v>0.10069444444444445</v>
      </c>
      <c r="I1710" s="16" t="s">
        <v>22</v>
      </c>
      <c r="J1710" s="7" t="s">
        <v>788</v>
      </c>
      <c r="K1710" s="7" t="s">
        <v>23</v>
      </c>
      <c r="L1710" s="7">
        <v>0</v>
      </c>
      <c r="M1710" s="7">
        <v>0</v>
      </c>
      <c r="N1710" s="7">
        <f>Produccion[[#This Row],[Cant. Bolsas]]*Produccion[[#This Row],[Kilos Bolsa]]</f>
        <v>0</v>
      </c>
      <c r="O1710" s="8" t="s">
        <v>317</v>
      </c>
      <c r="P1710" s="29">
        <f>Produccion[[#This Row],[Kilos Producidos]]*VLOOKUP(Produccion[[#This Row],[PRODUCTO]],ValorXKG[#All],2,FALSE)</f>
        <v>0</v>
      </c>
    </row>
    <row r="1711" spans="4:16" x14ac:dyDescent="0.25">
      <c r="D1711" s="4" t="s">
        <v>825</v>
      </c>
      <c r="E1711" s="5">
        <v>44739</v>
      </c>
      <c r="F1711" s="6">
        <v>0.25</v>
      </c>
      <c r="G1711" s="6">
        <v>0.375</v>
      </c>
      <c r="H1711" s="6">
        <f>MOD(Produccion[HORA FIN]-Produccion[HORA INICIO],1)</f>
        <v>0.125</v>
      </c>
      <c r="I1711" s="16" t="s">
        <v>22</v>
      </c>
      <c r="J1711" s="7" t="s">
        <v>413</v>
      </c>
      <c r="K1711" s="7" t="s">
        <v>23</v>
      </c>
      <c r="L1711" s="7"/>
      <c r="M1711" s="7"/>
      <c r="N1711" s="7">
        <f>Produccion[[#This Row],[Cant. Bolsas]]*Produccion[[#This Row],[Kilos Bolsa]]</f>
        <v>0</v>
      </c>
      <c r="O1711" s="8" t="s">
        <v>45</v>
      </c>
      <c r="P1711" s="29">
        <f>Produccion[[#This Row],[Kilos Producidos]]*VLOOKUP(Produccion[[#This Row],[PRODUCTO]],ValorXKG[#All],2,FALSE)</f>
        <v>0</v>
      </c>
    </row>
    <row r="1712" spans="4:16" x14ac:dyDescent="0.25">
      <c r="D1712" s="4" t="s">
        <v>825</v>
      </c>
      <c r="E1712" s="5">
        <v>44739</v>
      </c>
      <c r="F1712" s="6">
        <v>0.375</v>
      </c>
      <c r="G1712" s="6">
        <v>0.58333333333333337</v>
      </c>
      <c r="H1712" s="6">
        <f>MOD(Produccion[HORA FIN]-Produccion[HORA INICIO],1)</f>
        <v>0.20833333333333337</v>
      </c>
      <c r="I1712" s="16" t="s">
        <v>104</v>
      </c>
      <c r="J1712" s="7" t="s">
        <v>413</v>
      </c>
      <c r="K1712" s="7" t="s">
        <v>26</v>
      </c>
      <c r="L1712" s="7">
        <v>40</v>
      </c>
      <c r="M1712" s="7">
        <v>40</v>
      </c>
      <c r="N1712" s="7">
        <f>Produccion[[#This Row],[Cant. Bolsas]]*Produccion[[#This Row],[Kilos Bolsa]]</f>
        <v>1600</v>
      </c>
      <c r="O1712" s="8" t="s">
        <v>827</v>
      </c>
      <c r="P1712" s="29">
        <f>Produccion[[#This Row],[Kilos Producidos]]*VLOOKUP(Produccion[[#This Row],[PRODUCTO]],ValorXKG[#All],2,FALSE)</f>
        <v>240000</v>
      </c>
    </row>
    <row r="1713" spans="4:16" x14ac:dyDescent="0.25">
      <c r="D1713" s="4" t="s">
        <v>824</v>
      </c>
      <c r="E1713" s="5">
        <v>44739</v>
      </c>
      <c r="F1713" s="6">
        <v>0.58333333333333337</v>
      </c>
      <c r="G1713" s="6">
        <v>0.68055555555555558</v>
      </c>
      <c r="H1713" s="6">
        <f>MOD(Produccion[HORA FIN]-Produccion[HORA INICIO],1)</f>
        <v>9.722222222222221E-2</v>
      </c>
      <c r="I1713" s="16" t="s">
        <v>183</v>
      </c>
      <c r="J1713" s="7" t="s">
        <v>74</v>
      </c>
      <c r="K1713" s="7" t="s">
        <v>26</v>
      </c>
      <c r="L1713" s="7">
        <v>6</v>
      </c>
      <c r="M1713" s="7">
        <v>40</v>
      </c>
      <c r="N1713" s="7">
        <f>Produccion[[#This Row],[Cant. Bolsas]]*Produccion[[#This Row],[Kilos Bolsa]]</f>
        <v>240</v>
      </c>
      <c r="O1713" s="8" t="s">
        <v>827</v>
      </c>
      <c r="P1713" s="29">
        <f>Produccion[[#This Row],[Kilos Producidos]]*VLOOKUP(Produccion[[#This Row],[PRODUCTO]],ValorXKG[#All],2,FALSE)</f>
        <v>36000</v>
      </c>
    </row>
    <row r="1714" spans="4:16" x14ac:dyDescent="0.25">
      <c r="D1714" s="4" t="s">
        <v>824</v>
      </c>
      <c r="E1714" s="5">
        <v>44739</v>
      </c>
      <c r="F1714" s="6">
        <v>0.68055555555555558</v>
      </c>
      <c r="G1714" s="6">
        <v>0.72916666666666663</v>
      </c>
      <c r="H1714" s="6">
        <f>MOD(Produccion[HORA FIN]-Produccion[HORA INICIO],1)</f>
        <v>4.8611111111111049E-2</v>
      </c>
      <c r="I1714" s="16" t="s">
        <v>22</v>
      </c>
      <c r="J1714" s="7" t="s">
        <v>74</v>
      </c>
      <c r="K1714" s="7" t="s">
        <v>23</v>
      </c>
      <c r="L1714" s="7"/>
      <c r="M1714" s="7"/>
      <c r="N1714" s="7">
        <f>Produccion[[#This Row],[Cant. Bolsas]]*Produccion[[#This Row],[Kilos Bolsa]]</f>
        <v>0</v>
      </c>
      <c r="O1714" s="8" t="s">
        <v>45</v>
      </c>
      <c r="P1714" s="29">
        <f>Produccion[[#This Row],[Kilos Producidos]]*VLOOKUP(Produccion[[#This Row],[PRODUCTO]],ValorXKG[#All],2,FALSE)</f>
        <v>0</v>
      </c>
    </row>
    <row r="1715" spans="4:16" x14ac:dyDescent="0.25">
      <c r="D1715" s="4" t="s">
        <v>824</v>
      </c>
      <c r="E1715" s="5">
        <v>44739</v>
      </c>
      <c r="F1715" s="6">
        <v>0.72916666666666663</v>
      </c>
      <c r="G1715" s="6">
        <v>0.88194444444444442</v>
      </c>
      <c r="H1715" s="6">
        <f>MOD(Produccion[HORA FIN]-Produccion[HORA INICIO],1)</f>
        <v>0.15277777777777779</v>
      </c>
      <c r="I1715" s="16" t="s">
        <v>477</v>
      </c>
      <c r="J1715" s="7" t="s">
        <v>74</v>
      </c>
      <c r="K1715" s="7" t="s">
        <v>64</v>
      </c>
      <c r="L1715" s="7">
        <v>42</v>
      </c>
      <c r="M1715" s="7">
        <v>30</v>
      </c>
      <c r="N1715" s="7">
        <f>Produccion[[#This Row],[Cant. Bolsas]]*Produccion[[#This Row],[Kilos Bolsa]]</f>
        <v>1260</v>
      </c>
      <c r="O1715" s="8" t="s">
        <v>827</v>
      </c>
      <c r="P1715" s="29">
        <f>Produccion[[#This Row],[Kilos Producidos]]*VLOOKUP(Produccion[[#This Row],[PRODUCTO]],ValorXKG[#All],2,FALSE)</f>
        <v>144900</v>
      </c>
    </row>
    <row r="1716" spans="4:16" x14ac:dyDescent="0.25">
      <c r="D1716" s="4" t="s">
        <v>824</v>
      </c>
      <c r="E1716" s="5">
        <v>44739</v>
      </c>
      <c r="F1716" s="6">
        <v>0.88194444444444442</v>
      </c>
      <c r="G1716" s="6">
        <v>0.91666666666666663</v>
      </c>
      <c r="H1716" s="6">
        <f>MOD(Produccion[HORA FIN]-Produccion[HORA INICIO],1)</f>
        <v>3.472222222222221E-2</v>
      </c>
      <c r="I1716" s="16" t="s">
        <v>22</v>
      </c>
      <c r="J1716" s="7" t="s">
        <v>74</v>
      </c>
      <c r="K1716" s="7" t="s">
        <v>23</v>
      </c>
      <c r="L1716" s="7"/>
      <c r="M1716" s="7"/>
      <c r="N1716" s="7">
        <f>Produccion[[#This Row],[Cant. Bolsas]]*Produccion[[#This Row],[Kilos Bolsa]]</f>
        <v>0</v>
      </c>
      <c r="O1716" s="8" t="s">
        <v>45</v>
      </c>
      <c r="P1716" s="29">
        <f>Produccion[[#This Row],[Kilos Producidos]]*VLOOKUP(Produccion[[#This Row],[PRODUCTO]],ValorXKG[#All],2,FALSE)</f>
        <v>0</v>
      </c>
    </row>
    <row r="1717" spans="4:16" x14ac:dyDescent="0.25">
      <c r="D1717" s="4" t="s">
        <v>826</v>
      </c>
      <c r="E1717" s="5">
        <v>44739</v>
      </c>
      <c r="F1717" s="6">
        <v>0.91666666666666663</v>
      </c>
      <c r="G1717" s="6">
        <v>0.25</v>
      </c>
      <c r="H1717" s="6">
        <f>MOD(Produccion[HORA FIN]-Produccion[HORA INICIO],1)</f>
        <v>0.33333333333333337</v>
      </c>
      <c r="I1717" s="16" t="s">
        <v>410</v>
      </c>
      <c r="J1717" s="7" t="s">
        <v>788</v>
      </c>
      <c r="K1717" s="7" t="s">
        <v>38</v>
      </c>
      <c r="L1717" s="7">
        <v>50</v>
      </c>
      <c r="M1717" s="7">
        <v>30</v>
      </c>
      <c r="N1717" s="7">
        <f>Produccion[[#This Row],[Cant. Bolsas]]*Produccion[[#This Row],[Kilos Bolsa]]</f>
        <v>1500</v>
      </c>
      <c r="O1717" s="8" t="s">
        <v>827</v>
      </c>
      <c r="P1717" s="29">
        <f>Produccion[[#This Row],[Kilos Producidos]]*VLOOKUP(Produccion[[#This Row],[PRODUCTO]],ValorXKG[#All],2,FALSE)</f>
        <v>247500</v>
      </c>
    </row>
    <row r="1718" spans="4:16" x14ac:dyDescent="0.25">
      <c r="D1718" s="4" t="s">
        <v>826</v>
      </c>
      <c r="E1718" s="5">
        <v>44739</v>
      </c>
      <c r="F1718" s="6">
        <v>0.91666666666666663</v>
      </c>
      <c r="G1718" s="6">
        <v>0.25</v>
      </c>
      <c r="H1718" s="6">
        <f>MOD(Produccion[HORA FIN]-Produccion[HORA INICIO],1)</f>
        <v>0.33333333333333337</v>
      </c>
      <c r="I1718" s="16" t="s">
        <v>15</v>
      </c>
      <c r="J1718" s="7" t="s">
        <v>788</v>
      </c>
      <c r="K1718" s="7" t="s">
        <v>36</v>
      </c>
      <c r="L1718" s="7">
        <v>50</v>
      </c>
      <c r="M1718" s="7">
        <v>20</v>
      </c>
      <c r="N1718" s="7">
        <f>Produccion[[#This Row],[Cant. Bolsas]]*Produccion[[#This Row],[Kilos Bolsa]]</f>
        <v>1000</v>
      </c>
      <c r="O1718" s="8" t="s">
        <v>827</v>
      </c>
      <c r="P1718" s="29">
        <f>Produccion[[#This Row],[Kilos Producidos]]*VLOOKUP(Produccion[[#This Row],[PRODUCTO]],ValorXKG[#All],2,FALSE)</f>
        <v>115000</v>
      </c>
    </row>
    <row r="1719" spans="4:16" x14ac:dyDescent="0.25">
      <c r="D1719" s="4" t="s">
        <v>825</v>
      </c>
      <c r="E1719" s="5">
        <v>44740</v>
      </c>
      <c r="F1719" s="6">
        <v>0.25</v>
      </c>
      <c r="G1719" s="6">
        <v>0.27083333333333331</v>
      </c>
      <c r="H1719" s="6">
        <f>MOD(Produccion[HORA FIN]-Produccion[HORA INICIO],1)</f>
        <v>2.0833333333333315E-2</v>
      </c>
      <c r="I1719" s="16" t="s">
        <v>22</v>
      </c>
      <c r="J1719" s="7" t="s">
        <v>413</v>
      </c>
      <c r="K1719" s="7" t="s">
        <v>23</v>
      </c>
      <c r="L1719" s="7"/>
      <c r="M1719" s="7"/>
      <c r="N1719" s="7">
        <f>Produccion[[#This Row],[Cant. Bolsas]]*Produccion[[#This Row],[Kilos Bolsa]]</f>
        <v>0</v>
      </c>
      <c r="O1719" s="8" t="s">
        <v>45</v>
      </c>
      <c r="P1719" s="29">
        <f>Produccion[[#This Row],[Kilos Producidos]]*VLOOKUP(Produccion[[#This Row],[PRODUCTO]],ValorXKG[#All],2,FALSE)</f>
        <v>0</v>
      </c>
    </row>
    <row r="1720" spans="4:16" x14ac:dyDescent="0.25">
      <c r="D1720" s="4" t="s">
        <v>825</v>
      </c>
      <c r="E1720" s="5">
        <v>44740</v>
      </c>
      <c r="F1720" s="6">
        <v>0.27083333333333331</v>
      </c>
      <c r="G1720" s="6">
        <v>0.30208333333333331</v>
      </c>
      <c r="H1720" s="6">
        <f>MOD(Produccion[HORA FIN]-Produccion[HORA INICIO],1)</f>
        <v>3.125E-2</v>
      </c>
      <c r="I1720" s="16" t="s">
        <v>22</v>
      </c>
      <c r="J1720" s="7" t="s">
        <v>413</v>
      </c>
      <c r="K1720" s="7" t="s">
        <v>23</v>
      </c>
      <c r="L1720" s="7"/>
      <c r="M1720" s="7"/>
      <c r="N1720" s="7">
        <f>Produccion[[#This Row],[Cant. Bolsas]]*Produccion[[#This Row],[Kilos Bolsa]]</f>
        <v>0</v>
      </c>
      <c r="O1720" s="8" t="s">
        <v>45</v>
      </c>
      <c r="P1720" s="29">
        <f>Produccion[[#This Row],[Kilos Producidos]]*VLOOKUP(Produccion[[#This Row],[PRODUCTO]],ValorXKG[#All],2,FALSE)</f>
        <v>0</v>
      </c>
    </row>
    <row r="1721" spans="4:16" x14ac:dyDescent="0.25">
      <c r="D1721" s="4" t="s">
        <v>825</v>
      </c>
      <c r="E1721" s="5">
        <v>44740</v>
      </c>
      <c r="F1721" s="6">
        <v>0.30208333333333331</v>
      </c>
      <c r="G1721" s="6">
        <v>0.34722222222222221</v>
      </c>
      <c r="H1721" s="6">
        <f>MOD(Produccion[HORA FIN]-Produccion[HORA INICIO],1)</f>
        <v>4.5138888888888895E-2</v>
      </c>
      <c r="I1721" s="16" t="s">
        <v>356</v>
      </c>
      <c r="J1721" s="7" t="s">
        <v>413</v>
      </c>
      <c r="K1721" s="7" t="s">
        <v>36</v>
      </c>
      <c r="L1721" s="7">
        <v>4</v>
      </c>
      <c r="M1721" s="7">
        <v>30</v>
      </c>
      <c r="N1721" s="7">
        <f>Produccion[[#This Row],[Cant. Bolsas]]*Produccion[[#This Row],[Kilos Bolsa]]</f>
        <v>120</v>
      </c>
      <c r="O1721" s="8" t="s">
        <v>827</v>
      </c>
      <c r="P1721" s="29">
        <f>Produccion[[#This Row],[Kilos Producidos]]*VLOOKUP(Produccion[[#This Row],[PRODUCTO]],ValorXKG[#All],2,FALSE)</f>
        <v>13800</v>
      </c>
    </row>
    <row r="1722" spans="4:16" x14ac:dyDescent="0.25">
      <c r="D1722" s="4" t="s">
        <v>825</v>
      </c>
      <c r="E1722" s="5">
        <v>44740</v>
      </c>
      <c r="F1722" s="6">
        <v>0.30208333333333331</v>
      </c>
      <c r="G1722" s="6">
        <v>0.34722222222222221</v>
      </c>
      <c r="H1722" s="6">
        <f>MOD(Produccion[HORA FIN]-Produccion[HORA INICIO],1)</f>
        <v>4.5138888888888895E-2</v>
      </c>
      <c r="I1722" s="16" t="s">
        <v>478</v>
      </c>
      <c r="J1722" s="7" t="s">
        <v>413</v>
      </c>
      <c r="K1722" s="7" t="s">
        <v>38</v>
      </c>
      <c r="L1722" s="7">
        <v>4</v>
      </c>
      <c r="M1722" s="7">
        <v>20</v>
      </c>
      <c r="N1722" s="7">
        <f>Produccion[[#This Row],[Cant. Bolsas]]*Produccion[[#This Row],[Kilos Bolsa]]</f>
        <v>80</v>
      </c>
      <c r="O1722" s="8" t="s">
        <v>827</v>
      </c>
      <c r="P1722" s="29">
        <f>Produccion[[#This Row],[Kilos Producidos]]*VLOOKUP(Produccion[[#This Row],[PRODUCTO]],ValorXKG[#All],2,FALSE)</f>
        <v>13200</v>
      </c>
    </row>
    <row r="1723" spans="4:16" x14ac:dyDescent="0.25">
      <c r="D1723" s="4" t="s">
        <v>825</v>
      </c>
      <c r="E1723" s="5">
        <v>44740</v>
      </c>
      <c r="F1723" s="6">
        <v>0.34722222222222221</v>
      </c>
      <c r="G1723" s="6">
        <v>0.36805555555555558</v>
      </c>
      <c r="H1723" s="6">
        <f>MOD(Produccion[HORA FIN]-Produccion[HORA INICIO],1)</f>
        <v>2.083333333333337E-2</v>
      </c>
      <c r="I1723" s="16" t="s">
        <v>22</v>
      </c>
      <c r="J1723" s="7" t="s">
        <v>413</v>
      </c>
      <c r="K1723" s="7" t="s">
        <v>23</v>
      </c>
      <c r="L1723" s="7"/>
      <c r="M1723" s="7"/>
      <c r="N1723" s="7">
        <f>Produccion[[#This Row],[Cant. Bolsas]]*Produccion[[#This Row],[Kilos Bolsa]]</f>
        <v>0</v>
      </c>
      <c r="O1723" s="8" t="s">
        <v>45</v>
      </c>
      <c r="P1723" s="29">
        <f>Produccion[[#This Row],[Kilos Producidos]]*VLOOKUP(Produccion[[#This Row],[PRODUCTO]],ValorXKG[#All],2,FALSE)</f>
        <v>0</v>
      </c>
    </row>
    <row r="1724" spans="4:16" x14ac:dyDescent="0.25">
      <c r="D1724" s="4" t="s">
        <v>825</v>
      </c>
      <c r="E1724" s="5">
        <v>44740</v>
      </c>
      <c r="F1724" s="6">
        <v>0.36805555555555558</v>
      </c>
      <c r="G1724" s="6">
        <v>0.52777777777777779</v>
      </c>
      <c r="H1724" s="6">
        <f>MOD(Produccion[HORA FIN]-Produccion[HORA INICIO],1)</f>
        <v>0.15972222222222221</v>
      </c>
      <c r="I1724" s="16" t="s">
        <v>323</v>
      </c>
      <c r="J1724" s="7" t="s">
        <v>413</v>
      </c>
      <c r="K1724" s="7" t="s">
        <v>331</v>
      </c>
      <c r="L1724" s="7">
        <v>34</v>
      </c>
      <c r="M1724" s="7">
        <v>30</v>
      </c>
      <c r="N1724" s="7">
        <f>Produccion[[#This Row],[Cant. Bolsas]]*Produccion[[#This Row],[Kilos Bolsa]]</f>
        <v>1020</v>
      </c>
      <c r="O1724" s="8" t="s">
        <v>827</v>
      </c>
      <c r="P1724" s="29">
        <f>Produccion[[#This Row],[Kilos Producidos]]*VLOOKUP(Produccion[[#This Row],[PRODUCTO]],ValorXKG[#All],2,FALSE)</f>
        <v>117300</v>
      </c>
    </row>
    <row r="1725" spans="4:16" x14ac:dyDescent="0.25">
      <c r="D1725" s="4" t="s">
        <v>825</v>
      </c>
      <c r="E1725" s="5">
        <v>44740</v>
      </c>
      <c r="F1725" s="6">
        <v>0.52777777777777779</v>
      </c>
      <c r="G1725" s="6">
        <v>0.58333333333333337</v>
      </c>
      <c r="H1725" s="6">
        <f>MOD(Produccion[HORA FIN]-Produccion[HORA INICIO],1)</f>
        <v>5.555555555555558E-2</v>
      </c>
      <c r="I1725" s="16" t="s">
        <v>22</v>
      </c>
      <c r="J1725" s="7" t="s">
        <v>413</v>
      </c>
      <c r="K1725" s="7" t="s">
        <v>23</v>
      </c>
      <c r="L1725" s="7"/>
      <c r="M1725" s="7"/>
      <c r="N1725" s="7">
        <f>Produccion[[#This Row],[Cant. Bolsas]]*Produccion[[#This Row],[Kilos Bolsa]]</f>
        <v>0</v>
      </c>
      <c r="O1725" s="8" t="s">
        <v>41</v>
      </c>
      <c r="P1725" s="29">
        <f>Produccion[[#This Row],[Kilos Producidos]]*VLOOKUP(Produccion[[#This Row],[PRODUCTO]],ValorXKG[#All],2,FALSE)</f>
        <v>0</v>
      </c>
    </row>
    <row r="1726" spans="4:16" x14ac:dyDescent="0.25">
      <c r="D1726" s="4" t="s">
        <v>824</v>
      </c>
      <c r="E1726" s="5">
        <v>44740</v>
      </c>
      <c r="F1726" s="6">
        <v>0.58333333333333337</v>
      </c>
      <c r="G1726" s="6">
        <v>0.8125</v>
      </c>
      <c r="H1726" s="6">
        <f>MOD(Produccion[HORA FIN]-Produccion[HORA INICIO],1)</f>
        <v>0.22916666666666663</v>
      </c>
      <c r="I1726" s="16" t="s">
        <v>22</v>
      </c>
      <c r="J1726" s="7" t="s">
        <v>74</v>
      </c>
      <c r="K1726" s="7" t="s">
        <v>23</v>
      </c>
      <c r="L1726" s="7"/>
      <c r="M1726" s="7"/>
      <c r="N1726" s="7">
        <f>Produccion[[#This Row],[Cant. Bolsas]]*Produccion[[#This Row],[Kilos Bolsa]]</f>
        <v>0</v>
      </c>
      <c r="O1726" s="8" t="s">
        <v>45</v>
      </c>
      <c r="P1726" s="29">
        <f>Produccion[[#This Row],[Kilos Producidos]]*VLOOKUP(Produccion[[#This Row],[PRODUCTO]],ValorXKG[#All],2,FALSE)</f>
        <v>0</v>
      </c>
    </row>
    <row r="1727" spans="4:16" x14ac:dyDescent="0.25">
      <c r="D1727" s="4" t="s">
        <v>824</v>
      </c>
      <c r="E1727" s="5">
        <v>44740</v>
      </c>
      <c r="F1727" s="6">
        <v>0.8125</v>
      </c>
      <c r="G1727" s="6">
        <v>0.91666666666666663</v>
      </c>
      <c r="H1727" s="6">
        <f>MOD(Produccion[HORA FIN]-Produccion[HORA INICIO],1)</f>
        <v>0.10416666666666663</v>
      </c>
      <c r="I1727" s="16" t="s">
        <v>22</v>
      </c>
      <c r="J1727" s="7" t="s">
        <v>74</v>
      </c>
      <c r="K1727" s="7" t="s">
        <v>13</v>
      </c>
      <c r="L1727" s="7"/>
      <c r="M1727" s="7"/>
      <c r="N1727" s="7">
        <f>Produccion[[#This Row],[Cant. Bolsas]]*Produccion[[#This Row],[Kilos Bolsa]]</f>
        <v>0</v>
      </c>
      <c r="O1727" s="8" t="s">
        <v>827</v>
      </c>
      <c r="P1727" s="29">
        <f>Produccion[[#This Row],[Kilos Producidos]]*VLOOKUP(Produccion[[#This Row],[PRODUCTO]],ValorXKG[#All],2,FALSE)</f>
        <v>0</v>
      </c>
    </row>
    <row r="1728" spans="4:16" x14ac:dyDescent="0.25">
      <c r="D1728" s="4" t="s">
        <v>826</v>
      </c>
      <c r="E1728" s="5">
        <v>44740</v>
      </c>
      <c r="F1728" s="6">
        <v>0.91666666666666663</v>
      </c>
      <c r="G1728" s="6">
        <v>0.16666666666666666</v>
      </c>
      <c r="H1728" s="6">
        <f>MOD(Produccion[HORA FIN]-Produccion[HORA INICIO],1)</f>
        <v>0.25</v>
      </c>
      <c r="I1728" s="16" t="s">
        <v>22</v>
      </c>
      <c r="J1728" s="7" t="s">
        <v>788</v>
      </c>
      <c r="K1728" s="7" t="s">
        <v>13</v>
      </c>
      <c r="L1728" s="7"/>
      <c r="M1728" s="7"/>
      <c r="N1728" s="7">
        <f>Produccion[[#This Row],[Cant. Bolsas]]*Produccion[[#This Row],[Kilos Bolsa]]</f>
        <v>0</v>
      </c>
      <c r="O1728" s="8" t="s">
        <v>827</v>
      </c>
      <c r="P1728" s="29">
        <f>Produccion[[#This Row],[Kilos Producidos]]*VLOOKUP(Produccion[[#This Row],[PRODUCTO]],ValorXKG[#All],2,FALSE)</f>
        <v>0</v>
      </c>
    </row>
    <row r="1729" spans="4:16" x14ac:dyDescent="0.25">
      <c r="D1729" s="4" t="s">
        <v>826</v>
      </c>
      <c r="E1729" s="5">
        <v>44740</v>
      </c>
      <c r="F1729" s="6">
        <v>0.16666666666666666</v>
      </c>
      <c r="G1729" s="6">
        <v>0.21875</v>
      </c>
      <c r="H1729" s="6">
        <f>MOD(Produccion[HORA FIN]-Produccion[HORA INICIO],1)</f>
        <v>5.2083333333333343E-2</v>
      </c>
      <c r="I1729" s="16" t="s">
        <v>22</v>
      </c>
      <c r="J1729" s="7" t="s">
        <v>788</v>
      </c>
      <c r="K1729" s="7" t="s">
        <v>19</v>
      </c>
      <c r="L1729" s="7"/>
      <c r="M1729" s="7"/>
      <c r="N1729" s="7">
        <f>Produccion[[#This Row],[Cant. Bolsas]]*Produccion[[#This Row],[Kilos Bolsa]]</f>
        <v>0</v>
      </c>
      <c r="O1729" s="8" t="s">
        <v>827</v>
      </c>
      <c r="P1729" s="29">
        <f>Produccion[[#This Row],[Kilos Producidos]]*VLOOKUP(Produccion[[#This Row],[PRODUCTO]],ValorXKG[#All],2,FALSE)</f>
        <v>0</v>
      </c>
    </row>
    <row r="1730" spans="4:16" x14ac:dyDescent="0.25">
      <c r="D1730" s="4" t="s">
        <v>826</v>
      </c>
      <c r="E1730" s="5">
        <v>44740</v>
      </c>
      <c r="F1730" s="6">
        <v>0.21875</v>
      </c>
      <c r="G1730" s="6">
        <v>0.25</v>
      </c>
      <c r="H1730" s="6">
        <f>MOD(Produccion[HORA FIN]-Produccion[HORA INICIO],1)</f>
        <v>3.125E-2</v>
      </c>
      <c r="I1730" s="16" t="s">
        <v>22</v>
      </c>
      <c r="J1730" s="7" t="s">
        <v>788</v>
      </c>
      <c r="K1730" s="7" t="s">
        <v>23</v>
      </c>
      <c r="L1730" s="7"/>
      <c r="M1730" s="7"/>
      <c r="N1730" s="7">
        <f>Produccion[[#This Row],[Cant. Bolsas]]*Produccion[[#This Row],[Kilos Bolsa]]</f>
        <v>0</v>
      </c>
      <c r="O1730" s="8" t="s">
        <v>24</v>
      </c>
      <c r="P1730" s="29">
        <f>Produccion[[#This Row],[Kilos Producidos]]*VLOOKUP(Produccion[[#This Row],[PRODUCTO]],ValorXKG[#All],2,FALSE)</f>
        <v>0</v>
      </c>
    </row>
    <row r="1731" spans="4:16" x14ac:dyDescent="0.25">
      <c r="D1731" s="4" t="s">
        <v>825</v>
      </c>
      <c r="E1731" s="5">
        <v>44741</v>
      </c>
      <c r="F1731" s="6">
        <v>0.25</v>
      </c>
      <c r="G1731" s="6">
        <v>0.40277777777777779</v>
      </c>
      <c r="H1731" s="6">
        <f>MOD(Produccion[HORA FIN]-Produccion[HORA INICIO],1)</f>
        <v>0.15277777777777779</v>
      </c>
      <c r="I1731" s="16" t="s">
        <v>22</v>
      </c>
      <c r="J1731" s="7" t="s">
        <v>413</v>
      </c>
      <c r="K1731" s="7" t="s">
        <v>23</v>
      </c>
      <c r="L1731" s="7"/>
      <c r="M1731" s="7"/>
      <c r="N1731" s="7">
        <f>Produccion[[#This Row],[Cant. Bolsas]]*Produccion[[#This Row],[Kilos Bolsa]]</f>
        <v>0</v>
      </c>
      <c r="O1731" s="8" t="s">
        <v>45</v>
      </c>
      <c r="P1731" s="29">
        <f>Produccion[[#This Row],[Kilos Producidos]]*VLOOKUP(Produccion[[#This Row],[PRODUCTO]],ValorXKG[#All],2,FALSE)</f>
        <v>0</v>
      </c>
    </row>
    <row r="1732" spans="4:16" x14ac:dyDescent="0.25">
      <c r="D1732" s="4" t="s">
        <v>825</v>
      </c>
      <c r="E1732" s="5">
        <v>44741</v>
      </c>
      <c r="F1732" s="6">
        <v>0.40277777777777779</v>
      </c>
      <c r="G1732" s="6">
        <v>0.58333333333333337</v>
      </c>
      <c r="H1732" s="6">
        <f>MOD(Produccion[HORA FIN]-Produccion[HORA INICIO],1)</f>
        <v>0.18055555555555558</v>
      </c>
      <c r="I1732" s="16" t="s">
        <v>22</v>
      </c>
      <c r="J1732" s="7" t="s">
        <v>413</v>
      </c>
      <c r="K1732" s="7" t="s">
        <v>19</v>
      </c>
      <c r="L1732" s="7"/>
      <c r="M1732" s="7"/>
      <c r="N1732" s="7">
        <f>Produccion[[#This Row],[Cant. Bolsas]]*Produccion[[#This Row],[Kilos Bolsa]]</f>
        <v>0</v>
      </c>
      <c r="O1732" s="8" t="s">
        <v>827</v>
      </c>
      <c r="P1732" s="29">
        <f>Produccion[[#This Row],[Kilos Producidos]]*VLOOKUP(Produccion[[#This Row],[PRODUCTO]],ValorXKG[#All],2,FALSE)</f>
        <v>0</v>
      </c>
    </row>
    <row r="1733" spans="4:16" x14ac:dyDescent="0.25">
      <c r="D1733" s="4" t="s">
        <v>824</v>
      </c>
      <c r="E1733" s="5">
        <v>44741</v>
      </c>
      <c r="F1733" s="6">
        <v>0.58333333333333337</v>
      </c>
      <c r="G1733" s="6">
        <v>0.63888888888888884</v>
      </c>
      <c r="H1733" s="6">
        <f>MOD(Produccion[HORA FIN]-Produccion[HORA INICIO],1)</f>
        <v>5.5555555555555469E-2</v>
      </c>
      <c r="I1733" s="16" t="s">
        <v>22</v>
      </c>
      <c r="J1733" s="7" t="s">
        <v>74</v>
      </c>
      <c r="K1733" s="7" t="s">
        <v>19</v>
      </c>
      <c r="L1733" s="7"/>
      <c r="M1733" s="7"/>
      <c r="N1733" s="7">
        <f>Produccion[[#This Row],[Cant. Bolsas]]*Produccion[[#This Row],[Kilos Bolsa]]</f>
        <v>0</v>
      </c>
      <c r="O1733" s="8" t="s">
        <v>827</v>
      </c>
      <c r="P1733" s="29">
        <f>Produccion[[#This Row],[Kilos Producidos]]*VLOOKUP(Produccion[[#This Row],[PRODUCTO]],ValorXKG[#All],2,FALSE)</f>
        <v>0</v>
      </c>
    </row>
    <row r="1734" spans="4:16" x14ac:dyDescent="0.25">
      <c r="D1734" s="4" t="s">
        <v>824</v>
      </c>
      <c r="E1734" s="5">
        <v>44741</v>
      </c>
      <c r="F1734" s="6">
        <v>0.63888888888888884</v>
      </c>
      <c r="G1734" s="6">
        <v>0.8125</v>
      </c>
      <c r="H1734" s="6">
        <f>MOD(Produccion[HORA FIN]-Produccion[HORA INICIO],1)</f>
        <v>0.17361111111111116</v>
      </c>
      <c r="I1734" s="16" t="s">
        <v>22</v>
      </c>
      <c r="J1734" s="7" t="s">
        <v>74</v>
      </c>
      <c r="K1734" s="7" t="s">
        <v>23</v>
      </c>
      <c r="L1734" s="7"/>
      <c r="M1734" s="7"/>
      <c r="N1734" s="7">
        <f>Produccion[[#This Row],[Cant. Bolsas]]*Produccion[[#This Row],[Kilos Bolsa]]</f>
        <v>0</v>
      </c>
      <c r="O1734" s="8" t="s">
        <v>45</v>
      </c>
      <c r="P1734" s="29">
        <f>Produccion[[#This Row],[Kilos Producidos]]*VLOOKUP(Produccion[[#This Row],[PRODUCTO]],ValorXKG[#All],2,FALSE)</f>
        <v>0</v>
      </c>
    </row>
    <row r="1735" spans="4:16" x14ac:dyDescent="0.25">
      <c r="D1735" s="4" t="s">
        <v>824</v>
      </c>
      <c r="E1735" s="5">
        <v>44741</v>
      </c>
      <c r="F1735" s="6">
        <v>0.8125</v>
      </c>
      <c r="G1735" s="6">
        <v>0.91666666666666663</v>
      </c>
      <c r="H1735" s="6">
        <f>MOD(Produccion[HORA FIN]-Produccion[HORA INICIO],1)</f>
        <v>0.10416666666666663</v>
      </c>
      <c r="I1735" s="16" t="s">
        <v>22</v>
      </c>
      <c r="J1735" s="7" t="s">
        <v>74</v>
      </c>
      <c r="K1735" s="7" t="s">
        <v>13</v>
      </c>
      <c r="L1735" s="7"/>
      <c r="M1735" s="7"/>
      <c r="N1735" s="7">
        <f>Produccion[[#This Row],[Cant. Bolsas]]*Produccion[[#This Row],[Kilos Bolsa]]</f>
        <v>0</v>
      </c>
      <c r="O1735" s="8" t="s">
        <v>827</v>
      </c>
      <c r="P1735" s="29">
        <f>Produccion[[#This Row],[Kilos Producidos]]*VLOOKUP(Produccion[[#This Row],[PRODUCTO]],ValorXKG[#All],2,FALSE)</f>
        <v>0</v>
      </c>
    </row>
    <row r="1736" spans="4:16" x14ac:dyDescent="0.25">
      <c r="D1736" s="4" t="s">
        <v>826</v>
      </c>
      <c r="E1736" s="5">
        <v>44741</v>
      </c>
      <c r="F1736" s="6">
        <v>0.91666666666666663</v>
      </c>
      <c r="G1736" s="6">
        <v>0.97916666666666663</v>
      </c>
      <c r="H1736" s="6">
        <f>MOD(Produccion[HORA FIN]-Produccion[HORA INICIO],1)</f>
        <v>6.25E-2</v>
      </c>
      <c r="I1736" s="16" t="s">
        <v>22</v>
      </c>
      <c r="J1736" s="7" t="s">
        <v>788</v>
      </c>
      <c r="K1736" s="7" t="s">
        <v>13</v>
      </c>
      <c r="L1736" s="7"/>
      <c r="M1736" s="7"/>
      <c r="N1736" s="7">
        <f>Produccion[[#This Row],[Cant. Bolsas]]*Produccion[[#This Row],[Kilos Bolsa]]</f>
        <v>0</v>
      </c>
      <c r="O1736" s="8" t="s">
        <v>827</v>
      </c>
      <c r="P1736" s="29">
        <f>Produccion[[#This Row],[Kilos Producidos]]*VLOOKUP(Produccion[[#This Row],[PRODUCTO]],ValorXKG[#All],2,FALSE)</f>
        <v>0</v>
      </c>
    </row>
    <row r="1737" spans="4:16" x14ac:dyDescent="0.25">
      <c r="D1737" s="4" t="s">
        <v>826</v>
      </c>
      <c r="E1737" s="5">
        <v>44741</v>
      </c>
      <c r="F1737" s="6">
        <v>0.97916666666666663</v>
      </c>
      <c r="G1737" s="6">
        <v>4.1666666666666664E-2</v>
      </c>
      <c r="H1737" s="6">
        <f>MOD(Produccion[HORA FIN]-Produccion[HORA INICIO],1)</f>
        <v>6.25E-2</v>
      </c>
      <c r="I1737" s="16" t="s">
        <v>22</v>
      </c>
      <c r="J1737" s="7" t="s">
        <v>788</v>
      </c>
      <c r="K1737" s="7" t="s">
        <v>23</v>
      </c>
      <c r="L1737" s="7">
        <v>0</v>
      </c>
      <c r="M1737" s="7">
        <v>0</v>
      </c>
      <c r="N1737" s="7">
        <f>Produccion[[#This Row],[Cant. Bolsas]]*Produccion[[#This Row],[Kilos Bolsa]]</f>
        <v>0</v>
      </c>
      <c r="O1737" s="8" t="s">
        <v>28</v>
      </c>
      <c r="P1737" s="29">
        <f>Produccion[[#This Row],[Kilos Producidos]]*VLOOKUP(Produccion[[#This Row],[PRODUCTO]],ValorXKG[#All],2,FALSE)</f>
        <v>0</v>
      </c>
    </row>
    <row r="1738" spans="4:16" x14ac:dyDescent="0.25">
      <c r="D1738" s="4" t="s">
        <v>826</v>
      </c>
      <c r="E1738" s="5">
        <v>44741</v>
      </c>
      <c r="F1738" s="6">
        <v>4.1666666666666664E-2</v>
      </c>
      <c r="G1738" s="6">
        <v>0.25</v>
      </c>
      <c r="H1738" s="6">
        <f>MOD(Produccion[HORA FIN]-Produccion[HORA INICIO],1)</f>
        <v>0.20833333333333334</v>
      </c>
      <c r="I1738" s="16" t="s">
        <v>479</v>
      </c>
      <c r="J1738" s="7" t="s">
        <v>788</v>
      </c>
      <c r="K1738" s="7" t="s">
        <v>32</v>
      </c>
      <c r="L1738" s="7">
        <v>26</v>
      </c>
      <c r="M1738" s="7">
        <v>30</v>
      </c>
      <c r="N1738" s="7">
        <f>Produccion[[#This Row],[Cant. Bolsas]]*Produccion[[#This Row],[Kilos Bolsa]]</f>
        <v>780</v>
      </c>
      <c r="O1738" s="8" t="s">
        <v>827</v>
      </c>
      <c r="P1738" s="29">
        <f>Produccion[[#This Row],[Kilos Producidos]]*VLOOKUP(Produccion[[#This Row],[PRODUCTO]],ValorXKG[#All],2,FALSE)</f>
        <v>89700</v>
      </c>
    </row>
    <row r="1739" spans="4:16" x14ac:dyDescent="0.25">
      <c r="D1739" s="4" t="s">
        <v>826</v>
      </c>
      <c r="E1739" s="5">
        <v>44741</v>
      </c>
      <c r="F1739" s="6">
        <v>4.1666666666666664E-2</v>
      </c>
      <c r="G1739" s="6">
        <v>0.25</v>
      </c>
      <c r="H1739" s="6">
        <f>MOD(Produccion[HORA FIN]-Produccion[HORA INICIO],1)</f>
        <v>0.20833333333333334</v>
      </c>
      <c r="I1739" s="16" t="s">
        <v>480</v>
      </c>
      <c r="J1739" s="7" t="s">
        <v>788</v>
      </c>
      <c r="K1739" s="7" t="s">
        <v>36</v>
      </c>
      <c r="L1739" s="7">
        <v>26</v>
      </c>
      <c r="M1739" s="7">
        <v>20</v>
      </c>
      <c r="N1739" s="7">
        <f>Produccion[[#This Row],[Cant. Bolsas]]*Produccion[[#This Row],[Kilos Bolsa]]</f>
        <v>520</v>
      </c>
      <c r="O1739" s="8" t="s">
        <v>827</v>
      </c>
      <c r="P1739" s="29">
        <f>Produccion[[#This Row],[Kilos Producidos]]*VLOOKUP(Produccion[[#This Row],[PRODUCTO]],ValorXKG[#All],2,FALSE)</f>
        <v>59800</v>
      </c>
    </row>
    <row r="1740" spans="4:16" x14ac:dyDescent="0.25">
      <c r="D1740" s="4" t="s">
        <v>825</v>
      </c>
      <c r="E1740" s="5">
        <v>44742</v>
      </c>
      <c r="F1740" s="6">
        <v>0.25</v>
      </c>
      <c r="G1740" s="6">
        <v>0.3125</v>
      </c>
      <c r="H1740" s="6">
        <f>MOD(Produccion[HORA FIN]-Produccion[HORA INICIO],1)</f>
        <v>6.25E-2</v>
      </c>
      <c r="I1740" s="16" t="s">
        <v>75</v>
      </c>
      <c r="J1740" s="7" t="s">
        <v>413</v>
      </c>
      <c r="K1740" s="7" t="s">
        <v>36</v>
      </c>
      <c r="L1740" s="7">
        <v>7</v>
      </c>
      <c r="M1740" s="7">
        <v>30</v>
      </c>
      <c r="N1740" s="7">
        <f>Produccion[[#This Row],[Cant. Bolsas]]*Produccion[[#This Row],[Kilos Bolsa]]</f>
        <v>210</v>
      </c>
      <c r="O1740" s="8" t="s">
        <v>827</v>
      </c>
      <c r="P1740" s="29">
        <f>Produccion[[#This Row],[Kilos Producidos]]*VLOOKUP(Produccion[[#This Row],[PRODUCTO]],ValorXKG[#All],2,FALSE)</f>
        <v>24150</v>
      </c>
    </row>
    <row r="1741" spans="4:16" x14ac:dyDescent="0.25">
      <c r="D1741" s="4" t="s">
        <v>825</v>
      </c>
      <c r="E1741" s="5">
        <v>44742</v>
      </c>
      <c r="F1741" s="6">
        <v>0.25</v>
      </c>
      <c r="G1741" s="6">
        <v>0.3125</v>
      </c>
      <c r="H1741" s="6">
        <f>MOD(Produccion[HORA FIN]-Produccion[HORA INICIO],1)</f>
        <v>6.25E-2</v>
      </c>
      <c r="I1741" s="16" t="s">
        <v>481</v>
      </c>
      <c r="J1741" s="7" t="s">
        <v>413</v>
      </c>
      <c r="K1741" s="7" t="s">
        <v>38</v>
      </c>
      <c r="L1741" s="7">
        <v>7</v>
      </c>
      <c r="M1741" s="7">
        <v>20</v>
      </c>
      <c r="N1741" s="7">
        <f>Produccion[[#This Row],[Cant. Bolsas]]*Produccion[[#This Row],[Kilos Bolsa]]</f>
        <v>140</v>
      </c>
      <c r="O1741" s="8" t="s">
        <v>827</v>
      </c>
      <c r="P1741" s="29">
        <f>Produccion[[#This Row],[Kilos Producidos]]*VLOOKUP(Produccion[[#This Row],[PRODUCTO]],ValorXKG[#All],2,FALSE)</f>
        <v>23100</v>
      </c>
    </row>
    <row r="1742" spans="4:16" x14ac:dyDescent="0.25">
      <c r="D1742" s="4" t="s">
        <v>825</v>
      </c>
      <c r="E1742" s="5">
        <v>44742</v>
      </c>
      <c r="F1742" s="6">
        <v>0.3125</v>
      </c>
      <c r="G1742" s="6">
        <v>0.3263888888888889</v>
      </c>
      <c r="H1742" s="6">
        <f>MOD(Produccion[HORA FIN]-Produccion[HORA INICIO],1)</f>
        <v>1.3888888888888895E-2</v>
      </c>
      <c r="I1742" s="16" t="s">
        <v>22</v>
      </c>
      <c r="J1742" s="7" t="s">
        <v>413</v>
      </c>
      <c r="K1742" s="7" t="s">
        <v>23</v>
      </c>
      <c r="L1742" s="7"/>
      <c r="M1742" s="7"/>
      <c r="N1742" s="7">
        <f>Produccion[[#This Row],[Cant. Bolsas]]*Produccion[[#This Row],[Kilos Bolsa]]</f>
        <v>0</v>
      </c>
      <c r="O1742" s="8" t="s">
        <v>45</v>
      </c>
      <c r="P1742" s="29">
        <f>Produccion[[#This Row],[Kilos Producidos]]*VLOOKUP(Produccion[[#This Row],[PRODUCTO]],ValorXKG[#All],2,FALSE)</f>
        <v>0</v>
      </c>
    </row>
    <row r="1743" spans="4:16" x14ac:dyDescent="0.25">
      <c r="D1743" s="4" t="s">
        <v>825</v>
      </c>
      <c r="E1743" s="5">
        <v>44742</v>
      </c>
      <c r="F1743" s="6">
        <v>0.3263888888888889</v>
      </c>
      <c r="G1743" s="6">
        <v>0.4548611111111111</v>
      </c>
      <c r="H1743" s="6">
        <f>MOD(Produccion[HORA FIN]-Produccion[HORA INICIO],1)</f>
        <v>0.12847222222222221</v>
      </c>
      <c r="I1743" s="16" t="s">
        <v>482</v>
      </c>
      <c r="J1743" s="7" t="s">
        <v>413</v>
      </c>
      <c r="K1743" s="7" t="s">
        <v>36</v>
      </c>
      <c r="L1743" s="7">
        <v>17</v>
      </c>
      <c r="M1743" s="7">
        <v>30</v>
      </c>
      <c r="N1743" s="7">
        <f>Produccion[[#This Row],[Cant. Bolsas]]*Produccion[[#This Row],[Kilos Bolsa]]</f>
        <v>510</v>
      </c>
      <c r="O1743" s="8" t="s">
        <v>827</v>
      </c>
      <c r="P1743" s="29">
        <f>Produccion[[#This Row],[Kilos Producidos]]*VLOOKUP(Produccion[[#This Row],[PRODUCTO]],ValorXKG[#All],2,FALSE)</f>
        <v>58650</v>
      </c>
    </row>
    <row r="1744" spans="4:16" x14ac:dyDescent="0.25">
      <c r="D1744" s="4" t="s">
        <v>825</v>
      </c>
      <c r="E1744" s="5">
        <v>44742</v>
      </c>
      <c r="F1744" s="6">
        <v>0.3263888888888889</v>
      </c>
      <c r="G1744" s="6">
        <v>0.4548611111111111</v>
      </c>
      <c r="H1744" s="6">
        <f>MOD(Produccion[HORA FIN]-Produccion[HORA INICIO],1)</f>
        <v>0.12847222222222221</v>
      </c>
      <c r="I1744" s="16" t="s">
        <v>483</v>
      </c>
      <c r="J1744" s="7" t="s">
        <v>413</v>
      </c>
      <c r="K1744" s="7" t="s">
        <v>38</v>
      </c>
      <c r="L1744" s="7">
        <v>17</v>
      </c>
      <c r="M1744" s="7">
        <v>20</v>
      </c>
      <c r="N1744" s="7">
        <f>Produccion[[#This Row],[Cant. Bolsas]]*Produccion[[#This Row],[Kilos Bolsa]]</f>
        <v>340</v>
      </c>
      <c r="O1744" s="8" t="s">
        <v>827</v>
      </c>
      <c r="P1744" s="29">
        <f>Produccion[[#This Row],[Kilos Producidos]]*VLOOKUP(Produccion[[#This Row],[PRODUCTO]],ValorXKG[#All],2,FALSE)</f>
        <v>56100</v>
      </c>
    </row>
    <row r="1745" spans="4:16" x14ac:dyDescent="0.25">
      <c r="D1745" s="4" t="s">
        <v>825</v>
      </c>
      <c r="E1745" s="5">
        <v>44742</v>
      </c>
      <c r="F1745" s="6">
        <v>0.4548611111111111</v>
      </c>
      <c r="G1745" s="6">
        <v>0.47569444444444442</v>
      </c>
      <c r="H1745" s="6">
        <f>MOD(Produccion[HORA FIN]-Produccion[HORA INICIO],1)</f>
        <v>2.0833333333333315E-2</v>
      </c>
      <c r="I1745" s="16" t="s">
        <v>22</v>
      </c>
      <c r="J1745" s="7" t="s">
        <v>413</v>
      </c>
      <c r="K1745" s="7" t="s">
        <v>23</v>
      </c>
      <c r="L1745" s="7"/>
      <c r="M1745" s="7"/>
      <c r="N1745" s="7">
        <f>Produccion[[#This Row],[Cant. Bolsas]]*Produccion[[#This Row],[Kilos Bolsa]]</f>
        <v>0</v>
      </c>
      <c r="O1745" s="8" t="s">
        <v>45</v>
      </c>
      <c r="P1745" s="29">
        <f>Produccion[[#This Row],[Kilos Producidos]]*VLOOKUP(Produccion[[#This Row],[PRODUCTO]],ValorXKG[#All],2,FALSE)</f>
        <v>0</v>
      </c>
    </row>
    <row r="1746" spans="4:16" x14ac:dyDescent="0.25">
      <c r="D1746" s="4" t="s">
        <v>825</v>
      </c>
      <c r="E1746" s="5">
        <v>44742</v>
      </c>
      <c r="F1746" s="6">
        <v>0.47569444444444442</v>
      </c>
      <c r="G1746" s="6">
        <v>0.58333333333333337</v>
      </c>
      <c r="H1746" s="6">
        <f>MOD(Produccion[HORA FIN]-Produccion[HORA INICIO],1)</f>
        <v>0.10763888888888895</v>
      </c>
      <c r="I1746" s="16" t="s">
        <v>484</v>
      </c>
      <c r="J1746" s="7" t="s">
        <v>413</v>
      </c>
      <c r="K1746" s="7" t="s">
        <v>36</v>
      </c>
      <c r="L1746" s="7">
        <v>10</v>
      </c>
      <c r="M1746" s="7">
        <v>30</v>
      </c>
      <c r="N1746" s="7">
        <f>Produccion[[#This Row],[Cant. Bolsas]]*Produccion[[#This Row],[Kilos Bolsa]]</f>
        <v>300</v>
      </c>
      <c r="O1746" s="8" t="s">
        <v>827</v>
      </c>
      <c r="P1746" s="29">
        <f>Produccion[[#This Row],[Kilos Producidos]]*VLOOKUP(Produccion[[#This Row],[PRODUCTO]],ValorXKG[#All],2,FALSE)</f>
        <v>34500</v>
      </c>
    </row>
    <row r="1747" spans="4:16" x14ac:dyDescent="0.25">
      <c r="D1747" s="4" t="s">
        <v>825</v>
      </c>
      <c r="E1747" s="5">
        <v>44742</v>
      </c>
      <c r="F1747" s="6">
        <v>0.47569444444444442</v>
      </c>
      <c r="G1747" s="6">
        <v>0.58333333333333337</v>
      </c>
      <c r="H1747" s="6">
        <f>MOD(Produccion[HORA FIN]-Produccion[HORA INICIO],1)</f>
        <v>0.10763888888888895</v>
      </c>
      <c r="I1747" s="16" t="s">
        <v>485</v>
      </c>
      <c r="J1747" s="7" t="s">
        <v>413</v>
      </c>
      <c r="K1747" s="7" t="s">
        <v>38</v>
      </c>
      <c r="L1747" s="7">
        <v>10</v>
      </c>
      <c r="M1747" s="7">
        <v>20</v>
      </c>
      <c r="N1747" s="7">
        <f>Produccion[[#This Row],[Cant. Bolsas]]*Produccion[[#This Row],[Kilos Bolsa]]</f>
        <v>200</v>
      </c>
      <c r="O1747" s="8" t="s">
        <v>827</v>
      </c>
      <c r="P1747" s="29">
        <f>Produccion[[#This Row],[Kilos Producidos]]*VLOOKUP(Produccion[[#This Row],[PRODUCTO]],ValorXKG[#All],2,FALSE)</f>
        <v>33000</v>
      </c>
    </row>
    <row r="1748" spans="4:16" x14ac:dyDescent="0.25">
      <c r="D1748" s="4" t="s">
        <v>824</v>
      </c>
      <c r="E1748" s="5">
        <v>44742</v>
      </c>
      <c r="F1748" s="6">
        <v>0.58333333333333337</v>
      </c>
      <c r="G1748" s="6">
        <v>0.65277777777777779</v>
      </c>
      <c r="H1748" s="6">
        <f>MOD(Produccion[HORA FIN]-Produccion[HORA INICIO],1)</f>
        <v>6.944444444444442E-2</v>
      </c>
      <c r="I1748" s="16" t="s">
        <v>145</v>
      </c>
      <c r="J1748" s="7" t="s">
        <v>74</v>
      </c>
      <c r="K1748" s="7" t="s">
        <v>36</v>
      </c>
      <c r="L1748" s="7">
        <v>7</v>
      </c>
      <c r="M1748" s="7">
        <v>30</v>
      </c>
      <c r="N1748" s="7">
        <f>Produccion[[#This Row],[Cant. Bolsas]]*Produccion[[#This Row],[Kilos Bolsa]]</f>
        <v>210</v>
      </c>
      <c r="O1748" s="8" t="s">
        <v>827</v>
      </c>
      <c r="P1748" s="29">
        <f>Produccion[[#This Row],[Kilos Producidos]]*VLOOKUP(Produccion[[#This Row],[PRODUCTO]],ValorXKG[#All],2,FALSE)</f>
        <v>24150</v>
      </c>
    </row>
    <row r="1749" spans="4:16" x14ac:dyDescent="0.25">
      <c r="D1749" s="4" t="s">
        <v>824</v>
      </c>
      <c r="E1749" s="5">
        <v>44742</v>
      </c>
      <c r="F1749" s="6">
        <v>0.58333333333333337</v>
      </c>
      <c r="G1749" s="6">
        <v>0.65277777777777779</v>
      </c>
      <c r="H1749" s="6">
        <f>MOD(Produccion[HORA FIN]-Produccion[HORA INICIO],1)</f>
        <v>6.944444444444442E-2</v>
      </c>
      <c r="I1749" s="16" t="s">
        <v>486</v>
      </c>
      <c r="J1749" s="7" t="s">
        <v>74</v>
      </c>
      <c r="K1749" s="7" t="s">
        <v>38</v>
      </c>
      <c r="L1749" s="7">
        <v>7</v>
      </c>
      <c r="M1749" s="7">
        <v>20</v>
      </c>
      <c r="N1749" s="7">
        <f>Produccion[[#This Row],[Cant. Bolsas]]*Produccion[[#This Row],[Kilos Bolsa]]</f>
        <v>140</v>
      </c>
      <c r="O1749" s="8" t="s">
        <v>827</v>
      </c>
      <c r="P1749" s="29">
        <f>Produccion[[#This Row],[Kilos Producidos]]*VLOOKUP(Produccion[[#This Row],[PRODUCTO]],ValorXKG[#All],2,FALSE)</f>
        <v>23100</v>
      </c>
    </row>
    <row r="1750" spans="4:16" x14ac:dyDescent="0.25">
      <c r="D1750" s="4" t="s">
        <v>824</v>
      </c>
      <c r="E1750" s="5">
        <v>44742</v>
      </c>
      <c r="F1750" s="6">
        <v>0.65277777777777779</v>
      </c>
      <c r="G1750" s="6">
        <v>0.71875</v>
      </c>
      <c r="H1750" s="6">
        <f>MOD(Produccion[HORA FIN]-Produccion[HORA INICIO],1)</f>
        <v>6.597222222222221E-2</v>
      </c>
      <c r="I1750" s="16" t="s">
        <v>22</v>
      </c>
      <c r="J1750" s="7" t="s">
        <v>74</v>
      </c>
      <c r="K1750" s="7" t="s">
        <v>23</v>
      </c>
      <c r="L1750" s="7"/>
      <c r="M1750" s="7"/>
      <c r="N1750" s="7">
        <f>Produccion[[#This Row],[Cant. Bolsas]]*Produccion[[#This Row],[Kilos Bolsa]]</f>
        <v>0</v>
      </c>
      <c r="O1750" s="8" t="s">
        <v>45</v>
      </c>
      <c r="P1750" s="29">
        <f>Produccion[[#This Row],[Kilos Producidos]]*VLOOKUP(Produccion[[#This Row],[PRODUCTO]],ValorXKG[#All],2,FALSE)</f>
        <v>0</v>
      </c>
    </row>
    <row r="1751" spans="4:16" x14ac:dyDescent="0.25">
      <c r="D1751" s="4" t="s">
        <v>824</v>
      </c>
      <c r="E1751" s="5">
        <v>44742</v>
      </c>
      <c r="F1751" s="6">
        <v>0.71875</v>
      </c>
      <c r="G1751" s="6">
        <v>0.89236111111111116</v>
      </c>
      <c r="H1751" s="6">
        <f>MOD(Produccion[HORA FIN]-Produccion[HORA INICIO],1)</f>
        <v>0.17361111111111116</v>
      </c>
      <c r="I1751" s="16" t="s">
        <v>487</v>
      </c>
      <c r="J1751" s="7" t="s">
        <v>74</v>
      </c>
      <c r="K1751" s="7" t="s">
        <v>26</v>
      </c>
      <c r="L1751" s="7">
        <v>47</v>
      </c>
      <c r="M1751" s="7">
        <v>50</v>
      </c>
      <c r="N1751" s="7">
        <f>Produccion[[#This Row],[Cant. Bolsas]]*Produccion[[#This Row],[Kilos Bolsa]]</f>
        <v>2350</v>
      </c>
      <c r="O1751" s="8" t="s">
        <v>827</v>
      </c>
      <c r="P1751" s="29">
        <f>Produccion[[#This Row],[Kilos Producidos]]*VLOOKUP(Produccion[[#This Row],[PRODUCTO]],ValorXKG[#All],2,FALSE)</f>
        <v>352500</v>
      </c>
    </row>
    <row r="1752" spans="4:16" x14ac:dyDescent="0.25">
      <c r="D1752" s="4" t="s">
        <v>824</v>
      </c>
      <c r="E1752" s="5">
        <v>44742</v>
      </c>
      <c r="F1752" s="6">
        <v>0.89236111111111116</v>
      </c>
      <c r="G1752" s="6">
        <v>0.91666666666666663</v>
      </c>
      <c r="H1752" s="6">
        <f>MOD(Produccion[HORA FIN]-Produccion[HORA INICIO],1)</f>
        <v>2.4305555555555469E-2</v>
      </c>
      <c r="I1752" s="16" t="s">
        <v>22</v>
      </c>
      <c r="J1752" s="7" t="s">
        <v>74</v>
      </c>
      <c r="K1752" s="7" t="s">
        <v>23</v>
      </c>
      <c r="L1752" s="7"/>
      <c r="M1752" s="7"/>
      <c r="N1752" s="7">
        <f>Produccion[[#This Row],[Cant. Bolsas]]*Produccion[[#This Row],[Kilos Bolsa]]</f>
        <v>0</v>
      </c>
      <c r="O1752" s="8" t="s">
        <v>45</v>
      </c>
      <c r="P1752" s="29">
        <f>Produccion[[#This Row],[Kilos Producidos]]*VLOOKUP(Produccion[[#This Row],[PRODUCTO]],ValorXKG[#All],2,FALSE)</f>
        <v>0</v>
      </c>
    </row>
    <row r="1753" spans="4:16" x14ac:dyDescent="0.25">
      <c r="D1753" s="4" t="s">
        <v>826</v>
      </c>
      <c r="E1753" s="5">
        <v>44742</v>
      </c>
      <c r="F1753" s="6">
        <v>0.91666666666666663</v>
      </c>
      <c r="G1753" s="6">
        <v>0.1875</v>
      </c>
      <c r="H1753" s="6">
        <f>MOD(Produccion[HORA FIN]-Produccion[HORA INICIO],1)</f>
        <v>0.27083333333333337</v>
      </c>
      <c r="I1753" s="16" t="s">
        <v>488</v>
      </c>
      <c r="J1753" s="7" t="s">
        <v>788</v>
      </c>
      <c r="K1753" s="7" t="s">
        <v>26</v>
      </c>
      <c r="L1753" s="7">
        <v>63</v>
      </c>
      <c r="M1753" s="7">
        <v>40</v>
      </c>
      <c r="N1753" s="7">
        <f>Produccion[[#This Row],[Cant. Bolsas]]*Produccion[[#This Row],[Kilos Bolsa]]</f>
        <v>2520</v>
      </c>
      <c r="O1753" s="8" t="s">
        <v>827</v>
      </c>
      <c r="P1753" s="29">
        <f>Produccion[[#This Row],[Kilos Producidos]]*VLOOKUP(Produccion[[#This Row],[PRODUCTO]],ValorXKG[#All],2,FALSE)</f>
        <v>378000</v>
      </c>
    </row>
    <row r="1754" spans="4:16" x14ac:dyDescent="0.25">
      <c r="D1754" s="4" t="s">
        <v>826</v>
      </c>
      <c r="E1754" s="5">
        <v>44742</v>
      </c>
      <c r="F1754" s="6">
        <v>0.1875</v>
      </c>
      <c r="G1754" s="6">
        <v>0.25</v>
      </c>
      <c r="H1754" s="6">
        <f>MOD(Produccion[HORA FIN]-Produccion[HORA INICIO],1)</f>
        <v>6.25E-2</v>
      </c>
      <c r="I1754" s="16" t="s">
        <v>22</v>
      </c>
      <c r="J1754" s="7" t="s">
        <v>788</v>
      </c>
      <c r="K1754" s="7" t="s">
        <v>23</v>
      </c>
      <c r="L1754" s="7"/>
      <c r="M1754" s="7"/>
      <c r="N1754" s="7">
        <f>Produccion[[#This Row],[Cant. Bolsas]]*Produccion[[#This Row],[Kilos Bolsa]]</f>
        <v>0</v>
      </c>
      <c r="O1754" s="8" t="s">
        <v>28</v>
      </c>
      <c r="P1754" s="29">
        <f>Produccion[[#This Row],[Kilos Producidos]]*VLOOKUP(Produccion[[#This Row],[PRODUCTO]],ValorXKG[#All],2,FALSE)</f>
        <v>0</v>
      </c>
    </row>
    <row r="1755" spans="4:16" x14ac:dyDescent="0.25">
      <c r="D1755" s="4" t="s">
        <v>825</v>
      </c>
      <c r="E1755" s="5">
        <v>44743</v>
      </c>
      <c r="F1755" s="6">
        <v>0.25</v>
      </c>
      <c r="G1755" s="6">
        <v>0.28125</v>
      </c>
      <c r="H1755" s="6">
        <f>MOD(Produccion[HORA FIN]-Produccion[HORA INICIO],1)</f>
        <v>3.125E-2</v>
      </c>
      <c r="I1755" s="16" t="s">
        <v>22</v>
      </c>
      <c r="J1755" s="7" t="s">
        <v>66</v>
      </c>
      <c r="K1755" s="7" t="s">
        <v>23</v>
      </c>
      <c r="L1755" s="7"/>
      <c r="M1755" s="7"/>
      <c r="N1755" s="7">
        <f>Produccion[[#This Row],[Cant. Bolsas]]*Produccion[[#This Row],[Kilos Bolsa]]</f>
        <v>0</v>
      </c>
      <c r="O1755" s="8" t="s">
        <v>45</v>
      </c>
      <c r="P1755" s="29">
        <f>Produccion[[#This Row],[Kilos Producidos]]*VLOOKUP(Produccion[[#This Row],[PRODUCTO]],ValorXKG[#All],2,FALSE)</f>
        <v>0</v>
      </c>
    </row>
    <row r="1756" spans="4:16" x14ac:dyDescent="0.25">
      <c r="D1756" s="4" t="s">
        <v>825</v>
      </c>
      <c r="E1756" s="5">
        <v>44743</v>
      </c>
      <c r="F1756" s="6">
        <v>0.28125</v>
      </c>
      <c r="G1756" s="6">
        <v>0.58333333333333337</v>
      </c>
      <c r="H1756" s="6">
        <f>MOD(Produccion[HORA FIN]-Produccion[HORA INICIO],1)</f>
        <v>0.30208333333333337</v>
      </c>
      <c r="I1756" s="16" t="s">
        <v>33</v>
      </c>
      <c r="J1756" s="7" t="s">
        <v>66</v>
      </c>
      <c r="K1756" s="7" t="s">
        <v>32</v>
      </c>
      <c r="L1756" s="7">
        <v>58</v>
      </c>
      <c r="M1756" s="7">
        <v>30</v>
      </c>
      <c r="N1756" s="7">
        <f>Produccion[[#This Row],[Cant. Bolsas]]*Produccion[[#This Row],[Kilos Bolsa]]</f>
        <v>1740</v>
      </c>
      <c r="O1756" s="8" t="s">
        <v>827</v>
      </c>
      <c r="P1756" s="29">
        <f>Produccion[[#This Row],[Kilos Producidos]]*VLOOKUP(Produccion[[#This Row],[PRODUCTO]],ValorXKG[#All],2,FALSE)</f>
        <v>200100</v>
      </c>
    </row>
    <row r="1757" spans="4:16" x14ac:dyDescent="0.25">
      <c r="D1757" s="4" t="s">
        <v>824</v>
      </c>
      <c r="E1757" s="5">
        <v>44743</v>
      </c>
      <c r="F1757" s="6">
        <v>0.58333333333333337</v>
      </c>
      <c r="G1757" s="6">
        <v>0.67361111111111116</v>
      </c>
      <c r="H1757" s="6">
        <f>MOD(Produccion[HORA FIN]-Produccion[HORA INICIO],1)</f>
        <v>9.027777777777779E-2</v>
      </c>
      <c r="I1757" s="16" t="s">
        <v>356</v>
      </c>
      <c r="J1757" s="7" t="s">
        <v>74</v>
      </c>
      <c r="K1757" s="7" t="s">
        <v>32</v>
      </c>
      <c r="L1757" s="7">
        <v>16</v>
      </c>
      <c r="M1757" s="7">
        <v>30</v>
      </c>
      <c r="N1757" s="7">
        <f>Produccion[[#This Row],[Cant. Bolsas]]*Produccion[[#This Row],[Kilos Bolsa]]</f>
        <v>480</v>
      </c>
      <c r="O1757" s="8" t="s">
        <v>827</v>
      </c>
      <c r="P1757" s="29">
        <f>Produccion[[#This Row],[Kilos Producidos]]*VLOOKUP(Produccion[[#This Row],[PRODUCTO]],ValorXKG[#All],2,FALSE)</f>
        <v>55200</v>
      </c>
    </row>
    <row r="1758" spans="4:16" x14ac:dyDescent="0.25">
      <c r="D1758" s="4" t="s">
        <v>824</v>
      </c>
      <c r="E1758" s="5">
        <v>44743</v>
      </c>
      <c r="F1758" s="6">
        <v>0.67361111111111116</v>
      </c>
      <c r="G1758" s="6">
        <v>0.84027777777777779</v>
      </c>
      <c r="H1758" s="6">
        <f>MOD(Produccion[HORA FIN]-Produccion[HORA INICIO],1)</f>
        <v>0.16666666666666663</v>
      </c>
      <c r="I1758" s="16" t="s">
        <v>22</v>
      </c>
      <c r="J1758" s="7" t="s">
        <v>74</v>
      </c>
      <c r="K1758" s="7" t="s">
        <v>23</v>
      </c>
      <c r="L1758" s="7"/>
      <c r="M1758" s="7"/>
      <c r="N1758" s="7">
        <f>Produccion[[#This Row],[Cant. Bolsas]]*Produccion[[#This Row],[Kilos Bolsa]]</f>
        <v>0</v>
      </c>
      <c r="O1758" s="8" t="s">
        <v>41</v>
      </c>
      <c r="P1758" s="29">
        <f>Produccion[[#This Row],[Kilos Producidos]]*VLOOKUP(Produccion[[#This Row],[PRODUCTO]],ValorXKG[#All],2,FALSE)</f>
        <v>0</v>
      </c>
    </row>
    <row r="1759" spans="4:16" x14ac:dyDescent="0.25">
      <c r="D1759" s="4" t="s">
        <v>824</v>
      </c>
      <c r="E1759" s="5">
        <v>44743</v>
      </c>
      <c r="F1759" s="6">
        <v>0.84027777777777779</v>
      </c>
      <c r="G1759" s="6">
        <v>0.91666666666666663</v>
      </c>
      <c r="H1759" s="6">
        <f>MOD(Produccion[HORA FIN]-Produccion[HORA INICIO],1)</f>
        <v>7.638888888888884E-2</v>
      </c>
      <c r="I1759" s="16" t="s">
        <v>489</v>
      </c>
      <c r="J1759" s="7" t="s">
        <v>74</v>
      </c>
      <c r="K1759" s="7" t="s">
        <v>13</v>
      </c>
      <c r="L1759" s="7">
        <v>16</v>
      </c>
      <c r="M1759" s="7">
        <v>50</v>
      </c>
      <c r="N1759" s="7">
        <f>Produccion[[#This Row],[Cant. Bolsas]]*Produccion[[#This Row],[Kilos Bolsa]]</f>
        <v>800</v>
      </c>
      <c r="O1759" s="8" t="s">
        <v>827</v>
      </c>
      <c r="P1759" s="29">
        <f>Produccion[[#This Row],[Kilos Producidos]]*VLOOKUP(Produccion[[#This Row],[PRODUCTO]],ValorXKG[#All],2,FALSE)</f>
        <v>80000</v>
      </c>
    </row>
    <row r="1760" spans="4:16" x14ac:dyDescent="0.25">
      <c r="D1760" s="4" t="s">
        <v>826</v>
      </c>
      <c r="E1760" s="5">
        <v>44743</v>
      </c>
      <c r="F1760" s="6">
        <v>0.91666666666666663</v>
      </c>
      <c r="G1760" s="6">
        <v>0.25</v>
      </c>
      <c r="H1760" s="6">
        <f>MOD(Produccion[HORA FIN]-Produccion[HORA INICIO],1)</f>
        <v>0.33333333333333337</v>
      </c>
      <c r="I1760" s="16" t="s">
        <v>139</v>
      </c>
      <c r="J1760" s="7" t="s">
        <v>788</v>
      </c>
      <c r="K1760" s="7" t="s">
        <v>13</v>
      </c>
      <c r="L1760" s="7">
        <v>42</v>
      </c>
      <c r="M1760" s="7">
        <v>50</v>
      </c>
      <c r="N1760" s="7">
        <f>Produccion[[#This Row],[Cant. Bolsas]]*Produccion[[#This Row],[Kilos Bolsa]]</f>
        <v>2100</v>
      </c>
      <c r="O1760" s="8" t="s">
        <v>24</v>
      </c>
      <c r="P1760" s="29">
        <f>Produccion[[#This Row],[Kilos Producidos]]*VLOOKUP(Produccion[[#This Row],[PRODUCTO]],ValorXKG[#All],2,FALSE)</f>
        <v>210000</v>
      </c>
    </row>
    <row r="1761" spans="4:16" x14ac:dyDescent="0.25">
      <c r="D1761" s="4" t="s">
        <v>825</v>
      </c>
      <c r="E1761" s="5">
        <v>44744</v>
      </c>
      <c r="F1761" s="6">
        <v>0.25</v>
      </c>
      <c r="G1761" s="6">
        <v>0.375</v>
      </c>
      <c r="H1761" s="6">
        <f>MOD(Produccion[HORA FIN]-Produccion[HORA INICIO],1)</f>
        <v>0.125</v>
      </c>
      <c r="I1761" s="16" t="s">
        <v>101</v>
      </c>
      <c r="J1761" s="7" t="s">
        <v>74</v>
      </c>
      <c r="K1761" s="7" t="s">
        <v>13</v>
      </c>
      <c r="L1761" s="7">
        <v>16</v>
      </c>
      <c r="M1761" s="7">
        <v>50</v>
      </c>
      <c r="N1761" s="7">
        <f>Produccion[[#This Row],[Cant. Bolsas]]*Produccion[[#This Row],[Kilos Bolsa]]</f>
        <v>800</v>
      </c>
      <c r="O1761" s="8" t="s">
        <v>827</v>
      </c>
      <c r="P1761" s="29">
        <f>Produccion[[#This Row],[Kilos Producidos]]*VLOOKUP(Produccion[[#This Row],[PRODUCTO]],ValorXKG[#All],2,FALSE)</f>
        <v>80000</v>
      </c>
    </row>
    <row r="1762" spans="4:16" x14ac:dyDescent="0.25">
      <c r="D1762" s="4" t="s">
        <v>825</v>
      </c>
      <c r="E1762" s="5">
        <v>44744</v>
      </c>
      <c r="F1762" s="6">
        <v>0.375</v>
      </c>
      <c r="G1762" s="6">
        <v>0.42708333333333331</v>
      </c>
      <c r="H1762" s="6">
        <f>MOD(Produccion[HORA FIN]-Produccion[HORA INICIO],1)</f>
        <v>5.2083333333333315E-2</v>
      </c>
      <c r="I1762" s="16" t="s">
        <v>22</v>
      </c>
      <c r="J1762" s="7" t="s">
        <v>74</v>
      </c>
      <c r="K1762" s="7" t="s">
        <v>23</v>
      </c>
      <c r="L1762" s="7"/>
      <c r="M1762" s="7"/>
      <c r="N1762" s="7">
        <f>Produccion[[#This Row],[Cant. Bolsas]]*Produccion[[#This Row],[Kilos Bolsa]]</f>
        <v>0</v>
      </c>
      <c r="O1762" s="8" t="s">
        <v>45</v>
      </c>
      <c r="P1762" s="29">
        <f>Produccion[[#This Row],[Kilos Producidos]]*VLOOKUP(Produccion[[#This Row],[PRODUCTO]],ValorXKG[#All],2,FALSE)</f>
        <v>0</v>
      </c>
    </row>
    <row r="1763" spans="4:16" x14ac:dyDescent="0.25">
      <c r="D1763" s="4" t="s">
        <v>825</v>
      </c>
      <c r="E1763" s="5">
        <v>44744</v>
      </c>
      <c r="F1763" s="6">
        <v>0.42708333333333331</v>
      </c>
      <c r="G1763" s="6">
        <v>0.54166666666666663</v>
      </c>
      <c r="H1763" s="6">
        <f>MOD(Produccion[HORA FIN]-Produccion[HORA INICIO],1)</f>
        <v>0.11458333333333331</v>
      </c>
      <c r="I1763" s="16" t="s">
        <v>59</v>
      </c>
      <c r="J1763" s="7" t="s">
        <v>74</v>
      </c>
      <c r="K1763" s="7" t="s">
        <v>19</v>
      </c>
      <c r="L1763" s="7">
        <v>22</v>
      </c>
      <c r="M1763" s="7">
        <v>50</v>
      </c>
      <c r="N1763" s="7">
        <f>Produccion[[#This Row],[Cant. Bolsas]]*Produccion[[#This Row],[Kilos Bolsa]]</f>
        <v>1100</v>
      </c>
      <c r="O1763" s="8" t="s">
        <v>827</v>
      </c>
      <c r="P1763" s="29">
        <f>Produccion[[#This Row],[Kilos Producidos]]*VLOOKUP(Produccion[[#This Row],[PRODUCTO]],ValorXKG[#All],2,FALSE)</f>
        <v>110000</v>
      </c>
    </row>
    <row r="1764" spans="4:16" x14ac:dyDescent="0.25">
      <c r="D1764" s="4" t="s">
        <v>825</v>
      </c>
      <c r="E1764" s="5">
        <v>44744</v>
      </c>
      <c r="F1764" s="6">
        <v>0.54166666666666663</v>
      </c>
      <c r="G1764" s="6">
        <v>0.58333333333333337</v>
      </c>
      <c r="H1764" s="6">
        <f>MOD(Produccion[HORA FIN]-Produccion[HORA INICIO],1)</f>
        <v>4.1666666666666741E-2</v>
      </c>
      <c r="I1764" s="16" t="s">
        <v>22</v>
      </c>
      <c r="J1764" s="7" t="s">
        <v>74</v>
      </c>
      <c r="K1764" s="7" t="s">
        <v>23</v>
      </c>
      <c r="L1764" s="7"/>
      <c r="M1764" s="7"/>
      <c r="N1764" s="7">
        <f>Produccion[[#This Row],[Cant. Bolsas]]*Produccion[[#This Row],[Kilos Bolsa]]</f>
        <v>0</v>
      </c>
      <c r="O1764" s="8" t="s">
        <v>45</v>
      </c>
      <c r="P1764" s="29">
        <f>Produccion[[#This Row],[Kilos Producidos]]*VLOOKUP(Produccion[[#This Row],[PRODUCTO]],ValorXKG[#All],2,FALSE)</f>
        <v>0</v>
      </c>
    </row>
    <row r="1765" spans="4:16" x14ac:dyDescent="0.25">
      <c r="D1765" s="4" t="s">
        <v>825</v>
      </c>
      <c r="E1765" s="5">
        <v>44746</v>
      </c>
      <c r="F1765" s="6">
        <v>0.25</v>
      </c>
      <c r="G1765" s="6">
        <v>0.32291666666666669</v>
      </c>
      <c r="H1765" s="6">
        <f>MOD(Produccion[HORA FIN]-Produccion[HORA INICIO],1)</f>
        <v>7.2916666666666685E-2</v>
      </c>
      <c r="I1765" s="16" t="s">
        <v>22</v>
      </c>
      <c r="J1765" s="7" t="s">
        <v>66</v>
      </c>
      <c r="K1765" s="7" t="s">
        <v>23</v>
      </c>
      <c r="L1765" s="7"/>
      <c r="M1765" s="7"/>
      <c r="N1765" s="7">
        <f>Produccion[[#This Row],[Cant. Bolsas]]*Produccion[[#This Row],[Kilos Bolsa]]</f>
        <v>0</v>
      </c>
      <c r="O1765" s="8" t="s">
        <v>45</v>
      </c>
      <c r="P1765" s="29">
        <f>Produccion[[#This Row],[Kilos Producidos]]*VLOOKUP(Produccion[[#This Row],[PRODUCTO]],ValorXKG[#All],2,FALSE)</f>
        <v>0</v>
      </c>
    </row>
    <row r="1766" spans="4:16" x14ac:dyDescent="0.25">
      <c r="D1766" s="4" t="s">
        <v>825</v>
      </c>
      <c r="E1766" s="5">
        <v>44746</v>
      </c>
      <c r="F1766" s="6">
        <v>0.32291666666666669</v>
      </c>
      <c r="G1766" s="6">
        <v>0.5</v>
      </c>
      <c r="H1766" s="6">
        <f>MOD(Produccion[HORA FIN]-Produccion[HORA INICIO],1)</f>
        <v>0.17708333333333331</v>
      </c>
      <c r="I1766" s="16" t="s">
        <v>347</v>
      </c>
      <c r="J1766" s="7" t="s">
        <v>66</v>
      </c>
      <c r="K1766" s="7" t="s">
        <v>19</v>
      </c>
      <c r="L1766" s="7">
        <v>30</v>
      </c>
      <c r="M1766" s="7">
        <v>50</v>
      </c>
      <c r="N1766" s="7">
        <f>Produccion[[#This Row],[Cant. Bolsas]]*Produccion[[#This Row],[Kilos Bolsa]]</f>
        <v>1500</v>
      </c>
      <c r="O1766" s="8" t="s">
        <v>827</v>
      </c>
      <c r="P1766" s="29">
        <f>Produccion[[#This Row],[Kilos Producidos]]*VLOOKUP(Produccion[[#This Row],[PRODUCTO]],ValorXKG[#All],2,FALSE)</f>
        <v>150000</v>
      </c>
    </row>
    <row r="1767" spans="4:16" x14ac:dyDescent="0.25">
      <c r="D1767" s="4" t="s">
        <v>825</v>
      </c>
      <c r="E1767" s="5">
        <v>44746</v>
      </c>
      <c r="F1767" s="6">
        <v>0.5</v>
      </c>
      <c r="G1767" s="6">
        <v>0.54166666666666663</v>
      </c>
      <c r="H1767" s="6">
        <f>MOD(Produccion[HORA FIN]-Produccion[HORA INICIO],1)</f>
        <v>4.166666666666663E-2</v>
      </c>
      <c r="I1767" s="16" t="s">
        <v>22</v>
      </c>
      <c r="J1767" s="7" t="s">
        <v>66</v>
      </c>
      <c r="K1767" s="7" t="s">
        <v>23</v>
      </c>
      <c r="L1767" s="7"/>
      <c r="M1767" s="7"/>
      <c r="N1767" s="7">
        <f>Produccion[[#This Row],[Cant. Bolsas]]*Produccion[[#This Row],[Kilos Bolsa]]</f>
        <v>0</v>
      </c>
      <c r="O1767" s="8" t="s">
        <v>28</v>
      </c>
      <c r="P1767" s="29">
        <f>Produccion[[#This Row],[Kilos Producidos]]*VLOOKUP(Produccion[[#This Row],[PRODUCTO]],ValorXKG[#All],2,FALSE)</f>
        <v>0</v>
      </c>
    </row>
    <row r="1768" spans="4:16" x14ac:dyDescent="0.25">
      <c r="D1768" s="4" t="s">
        <v>825</v>
      </c>
      <c r="E1768" s="5">
        <v>44746</v>
      </c>
      <c r="F1768" s="6">
        <v>0.54166666666666663</v>
      </c>
      <c r="G1768" s="6">
        <v>0.58333333333333337</v>
      </c>
      <c r="H1768" s="6">
        <f>MOD(Produccion[HORA FIN]-Produccion[HORA INICIO],1)</f>
        <v>4.1666666666666741E-2</v>
      </c>
      <c r="I1768" s="16" t="s">
        <v>490</v>
      </c>
      <c r="J1768" s="7" t="s">
        <v>66</v>
      </c>
      <c r="K1768" s="7" t="s">
        <v>13</v>
      </c>
      <c r="L1768" s="7">
        <v>10</v>
      </c>
      <c r="M1768" s="7">
        <v>50</v>
      </c>
      <c r="N1768" s="7">
        <f>Produccion[[#This Row],[Cant. Bolsas]]*Produccion[[#This Row],[Kilos Bolsa]]</f>
        <v>500</v>
      </c>
      <c r="O1768" s="8" t="s">
        <v>827</v>
      </c>
      <c r="P1768" s="29">
        <f>Produccion[[#This Row],[Kilos Producidos]]*VLOOKUP(Produccion[[#This Row],[PRODUCTO]],ValorXKG[#All],2,FALSE)</f>
        <v>50000</v>
      </c>
    </row>
    <row r="1769" spans="4:16" x14ac:dyDescent="0.25">
      <c r="D1769" s="4" t="s">
        <v>824</v>
      </c>
      <c r="E1769" s="5">
        <v>44746</v>
      </c>
      <c r="F1769" s="6">
        <v>0.58333333333333337</v>
      </c>
      <c r="G1769" s="6">
        <v>0.72916666666666663</v>
      </c>
      <c r="H1769" s="6">
        <f>MOD(Produccion[HORA FIN]-Produccion[HORA INICIO],1)</f>
        <v>0.14583333333333326</v>
      </c>
      <c r="I1769" s="16" t="s">
        <v>70</v>
      </c>
      <c r="J1769" s="7" t="s">
        <v>783</v>
      </c>
      <c r="K1769" s="7" t="s">
        <v>19</v>
      </c>
      <c r="L1769" s="7">
        <v>20</v>
      </c>
      <c r="M1769" s="7">
        <v>50</v>
      </c>
      <c r="N1769" s="7">
        <f>Produccion[[#This Row],[Cant. Bolsas]]*Produccion[[#This Row],[Kilos Bolsa]]</f>
        <v>1000</v>
      </c>
      <c r="O1769" s="8" t="s">
        <v>827</v>
      </c>
      <c r="P1769" s="29">
        <f>Produccion[[#This Row],[Kilos Producidos]]*VLOOKUP(Produccion[[#This Row],[PRODUCTO]],ValorXKG[#All],2,FALSE)</f>
        <v>100000</v>
      </c>
    </row>
    <row r="1770" spans="4:16" x14ac:dyDescent="0.25">
      <c r="D1770" s="4" t="s">
        <v>824</v>
      </c>
      <c r="E1770" s="5">
        <v>44746</v>
      </c>
      <c r="F1770" s="6">
        <v>0.72916666666666663</v>
      </c>
      <c r="G1770" s="6">
        <v>0.77083333333333337</v>
      </c>
      <c r="H1770" s="6">
        <f>MOD(Produccion[HORA FIN]-Produccion[HORA INICIO],1)</f>
        <v>4.1666666666666741E-2</v>
      </c>
      <c r="I1770" s="16" t="s">
        <v>22</v>
      </c>
      <c r="J1770" s="7" t="s">
        <v>783</v>
      </c>
      <c r="K1770" s="7" t="s">
        <v>23</v>
      </c>
      <c r="L1770" s="7"/>
      <c r="M1770" s="7"/>
      <c r="N1770" s="7">
        <f>Produccion[[#This Row],[Cant. Bolsas]]*Produccion[[#This Row],[Kilos Bolsa]]</f>
        <v>0</v>
      </c>
      <c r="O1770" s="8" t="s">
        <v>28</v>
      </c>
      <c r="P1770" s="29">
        <f>Produccion[[#This Row],[Kilos Producidos]]*VLOOKUP(Produccion[[#This Row],[PRODUCTO]],ValorXKG[#All],2,FALSE)</f>
        <v>0</v>
      </c>
    </row>
    <row r="1771" spans="4:16" x14ac:dyDescent="0.25">
      <c r="D1771" s="4" t="s">
        <v>824</v>
      </c>
      <c r="E1771" s="5">
        <v>44746</v>
      </c>
      <c r="F1771" s="6">
        <v>0.77083333333333337</v>
      </c>
      <c r="G1771" s="6">
        <v>0.91666666666666663</v>
      </c>
      <c r="H1771" s="6">
        <f>MOD(Produccion[HORA FIN]-Produccion[HORA INICIO],1)</f>
        <v>0.14583333333333326</v>
      </c>
      <c r="I1771" s="16" t="s">
        <v>491</v>
      </c>
      <c r="J1771" s="7" t="s">
        <v>783</v>
      </c>
      <c r="K1771" s="7" t="s">
        <v>30</v>
      </c>
      <c r="L1771" s="7">
        <v>53</v>
      </c>
      <c r="M1771" s="7">
        <v>20</v>
      </c>
      <c r="N1771" s="7">
        <f>Produccion[[#This Row],[Cant. Bolsas]]*Produccion[[#This Row],[Kilos Bolsa]]</f>
        <v>1060</v>
      </c>
      <c r="O1771" s="8" t="s">
        <v>827</v>
      </c>
      <c r="P1771" s="29">
        <f>Produccion[[#This Row],[Kilos Producidos]]*VLOOKUP(Produccion[[#This Row],[PRODUCTO]],ValorXKG[#All],2,FALSE)</f>
        <v>95400</v>
      </c>
    </row>
    <row r="1772" spans="4:16" x14ac:dyDescent="0.25">
      <c r="D1772" s="4" t="s">
        <v>826</v>
      </c>
      <c r="E1772" s="5">
        <v>44746</v>
      </c>
      <c r="F1772" s="6">
        <v>0.91666666666666663</v>
      </c>
      <c r="G1772" s="6">
        <v>0.97916666666666663</v>
      </c>
      <c r="H1772" s="6">
        <f>MOD(Produccion[HORA FIN]-Produccion[HORA INICIO],1)</f>
        <v>6.25E-2</v>
      </c>
      <c r="I1772" s="16" t="s">
        <v>12</v>
      </c>
      <c r="J1772" s="7" t="s">
        <v>788</v>
      </c>
      <c r="K1772" s="7" t="s">
        <v>30</v>
      </c>
      <c r="L1772" s="7">
        <v>15</v>
      </c>
      <c r="M1772" s="7">
        <v>20</v>
      </c>
      <c r="N1772" s="7">
        <f>Produccion[[#This Row],[Cant. Bolsas]]*Produccion[[#This Row],[Kilos Bolsa]]</f>
        <v>300</v>
      </c>
      <c r="O1772" s="8" t="s">
        <v>827</v>
      </c>
      <c r="P1772" s="29">
        <f>Produccion[[#This Row],[Kilos Producidos]]*VLOOKUP(Produccion[[#This Row],[PRODUCTO]],ValorXKG[#All],2,FALSE)</f>
        <v>27000</v>
      </c>
    </row>
    <row r="1773" spans="4:16" x14ac:dyDescent="0.25">
      <c r="D1773" s="4" t="s">
        <v>826</v>
      </c>
      <c r="E1773" s="5">
        <v>44746</v>
      </c>
      <c r="F1773" s="6">
        <v>0.97916666666666663</v>
      </c>
      <c r="G1773" s="6">
        <v>0</v>
      </c>
      <c r="H1773" s="6">
        <f>MOD(Produccion[HORA FIN]-Produccion[HORA INICIO],1)</f>
        <v>2.083333333333337E-2</v>
      </c>
      <c r="I1773" s="16" t="s">
        <v>22</v>
      </c>
      <c r="J1773" s="7" t="s">
        <v>788</v>
      </c>
      <c r="K1773" s="7" t="s">
        <v>23</v>
      </c>
      <c r="L1773" s="7"/>
      <c r="M1773" s="7"/>
      <c r="N1773" s="7">
        <f>Produccion[[#This Row],[Cant. Bolsas]]*Produccion[[#This Row],[Kilos Bolsa]]</f>
        <v>0</v>
      </c>
      <c r="O1773" s="8" t="s">
        <v>28</v>
      </c>
      <c r="P1773" s="29">
        <f>Produccion[[#This Row],[Kilos Producidos]]*VLOOKUP(Produccion[[#This Row],[PRODUCTO]],ValorXKG[#All],2,FALSE)</f>
        <v>0</v>
      </c>
    </row>
    <row r="1774" spans="4:16" x14ac:dyDescent="0.25">
      <c r="D1774" s="4" t="s">
        <v>826</v>
      </c>
      <c r="E1774" s="5">
        <v>44746</v>
      </c>
      <c r="F1774" s="6">
        <v>0</v>
      </c>
      <c r="G1774" s="6">
        <v>0.25</v>
      </c>
      <c r="H1774" s="6">
        <f>MOD(Produccion[HORA FIN]-Produccion[HORA INICIO],1)</f>
        <v>0.25</v>
      </c>
      <c r="I1774" s="16" t="s">
        <v>75</v>
      </c>
      <c r="J1774" s="7" t="s">
        <v>788</v>
      </c>
      <c r="K1774" s="7" t="s">
        <v>331</v>
      </c>
      <c r="L1774" s="7">
        <v>56</v>
      </c>
      <c r="M1774" s="7">
        <v>30</v>
      </c>
      <c r="N1774" s="7">
        <f>Produccion[[#This Row],[Cant. Bolsas]]*Produccion[[#This Row],[Kilos Bolsa]]</f>
        <v>1680</v>
      </c>
      <c r="O1774" s="8" t="s">
        <v>412</v>
      </c>
      <c r="P1774" s="29">
        <f>Produccion[[#This Row],[Kilos Producidos]]*VLOOKUP(Produccion[[#This Row],[PRODUCTO]],ValorXKG[#All],2,FALSE)</f>
        <v>193200</v>
      </c>
    </row>
    <row r="1775" spans="4:16" x14ac:dyDescent="0.25">
      <c r="D1775" s="4" t="s">
        <v>825</v>
      </c>
      <c r="E1775" s="5">
        <v>44747</v>
      </c>
      <c r="F1775" s="6">
        <v>0.25</v>
      </c>
      <c r="G1775" s="6">
        <v>0.27083333333333331</v>
      </c>
      <c r="H1775" s="6">
        <f>MOD(Produccion[HORA FIN]-Produccion[HORA INICIO],1)</f>
        <v>2.0833333333333315E-2</v>
      </c>
      <c r="I1775" s="16" t="s">
        <v>22</v>
      </c>
      <c r="J1775" s="7" t="s">
        <v>66</v>
      </c>
      <c r="K1775" s="7" t="s">
        <v>23</v>
      </c>
      <c r="L1775" s="7"/>
      <c r="M1775" s="7"/>
      <c r="N1775" s="7">
        <f>Produccion[[#This Row],[Cant. Bolsas]]*Produccion[[#This Row],[Kilos Bolsa]]</f>
        <v>0</v>
      </c>
      <c r="O1775" s="8" t="s">
        <v>45</v>
      </c>
      <c r="P1775" s="29">
        <f>Produccion[[#This Row],[Kilos Producidos]]*VLOOKUP(Produccion[[#This Row],[PRODUCTO]],ValorXKG[#All],2,FALSE)</f>
        <v>0</v>
      </c>
    </row>
    <row r="1776" spans="4:16" x14ac:dyDescent="0.25">
      <c r="D1776" s="4" t="s">
        <v>825</v>
      </c>
      <c r="E1776" s="5">
        <v>44747</v>
      </c>
      <c r="F1776" s="6">
        <v>0.27083333333333331</v>
      </c>
      <c r="G1776" s="6">
        <v>0.55208333333333337</v>
      </c>
      <c r="H1776" s="6">
        <f>MOD(Produccion[HORA FIN]-Produccion[HORA INICIO],1)</f>
        <v>0.28125000000000006</v>
      </c>
      <c r="I1776" s="16" t="s">
        <v>107</v>
      </c>
      <c r="J1776" s="7" t="s">
        <v>66</v>
      </c>
      <c r="K1776" s="7" t="s">
        <v>331</v>
      </c>
      <c r="L1776" s="7">
        <v>55</v>
      </c>
      <c r="M1776" s="7">
        <v>30</v>
      </c>
      <c r="N1776" s="7">
        <f>Produccion[[#This Row],[Cant. Bolsas]]*Produccion[[#This Row],[Kilos Bolsa]]</f>
        <v>1650</v>
      </c>
      <c r="O1776" s="8" t="s">
        <v>827</v>
      </c>
      <c r="P1776" s="29">
        <f>Produccion[[#This Row],[Kilos Producidos]]*VLOOKUP(Produccion[[#This Row],[PRODUCTO]],ValorXKG[#All],2,FALSE)</f>
        <v>189750</v>
      </c>
    </row>
    <row r="1777" spans="4:16" x14ac:dyDescent="0.25">
      <c r="D1777" s="4" t="s">
        <v>825</v>
      </c>
      <c r="E1777" s="5">
        <v>44747</v>
      </c>
      <c r="F1777" s="6">
        <v>0.55208333333333337</v>
      </c>
      <c r="G1777" s="6">
        <v>0.58333333333333337</v>
      </c>
      <c r="H1777" s="6">
        <f>MOD(Produccion[HORA FIN]-Produccion[HORA INICIO],1)</f>
        <v>3.125E-2</v>
      </c>
      <c r="I1777" s="16" t="s">
        <v>22</v>
      </c>
      <c r="J1777" s="7" t="s">
        <v>66</v>
      </c>
      <c r="K1777" s="7" t="s">
        <v>23</v>
      </c>
      <c r="L1777" s="7"/>
      <c r="M1777" s="7"/>
      <c r="N1777" s="7">
        <f>Produccion[[#This Row],[Cant. Bolsas]]*Produccion[[#This Row],[Kilos Bolsa]]</f>
        <v>0</v>
      </c>
      <c r="O1777" s="8" t="s">
        <v>28</v>
      </c>
      <c r="P1777" s="29">
        <f>Produccion[[#This Row],[Kilos Producidos]]*VLOOKUP(Produccion[[#This Row],[PRODUCTO]],ValorXKG[#All],2,FALSE)</f>
        <v>0</v>
      </c>
    </row>
    <row r="1778" spans="4:16" x14ac:dyDescent="0.25">
      <c r="D1778" s="4" t="s">
        <v>824</v>
      </c>
      <c r="E1778" s="5">
        <v>44747</v>
      </c>
      <c r="F1778" s="6">
        <v>0.58333333333333337</v>
      </c>
      <c r="G1778" s="6">
        <v>0.72916666666666663</v>
      </c>
      <c r="H1778" s="6">
        <f>MOD(Produccion[HORA FIN]-Produccion[HORA INICIO],1)</f>
        <v>0.14583333333333326</v>
      </c>
      <c r="I1778" s="16" t="s">
        <v>98</v>
      </c>
      <c r="J1778" s="7" t="s">
        <v>783</v>
      </c>
      <c r="K1778" s="7" t="s">
        <v>331</v>
      </c>
      <c r="L1778" s="7">
        <v>30</v>
      </c>
      <c r="M1778" s="7">
        <v>30</v>
      </c>
      <c r="N1778" s="7">
        <f>Produccion[[#This Row],[Cant. Bolsas]]*Produccion[[#This Row],[Kilos Bolsa]]</f>
        <v>900</v>
      </c>
      <c r="O1778" s="8" t="s">
        <v>827</v>
      </c>
      <c r="P1778" s="29">
        <f>Produccion[[#This Row],[Kilos Producidos]]*VLOOKUP(Produccion[[#This Row],[PRODUCTO]],ValorXKG[#All],2,FALSE)</f>
        <v>103500</v>
      </c>
    </row>
    <row r="1779" spans="4:16" x14ac:dyDescent="0.25">
      <c r="D1779" s="4" t="s">
        <v>824</v>
      </c>
      <c r="E1779" s="5">
        <v>44747</v>
      </c>
      <c r="F1779" s="6">
        <v>0.72916666666666663</v>
      </c>
      <c r="G1779" s="6">
        <v>0.83333333333333337</v>
      </c>
      <c r="H1779" s="6">
        <f>MOD(Produccion[HORA FIN]-Produccion[HORA INICIO],1)</f>
        <v>0.10416666666666674</v>
      </c>
      <c r="I1779" s="16" t="s">
        <v>81</v>
      </c>
      <c r="J1779" s="7" t="s">
        <v>783</v>
      </c>
      <c r="K1779" s="7" t="s">
        <v>64</v>
      </c>
      <c r="L1779" s="7">
        <v>18</v>
      </c>
      <c r="M1779" s="7">
        <v>30</v>
      </c>
      <c r="N1779" s="7">
        <f>Produccion[[#This Row],[Cant. Bolsas]]*Produccion[[#This Row],[Kilos Bolsa]]</f>
        <v>540</v>
      </c>
      <c r="O1779" s="8" t="s">
        <v>827</v>
      </c>
      <c r="P1779" s="29">
        <f>Produccion[[#This Row],[Kilos Producidos]]*VLOOKUP(Produccion[[#This Row],[PRODUCTO]],ValorXKG[#All],2,FALSE)</f>
        <v>62100</v>
      </c>
    </row>
    <row r="1780" spans="4:16" x14ac:dyDescent="0.25">
      <c r="D1780" s="4" t="s">
        <v>824</v>
      </c>
      <c r="E1780" s="5">
        <v>44747</v>
      </c>
      <c r="F1780" s="6">
        <v>0.83333333333333337</v>
      </c>
      <c r="G1780" s="6">
        <v>0.875</v>
      </c>
      <c r="H1780" s="6">
        <f>MOD(Produccion[HORA FIN]-Produccion[HORA INICIO],1)</f>
        <v>4.166666666666663E-2</v>
      </c>
      <c r="I1780" s="16" t="s">
        <v>22</v>
      </c>
      <c r="J1780" s="7" t="s">
        <v>783</v>
      </c>
      <c r="K1780" s="7" t="s">
        <v>23</v>
      </c>
      <c r="L1780" s="7"/>
      <c r="M1780" s="7"/>
      <c r="N1780" s="7">
        <f>Produccion[[#This Row],[Cant. Bolsas]]*Produccion[[#This Row],[Kilos Bolsa]]</f>
        <v>0</v>
      </c>
      <c r="O1780" s="8" t="s">
        <v>28</v>
      </c>
      <c r="P1780" s="29">
        <f>Produccion[[#This Row],[Kilos Producidos]]*VLOOKUP(Produccion[[#This Row],[PRODUCTO]],ValorXKG[#All],2,FALSE)</f>
        <v>0</v>
      </c>
    </row>
    <row r="1781" spans="4:16" x14ac:dyDescent="0.25">
      <c r="D1781" s="4" t="s">
        <v>824</v>
      </c>
      <c r="E1781" s="5">
        <v>44747</v>
      </c>
      <c r="F1781" s="6">
        <v>0.875</v>
      </c>
      <c r="G1781" s="6">
        <v>0.91666666666666663</v>
      </c>
      <c r="H1781" s="6">
        <f>MOD(Produccion[HORA FIN]-Produccion[HORA INICIO],1)</f>
        <v>4.166666666666663E-2</v>
      </c>
      <c r="I1781" s="16" t="s">
        <v>399</v>
      </c>
      <c r="J1781" s="7" t="s">
        <v>783</v>
      </c>
      <c r="K1781" s="7" t="s">
        <v>64</v>
      </c>
      <c r="L1781" s="7">
        <v>13</v>
      </c>
      <c r="M1781" s="7">
        <v>30</v>
      </c>
      <c r="N1781" s="7">
        <f>Produccion[[#This Row],[Cant. Bolsas]]*Produccion[[#This Row],[Kilos Bolsa]]</f>
        <v>390</v>
      </c>
      <c r="O1781" s="8" t="s">
        <v>827</v>
      </c>
      <c r="P1781" s="29">
        <f>Produccion[[#This Row],[Kilos Producidos]]*VLOOKUP(Produccion[[#This Row],[PRODUCTO]],ValorXKG[#All],2,FALSE)</f>
        <v>44850</v>
      </c>
    </row>
    <row r="1782" spans="4:16" x14ac:dyDescent="0.25">
      <c r="D1782" s="4" t="s">
        <v>826</v>
      </c>
      <c r="E1782" s="5">
        <v>44747</v>
      </c>
      <c r="F1782" s="6">
        <v>0.91666666666666663</v>
      </c>
      <c r="G1782" s="6">
        <v>0.15277777777777779</v>
      </c>
      <c r="H1782" s="6">
        <f>MOD(Produccion[HORA FIN]-Produccion[HORA INICIO],1)</f>
        <v>0.23611111111111116</v>
      </c>
      <c r="I1782" s="16" t="s">
        <v>492</v>
      </c>
      <c r="J1782" s="7" t="s">
        <v>788</v>
      </c>
      <c r="K1782" s="7" t="s">
        <v>32</v>
      </c>
      <c r="L1782" s="7">
        <v>45</v>
      </c>
      <c r="M1782" s="7">
        <v>30</v>
      </c>
      <c r="N1782" s="7">
        <f>Produccion[[#This Row],[Cant. Bolsas]]*Produccion[[#This Row],[Kilos Bolsa]]</f>
        <v>1350</v>
      </c>
      <c r="O1782" s="8" t="s">
        <v>827</v>
      </c>
      <c r="P1782" s="29">
        <f>Produccion[[#This Row],[Kilos Producidos]]*VLOOKUP(Produccion[[#This Row],[PRODUCTO]],ValorXKG[#All],2,FALSE)</f>
        <v>155250</v>
      </c>
    </row>
    <row r="1783" spans="4:16" x14ac:dyDescent="0.25">
      <c r="D1783" s="4" t="s">
        <v>826</v>
      </c>
      <c r="E1783" s="5">
        <v>44747</v>
      </c>
      <c r="F1783" s="6">
        <v>0.15277777777777779</v>
      </c>
      <c r="G1783" s="6">
        <v>0.25</v>
      </c>
      <c r="H1783" s="6">
        <f>MOD(Produccion[HORA FIN]-Produccion[HORA INICIO],1)</f>
        <v>9.722222222222221E-2</v>
      </c>
      <c r="I1783" s="16" t="s">
        <v>22</v>
      </c>
      <c r="J1783" s="7" t="s">
        <v>788</v>
      </c>
      <c r="K1783" s="7" t="s">
        <v>23</v>
      </c>
      <c r="L1783" s="7">
        <v>0</v>
      </c>
      <c r="M1783" s="7">
        <v>0</v>
      </c>
      <c r="N1783" s="7">
        <f>Produccion[[#This Row],[Cant. Bolsas]]*Produccion[[#This Row],[Kilos Bolsa]]</f>
        <v>0</v>
      </c>
      <c r="O1783" s="8" t="s">
        <v>372</v>
      </c>
      <c r="P1783" s="29">
        <f>Produccion[[#This Row],[Kilos Producidos]]*VLOOKUP(Produccion[[#This Row],[PRODUCTO]],ValorXKG[#All],2,FALSE)</f>
        <v>0</v>
      </c>
    </row>
    <row r="1784" spans="4:16" x14ac:dyDescent="0.25">
      <c r="D1784" s="4" t="s">
        <v>825</v>
      </c>
      <c r="E1784" s="5">
        <v>44748</v>
      </c>
      <c r="F1784" s="6">
        <v>0.25</v>
      </c>
      <c r="G1784" s="6">
        <v>0.58333333333333337</v>
      </c>
      <c r="H1784" s="6">
        <f>MOD(Produccion[HORA FIN]-Produccion[HORA INICIO],1)</f>
        <v>0.33333333333333337</v>
      </c>
      <c r="I1784" s="16" t="s">
        <v>22</v>
      </c>
      <c r="J1784" s="7" t="s">
        <v>66</v>
      </c>
      <c r="K1784" s="7" t="s">
        <v>23</v>
      </c>
      <c r="L1784" s="7"/>
      <c r="M1784" s="7"/>
      <c r="N1784" s="7">
        <f>Produccion[[#This Row],[Cant. Bolsas]]*Produccion[[#This Row],[Kilos Bolsa]]</f>
        <v>0</v>
      </c>
      <c r="O1784" s="8" t="s">
        <v>372</v>
      </c>
      <c r="P1784" s="29">
        <f>Produccion[[#This Row],[Kilos Producidos]]*VLOOKUP(Produccion[[#This Row],[PRODUCTO]],ValorXKG[#All],2,FALSE)</f>
        <v>0</v>
      </c>
    </row>
    <row r="1785" spans="4:16" x14ac:dyDescent="0.25">
      <c r="D1785" s="4" t="s">
        <v>824</v>
      </c>
      <c r="E1785" s="5">
        <v>44748</v>
      </c>
      <c r="F1785" s="6">
        <v>0.58333333333333337</v>
      </c>
      <c r="G1785" s="6">
        <v>0.66666666666666663</v>
      </c>
      <c r="H1785" s="6">
        <f>MOD(Produccion[HORA FIN]-Produccion[HORA INICIO],1)</f>
        <v>8.3333333333333259E-2</v>
      </c>
      <c r="I1785" s="16" t="s">
        <v>22</v>
      </c>
      <c r="J1785" s="7" t="s">
        <v>783</v>
      </c>
      <c r="K1785" s="7" t="s">
        <v>23</v>
      </c>
      <c r="L1785" s="7"/>
      <c r="M1785" s="7"/>
      <c r="N1785" s="7">
        <f>Produccion[[#This Row],[Cant. Bolsas]]*Produccion[[#This Row],[Kilos Bolsa]]</f>
        <v>0</v>
      </c>
      <c r="O1785" s="8" t="s">
        <v>372</v>
      </c>
      <c r="P1785" s="29">
        <f>Produccion[[#This Row],[Kilos Producidos]]*VLOOKUP(Produccion[[#This Row],[PRODUCTO]],ValorXKG[#All],2,FALSE)</f>
        <v>0</v>
      </c>
    </row>
    <row r="1786" spans="4:16" x14ac:dyDescent="0.25">
      <c r="D1786" s="4" t="s">
        <v>824</v>
      </c>
      <c r="E1786" s="5">
        <v>44748</v>
      </c>
      <c r="F1786" s="6">
        <v>0.66666666666666663</v>
      </c>
      <c r="G1786" s="6">
        <v>0.79166666666666663</v>
      </c>
      <c r="H1786" s="6">
        <f>MOD(Produccion[HORA FIN]-Produccion[HORA INICIO],1)</f>
        <v>0.125</v>
      </c>
      <c r="I1786" s="16" t="s">
        <v>15</v>
      </c>
      <c r="J1786" s="7" t="s">
        <v>783</v>
      </c>
      <c r="K1786" s="7" t="s">
        <v>64</v>
      </c>
      <c r="L1786" s="7">
        <v>25</v>
      </c>
      <c r="M1786" s="7">
        <v>30</v>
      </c>
      <c r="N1786" s="7">
        <f>Produccion[[#This Row],[Cant. Bolsas]]*Produccion[[#This Row],[Kilos Bolsa]]</f>
        <v>750</v>
      </c>
      <c r="O1786" s="8" t="s">
        <v>827</v>
      </c>
      <c r="P1786" s="29">
        <f>Produccion[[#This Row],[Kilos Producidos]]*VLOOKUP(Produccion[[#This Row],[PRODUCTO]],ValorXKG[#All],2,FALSE)</f>
        <v>86250</v>
      </c>
    </row>
    <row r="1787" spans="4:16" x14ac:dyDescent="0.25">
      <c r="D1787" s="4" t="s">
        <v>824</v>
      </c>
      <c r="E1787" s="5">
        <v>44748</v>
      </c>
      <c r="F1787" s="6">
        <v>0.79166666666666663</v>
      </c>
      <c r="G1787" s="6">
        <v>0.83333333333333337</v>
      </c>
      <c r="H1787" s="6">
        <f>MOD(Produccion[HORA FIN]-Produccion[HORA INICIO],1)</f>
        <v>4.1666666666666741E-2</v>
      </c>
      <c r="I1787" s="16" t="s">
        <v>22</v>
      </c>
      <c r="J1787" s="7" t="s">
        <v>783</v>
      </c>
      <c r="K1787" s="7" t="s">
        <v>23</v>
      </c>
      <c r="L1787" s="7"/>
      <c r="M1787" s="7"/>
      <c r="N1787" s="7">
        <f>Produccion[[#This Row],[Cant. Bolsas]]*Produccion[[#This Row],[Kilos Bolsa]]</f>
        <v>0</v>
      </c>
      <c r="O1787" s="8" t="s">
        <v>45</v>
      </c>
      <c r="P1787" s="29">
        <f>Produccion[[#This Row],[Kilos Producidos]]*VLOOKUP(Produccion[[#This Row],[PRODUCTO]],ValorXKG[#All],2,FALSE)</f>
        <v>0</v>
      </c>
    </row>
    <row r="1788" spans="4:16" x14ac:dyDescent="0.25">
      <c r="D1788" s="4" t="s">
        <v>824</v>
      </c>
      <c r="E1788" s="5">
        <v>44748</v>
      </c>
      <c r="F1788" s="6">
        <v>0.83333333333333337</v>
      </c>
      <c r="G1788" s="6">
        <v>0.91666666666666663</v>
      </c>
      <c r="H1788" s="6">
        <f>MOD(Produccion[HORA FIN]-Produccion[HORA INICIO],1)</f>
        <v>8.3333333333333259E-2</v>
      </c>
      <c r="I1788" s="16" t="s">
        <v>151</v>
      </c>
      <c r="J1788" s="7" t="s">
        <v>783</v>
      </c>
      <c r="K1788" s="7" t="s">
        <v>26</v>
      </c>
      <c r="L1788" s="7">
        <v>21</v>
      </c>
      <c r="M1788" s="7">
        <v>40</v>
      </c>
      <c r="N1788" s="7">
        <f>Produccion[[#This Row],[Cant. Bolsas]]*Produccion[[#This Row],[Kilos Bolsa]]</f>
        <v>840</v>
      </c>
      <c r="O1788" s="8" t="s">
        <v>827</v>
      </c>
      <c r="P1788" s="29">
        <f>Produccion[[#This Row],[Kilos Producidos]]*VLOOKUP(Produccion[[#This Row],[PRODUCTO]],ValorXKG[#All],2,FALSE)</f>
        <v>126000</v>
      </c>
    </row>
    <row r="1789" spans="4:16" x14ac:dyDescent="0.25">
      <c r="D1789" s="4" t="s">
        <v>826</v>
      </c>
      <c r="E1789" s="5">
        <v>44748</v>
      </c>
      <c r="F1789" s="6">
        <v>0.91666666666666663</v>
      </c>
      <c r="G1789" s="6">
        <v>0.2361111111111111</v>
      </c>
      <c r="H1789" s="6">
        <f>MOD(Produccion[HORA FIN]-Produccion[HORA INICIO],1)</f>
        <v>0.31944444444444442</v>
      </c>
      <c r="I1789" s="16" t="s">
        <v>414</v>
      </c>
      <c r="J1789" s="7" t="s">
        <v>788</v>
      </c>
      <c r="K1789" s="7" t="s">
        <v>26</v>
      </c>
      <c r="L1789" s="7">
        <v>70</v>
      </c>
      <c r="M1789" s="7">
        <v>40</v>
      </c>
      <c r="N1789" s="7">
        <f>Produccion[[#This Row],[Cant. Bolsas]]*Produccion[[#This Row],[Kilos Bolsa]]</f>
        <v>2800</v>
      </c>
      <c r="O1789" s="8" t="s">
        <v>827</v>
      </c>
      <c r="P1789" s="29">
        <f>Produccion[[#This Row],[Kilos Producidos]]*VLOOKUP(Produccion[[#This Row],[PRODUCTO]],ValorXKG[#All],2,FALSE)</f>
        <v>420000</v>
      </c>
    </row>
    <row r="1790" spans="4:16" x14ac:dyDescent="0.25">
      <c r="D1790" s="4" t="s">
        <v>826</v>
      </c>
      <c r="E1790" s="5">
        <v>44748</v>
      </c>
      <c r="F1790" s="6">
        <v>0.2361111111111111</v>
      </c>
      <c r="G1790" s="6">
        <v>0.25</v>
      </c>
      <c r="H1790" s="6">
        <f>MOD(Produccion[HORA FIN]-Produccion[HORA INICIO],1)</f>
        <v>1.3888888888888895E-2</v>
      </c>
      <c r="I1790" s="16" t="s">
        <v>22</v>
      </c>
      <c r="J1790" s="7" t="s">
        <v>788</v>
      </c>
      <c r="K1790" s="7" t="s">
        <v>23</v>
      </c>
      <c r="L1790" s="7">
        <v>0</v>
      </c>
      <c r="M1790" s="7">
        <v>0</v>
      </c>
      <c r="N1790" s="7">
        <f>Produccion[[#This Row],[Cant. Bolsas]]*Produccion[[#This Row],[Kilos Bolsa]]</f>
        <v>0</v>
      </c>
      <c r="O1790" s="8" t="s">
        <v>24</v>
      </c>
      <c r="P1790" s="29">
        <f>Produccion[[#This Row],[Kilos Producidos]]*VLOOKUP(Produccion[[#This Row],[PRODUCTO]],ValorXKG[#All],2,FALSE)</f>
        <v>0</v>
      </c>
    </row>
    <row r="1791" spans="4:16" x14ac:dyDescent="0.25">
      <c r="D1791" s="4" t="s">
        <v>825</v>
      </c>
      <c r="E1791" s="5">
        <v>44749</v>
      </c>
      <c r="F1791" s="6">
        <v>0.25</v>
      </c>
      <c r="G1791" s="6">
        <v>0.375</v>
      </c>
      <c r="H1791" s="6">
        <f>MOD(Produccion[HORA FIN]-Produccion[HORA INICIO],1)</f>
        <v>0.125</v>
      </c>
      <c r="I1791" s="16" t="s">
        <v>22</v>
      </c>
      <c r="J1791" s="7" t="s">
        <v>66</v>
      </c>
      <c r="K1791" s="7" t="s">
        <v>23</v>
      </c>
      <c r="L1791" s="7"/>
      <c r="M1791" s="7"/>
      <c r="N1791" s="7">
        <f>Produccion[[#This Row],[Cant. Bolsas]]*Produccion[[#This Row],[Kilos Bolsa]]</f>
        <v>0</v>
      </c>
      <c r="O1791" s="8" t="s">
        <v>24</v>
      </c>
      <c r="P1791" s="29">
        <f>Produccion[[#This Row],[Kilos Producidos]]*VLOOKUP(Produccion[[#This Row],[PRODUCTO]],ValorXKG[#All],2,FALSE)</f>
        <v>0</v>
      </c>
    </row>
    <row r="1792" spans="4:16" x14ac:dyDescent="0.25">
      <c r="D1792" s="4" t="s">
        <v>825</v>
      </c>
      <c r="E1792" s="5">
        <v>44749</v>
      </c>
      <c r="F1792" s="6">
        <v>0.375</v>
      </c>
      <c r="G1792" s="6">
        <v>0.41666666666666669</v>
      </c>
      <c r="H1792" s="6">
        <f>MOD(Produccion[HORA FIN]-Produccion[HORA INICIO],1)</f>
        <v>4.1666666666666685E-2</v>
      </c>
      <c r="I1792" s="16" t="s">
        <v>35</v>
      </c>
      <c r="J1792" s="7" t="s">
        <v>66</v>
      </c>
      <c r="K1792" s="7" t="s">
        <v>26</v>
      </c>
      <c r="L1792" s="7">
        <v>9</v>
      </c>
      <c r="M1792" s="7">
        <v>40</v>
      </c>
      <c r="N1792" s="7">
        <f>Produccion[[#This Row],[Cant. Bolsas]]*Produccion[[#This Row],[Kilos Bolsa]]</f>
        <v>360</v>
      </c>
      <c r="O1792" s="8" t="s">
        <v>827</v>
      </c>
      <c r="P1792" s="29">
        <f>Produccion[[#This Row],[Kilos Producidos]]*VLOOKUP(Produccion[[#This Row],[PRODUCTO]],ValorXKG[#All],2,FALSE)</f>
        <v>54000</v>
      </c>
    </row>
    <row r="1793" spans="4:16" x14ac:dyDescent="0.25">
      <c r="D1793" s="4" t="s">
        <v>825</v>
      </c>
      <c r="E1793" s="5">
        <v>44749</v>
      </c>
      <c r="F1793" s="6">
        <v>0.41666666666666669</v>
      </c>
      <c r="G1793" s="6">
        <v>0.46875</v>
      </c>
      <c r="H1793" s="6">
        <f>MOD(Produccion[HORA FIN]-Produccion[HORA INICIO],1)</f>
        <v>5.2083333333333315E-2</v>
      </c>
      <c r="I1793" s="16" t="s">
        <v>22</v>
      </c>
      <c r="J1793" s="7" t="s">
        <v>66</v>
      </c>
      <c r="K1793" s="7" t="s">
        <v>23</v>
      </c>
      <c r="L1793" s="7"/>
      <c r="M1793" s="7"/>
      <c r="N1793" s="7">
        <f>Produccion[[#This Row],[Cant. Bolsas]]*Produccion[[#This Row],[Kilos Bolsa]]</f>
        <v>0</v>
      </c>
      <c r="O1793" s="8" t="s">
        <v>28</v>
      </c>
      <c r="P1793" s="29">
        <f>Produccion[[#This Row],[Kilos Producidos]]*VLOOKUP(Produccion[[#This Row],[PRODUCTO]],ValorXKG[#All],2,FALSE)</f>
        <v>0</v>
      </c>
    </row>
    <row r="1794" spans="4:16" x14ac:dyDescent="0.25">
      <c r="D1794" s="4" t="s">
        <v>825</v>
      </c>
      <c r="E1794" s="5">
        <v>44749</v>
      </c>
      <c r="F1794" s="6">
        <v>0.46875</v>
      </c>
      <c r="G1794" s="6">
        <v>0.58333333333333337</v>
      </c>
      <c r="H1794" s="6">
        <f>MOD(Produccion[HORA FIN]-Produccion[HORA INICIO],1)</f>
        <v>0.11458333333333337</v>
      </c>
      <c r="I1794" s="16" t="s">
        <v>441</v>
      </c>
      <c r="J1794" s="7" t="s">
        <v>66</v>
      </c>
      <c r="K1794" s="7" t="s">
        <v>38</v>
      </c>
      <c r="L1794" s="7">
        <v>20</v>
      </c>
      <c r="M1794" s="7">
        <v>20</v>
      </c>
      <c r="N1794" s="7">
        <f>Produccion[[#This Row],[Cant. Bolsas]]*Produccion[[#This Row],[Kilos Bolsa]]</f>
        <v>400</v>
      </c>
      <c r="O1794" s="8" t="s">
        <v>827</v>
      </c>
      <c r="P1794" s="29">
        <f>Produccion[[#This Row],[Kilos Producidos]]*VLOOKUP(Produccion[[#This Row],[PRODUCTO]],ValorXKG[#All],2,FALSE)</f>
        <v>66000</v>
      </c>
    </row>
    <row r="1795" spans="4:16" x14ac:dyDescent="0.25">
      <c r="D1795" s="4" t="s">
        <v>825</v>
      </c>
      <c r="E1795" s="5">
        <v>44749</v>
      </c>
      <c r="F1795" s="6">
        <v>0.46875</v>
      </c>
      <c r="G1795" s="6">
        <v>0.58333333333333337</v>
      </c>
      <c r="H1795" s="6">
        <f>MOD(Produccion[HORA FIN]-Produccion[HORA INICIO],1)</f>
        <v>0.11458333333333337</v>
      </c>
      <c r="I1795" s="16" t="s">
        <v>489</v>
      </c>
      <c r="J1795" s="7" t="s">
        <v>66</v>
      </c>
      <c r="K1795" s="7" t="s">
        <v>36</v>
      </c>
      <c r="L1795" s="7">
        <v>20</v>
      </c>
      <c r="M1795" s="7">
        <v>30</v>
      </c>
      <c r="N1795" s="7">
        <f>Produccion[[#This Row],[Cant. Bolsas]]*Produccion[[#This Row],[Kilos Bolsa]]</f>
        <v>600</v>
      </c>
      <c r="O1795" s="8" t="s">
        <v>827</v>
      </c>
      <c r="P1795" s="29">
        <f>Produccion[[#This Row],[Kilos Producidos]]*VLOOKUP(Produccion[[#This Row],[PRODUCTO]],ValorXKG[#All],2,FALSE)</f>
        <v>69000</v>
      </c>
    </row>
    <row r="1796" spans="4:16" x14ac:dyDescent="0.25">
      <c r="D1796" s="4" t="s">
        <v>824</v>
      </c>
      <c r="E1796" s="5">
        <v>44749</v>
      </c>
      <c r="F1796" s="6">
        <v>0.58333333333333337</v>
      </c>
      <c r="G1796" s="6">
        <v>0.60416666666666663</v>
      </c>
      <c r="H1796" s="6">
        <f>MOD(Produccion[HORA FIN]-Produccion[HORA INICIO],1)</f>
        <v>2.0833333333333259E-2</v>
      </c>
      <c r="I1796" s="16" t="s">
        <v>35</v>
      </c>
      <c r="J1796" s="7" t="s">
        <v>74</v>
      </c>
      <c r="K1796" s="7" t="s">
        <v>36</v>
      </c>
      <c r="L1796" s="7">
        <v>3</v>
      </c>
      <c r="M1796" s="7">
        <v>30</v>
      </c>
      <c r="N1796" s="7">
        <f>Produccion[[#This Row],[Cant. Bolsas]]*Produccion[[#This Row],[Kilos Bolsa]]</f>
        <v>90</v>
      </c>
      <c r="O1796" s="8" t="s">
        <v>827</v>
      </c>
      <c r="P1796" s="29">
        <f>Produccion[[#This Row],[Kilos Producidos]]*VLOOKUP(Produccion[[#This Row],[PRODUCTO]],ValorXKG[#All],2,FALSE)</f>
        <v>10350</v>
      </c>
    </row>
    <row r="1797" spans="4:16" x14ac:dyDescent="0.25">
      <c r="D1797" s="4" t="s">
        <v>824</v>
      </c>
      <c r="E1797" s="5">
        <v>44749</v>
      </c>
      <c r="F1797" s="6">
        <v>0.58333333333333337</v>
      </c>
      <c r="G1797" s="6">
        <v>0.60416666666666663</v>
      </c>
      <c r="H1797" s="6">
        <f>MOD(Produccion[HORA FIN]-Produccion[HORA INICIO],1)</f>
        <v>2.0833333333333259E-2</v>
      </c>
      <c r="I1797" s="16" t="s">
        <v>33</v>
      </c>
      <c r="J1797" s="7" t="s">
        <v>74</v>
      </c>
      <c r="K1797" s="7" t="s">
        <v>38</v>
      </c>
      <c r="L1797" s="7">
        <v>3</v>
      </c>
      <c r="M1797" s="7">
        <v>20</v>
      </c>
      <c r="N1797" s="7">
        <f>Produccion[[#This Row],[Cant. Bolsas]]*Produccion[[#This Row],[Kilos Bolsa]]</f>
        <v>60</v>
      </c>
      <c r="O1797" s="8" t="s">
        <v>827</v>
      </c>
      <c r="P1797" s="29">
        <f>Produccion[[#This Row],[Kilos Producidos]]*VLOOKUP(Produccion[[#This Row],[PRODUCTO]],ValorXKG[#All],2,FALSE)</f>
        <v>9900</v>
      </c>
    </row>
    <row r="1798" spans="4:16" x14ac:dyDescent="0.25">
      <c r="D1798" s="4" t="s">
        <v>824</v>
      </c>
      <c r="E1798" s="5">
        <v>44749</v>
      </c>
      <c r="F1798" s="6">
        <v>0.60416666666666663</v>
      </c>
      <c r="G1798" s="6">
        <v>0.63194444444444442</v>
      </c>
      <c r="H1798" s="6">
        <f>MOD(Produccion[HORA FIN]-Produccion[HORA INICIO],1)</f>
        <v>2.777777777777779E-2</v>
      </c>
      <c r="I1798" s="16" t="s">
        <v>22</v>
      </c>
      <c r="J1798" s="7" t="s">
        <v>74</v>
      </c>
      <c r="K1798" s="7" t="s">
        <v>23</v>
      </c>
      <c r="L1798" s="7"/>
      <c r="M1798" s="7"/>
      <c r="N1798" s="7">
        <f>Produccion[[#This Row],[Cant. Bolsas]]*Produccion[[#This Row],[Kilos Bolsa]]</f>
        <v>0</v>
      </c>
      <c r="O1798" s="8" t="s">
        <v>45</v>
      </c>
      <c r="P1798" s="29">
        <f>Produccion[[#This Row],[Kilos Producidos]]*VLOOKUP(Produccion[[#This Row],[PRODUCTO]],ValorXKG[#All],2,FALSE)</f>
        <v>0</v>
      </c>
    </row>
    <row r="1799" spans="4:16" x14ac:dyDescent="0.25">
      <c r="D1799" s="4" t="s">
        <v>824</v>
      </c>
      <c r="E1799" s="5">
        <v>44749</v>
      </c>
      <c r="F1799" s="6">
        <v>0.63194444444444442</v>
      </c>
      <c r="G1799" s="6">
        <v>0.76388888888888884</v>
      </c>
      <c r="H1799" s="6">
        <f>MOD(Produccion[HORA FIN]-Produccion[HORA INICIO],1)</f>
        <v>0.13194444444444442</v>
      </c>
      <c r="I1799" s="16" t="s">
        <v>493</v>
      </c>
      <c r="J1799" s="7" t="s">
        <v>74</v>
      </c>
      <c r="K1799" s="7" t="s">
        <v>36</v>
      </c>
      <c r="L1799" s="7">
        <v>15</v>
      </c>
      <c r="M1799" s="7">
        <v>30</v>
      </c>
      <c r="N1799" s="7">
        <f>Produccion[[#This Row],[Cant. Bolsas]]*Produccion[[#This Row],[Kilos Bolsa]]</f>
        <v>450</v>
      </c>
      <c r="O1799" s="8" t="s">
        <v>827</v>
      </c>
      <c r="P1799" s="29">
        <f>Produccion[[#This Row],[Kilos Producidos]]*VLOOKUP(Produccion[[#This Row],[PRODUCTO]],ValorXKG[#All],2,FALSE)</f>
        <v>51750</v>
      </c>
    </row>
    <row r="1800" spans="4:16" x14ac:dyDescent="0.25">
      <c r="D1800" s="4" t="s">
        <v>824</v>
      </c>
      <c r="E1800" s="5">
        <v>44749</v>
      </c>
      <c r="F1800" s="6">
        <v>0.63194444444444442</v>
      </c>
      <c r="G1800" s="6">
        <v>0.76388888888888884</v>
      </c>
      <c r="H1800" s="6">
        <f>MOD(Produccion[HORA FIN]-Produccion[HORA INICIO],1)</f>
        <v>0.13194444444444442</v>
      </c>
      <c r="I1800" s="16" t="s">
        <v>494</v>
      </c>
      <c r="J1800" s="7" t="s">
        <v>74</v>
      </c>
      <c r="K1800" s="7" t="s">
        <v>38</v>
      </c>
      <c r="L1800" s="7">
        <v>15</v>
      </c>
      <c r="M1800" s="7">
        <v>20</v>
      </c>
      <c r="N1800" s="7">
        <f>Produccion[[#This Row],[Cant. Bolsas]]*Produccion[[#This Row],[Kilos Bolsa]]</f>
        <v>300</v>
      </c>
      <c r="O1800" s="8" t="s">
        <v>827</v>
      </c>
      <c r="P1800" s="29">
        <f>Produccion[[#This Row],[Kilos Producidos]]*VLOOKUP(Produccion[[#This Row],[PRODUCTO]],ValorXKG[#All],2,FALSE)</f>
        <v>49500</v>
      </c>
    </row>
    <row r="1801" spans="4:16" x14ac:dyDescent="0.25">
      <c r="D1801" s="4" t="s">
        <v>824</v>
      </c>
      <c r="E1801" s="5">
        <v>44749</v>
      </c>
      <c r="F1801" s="6">
        <v>0.76388888888888884</v>
      </c>
      <c r="G1801" s="6">
        <v>0.79166666666666663</v>
      </c>
      <c r="H1801" s="6">
        <f>MOD(Produccion[HORA FIN]-Produccion[HORA INICIO],1)</f>
        <v>2.777777777777779E-2</v>
      </c>
      <c r="I1801" s="16" t="s">
        <v>22</v>
      </c>
      <c r="J1801" s="7" t="s">
        <v>74</v>
      </c>
      <c r="K1801" s="7" t="s">
        <v>23</v>
      </c>
      <c r="L1801" s="7"/>
      <c r="M1801" s="7"/>
      <c r="N1801" s="7">
        <f>Produccion[[#This Row],[Cant. Bolsas]]*Produccion[[#This Row],[Kilos Bolsa]]</f>
        <v>0</v>
      </c>
      <c r="O1801" s="8" t="s">
        <v>45</v>
      </c>
      <c r="P1801" s="29">
        <f>Produccion[[#This Row],[Kilos Producidos]]*VLOOKUP(Produccion[[#This Row],[PRODUCTO]],ValorXKG[#All],2,FALSE)</f>
        <v>0</v>
      </c>
    </row>
    <row r="1802" spans="4:16" x14ac:dyDescent="0.25">
      <c r="D1802" s="4" t="s">
        <v>824</v>
      </c>
      <c r="E1802" s="5">
        <v>44749</v>
      </c>
      <c r="F1802" s="6">
        <v>0.79166666666666663</v>
      </c>
      <c r="G1802" s="6">
        <v>0.86458333333333337</v>
      </c>
      <c r="H1802" s="6">
        <f>MOD(Produccion[HORA FIN]-Produccion[HORA INICIO],1)</f>
        <v>7.2916666666666741E-2</v>
      </c>
      <c r="I1802" s="16" t="s">
        <v>80</v>
      </c>
      <c r="J1802" s="7" t="s">
        <v>74</v>
      </c>
      <c r="K1802" s="7" t="s">
        <v>36</v>
      </c>
      <c r="L1802" s="7">
        <v>14</v>
      </c>
      <c r="M1802" s="7">
        <v>30</v>
      </c>
      <c r="N1802" s="7">
        <f>Produccion[[#This Row],[Cant. Bolsas]]*Produccion[[#This Row],[Kilos Bolsa]]</f>
        <v>420</v>
      </c>
      <c r="O1802" s="8" t="s">
        <v>827</v>
      </c>
      <c r="P1802" s="29">
        <f>Produccion[[#This Row],[Kilos Producidos]]*VLOOKUP(Produccion[[#This Row],[PRODUCTO]],ValorXKG[#All],2,FALSE)</f>
        <v>48300</v>
      </c>
    </row>
    <row r="1803" spans="4:16" x14ac:dyDescent="0.25">
      <c r="D1803" s="4" t="s">
        <v>824</v>
      </c>
      <c r="E1803" s="5">
        <v>44749</v>
      </c>
      <c r="F1803" s="6">
        <v>0.79166666666666663</v>
      </c>
      <c r="G1803" s="6">
        <v>0.86458333333333337</v>
      </c>
      <c r="H1803" s="6">
        <f>MOD(Produccion[HORA FIN]-Produccion[HORA INICIO],1)</f>
        <v>7.2916666666666741E-2</v>
      </c>
      <c r="I1803" s="16" t="s">
        <v>79</v>
      </c>
      <c r="J1803" s="7" t="s">
        <v>74</v>
      </c>
      <c r="K1803" s="7" t="s">
        <v>38</v>
      </c>
      <c r="L1803" s="7">
        <v>17</v>
      </c>
      <c r="M1803" s="7">
        <v>20</v>
      </c>
      <c r="N1803" s="7">
        <f>Produccion[[#This Row],[Cant. Bolsas]]*Produccion[[#This Row],[Kilos Bolsa]]</f>
        <v>340</v>
      </c>
      <c r="O1803" s="8" t="s">
        <v>827</v>
      </c>
      <c r="P1803" s="29">
        <f>Produccion[[#This Row],[Kilos Producidos]]*VLOOKUP(Produccion[[#This Row],[PRODUCTO]],ValorXKG[#All],2,FALSE)</f>
        <v>56100</v>
      </c>
    </row>
    <row r="1804" spans="4:16" x14ac:dyDescent="0.25">
      <c r="D1804" s="4" t="s">
        <v>824</v>
      </c>
      <c r="E1804" s="5">
        <v>44749</v>
      </c>
      <c r="F1804" s="6">
        <v>0.86458333333333337</v>
      </c>
      <c r="G1804" s="6">
        <v>0.90625</v>
      </c>
      <c r="H1804" s="6">
        <f>MOD(Produccion[HORA FIN]-Produccion[HORA INICIO],1)</f>
        <v>4.166666666666663E-2</v>
      </c>
      <c r="I1804" s="16" t="s">
        <v>22</v>
      </c>
      <c r="J1804" s="7" t="s">
        <v>74</v>
      </c>
      <c r="K1804" s="7" t="s">
        <v>23</v>
      </c>
      <c r="L1804" s="7"/>
      <c r="M1804" s="7"/>
      <c r="N1804" s="7">
        <f>Produccion[[#This Row],[Cant. Bolsas]]*Produccion[[#This Row],[Kilos Bolsa]]</f>
        <v>0</v>
      </c>
      <c r="O1804" s="8" t="s">
        <v>45</v>
      </c>
      <c r="P1804" s="29">
        <f>Produccion[[#This Row],[Kilos Producidos]]*VLOOKUP(Produccion[[#This Row],[PRODUCTO]],ValorXKG[#All],2,FALSE)</f>
        <v>0</v>
      </c>
    </row>
    <row r="1805" spans="4:16" x14ac:dyDescent="0.25">
      <c r="D1805" s="4" t="s">
        <v>824</v>
      </c>
      <c r="E1805" s="5">
        <v>44749</v>
      </c>
      <c r="F1805" s="6">
        <v>0.90625</v>
      </c>
      <c r="G1805" s="6">
        <v>0.91666666666666663</v>
      </c>
      <c r="H1805" s="6">
        <f>MOD(Produccion[HORA FIN]-Produccion[HORA INICIO],1)</f>
        <v>1.041666666666663E-2</v>
      </c>
      <c r="I1805" s="16" t="s">
        <v>59</v>
      </c>
      <c r="J1805" s="7" t="s">
        <v>74</v>
      </c>
      <c r="K1805" s="7" t="s">
        <v>30</v>
      </c>
      <c r="L1805" s="7">
        <v>5</v>
      </c>
      <c r="M1805" s="7">
        <v>20</v>
      </c>
      <c r="N1805" s="7">
        <f>Produccion[[#This Row],[Cant. Bolsas]]*Produccion[[#This Row],[Kilos Bolsa]]</f>
        <v>100</v>
      </c>
      <c r="O1805" s="8" t="s">
        <v>827</v>
      </c>
      <c r="P1805" s="29">
        <f>Produccion[[#This Row],[Kilos Producidos]]*VLOOKUP(Produccion[[#This Row],[PRODUCTO]],ValorXKG[#All],2,FALSE)</f>
        <v>9000</v>
      </c>
    </row>
    <row r="1806" spans="4:16" x14ac:dyDescent="0.25">
      <c r="D1806" s="4" t="s">
        <v>826</v>
      </c>
      <c r="E1806" s="5">
        <v>44749</v>
      </c>
      <c r="F1806" s="6">
        <v>0.91666666666666663</v>
      </c>
      <c r="G1806" s="6">
        <v>0.1875</v>
      </c>
      <c r="H1806" s="6">
        <f>MOD(Produccion[HORA FIN]-Produccion[HORA INICIO],1)</f>
        <v>0.27083333333333337</v>
      </c>
      <c r="I1806" s="16" t="s">
        <v>202</v>
      </c>
      <c r="J1806" s="7" t="s">
        <v>788</v>
      </c>
      <c r="K1806" s="7" t="s">
        <v>30</v>
      </c>
      <c r="L1806" s="7">
        <v>85</v>
      </c>
      <c r="M1806" s="7">
        <v>20</v>
      </c>
      <c r="N1806" s="7">
        <f>Produccion[[#This Row],[Cant. Bolsas]]*Produccion[[#This Row],[Kilos Bolsa]]</f>
        <v>1700</v>
      </c>
      <c r="O1806" s="8" t="s">
        <v>827</v>
      </c>
      <c r="P1806" s="29">
        <f>Produccion[[#This Row],[Kilos Producidos]]*VLOOKUP(Produccion[[#This Row],[PRODUCTO]],ValorXKG[#All],2,FALSE)</f>
        <v>153000</v>
      </c>
    </row>
    <row r="1807" spans="4:16" x14ac:dyDescent="0.25">
      <c r="D1807" s="4" t="s">
        <v>826</v>
      </c>
      <c r="E1807" s="5">
        <v>44749</v>
      </c>
      <c r="F1807" s="6">
        <v>0.1875</v>
      </c>
      <c r="G1807" s="6">
        <v>0.25</v>
      </c>
      <c r="H1807" s="6">
        <f>MOD(Produccion[HORA FIN]-Produccion[HORA INICIO],1)</f>
        <v>6.25E-2</v>
      </c>
      <c r="I1807" s="16" t="s">
        <v>22</v>
      </c>
      <c r="J1807" s="7" t="s">
        <v>788</v>
      </c>
      <c r="K1807" s="7" t="s">
        <v>23</v>
      </c>
      <c r="L1807" s="7">
        <v>0</v>
      </c>
      <c r="M1807" s="7">
        <v>0</v>
      </c>
      <c r="N1807" s="7">
        <f>Produccion[[#This Row],[Cant. Bolsas]]*Produccion[[#This Row],[Kilos Bolsa]]</f>
        <v>0</v>
      </c>
      <c r="O1807" s="8" t="s">
        <v>41</v>
      </c>
      <c r="P1807" s="29">
        <f>Produccion[[#This Row],[Kilos Producidos]]*VLOOKUP(Produccion[[#This Row],[PRODUCTO]],ValorXKG[#All],2,FALSE)</f>
        <v>0</v>
      </c>
    </row>
    <row r="1808" spans="4:16" x14ac:dyDescent="0.25">
      <c r="D1808" s="4" t="s">
        <v>825</v>
      </c>
      <c r="E1808" s="5">
        <v>44750</v>
      </c>
      <c r="F1808" s="6">
        <v>0.25</v>
      </c>
      <c r="G1808" s="6">
        <v>0.34722222222222221</v>
      </c>
      <c r="H1808" s="6">
        <f>MOD(Produccion[HORA FIN]-Produccion[HORA INICIO],1)</f>
        <v>9.722222222222221E-2</v>
      </c>
      <c r="I1808" s="16" t="s">
        <v>22</v>
      </c>
      <c r="J1808" s="7" t="s">
        <v>66</v>
      </c>
      <c r="K1808" s="7" t="s">
        <v>23</v>
      </c>
      <c r="L1808" s="7"/>
      <c r="M1808" s="7"/>
      <c r="N1808" s="7">
        <f>Produccion[[#This Row],[Cant. Bolsas]]*Produccion[[#This Row],[Kilos Bolsa]]</f>
        <v>0</v>
      </c>
      <c r="O1808" s="8" t="s">
        <v>45</v>
      </c>
      <c r="P1808" s="29">
        <f>Produccion[[#This Row],[Kilos Producidos]]*VLOOKUP(Produccion[[#This Row],[PRODUCTO]],ValorXKG[#All],2,FALSE)</f>
        <v>0</v>
      </c>
    </row>
    <row r="1809" spans="4:16" x14ac:dyDescent="0.25">
      <c r="D1809" s="4" t="s">
        <v>825</v>
      </c>
      <c r="E1809" s="5">
        <v>44750</v>
      </c>
      <c r="F1809" s="6">
        <v>0.34722222222222221</v>
      </c>
      <c r="G1809" s="6">
        <v>0.58333333333333337</v>
      </c>
      <c r="H1809" s="6">
        <f>MOD(Produccion[HORA FIN]-Produccion[HORA INICIO],1)</f>
        <v>0.23611111111111116</v>
      </c>
      <c r="I1809" s="16" t="s">
        <v>186</v>
      </c>
      <c r="J1809" s="7" t="s">
        <v>66</v>
      </c>
      <c r="K1809" s="7" t="s">
        <v>32</v>
      </c>
      <c r="L1809" s="7">
        <v>44</v>
      </c>
      <c r="M1809" s="7">
        <v>30</v>
      </c>
      <c r="N1809" s="7">
        <f>Produccion[[#This Row],[Cant. Bolsas]]*Produccion[[#This Row],[Kilos Bolsa]]</f>
        <v>1320</v>
      </c>
      <c r="O1809" s="8" t="s">
        <v>827</v>
      </c>
      <c r="P1809" s="29">
        <f>Produccion[[#This Row],[Kilos Producidos]]*VLOOKUP(Produccion[[#This Row],[PRODUCTO]],ValorXKG[#All],2,FALSE)</f>
        <v>151800</v>
      </c>
    </row>
    <row r="1810" spans="4:16" x14ac:dyDescent="0.25">
      <c r="D1810" s="4" t="s">
        <v>824</v>
      </c>
      <c r="E1810" s="5">
        <v>44750</v>
      </c>
      <c r="F1810" s="6">
        <v>0.58333333333333337</v>
      </c>
      <c r="G1810" s="6">
        <v>0.63194444444444442</v>
      </c>
      <c r="H1810" s="6">
        <f>MOD(Produccion[HORA FIN]-Produccion[HORA INICIO],1)</f>
        <v>4.8611111111111049E-2</v>
      </c>
      <c r="I1810" s="16" t="s">
        <v>98</v>
      </c>
      <c r="J1810" s="7" t="s">
        <v>74</v>
      </c>
      <c r="K1810" s="7" t="s">
        <v>32</v>
      </c>
      <c r="L1810" s="7">
        <v>10</v>
      </c>
      <c r="M1810" s="7">
        <v>30</v>
      </c>
      <c r="N1810" s="7">
        <f>Produccion[[#This Row],[Cant. Bolsas]]*Produccion[[#This Row],[Kilos Bolsa]]</f>
        <v>300</v>
      </c>
      <c r="O1810" s="8" t="s">
        <v>827</v>
      </c>
      <c r="P1810" s="29">
        <f>Produccion[[#This Row],[Kilos Producidos]]*VLOOKUP(Produccion[[#This Row],[PRODUCTO]],ValorXKG[#All],2,FALSE)</f>
        <v>34500</v>
      </c>
    </row>
    <row r="1811" spans="4:16" x14ac:dyDescent="0.25">
      <c r="D1811" s="4" t="s">
        <v>824</v>
      </c>
      <c r="E1811" s="5">
        <v>44750</v>
      </c>
      <c r="F1811" s="6">
        <v>0.63194444444444442</v>
      </c>
      <c r="G1811" s="6">
        <v>0.91666666666666663</v>
      </c>
      <c r="H1811" s="6">
        <f>MOD(Produccion[HORA FIN]-Produccion[HORA INICIO],1)</f>
        <v>0.28472222222222221</v>
      </c>
      <c r="I1811" s="16" t="s">
        <v>22</v>
      </c>
      <c r="J1811" s="7" t="s">
        <v>74</v>
      </c>
      <c r="K1811" s="7" t="s">
        <v>23</v>
      </c>
      <c r="L1811" s="7"/>
      <c r="M1811" s="7"/>
      <c r="N1811" s="7">
        <f>Produccion[[#This Row],[Cant. Bolsas]]*Produccion[[#This Row],[Kilos Bolsa]]</f>
        <v>0</v>
      </c>
      <c r="O1811" s="8" t="s">
        <v>192</v>
      </c>
      <c r="P1811" s="29">
        <f>Produccion[[#This Row],[Kilos Producidos]]*VLOOKUP(Produccion[[#This Row],[PRODUCTO]],ValorXKG[#All],2,FALSE)</f>
        <v>0</v>
      </c>
    </row>
    <row r="1812" spans="4:16" x14ac:dyDescent="0.25">
      <c r="D1812" s="4" t="s">
        <v>826</v>
      </c>
      <c r="E1812" s="5">
        <v>44750</v>
      </c>
      <c r="F1812" s="6">
        <v>0.91666666666666663</v>
      </c>
      <c r="G1812" s="6">
        <v>0.25</v>
      </c>
      <c r="H1812" s="6">
        <f>MOD(Produccion[HORA FIN]-Produccion[HORA INICIO],1)</f>
        <v>0.33333333333333337</v>
      </c>
      <c r="I1812" s="16" t="s">
        <v>22</v>
      </c>
      <c r="J1812" s="7" t="s">
        <v>74</v>
      </c>
      <c r="K1812" s="7" t="s">
        <v>23</v>
      </c>
      <c r="L1812" s="7"/>
      <c r="M1812" s="7"/>
      <c r="N1812" s="7">
        <f>Produccion[[#This Row],[Cant. Bolsas]]*Produccion[[#This Row],[Kilos Bolsa]]</f>
        <v>0</v>
      </c>
      <c r="O1812" s="8" t="s">
        <v>192</v>
      </c>
      <c r="P1812" s="29">
        <f>Produccion[[#This Row],[Kilos Producidos]]*VLOOKUP(Produccion[[#This Row],[PRODUCTO]],ValorXKG[#All],2,FALSE)</f>
        <v>0</v>
      </c>
    </row>
    <row r="1813" spans="4:16" x14ac:dyDescent="0.25">
      <c r="D1813" s="4" t="s">
        <v>825</v>
      </c>
      <c r="E1813" s="5">
        <v>44753</v>
      </c>
      <c r="F1813" s="6">
        <v>0.25</v>
      </c>
      <c r="G1813" s="6">
        <v>0.41666666666666669</v>
      </c>
      <c r="H1813" s="6">
        <f>MOD(Produccion[HORA FIN]-Produccion[HORA INICIO],1)</f>
        <v>0.16666666666666669</v>
      </c>
      <c r="I1813" s="16" t="s">
        <v>22</v>
      </c>
      <c r="J1813" s="7" t="s">
        <v>783</v>
      </c>
      <c r="K1813" s="7" t="s">
        <v>23</v>
      </c>
      <c r="L1813" s="7"/>
      <c r="M1813" s="7"/>
      <c r="N1813" s="7">
        <f>Produccion[[#This Row],[Cant. Bolsas]]*Produccion[[#This Row],[Kilos Bolsa]]</f>
        <v>0</v>
      </c>
      <c r="O1813" s="8" t="s">
        <v>192</v>
      </c>
      <c r="P1813" s="29">
        <f>Produccion[[#This Row],[Kilos Producidos]]*VLOOKUP(Produccion[[#This Row],[PRODUCTO]],ValorXKG[#All],2,FALSE)</f>
        <v>0</v>
      </c>
    </row>
    <row r="1814" spans="4:16" x14ac:dyDescent="0.25">
      <c r="D1814" s="4" t="s">
        <v>825</v>
      </c>
      <c r="E1814" s="5">
        <v>44753</v>
      </c>
      <c r="F1814" s="6">
        <v>0.41666666666666669</v>
      </c>
      <c r="G1814" s="6">
        <v>0.52083333333333337</v>
      </c>
      <c r="H1814" s="6">
        <f>MOD(Produccion[HORA FIN]-Produccion[HORA INICIO],1)</f>
        <v>0.10416666666666669</v>
      </c>
      <c r="I1814" s="16" t="s">
        <v>47</v>
      </c>
      <c r="J1814" s="7" t="s">
        <v>783</v>
      </c>
      <c r="K1814" s="7" t="s">
        <v>64</v>
      </c>
      <c r="L1814" s="7">
        <v>28</v>
      </c>
      <c r="M1814" s="7">
        <v>30</v>
      </c>
      <c r="N1814" s="7">
        <f>Produccion[[#This Row],[Cant. Bolsas]]*Produccion[[#This Row],[Kilos Bolsa]]</f>
        <v>840</v>
      </c>
      <c r="O1814" s="8" t="s">
        <v>827</v>
      </c>
      <c r="P1814" s="29">
        <f>Produccion[[#This Row],[Kilos Producidos]]*VLOOKUP(Produccion[[#This Row],[PRODUCTO]],ValorXKG[#All],2,FALSE)</f>
        <v>96600</v>
      </c>
    </row>
    <row r="1815" spans="4:16" x14ac:dyDescent="0.25">
      <c r="D1815" s="4" t="s">
        <v>825</v>
      </c>
      <c r="E1815" s="5">
        <v>44753</v>
      </c>
      <c r="F1815" s="6">
        <v>0.52083333333333337</v>
      </c>
      <c r="G1815" s="6">
        <v>0.58333333333333337</v>
      </c>
      <c r="H1815" s="6">
        <f>MOD(Produccion[HORA FIN]-Produccion[HORA INICIO],1)</f>
        <v>6.25E-2</v>
      </c>
      <c r="I1815" s="16" t="s">
        <v>22</v>
      </c>
      <c r="J1815" s="7" t="s">
        <v>783</v>
      </c>
      <c r="K1815" s="7" t="s">
        <v>23</v>
      </c>
      <c r="L1815" s="7"/>
      <c r="M1815" s="7"/>
      <c r="N1815" s="7">
        <f>Produccion[[#This Row],[Cant. Bolsas]]*Produccion[[#This Row],[Kilos Bolsa]]</f>
        <v>0</v>
      </c>
      <c r="O1815" s="8" t="s">
        <v>41</v>
      </c>
      <c r="P1815" s="29">
        <f>Produccion[[#This Row],[Kilos Producidos]]*VLOOKUP(Produccion[[#This Row],[PRODUCTO]],ValorXKG[#All],2,FALSE)</f>
        <v>0</v>
      </c>
    </row>
    <row r="1816" spans="4:16" x14ac:dyDescent="0.25">
      <c r="D1816" s="4" t="s">
        <v>824</v>
      </c>
      <c r="E1816" s="5">
        <v>44753</v>
      </c>
      <c r="F1816" s="6">
        <v>0.58333333333333337</v>
      </c>
      <c r="G1816" s="6">
        <v>0.625</v>
      </c>
      <c r="H1816" s="6">
        <f>MOD(Produccion[HORA FIN]-Produccion[HORA INICIO],1)</f>
        <v>4.166666666666663E-2</v>
      </c>
      <c r="I1816" s="16" t="s">
        <v>22</v>
      </c>
      <c r="J1816" s="7" t="s">
        <v>74</v>
      </c>
      <c r="K1816" s="7" t="s">
        <v>23</v>
      </c>
      <c r="L1816" s="7"/>
      <c r="M1816" s="7"/>
      <c r="N1816" s="7">
        <f>Produccion[[#This Row],[Cant. Bolsas]]*Produccion[[#This Row],[Kilos Bolsa]]</f>
        <v>0</v>
      </c>
      <c r="O1816" s="8" t="s">
        <v>41</v>
      </c>
      <c r="P1816" s="29">
        <f>Produccion[[#This Row],[Kilos Producidos]]*VLOOKUP(Produccion[[#This Row],[PRODUCTO]],ValorXKG[#All],2,FALSE)</f>
        <v>0</v>
      </c>
    </row>
    <row r="1817" spans="4:16" x14ac:dyDescent="0.25">
      <c r="D1817" s="4" t="s">
        <v>824</v>
      </c>
      <c r="E1817" s="5">
        <v>44753</v>
      </c>
      <c r="F1817" s="6">
        <v>0.625</v>
      </c>
      <c r="G1817" s="6">
        <v>0.91666666666666663</v>
      </c>
      <c r="H1817" s="6">
        <f>MOD(Produccion[HORA FIN]-Produccion[HORA INICIO],1)</f>
        <v>0.29166666666666663</v>
      </c>
      <c r="I1817" s="16" t="s">
        <v>495</v>
      </c>
      <c r="J1817" s="7" t="s">
        <v>74</v>
      </c>
      <c r="K1817" s="7" t="s">
        <v>19</v>
      </c>
      <c r="L1817" s="7">
        <v>68</v>
      </c>
      <c r="M1817" s="7">
        <v>45</v>
      </c>
      <c r="N1817" s="7">
        <f>Produccion[[#This Row],[Cant. Bolsas]]*Produccion[[#This Row],[Kilos Bolsa]]</f>
        <v>3060</v>
      </c>
      <c r="O1817" s="8" t="s">
        <v>827</v>
      </c>
      <c r="P1817" s="29">
        <f>Produccion[[#This Row],[Kilos Producidos]]*VLOOKUP(Produccion[[#This Row],[PRODUCTO]],ValorXKG[#All],2,FALSE)</f>
        <v>306000</v>
      </c>
    </row>
    <row r="1818" spans="4:16" x14ac:dyDescent="0.25">
      <c r="D1818" s="4" t="s">
        <v>826</v>
      </c>
      <c r="E1818" s="5">
        <v>44753</v>
      </c>
      <c r="F1818" s="6">
        <v>0.91666666666666663</v>
      </c>
      <c r="G1818" s="6">
        <v>0.16666666666666666</v>
      </c>
      <c r="H1818" s="6">
        <f>MOD(Produccion[HORA FIN]-Produccion[HORA INICIO],1)</f>
        <v>0.25</v>
      </c>
      <c r="I1818" s="16" t="s">
        <v>496</v>
      </c>
      <c r="J1818" s="7" t="s">
        <v>788</v>
      </c>
      <c r="K1818" s="7" t="s">
        <v>19</v>
      </c>
      <c r="L1818" s="7">
        <v>68</v>
      </c>
      <c r="M1818" s="7">
        <v>45</v>
      </c>
      <c r="N1818" s="7">
        <f>Produccion[[#This Row],[Cant. Bolsas]]*Produccion[[#This Row],[Kilos Bolsa]]</f>
        <v>3060</v>
      </c>
      <c r="O1818" s="8" t="s">
        <v>827</v>
      </c>
      <c r="P1818" s="29">
        <f>Produccion[[#This Row],[Kilos Producidos]]*VLOOKUP(Produccion[[#This Row],[PRODUCTO]],ValorXKG[#All],2,FALSE)</f>
        <v>306000</v>
      </c>
    </row>
    <row r="1819" spans="4:16" x14ac:dyDescent="0.25">
      <c r="D1819" s="4" t="s">
        <v>826</v>
      </c>
      <c r="E1819" s="5">
        <v>44753</v>
      </c>
      <c r="F1819" s="6">
        <v>0.16666666666666666</v>
      </c>
      <c r="G1819" s="6">
        <v>0.20833333333333334</v>
      </c>
      <c r="H1819" s="6">
        <f>MOD(Produccion[HORA FIN]-Produccion[HORA INICIO],1)</f>
        <v>4.1666666666666685E-2</v>
      </c>
      <c r="I1819" s="16" t="s">
        <v>22</v>
      </c>
      <c r="J1819" s="7" t="s">
        <v>788</v>
      </c>
      <c r="K1819" s="7" t="s">
        <v>23</v>
      </c>
      <c r="L1819" s="7">
        <v>0</v>
      </c>
      <c r="M1819" s="7">
        <v>0</v>
      </c>
      <c r="N1819" s="7">
        <f>Produccion[[#This Row],[Cant. Bolsas]]*Produccion[[#This Row],[Kilos Bolsa]]</f>
        <v>0</v>
      </c>
      <c r="O1819" s="8" t="s">
        <v>28</v>
      </c>
      <c r="P1819" s="29">
        <f>Produccion[[#This Row],[Kilos Producidos]]*VLOOKUP(Produccion[[#This Row],[PRODUCTO]],ValorXKG[#All],2,FALSE)</f>
        <v>0</v>
      </c>
    </row>
    <row r="1820" spans="4:16" x14ac:dyDescent="0.25">
      <c r="D1820" s="4" t="s">
        <v>826</v>
      </c>
      <c r="E1820" s="5">
        <v>44753</v>
      </c>
      <c r="F1820" s="6">
        <v>0.20833333333333334</v>
      </c>
      <c r="G1820" s="6">
        <v>0.25</v>
      </c>
      <c r="H1820" s="6">
        <f>MOD(Produccion[HORA FIN]-Produccion[HORA INICIO],1)</f>
        <v>4.1666666666666657E-2</v>
      </c>
      <c r="I1820" s="16" t="s">
        <v>497</v>
      </c>
      <c r="J1820" s="7" t="s">
        <v>788</v>
      </c>
      <c r="K1820" s="7" t="s">
        <v>13</v>
      </c>
      <c r="L1820" s="7">
        <v>14</v>
      </c>
      <c r="M1820" s="7">
        <v>45</v>
      </c>
      <c r="N1820" s="7">
        <f>Produccion[[#This Row],[Cant. Bolsas]]*Produccion[[#This Row],[Kilos Bolsa]]</f>
        <v>630</v>
      </c>
      <c r="O1820" s="8" t="s">
        <v>827</v>
      </c>
      <c r="P1820" s="29">
        <f>Produccion[[#This Row],[Kilos Producidos]]*VLOOKUP(Produccion[[#This Row],[PRODUCTO]],ValorXKG[#All],2,FALSE)</f>
        <v>63000</v>
      </c>
    </row>
    <row r="1821" spans="4:16" x14ac:dyDescent="0.25">
      <c r="D1821" s="4" t="s">
        <v>825</v>
      </c>
      <c r="E1821" s="5">
        <v>44754</v>
      </c>
      <c r="F1821" s="6">
        <v>0.25</v>
      </c>
      <c r="G1821" s="6">
        <v>0.3125</v>
      </c>
      <c r="H1821" s="6">
        <f>MOD(Produccion[HORA FIN]-Produccion[HORA INICIO],1)</f>
        <v>6.25E-2</v>
      </c>
      <c r="I1821" s="16" t="s">
        <v>62</v>
      </c>
      <c r="J1821" s="7" t="s">
        <v>783</v>
      </c>
      <c r="K1821" s="7" t="s">
        <v>13</v>
      </c>
      <c r="L1821" s="7">
        <v>10</v>
      </c>
      <c r="M1821" s="7">
        <v>45</v>
      </c>
      <c r="N1821" s="7">
        <f>Produccion[[#This Row],[Cant. Bolsas]]*Produccion[[#This Row],[Kilos Bolsa]]</f>
        <v>450</v>
      </c>
      <c r="O1821" s="8" t="s">
        <v>827</v>
      </c>
      <c r="P1821" s="29">
        <f>Produccion[[#This Row],[Kilos Producidos]]*VLOOKUP(Produccion[[#This Row],[PRODUCTO]],ValorXKG[#All],2,FALSE)</f>
        <v>45000</v>
      </c>
    </row>
    <row r="1822" spans="4:16" x14ac:dyDescent="0.25">
      <c r="D1822" s="4" t="s">
        <v>825</v>
      </c>
      <c r="E1822" s="5">
        <v>44754</v>
      </c>
      <c r="F1822" s="6">
        <v>0.3125</v>
      </c>
      <c r="G1822" s="6">
        <v>0.34375</v>
      </c>
      <c r="H1822" s="6">
        <f>MOD(Produccion[HORA FIN]-Produccion[HORA INICIO],1)</f>
        <v>3.125E-2</v>
      </c>
      <c r="I1822" s="16" t="s">
        <v>22</v>
      </c>
      <c r="J1822" s="7" t="s">
        <v>783</v>
      </c>
      <c r="K1822" s="7" t="s">
        <v>23</v>
      </c>
      <c r="L1822" s="7"/>
      <c r="M1822" s="7"/>
      <c r="N1822" s="7">
        <f>Produccion[[#This Row],[Cant. Bolsas]]*Produccion[[#This Row],[Kilos Bolsa]]</f>
        <v>0</v>
      </c>
      <c r="O1822" s="8" t="s">
        <v>45</v>
      </c>
      <c r="P1822" s="29">
        <f>Produccion[[#This Row],[Kilos Producidos]]*VLOOKUP(Produccion[[#This Row],[PRODUCTO]],ValorXKG[#All],2,FALSE)</f>
        <v>0</v>
      </c>
    </row>
    <row r="1823" spans="4:16" x14ac:dyDescent="0.25">
      <c r="D1823" s="4" t="s">
        <v>825</v>
      </c>
      <c r="E1823" s="5">
        <v>44754</v>
      </c>
      <c r="F1823" s="6">
        <v>0.34375</v>
      </c>
      <c r="G1823" s="6">
        <v>0.5</v>
      </c>
      <c r="H1823" s="6">
        <f>MOD(Produccion[HORA FIN]-Produccion[HORA INICIO],1)</f>
        <v>0.15625</v>
      </c>
      <c r="I1823" s="16" t="s">
        <v>498</v>
      </c>
      <c r="J1823" s="7" t="s">
        <v>783</v>
      </c>
      <c r="K1823" s="7" t="s">
        <v>13</v>
      </c>
      <c r="L1823" s="7">
        <v>38</v>
      </c>
      <c r="M1823" s="7">
        <v>45</v>
      </c>
      <c r="N1823" s="7">
        <f>Produccion[[#This Row],[Cant. Bolsas]]*Produccion[[#This Row],[Kilos Bolsa]]</f>
        <v>1710</v>
      </c>
      <c r="O1823" s="8" t="s">
        <v>827</v>
      </c>
      <c r="P1823" s="29">
        <f>Produccion[[#This Row],[Kilos Producidos]]*VLOOKUP(Produccion[[#This Row],[PRODUCTO]],ValorXKG[#All],2,FALSE)</f>
        <v>171000</v>
      </c>
    </row>
    <row r="1824" spans="4:16" x14ac:dyDescent="0.25">
      <c r="D1824" s="4" t="s">
        <v>825</v>
      </c>
      <c r="E1824" s="5">
        <v>44754</v>
      </c>
      <c r="F1824" s="6">
        <v>0.5</v>
      </c>
      <c r="G1824" s="6">
        <v>0.5625</v>
      </c>
      <c r="H1824" s="6">
        <f>MOD(Produccion[HORA FIN]-Produccion[HORA INICIO],1)</f>
        <v>6.25E-2</v>
      </c>
      <c r="I1824" s="16" t="s">
        <v>22</v>
      </c>
      <c r="J1824" s="7" t="s">
        <v>783</v>
      </c>
      <c r="K1824" s="7" t="s">
        <v>23</v>
      </c>
      <c r="L1824" s="7"/>
      <c r="M1824" s="7"/>
      <c r="N1824" s="7">
        <f>Produccion[[#This Row],[Cant. Bolsas]]*Produccion[[#This Row],[Kilos Bolsa]]</f>
        <v>0</v>
      </c>
      <c r="O1824" s="8" t="s">
        <v>28</v>
      </c>
      <c r="P1824" s="29">
        <f>Produccion[[#This Row],[Kilos Producidos]]*VLOOKUP(Produccion[[#This Row],[PRODUCTO]],ValorXKG[#All],2,FALSE)</f>
        <v>0</v>
      </c>
    </row>
    <row r="1825" spans="4:16" x14ac:dyDescent="0.25">
      <c r="D1825" s="4" t="s">
        <v>825</v>
      </c>
      <c r="E1825" s="5">
        <v>44754</v>
      </c>
      <c r="F1825" s="6">
        <v>0.5625</v>
      </c>
      <c r="G1825" s="6">
        <v>0.58333333333333337</v>
      </c>
      <c r="H1825" s="6">
        <f>MOD(Produccion[HORA FIN]-Produccion[HORA INICIO],1)</f>
        <v>2.083333333333337E-2</v>
      </c>
      <c r="I1825" s="16" t="s">
        <v>93</v>
      </c>
      <c r="J1825" s="7" t="s">
        <v>783</v>
      </c>
      <c r="K1825" s="7" t="s">
        <v>13</v>
      </c>
      <c r="L1825" s="7">
        <v>5</v>
      </c>
      <c r="M1825" s="7">
        <v>45</v>
      </c>
      <c r="N1825" s="7">
        <f>Produccion[[#This Row],[Cant. Bolsas]]*Produccion[[#This Row],[Kilos Bolsa]]</f>
        <v>225</v>
      </c>
      <c r="O1825" s="8" t="s">
        <v>827</v>
      </c>
      <c r="P1825" s="29">
        <f>Produccion[[#This Row],[Kilos Producidos]]*VLOOKUP(Produccion[[#This Row],[PRODUCTO]],ValorXKG[#All],2,FALSE)</f>
        <v>22500</v>
      </c>
    </row>
    <row r="1826" spans="4:16" x14ac:dyDescent="0.25">
      <c r="D1826" s="4" t="s">
        <v>824</v>
      </c>
      <c r="E1826" s="5">
        <v>44754</v>
      </c>
      <c r="F1826" s="6">
        <v>0.58333333333333337</v>
      </c>
      <c r="G1826" s="6">
        <v>0.79166666666666663</v>
      </c>
      <c r="H1826" s="6">
        <f>MOD(Produccion[HORA FIN]-Produccion[HORA INICIO],1)</f>
        <v>0.20833333333333326</v>
      </c>
      <c r="I1826" s="16" t="s">
        <v>499</v>
      </c>
      <c r="J1826" s="7" t="s">
        <v>74</v>
      </c>
      <c r="K1826" s="7" t="s">
        <v>13</v>
      </c>
      <c r="L1826" s="7">
        <v>47</v>
      </c>
      <c r="M1826" s="7">
        <v>45</v>
      </c>
      <c r="N1826" s="7">
        <f>Produccion[[#This Row],[Cant. Bolsas]]*Produccion[[#This Row],[Kilos Bolsa]]</f>
        <v>2115</v>
      </c>
      <c r="O1826" s="8" t="s">
        <v>827</v>
      </c>
      <c r="P1826" s="29">
        <f>Produccion[[#This Row],[Kilos Producidos]]*VLOOKUP(Produccion[[#This Row],[PRODUCTO]],ValorXKG[#All],2,FALSE)</f>
        <v>211500</v>
      </c>
    </row>
    <row r="1827" spans="4:16" x14ac:dyDescent="0.25">
      <c r="D1827" s="4" t="s">
        <v>824</v>
      </c>
      <c r="E1827" s="5">
        <v>44754</v>
      </c>
      <c r="F1827" s="6">
        <v>0.79166666666666663</v>
      </c>
      <c r="G1827" s="6">
        <v>0.89583333333333337</v>
      </c>
      <c r="H1827" s="6">
        <f>MOD(Produccion[HORA FIN]-Produccion[HORA INICIO],1)</f>
        <v>0.10416666666666674</v>
      </c>
      <c r="I1827" s="16" t="s">
        <v>22</v>
      </c>
      <c r="J1827" s="7" t="s">
        <v>74</v>
      </c>
      <c r="K1827" s="7" t="s">
        <v>23</v>
      </c>
      <c r="L1827" s="7"/>
      <c r="M1827" s="7"/>
      <c r="N1827" s="7">
        <f>Produccion[[#This Row],[Cant. Bolsas]]*Produccion[[#This Row],[Kilos Bolsa]]</f>
        <v>0</v>
      </c>
      <c r="O1827" s="8" t="s">
        <v>28</v>
      </c>
      <c r="P1827" s="29">
        <f>Produccion[[#This Row],[Kilos Producidos]]*VLOOKUP(Produccion[[#This Row],[PRODUCTO]],ValorXKG[#All],2,FALSE)</f>
        <v>0</v>
      </c>
    </row>
    <row r="1828" spans="4:16" x14ac:dyDescent="0.25">
      <c r="D1828" s="4" t="s">
        <v>824</v>
      </c>
      <c r="E1828" s="5">
        <v>44754</v>
      </c>
      <c r="F1828" s="6">
        <v>0.89583333333333337</v>
      </c>
      <c r="G1828" s="6">
        <v>0.91666666666666663</v>
      </c>
      <c r="H1828" s="6">
        <f>MOD(Produccion[HORA FIN]-Produccion[HORA INICIO],1)</f>
        <v>2.0833333333333259E-2</v>
      </c>
      <c r="I1828" s="16" t="s">
        <v>273</v>
      </c>
      <c r="J1828" s="7" t="s">
        <v>74</v>
      </c>
      <c r="K1828" s="7" t="s">
        <v>30</v>
      </c>
      <c r="L1828" s="7">
        <v>14</v>
      </c>
      <c r="M1828" s="7">
        <v>20</v>
      </c>
      <c r="N1828" s="7">
        <f>Produccion[[#This Row],[Cant. Bolsas]]*Produccion[[#This Row],[Kilos Bolsa]]</f>
        <v>280</v>
      </c>
      <c r="O1828" s="8" t="s">
        <v>827</v>
      </c>
      <c r="P1828" s="29">
        <f>Produccion[[#This Row],[Kilos Producidos]]*VLOOKUP(Produccion[[#This Row],[PRODUCTO]],ValorXKG[#All],2,FALSE)</f>
        <v>25200</v>
      </c>
    </row>
    <row r="1829" spans="4:16" x14ac:dyDescent="0.25">
      <c r="D1829" s="4" t="s">
        <v>826</v>
      </c>
      <c r="E1829" s="5">
        <v>44754</v>
      </c>
      <c r="F1829" s="6">
        <v>0.91666666666666663</v>
      </c>
      <c r="G1829" s="6">
        <v>0.1875</v>
      </c>
      <c r="H1829" s="6">
        <f>MOD(Produccion[HORA FIN]-Produccion[HORA INICIO],1)</f>
        <v>0.27083333333333337</v>
      </c>
      <c r="I1829" s="16" t="s">
        <v>500</v>
      </c>
      <c r="J1829" s="7" t="s">
        <v>788</v>
      </c>
      <c r="K1829" s="7" t="s">
        <v>30</v>
      </c>
      <c r="L1829" s="7">
        <v>92</v>
      </c>
      <c r="M1829" s="7">
        <v>20</v>
      </c>
      <c r="N1829" s="7">
        <f>Produccion[[#This Row],[Cant. Bolsas]]*Produccion[[#This Row],[Kilos Bolsa]]</f>
        <v>1840</v>
      </c>
      <c r="O1829" s="8" t="s">
        <v>827</v>
      </c>
      <c r="P1829" s="29">
        <f>Produccion[[#This Row],[Kilos Producidos]]*VLOOKUP(Produccion[[#This Row],[PRODUCTO]],ValorXKG[#All],2,FALSE)</f>
        <v>165600</v>
      </c>
    </row>
    <row r="1830" spans="4:16" x14ac:dyDescent="0.25">
      <c r="D1830" s="4" t="s">
        <v>826</v>
      </c>
      <c r="E1830" s="5">
        <v>44754</v>
      </c>
      <c r="F1830" s="6">
        <v>0.1875</v>
      </c>
      <c r="G1830" s="6">
        <v>0.25</v>
      </c>
      <c r="H1830" s="6">
        <f>MOD(Produccion[HORA FIN]-Produccion[HORA INICIO],1)</f>
        <v>6.25E-2</v>
      </c>
      <c r="I1830" s="16" t="s">
        <v>22</v>
      </c>
      <c r="J1830" s="7" t="s">
        <v>788</v>
      </c>
      <c r="K1830" s="7" t="s">
        <v>23</v>
      </c>
      <c r="L1830" s="7">
        <v>0</v>
      </c>
      <c r="M1830" s="7">
        <v>0</v>
      </c>
      <c r="N1830" s="7">
        <f>Produccion[[#This Row],[Cant. Bolsas]]*Produccion[[#This Row],[Kilos Bolsa]]</f>
        <v>0</v>
      </c>
      <c r="O1830" s="8" t="s">
        <v>28</v>
      </c>
      <c r="P1830" s="29">
        <f>Produccion[[#This Row],[Kilos Producidos]]*VLOOKUP(Produccion[[#This Row],[PRODUCTO]],ValorXKG[#All],2,FALSE)</f>
        <v>0</v>
      </c>
    </row>
    <row r="1831" spans="4:16" x14ac:dyDescent="0.25">
      <c r="D1831" s="4" t="s">
        <v>825</v>
      </c>
      <c r="E1831" s="5">
        <v>44755</v>
      </c>
      <c r="F1831" s="6">
        <v>0.25</v>
      </c>
      <c r="G1831" s="6">
        <v>0.58333333333333337</v>
      </c>
      <c r="H1831" s="6">
        <f>MOD(Produccion[HORA FIN]-Produccion[HORA INICIO],1)</f>
        <v>0.33333333333333337</v>
      </c>
      <c r="I1831" s="16" t="s">
        <v>228</v>
      </c>
      <c r="J1831" s="7" t="s">
        <v>783</v>
      </c>
      <c r="K1831" s="7" t="s">
        <v>30</v>
      </c>
      <c r="L1831" s="7">
        <v>110</v>
      </c>
      <c r="M1831" s="7">
        <v>20</v>
      </c>
      <c r="N1831" s="7">
        <f>Produccion[[#This Row],[Cant. Bolsas]]*Produccion[[#This Row],[Kilos Bolsa]]</f>
        <v>2200</v>
      </c>
      <c r="O1831" s="8" t="s">
        <v>827</v>
      </c>
      <c r="P1831" s="29">
        <f>Produccion[[#This Row],[Kilos Producidos]]*VLOOKUP(Produccion[[#This Row],[PRODUCTO]],ValorXKG[#All],2,FALSE)</f>
        <v>198000</v>
      </c>
    </row>
    <row r="1832" spans="4:16" x14ac:dyDescent="0.25">
      <c r="D1832" s="4" t="s">
        <v>824</v>
      </c>
      <c r="E1832" s="5">
        <v>44755</v>
      </c>
      <c r="F1832" s="6">
        <v>0.58333333333333337</v>
      </c>
      <c r="G1832" s="6">
        <v>0.63194444444444442</v>
      </c>
      <c r="H1832" s="6">
        <f>MOD(Produccion[HORA FIN]-Produccion[HORA INICIO],1)</f>
        <v>4.8611111111111049E-2</v>
      </c>
      <c r="I1832" s="16" t="s">
        <v>22</v>
      </c>
      <c r="J1832" s="7" t="s">
        <v>74</v>
      </c>
      <c r="K1832" s="7" t="s">
        <v>23</v>
      </c>
      <c r="L1832" s="7"/>
      <c r="M1832" s="7"/>
      <c r="N1832" s="7">
        <f>Produccion[[#This Row],[Cant. Bolsas]]*Produccion[[#This Row],[Kilos Bolsa]]</f>
        <v>0</v>
      </c>
      <c r="O1832" s="8" t="s">
        <v>28</v>
      </c>
      <c r="P1832" s="29">
        <f>Produccion[[#This Row],[Kilos Producidos]]*VLOOKUP(Produccion[[#This Row],[PRODUCTO]],ValorXKG[#All],2,FALSE)</f>
        <v>0</v>
      </c>
    </row>
    <row r="1833" spans="4:16" x14ac:dyDescent="0.25">
      <c r="D1833" s="4" t="s">
        <v>824</v>
      </c>
      <c r="E1833" s="5">
        <v>44755</v>
      </c>
      <c r="F1833" s="6">
        <v>0.63194444444444442</v>
      </c>
      <c r="G1833" s="6">
        <v>0.66666666666666663</v>
      </c>
      <c r="H1833" s="6">
        <f>MOD(Produccion[HORA FIN]-Produccion[HORA INICIO],1)</f>
        <v>3.472222222222221E-2</v>
      </c>
      <c r="I1833" s="16" t="s">
        <v>391</v>
      </c>
      <c r="J1833" s="7" t="s">
        <v>74</v>
      </c>
      <c r="K1833" s="7" t="s">
        <v>32</v>
      </c>
      <c r="L1833" s="7">
        <v>9</v>
      </c>
      <c r="M1833" s="7">
        <v>30</v>
      </c>
      <c r="N1833" s="7">
        <f>Produccion[[#This Row],[Cant. Bolsas]]*Produccion[[#This Row],[Kilos Bolsa]]</f>
        <v>270</v>
      </c>
      <c r="O1833" s="8" t="s">
        <v>827</v>
      </c>
      <c r="P1833" s="29">
        <f>Produccion[[#This Row],[Kilos Producidos]]*VLOOKUP(Produccion[[#This Row],[PRODUCTO]],ValorXKG[#All],2,FALSE)</f>
        <v>31050</v>
      </c>
    </row>
    <row r="1834" spans="4:16" x14ac:dyDescent="0.25">
      <c r="D1834" s="4" t="s">
        <v>824</v>
      </c>
      <c r="E1834" s="5">
        <v>44755</v>
      </c>
      <c r="F1834" s="6">
        <v>0.66666666666666663</v>
      </c>
      <c r="G1834" s="6">
        <v>0.875</v>
      </c>
      <c r="H1834" s="6">
        <f>MOD(Produccion[HORA FIN]-Produccion[HORA INICIO],1)</f>
        <v>0.20833333333333337</v>
      </c>
      <c r="I1834" s="16" t="s">
        <v>33</v>
      </c>
      <c r="J1834" s="7" t="s">
        <v>74</v>
      </c>
      <c r="K1834" s="7" t="s">
        <v>331</v>
      </c>
      <c r="L1834" s="7">
        <v>40</v>
      </c>
      <c r="M1834" s="7">
        <v>30</v>
      </c>
      <c r="N1834" s="7">
        <f>Produccion[[#This Row],[Cant. Bolsas]]*Produccion[[#This Row],[Kilos Bolsa]]</f>
        <v>1200</v>
      </c>
      <c r="O1834" s="8" t="s">
        <v>827</v>
      </c>
      <c r="P1834" s="29">
        <f>Produccion[[#This Row],[Kilos Producidos]]*VLOOKUP(Produccion[[#This Row],[PRODUCTO]],ValorXKG[#All],2,FALSE)</f>
        <v>138000</v>
      </c>
    </row>
    <row r="1835" spans="4:16" x14ac:dyDescent="0.25">
      <c r="D1835" s="4" t="s">
        <v>824</v>
      </c>
      <c r="E1835" s="5">
        <v>44755</v>
      </c>
      <c r="F1835" s="6">
        <v>0.875</v>
      </c>
      <c r="G1835" s="6">
        <v>0.90277777777777779</v>
      </c>
      <c r="H1835" s="6">
        <f>MOD(Produccion[HORA FIN]-Produccion[HORA INICIO],1)</f>
        <v>2.777777777777779E-2</v>
      </c>
      <c r="I1835" s="16" t="s">
        <v>22</v>
      </c>
      <c r="J1835" s="7" t="s">
        <v>74</v>
      </c>
      <c r="K1835" s="7" t="s">
        <v>23</v>
      </c>
      <c r="L1835" s="7"/>
      <c r="M1835" s="7"/>
      <c r="N1835" s="7">
        <f>Produccion[[#This Row],[Cant. Bolsas]]*Produccion[[#This Row],[Kilos Bolsa]]</f>
        <v>0</v>
      </c>
      <c r="O1835" s="8" t="s">
        <v>45</v>
      </c>
      <c r="P1835" s="29">
        <f>Produccion[[#This Row],[Kilos Producidos]]*VLOOKUP(Produccion[[#This Row],[PRODUCTO]],ValorXKG[#All],2,FALSE)</f>
        <v>0</v>
      </c>
    </row>
    <row r="1836" spans="4:16" x14ac:dyDescent="0.25">
      <c r="D1836" s="4" t="s">
        <v>824</v>
      </c>
      <c r="E1836" s="5">
        <v>44755</v>
      </c>
      <c r="F1836" s="6">
        <v>0.90277777777777779</v>
      </c>
      <c r="G1836" s="6">
        <v>0.91666666666666663</v>
      </c>
      <c r="H1836" s="6">
        <f>MOD(Produccion[HORA FIN]-Produccion[HORA INICIO],1)</f>
        <v>1.388888888888884E-2</v>
      </c>
      <c r="I1836" s="16" t="s">
        <v>40</v>
      </c>
      <c r="J1836" s="7" t="s">
        <v>74</v>
      </c>
      <c r="K1836" s="7" t="s">
        <v>331</v>
      </c>
      <c r="L1836" s="7">
        <v>2</v>
      </c>
      <c r="M1836" s="7">
        <v>30</v>
      </c>
      <c r="N1836" s="7">
        <f>Produccion[[#This Row],[Cant. Bolsas]]*Produccion[[#This Row],[Kilos Bolsa]]</f>
        <v>60</v>
      </c>
      <c r="O1836" s="8" t="s">
        <v>827</v>
      </c>
      <c r="P1836" s="29">
        <f>Produccion[[#This Row],[Kilos Producidos]]*VLOOKUP(Produccion[[#This Row],[PRODUCTO]],ValorXKG[#All],2,FALSE)</f>
        <v>6900</v>
      </c>
    </row>
    <row r="1837" spans="4:16" x14ac:dyDescent="0.25">
      <c r="D1837" s="4" t="s">
        <v>826</v>
      </c>
      <c r="E1837" s="5">
        <v>44755</v>
      </c>
      <c r="F1837" s="6">
        <v>0.91666666666666663</v>
      </c>
      <c r="G1837" s="6">
        <v>0</v>
      </c>
      <c r="H1837" s="6">
        <f>MOD(Produccion[HORA FIN]-Produccion[HORA INICIO],1)</f>
        <v>8.333333333333337E-2</v>
      </c>
      <c r="I1837" s="16" t="s">
        <v>21</v>
      </c>
      <c r="J1837" s="7" t="s">
        <v>788</v>
      </c>
      <c r="K1837" s="7" t="s">
        <v>331</v>
      </c>
      <c r="L1837" s="7">
        <v>15</v>
      </c>
      <c r="M1837" s="7">
        <v>30</v>
      </c>
      <c r="N1837" s="7">
        <f>Produccion[[#This Row],[Cant. Bolsas]]*Produccion[[#This Row],[Kilos Bolsa]]</f>
        <v>450</v>
      </c>
      <c r="O1837" s="8" t="s">
        <v>827</v>
      </c>
      <c r="P1837" s="29">
        <f>Produccion[[#This Row],[Kilos Producidos]]*VLOOKUP(Produccion[[#This Row],[PRODUCTO]],ValorXKG[#All],2,FALSE)</f>
        <v>51750</v>
      </c>
    </row>
    <row r="1838" spans="4:16" x14ac:dyDescent="0.25">
      <c r="D1838" s="4" t="s">
        <v>826</v>
      </c>
      <c r="E1838" s="5">
        <v>44755</v>
      </c>
      <c r="F1838" s="6">
        <v>0</v>
      </c>
      <c r="G1838" s="6">
        <v>0.25</v>
      </c>
      <c r="H1838" s="6">
        <f>MOD(Produccion[HORA FIN]-Produccion[HORA INICIO],1)</f>
        <v>0.25</v>
      </c>
      <c r="I1838" s="16" t="s">
        <v>228</v>
      </c>
      <c r="J1838" s="7" t="s">
        <v>788</v>
      </c>
      <c r="K1838" s="7" t="s">
        <v>32</v>
      </c>
      <c r="L1838" s="7">
        <v>55</v>
      </c>
      <c r="M1838" s="7">
        <v>30</v>
      </c>
      <c r="N1838" s="7">
        <f>Produccion[[#This Row],[Cant. Bolsas]]*Produccion[[#This Row],[Kilos Bolsa]]</f>
        <v>1650</v>
      </c>
      <c r="O1838" s="8" t="s">
        <v>827</v>
      </c>
      <c r="P1838" s="29">
        <f>Produccion[[#This Row],[Kilos Producidos]]*VLOOKUP(Produccion[[#This Row],[PRODUCTO]],ValorXKG[#All],2,FALSE)</f>
        <v>189750</v>
      </c>
    </row>
    <row r="1839" spans="4:16" x14ac:dyDescent="0.25">
      <c r="D1839" s="4" t="s">
        <v>825</v>
      </c>
      <c r="E1839" s="5">
        <v>44756</v>
      </c>
      <c r="F1839" s="6">
        <v>0.25</v>
      </c>
      <c r="G1839" s="6">
        <v>0.39583333333333331</v>
      </c>
      <c r="H1839" s="6">
        <f>MOD(Produccion[HORA FIN]-Produccion[HORA INICIO],1)</f>
        <v>0.14583333333333331</v>
      </c>
      <c r="I1839" s="16" t="s">
        <v>164</v>
      </c>
      <c r="J1839" s="7" t="s">
        <v>783</v>
      </c>
      <c r="K1839" s="7" t="s">
        <v>64</v>
      </c>
      <c r="L1839" s="7">
        <v>27</v>
      </c>
      <c r="M1839" s="7">
        <v>30</v>
      </c>
      <c r="N1839" s="7">
        <f>Produccion[[#This Row],[Cant. Bolsas]]*Produccion[[#This Row],[Kilos Bolsa]]</f>
        <v>810</v>
      </c>
      <c r="O1839" s="8" t="s">
        <v>827</v>
      </c>
      <c r="P1839" s="29">
        <f>Produccion[[#This Row],[Kilos Producidos]]*VLOOKUP(Produccion[[#This Row],[PRODUCTO]],ValorXKG[#All],2,FALSE)</f>
        <v>93150</v>
      </c>
    </row>
    <row r="1840" spans="4:16" x14ac:dyDescent="0.25">
      <c r="D1840" s="4" t="s">
        <v>825</v>
      </c>
      <c r="E1840" s="5">
        <v>44756</v>
      </c>
      <c r="F1840" s="6">
        <v>0.39583333333333331</v>
      </c>
      <c r="G1840" s="6">
        <v>0.41666666666666669</v>
      </c>
      <c r="H1840" s="6">
        <f>MOD(Produccion[HORA FIN]-Produccion[HORA INICIO],1)</f>
        <v>2.083333333333337E-2</v>
      </c>
      <c r="I1840" s="16" t="s">
        <v>22</v>
      </c>
      <c r="J1840" s="7" t="s">
        <v>783</v>
      </c>
      <c r="K1840" s="7" t="s">
        <v>23</v>
      </c>
      <c r="L1840" s="7"/>
      <c r="M1840" s="7"/>
      <c r="N1840" s="7">
        <f>Produccion[[#This Row],[Cant. Bolsas]]*Produccion[[#This Row],[Kilos Bolsa]]</f>
        <v>0</v>
      </c>
      <c r="O1840" s="8" t="s">
        <v>45</v>
      </c>
      <c r="P1840" s="29">
        <f>Produccion[[#This Row],[Kilos Producidos]]*VLOOKUP(Produccion[[#This Row],[PRODUCTO]],ValorXKG[#All],2,FALSE)</f>
        <v>0</v>
      </c>
    </row>
    <row r="1841" spans="4:16" x14ac:dyDescent="0.25">
      <c r="D1841" s="4" t="s">
        <v>825</v>
      </c>
      <c r="E1841" s="5">
        <v>44756</v>
      </c>
      <c r="F1841" s="6">
        <v>0.41666666666666669</v>
      </c>
      <c r="G1841" s="6">
        <v>0.58333333333333337</v>
      </c>
      <c r="H1841" s="6">
        <f>MOD(Produccion[HORA FIN]-Produccion[HORA INICIO],1)</f>
        <v>0.16666666666666669</v>
      </c>
      <c r="I1841" s="16" t="s">
        <v>360</v>
      </c>
      <c r="J1841" s="7" t="s">
        <v>783</v>
      </c>
      <c r="K1841" s="7" t="s">
        <v>36</v>
      </c>
      <c r="L1841" s="7">
        <v>21</v>
      </c>
      <c r="M1841" s="7">
        <v>30</v>
      </c>
      <c r="N1841" s="7">
        <f>Produccion[[#This Row],[Cant. Bolsas]]*Produccion[[#This Row],[Kilos Bolsa]]</f>
        <v>630</v>
      </c>
      <c r="O1841" s="8" t="s">
        <v>827</v>
      </c>
      <c r="P1841" s="29">
        <f>Produccion[[#This Row],[Kilos Producidos]]*VLOOKUP(Produccion[[#This Row],[PRODUCTO]],ValorXKG[#All],2,FALSE)</f>
        <v>72450</v>
      </c>
    </row>
    <row r="1842" spans="4:16" x14ac:dyDescent="0.25">
      <c r="D1842" s="4" t="s">
        <v>825</v>
      </c>
      <c r="E1842" s="5">
        <v>44756</v>
      </c>
      <c r="F1842" s="6">
        <v>0.41666666666666669</v>
      </c>
      <c r="G1842" s="6">
        <v>0.58333333333333337</v>
      </c>
      <c r="H1842" s="6">
        <f>MOD(Produccion[HORA FIN]-Produccion[HORA INICIO],1)</f>
        <v>0.16666666666666669</v>
      </c>
      <c r="I1842" s="16" t="s">
        <v>16</v>
      </c>
      <c r="J1842" s="7" t="s">
        <v>783</v>
      </c>
      <c r="K1842" s="7" t="s">
        <v>38</v>
      </c>
      <c r="L1842" s="7">
        <v>21</v>
      </c>
      <c r="M1842" s="7">
        <v>20</v>
      </c>
      <c r="N1842" s="7">
        <f>Produccion[[#This Row],[Cant. Bolsas]]*Produccion[[#This Row],[Kilos Bolsa]]</f>
        <v>420</v>
      </c>
      <c r="O1842" s="8" t="s">
        <v>827</v>
      </c>
      <c r="P1842" s="29">
        <f>Produccion[[#This Row],[Kilos Producidos]]*VLOOKUP(Produccion[[#This Row],[PRODUCTO]],ValorXKG[#All],2,FALSE)</f>
        <v>69300</v>
      </c>
    </row>
    <row r="1843" spans="4:16" x14ac:dyDescent="0.25">
      <c r="D1843" s="4" t="s">
        <v>824</v>
      </c>
      <c r="E1843" s="5">
        <v>44756</v>
      </c>
      <c r="F1843" s="6">
        <v>0.58333333333333337</v>
      </c>
      <c r="G1843" s="6">
        <v>0.91666666666666663</v>
      </c>
      <c r="H1843" s="6">
        <f>MOD(Produccion[HORA FIN]-Produccion[HORA INICIO],1)</f>
        <v>0.33333333333333326</v>
      </c>
      <c r="I1843" s="16" t="s">
        <v>22</v>
      </c>
      <c r="J1843" s="7" t="s">
        <v>74</v>
      </c>
      <c r="K1843" s="7" t="s">
        <v>23</v>
      </c>
      <c r="L1843" s="7">
        <v>0</v>
      </c>
      <c r="M1843" s="7">
        <v>0</v>
      </c>
      <c r="N1843" s="7">
        <f>Produccion[[#This Row],[Cant. Bolsas]]*Produccion[[#This Row],[Kilos Bolsa]]</f>
        <v>0</v>
      </c>
      <c r="O1843" s="8" t="s">
        <v>364</v>
      </c>
      <c r="P1843" s="29">
        <f>Produccion[[#This Row],[Kilos Producidos]]*VLOOKUP(Produccion[[#This Row],[PRODUCTO]],ValorXKG[#All],2,FALSE)</f>
        <v>0</v>
      </c>
    </row>
    <row r="1844" spans="4:16" x14ac:dyDescent="0.25">
      <c r="D1844" s="4" t="s">
        <v>826</v>
      </c>
      <c r="E1844" s="5">
        <v>44756</v>
      </c>
      <c r="F1844" s="6">
        <v>0.91666666666666663</v>
      </c>
      <c r="G1844" s="6">
        <v>0.95833333333333337</v>
      </c>
      <c r="H1844" s="6">
        <f>MOD(Produccion[HORA FIN]-Produccion[HORA INICIO],1)</f>
        <v>4.1666666666666741E-2</v>
      </c>
      <c r="I1844" s="16" t="s">
        <v>22</v>
      </c>
      <c r="J1844" s="7" t="s">
        <v>788</v>
      </c>
      <c r="K1844" s="7" t="s">
        <v>23</v>
      </c>
      <c r="L1844" s="7">
        <v>0</v>
      </c>
      <c r="M1844" s="7">
        <v>0</v>
      </c>
      <c r="N1844" s="7">
        <f>Produccion[[#This Row],[Cant. Bolsas]]*Produccion[[#This Row],[Kilos Bolsa]]</f>
        <v>0</v>
      </c>
      <c r="O1844" s="8" t="s">
        <v>45</v>
      </c>
      <c r="P1844" s="29">
        <f>Produccion[[#This Row],[Kilos Producidos]]*VLOOKUP(Produccion[[#This Row],[PRODUCTO]],ValorXKG[#All],2,FALSE)</f>
        <v>0</v>
      </c>
    </row>
    <row r="1845" spans="4:16" x14ac:dyDescent="0.25">
      <c r="D1845" s="4" t="s">
        <v>826</v>
      </c>
      <c r="E1845" s="5">
        <v>44756</v>
      </c>
      <c r="F1845" s="6">
        <v>0.95833333333333337</v>
      </c>
      <c r="G1845" s="6">
        <v>0.25</v>
      </c>
      <c r="H1845" s="6">
        <f>MOD(Produccion[HORA FIN]-Produccion[HORA INICIO],1)</f>
        <v>0.29166666666666663</v>
      </c>
      <c r="I1845" s="16" t="s">
        <v>501</v>
      </c>
      <c r="J1845" s="7" t="s">
        <v>788</v>
      </c>
      <c r="K1845" s="7" t="s">
        <v>36</v>
      </c>
      <c r="L1845" s="7">
        <v>44</v>
      </c>
      <c r="M1845" s="7">
        <v>20</v>
      </c>
      <c r="N1845" s="7">
        <f>Produccion[[#This Row],[Cant. Bolsas]]*Produccion[[#This Row],[Kilos Bolsa]]</f>
        <v>880</v>
      </c>
      <c r="O1845" s="8" t="s">
        <v>827</v>
      </c>
      <c r="P1845" s="29">
        <f>Produccion[[#This Row],[Kilos Producidos]]*VLOOKUP(Produccion[[#This Row],[PRODUCTO]],ValorXKG[#All],2,FALSE)</f>
        <v>101200</v>
      </c>
    </row>
    <row r="1846" spans="4:16" x14ac:dyDescent="0.25">
      <c r="D1846" s="4" t="s">
        <v>826</v>
      </c>
      <c r="E1846" s="5">
        <v>44756</v>
      </c>
      <c r="F1846" s="6">
        <v>0.95833333333333337</v>
      </c>
      <c r="G1846" s="6">
        <v>0.25</v>
      </c>
      <c r="H1846" s="6">
        <f>MOD(Produccion[HORA FIN]-Produccion[HORA INICIO],1)</f>
        <v>0.29166666666666663</v>
      </c>
      <c r="I1846" s="16" t="s">
        <v>502</v>
      </c>
      <c r="J1846" s="7" t="s">
        <v>788</v>
      </c>
      <c r="K1846" s="7" t="s">
        <v>38</v>
      </c>
      <c r="L1846" s="7">
        <v>44</v>
      </c>
      <c r="M1846" s="7">
        <v>30</v>
      </c>
      <c r="N1846" s="7">
        <f>Produccion[[#This Row],[Cant. Bolsas]]*Produccion[[#This Row],[Kilos Bolsa]]</f>
        <v>1320</v>
      </c>
      <c r="O1846" s="8" t="s">
        <v>827</v>
      </c>
      <c r="P1846" s="29">
        <f>Produccion[[#This Row],[Kilos Producidos]]*VLOOKUP(Produccion[[#This Row],[PRODUCTO]],ValorXKG[#All],2,FALSE)</f>
        <v>217800</v>
      </c>
    </row>
    <row r="1847" spans="4:16" x14ac:dyDescent="0.25">
      <c r="D1847" s="4" t="s">
        <v>825</v>
      </c>
      <c r="E1847" s="5">
        <v>44757</v>
      </c>
      <c r="F1847" s="6">
        <v>0.25</v>
      </c>
      <c r="G1847" s="6">
        <v>0.41666666666666669</v>
      </c>
      <c r="H1847" s="6">
        <f>MOD(Produccion[HORA FIN]-Produccion[HORA INICIO],1)</f>
        <v>0.16666666666666669</v>
      </c>
      <c r="I1847" s="16" t="s">
        <v>62</v>
      </c>
      <c r="J1847" s="7" t="s">
        <v>783</v>
      </c>
      <c r="K1847" s="7" t="s">
        <v>36</v>
      </c>
      <c r="L1847" s="7">
        <v>20</v>
      </c>
      <c r="M1847" s="7">
        <v>30</v>
      </c>
      <c r="N1847" s="7">
        <f>Produccion[[#This Row],[Cant. Bolsas]]*Produccion[[#This Row],[Kilos Bolsa]]</f>
        <v>600</v>
      </c>
      <c r="O1847" s="8" t="s">
        <v>827</v>
      </c>
      <c r="P1847" s="29">
        <f>Produccion[[#This Row],[Kilos Producidos]]*VLOOKUP(Produccion[[#This Row],[PRODUCTO]],ValorXKG[#All],2,FALSE)</f>
        <v>69000</v>
      </c>
    </row>
    <row r="1848" spans="4:16" x14ac:dyDescent="0.25">
      <c r="D1848" s="4" t="s">
        <v>825</v>
      </c>
      <c r="E1848" s="5">
        <v>44757</v>
      </c>
      <c r="F1848" s="6">
        <v>0.25</v>
      </c>
      <c r="G1848" s="6">
        <v>0.41666666666666669</v>
      </c>
      <c r="H1848" s="6">
        <f>MOD(Produccion[HORA FIN]-Produccion[HORA INICIO],1)</f>
        <v>0.16666666666666669</v>
      </c>
      <c r="I1848" s="16" t="s">
        <v>12</v>
      </c>
      <c r="J1848" s="7" t="s">
        <v>783</v>
      </c>
      <c r="K1848" s="7" t="s">
        <v>38</v>
      </c>
      <c r="L1848" s="7">
        <v>20</v>
      </c>
      <c r="M1848" s="7">
        <v>20</v>
      </c>
      <c r="N1848" s="7">
        <f>Produccion[[#This Row],[Cant. Bolsas]]*Produccion[[#This Row],[Kilos Bolsa]]</f>
        <v>400</v>
      </c>
      <c r="O1848" s="8" t="s">
        <v>827</v>
      </c>
      <c r="P1848" s="29">
        <f>Produccion[[#This Row],[Kilos Producidos]]*VLOOKUP(Produccion[[#This Row],[PRODUCTO]],ValorXKG[#All],2,FALSE)</f>
        <v>66000</v>
      </c>
    </row>
    <row r="1849" spans="4:16" x14ac:dyDescent="0.25">
      <c r="D1849" s="4" t="s">
        <v>825</v>
      </c>
      <c r="E1849" s="5">
        <v>44757</v>
      </c>
      <c r="F1849" s="6">
        <v>0.41666666666666669</v>
      </c>
      <c r="G1849" s="6">
        <v>0.47222222222222221</v>
      </c>
      <c r="H1849" s="6">
        <f>MOD(Produccion[HORA FIN]-Produccion[HORA INICIO],1)</f>
        <v>5.5555555555555525E-2</v>
      </c>
      <c r="I1849" s="16" t="s">
        <v>22</v>
      </c>
      <c r="J1849" s="7" t="s">
        <v>783</v>
      </c>
      <c r="K1849" s="7" t="s">
        <v>23</v>
      </c>
      <c r="L1849" s="7"/>
      <c r="M1849" s="7"/>
      <c r="N1849" s="7">
        <f>Produccion[[#This Row],[Cant. Bolsas]]*Produccion[[#This Row],[Kilos Bolsa]]</f>
        <v>0</v>
      </c>
      <c r="O1849" s="8" t="s">
        <v>45</v>
      </c>
      <c r="P1849" s="29">
        <f>Produccion[[#This Row],[Kilos Producidos]]*VLOOKUP(Produccion[[#This Row],[PRODUCTO]],ValorXKG[#All],2,FALSE)</f>
        <v>0</v>
      </c>
    </row>
    <row r="1850" spans="4:16" x14ac:dyDescent="0.25">
      <c r="D1850" s="4" t="s">
        <v>825</v>
      </c>
      <c r="E1850" s="5">
        <v>44757</v>
      </c>
      <c r="F1850" s="6">
        <v>0.47222222222222221</v>
      </c>
      <c r="G1850" s="6">
        <v>0.58333333333333337</v>
      </c>
      <c r="H1850" s="6">
        <f>MOD(Produccion[HORA FIN]-Produccion[HORA INICIO],1)</f>
        <v>0.11111111111111116</v>
      </c>
      <c r="I1850" s="16" t="s">
        <v>22</v>
      </c>
      <c r="J1850" s="7" t="s">
        <v>783</v>
      </c>
      <c r="K1850" s="7" t="s">
        <v>23</v>
      </c>
      <c r="L1850" s="7"/>
      <c r="M1850" s="7"/>
      <c r="N1850" s="7">
        <f>Produccion[[#This Row],[Cant. Bolsas]]*Produccion[[#This Row],[Kilos Bolsa]]</f>
        <v>0</v>
      </c>
      <c r="O1850" s="8" t="s">
        <v>45</v>
      </c>
      <c r="P1850" s="29">
        <f>Produccion[[#This Row],[Kilos Producidos]]*VLOOKUP(Produccion[[#This Row],[PRODUCTO]],ValorXKG[#All],2,FALSE)</f>
        <v>0</v>
      </c>
    </row>
    <row r="1851" spans="4:16" x14ac:dyDescent="0.25">
      <c r="D1851" s="4" t="s">
        <v>824</v>
      </c>
      <c r="E1851" s="5">
        <v>44757</v>
      </c>
      <c r="F1851" s="6">
        <v>0.58333333333333337</v>
      </c>
      <c r="G1851" s="6">
        <v>0.66666666666666663</v>
      </c>
      <c r="H1851" s="6">
        <f>MOD(Produccion[HORA FIN]-Produccion[HORA INICIO],1)</f>
        <v>8.3333333333333259E-2</v>
      </c>
      <c r="I1851" s="16" t="s">
        <v>22</v>
      </c>
      <c r="J1851" s="7" t="s">
        <v>503</v>
      </c>
      <c r="K1851" s="7" t="s">
        <v>23</v>
      </c>
      <c r="L1851" s="7"/>
      <c r="M1851" s="7"/>
      <c r="N1851" s="7">
        <f>Produccion[[#This Row],[Cant. Bolsas]]*Produccion[[#This Row],[Kilos Bolsa]]</f>
        <v>0</v>
      </c>
      <c r="O1851" s="8" t="s">
        <v>45</v>
      </c>
      <c r="P1851" s="29">
        <f>Produccion[[#This Row],[Kilos Producidos]]*VLOOKUP(Produccion[[#This Row],[PRODUCTO]],ValorXKG[#All],2,FALSE)</f>
        <v>0</v>
      </c>
    </row>
    <row r="1852" spans="4:16" x14ac:dyDescent="0.25">
      <c r="D1852" s="4" t="s">
        <v>824</v>
      </c>
      <c r="E1852" s="5">
        <v>44757</v>
      </c>
      <c r="F1852" s="6">
        <v>0.66666666666666663</v>
      </c>
      <c r="G1852" s="6">
        <v>0.91666666666666663</v>
      </c>
      <c r="H1852" s="6">
        <f>MOD(Produccion[HORA FIN]-Produccion[HORA INICIO],1)</f>
        <v>0.25</v>
      </c>
      <c r="I1852" s="16" t="s">
        <v>59</v>
      </c>
      <c r="J1852" s="7" t="s">
        <v>503</v>
      </c>
      <c r="K1852" s="7" t="s">
        <v>13</v>
      </c>
      <c r="L1852" s="7">
        <v>48</v>
      </c>
      <c r="M1852" s="7">
        <v>50</v>
      </c>
      <c r="N1852" s="7">
        <f>Produccion[[#This Row],[Cant. Bolsas]]*Produccion[[#This Row],[Kilos Bolsa]]</f>
        <v>2400</v>
      </c>
      <c r="O1852" s="8" t="s">
        <v>827</v>
      </c>
      <c r="P1852" s="29">
        <f>Produccion[[#This Row],[Kilos Producidos]]*VLOOKUP(Produccion[[#This Row],[PRODUCTO]],ValorXKG[#All],2,FALSE)</f>
        <v>240000</v>
      </c>
    </row>
    <row r="1853" spans="4:16" x14ac:dyDescent="0.25">
      <c r="D1853" s="4" t="s">
        <v>826</v>
      </c>
      <c r="E1853" s="5">
        <v>44757</v>
      </c>
      <c r="F1853" s="6">
        <v>0.91666666666666663</v>
      </c>
      <c r="G1853" s="6">
        <v>0.10416666666666667</v>
      </c>
      <c r="H1853" s="6">
        <f>MOD(Produccion[HORA FIN]-Produccion[HORA INICIO],1)</f>
        <v>0.1875</v>
      </c>
      <c r="I1853" s="16" t="s">
        <v>373</v>
      </c>
      <c r="J1853" s="7" t="s">
        <v>786</v>
      </c>
      <c r="K1853" s="7" t="s">
        <v>13</v>
      </c>
      <c r="L1853" s="7">
        <v>65</v>
      </c>
      <c r="M1853" s="7">
        <v>20</v>
      </c>
      <c r="N1853" s="7">
        <f>Produccion[[#This Row],[Cant. Bolsas]]*Produccion[[#This Row],[Kilos Bolsa]]</f>
        <v>1300</v>
      </c>
      <c r="O1853" s="8" t="s">
        <v>827</v>
      </c>
      <c r="P1853" s="29">
        <f>Produccion[[#This Row],[Kilos Producidos]]*VLOOKUP(Produccion[[#This Row],[PRODUCTO]],ValorXKG[#All],2,FALSE)</f>
        <v>130000</v>
      </c>
    </row>
    <row r="1854" spans="4:16" x14ac:dyDescent="0.25">
      <c r="D1854" s="4" t="s">
        <v>826</v>
      </c>
      <c r="E1854" s="5">
        <v>44757</v>
      </c>
      <c r="F1854" s="6">
        <v>0.10416666666666667</v>
      </c>
      <c r="G1854" s="6">
        <v>0.25</v>
      </c>
      <c r="H1854" s="6">
        <f>MOD(Produccion[HORA FIN]-Produccion[HORA INICIO],1)</f>
        <v>0.14583333333333331</v>
      </c>
      <c r="I1854" s="16" t="s">
        <v>22</v>
      </c>
      <c r="J1854" s="7" t="s">
        <v>786</v>
      </c>
      <c r="K1854" s="7" t="s">
        <v>23</v>
      </c>
      <c r="L1854" s="7"/>
      <c r="M1854" s="7"/>
      <c r="N1854" s="7">
        <f>Produccion[[#This Row],[Cant. Bolsas]]*Produccion[[#This Row],[Kilos Bolsa]]</f>
        <v>0</v>
      </c>
      <c r="O1854" s="8" t="s">
        <v>49</v>
      </c>
      <c r="P1854" s="29">
        <f>Produccion[[#This Row],[Kilos Producidos]]*VLOOKUP(Produccion[[#This Row],[PRODUCTO]],ValorXKG[#All],2,FALSE)</f>
        <v>0</v>
      </c>
    </row>
    <row r="1855" spans="4:16" x14ac:dyDescent="0.25">
      <c r="D1855" s="4" t="s">
        <v>825</v>
      </c>
      <c r="E1855" s="5">
        <v>44760</v>
      </c>
      <c r="F1855" s="6">
        <v>0.25</v>
      </c>
      <c r="G1855" s="6">
        <v>0.58333333333333337</v>
      </c>
      <c r="H1855" s="6">
        <f>MOD(Produccion[HORA FIN]-Produccion[HORA INICIO],1)</f>
        <v>0.33333333333333337</v>
      </c>
      <c r="I1855" s="16" t="s">
        <v>22</v>
      </c>
      <c r="J1855" s="7" t="s">
        <v>66</v>
      </c>
      <c r="K1855" s="7" t="s">
        <v>23</v>
      </c>
      <c r="L1855" s="7"/>
      <c r="M1855" s="7"/>
      <c r="N1855" s="7">
        <f>Produccion[[#This Row],[Cant. Bolsas]]*Produccion[[#This Row],[Kilos Bolsa]]</f>
        <v>0</v>
      </c>
      <c r="O1855" s="8" t="s">
        <v>49</v>
      </c>
      <c r="P1855" s="29">
        <f>Produccion[[#This Row],[Kilos Producidos]]*VLOOKUP(Produccion[[#This Row],[PRODUCTO]],ValorXKG[#All],2,FALSE)</f>
        <v>0</v>
      </c>
    </row>
    <row r="1856" spans="4:16" x14ac:dyDescent="0.25">
      <c r="D1856" s="4" t="s">
        <v>824</v>
      </c>
      <c r="E1856" s="5">
        <v>44760</v>
      </c>
      <c r="F1856" s="6">
        <v>0.58333333333333337</v>
      </c>
      <c r="G1856" s="6">
        <v>0.91666666666666663</v>
      </c>
      <c r="H1856" s="6">
        <f>MOD(Produccion[HORA FIN]-Produccion[HORA INICIO],1)</f>
        <v>0.33333333333333326</v>
      </c>
      <c r="I1856" s="16" t="s">
        <v>22</v>
      </c>
      <c r="J1856" s="7" t="s">
        <v>783</v>
      </c>
      <c r="K1856" s="7" t="s">
        <v>23</v>
      </c>
      <c r="L1856" s="7"/>
      <c r="M1856" s="7"/>
      <c r="N1856" s="7">
        <f>Produccion[[#This Row],[Cant. Bolsas]]*Produccion[[#This Row],[Kilos Bolsa]]</f>
        <v>0</v>
      </c>
      <c r="O1856" s="8" t="s">
        <v>49</v>
      </c>
      <c r="P1856" s="29">
        <f>Produccion[[#This Row],[Kilos Producidos]]*VLOOKUP(Produccion[[#This Row],[PRODUCTO]],ValorXKG[#All],2,FALSE)</f>
        <v>0</v>
      </c>
    </row>
    <row r="1857" spans="4:16" x14ac:dyDescent="0.25">
      <c r="D1857" s="4" t="s">
        <v>826</v>
      </c>
      <c r="E1857" s="5">
        <v>44760</v>
      </c>
      <c r="F1857" s="6">
        <v>0.91666666666666663</v>
      </c>
      <c r="G1857" s="6">
        <v>0.25</v>
      </c>
      <c r="H1857" s="6">
        <f>MOD(Produccion[HORA FIN]-Produccion[HORA INICIO],1)</f>
        <v>0.33333333333333337</v>
      </c>
      <c r="I1857" s="16" t="s">
        <v>22</v>
      </c>
      <c r="J1857" s="7" t="s">
        <v>783</v>
      </c>
      <c r="K1857" s="7" t="s">
        <v>23</v>
      </c>
      <c r="L1857" s="7"/>
      <c r="M1857" s="7"/>
      <c r="N1857" s="7">
        <f>Produccion[[#This Row],[Cant. Bolsas]]*Produccion[[#This Row],[Kilos Bolsa]]</f>
        <v>0</v>
      </c>
      <c r="O1857" s="8" t="s">
        <v>49</v>
      </c>
      <c r="P1857" s="29">
        <f>Produccion[[#This Row],[Kilos Producidos]]*VLOOKUP(Produccion[[#This Row],[PRODUCTO]],ValorXKG[#All],2,FALSE)</f>
        <v>0</v>
      </c>
    </row>
    <row r="1858" spans="4:16" x14ac:dyDescent="0.25">
      <c r="D1858" s="4" t="s">
        <v>825</v>
      </c>
      <c r="E1858" s="5">
        <v>44761</v>
      </c>
      <c r="F1858" s="6">
        <v>0.25</v>
      </c>
      <c r="G1858" s="6">
        <v>0.29166666666666669</v>
      </c>
      <c r="H1858" s="6">
        <f>MOD(Produccion[HORA FIN]-Produccion[HORA INICIO],1)</f>
        <v>4.1666666666666685E-2</v>
      </c>
      <c r="I1858" s="16" t="s">
        <v>22</v>
      </c>
      <c r="J1858" s="7" t="s">
        <v>66</v>
      </c>
      <c r="K1858" s="7" t="s">
        <v>23</v>
      </c>
      <c r="L1858" s="7"/>
      <c r="M1858" s="7"/>
      <c r="N1858" s="7">
        <f>Produccion[[#This Row],[Cant. Bolsas]]*Produccion[[#This Row],[Kilos Bolsa]]</f>
        <v>0</v>
      </c>
      <c r="O1858" s="8" t="s">
        <v>45</v>
      </c>
      <c r="P1858" s="29">
        <f>Produccion[[#This Row],[Kilos Producidos]]*VLOOKUP(Produccion[[#This Row],[PRODUCTO]],ValorXKG[#All],2,FALSE)</f>
        <v>0</v>
      </c>
    </row>
    <row r="1859" spans="4:16" x14ac:dyDescent="0.25">
      <c r="D1859" s="4" t="s">
        <v>825</v>
      </c>
      <c r="E1859" s="5">
        <v>44761</v>
      </c>
      <c r="F1859" s="6">
        <v>0.29166666666666669</v>
      </c>
      <c r="G1859" s="6">
        <v>0.58333333333333337</v>
      </c>
      <c r="H1859" s="6">
        <f>MOD(Produccion[HORA FIN]-Produccion[HORA INICIO],1)</f>
        <v>0.29166666666666669</v>
      </c>
      <c r="I1859" s="16" t="s">
        <v>292</v>
      </c>
      <c r="J1859" s="7" t="s">
        <v>66</v>
      </c>
      <c r="K1859" s="7" t="s">
        <v>26</v>
      </c>
      <c r="L1859" s="7">
        <v>51</v>
      </c>
      <c r="M1859" s="7">
        <v>40</v>
      </c>
      <c r="N1859" s="7">
        <f>Produccion[[#This Row],[Cant. Bolsas]]*Produccion[[#This Row],[Kilos Bolsa]]</f>
        <v>2040</v>
      </c>
      <c r="O1859" s="8" t="s">
        <v>827</v>
      </c>
      <c r="P1859" s="29">
        <f>Produccion[[#This Row],[Kilos Producidos]]*VLOOKUP(Produccion[[#This Row],[PRODUCTO]],ValorXKG[#All],2,FALSE)</f>
        <v>306000</v>
      </c>
    </row>
    <row r="1860" spans="4:16" x14ac:dyDescent="0.25">
      <c r="D1860" s="4" t="s">
        <v>824</v>
      </c>
      <c r="E1860" s="5">
        <v>44761</v>
      </c>
      <c r="F1860" s="6">
        <v>0.58333333333333337</v>
      </c>
      <c r="G1860" s="6">
        <v>0.66666666666666663</v>
      </c>
      <c r="H1860" s="6">
        <f>MOD(Produccion[HORA FIN]-Produccion[HORA INICIO],1)</f>
        <v>8.3333333333333259E-2</v>
      </c>
      <c r="I1860" s="16" t="s">
        <v>22</v>
      </c>
      <c r="J1860" s="7" t="s">
        <v>783</v>
      </c>
      <c r="K1860" s="7" t="s">
        <v>23</v>
      </c>
      <c r="L1860" s="7"/>
      <c r="M1860" s="7"/>
      <c r="N1860" s="7">
        <f>Produccion[[#This Row],[Cant. Bolsas]]*Produccion[[#This Row],[Kilos Bolsa]]</f>
        <v>0</v>
      </c>
      <c r="O1860" s="8" t="s">
        <v>45</v>
      </c>
      <c r="P1860" s="29">
        <f>Produccion[[#This Row],[Kilos Producidos]]*VLOOKUP(Produccion[[#This Row],[PRODUCTO]],ValorXKG[#All],2,FALSE)</f>
        <v>0</v>
      </c>
    </row>
    <row r="1861" spans="4:16" x14ac:dyDescent="0.25">
      <c r="D1861" s="4" t="s">
        <v>824</v>
      </c>
      <c r="E1861" s="5">
        <v>44761</v>
      </c>
      <c r="F1861" s="6">
        <v>0.66666666666666663</v>
      </c>
      <c r="G1861" s="6">
        <v>0.83333333333333337</v>
      </c>
      <c r="H1861" s="6">
        <f>MOD(Produccion[HORA FIN]-Produccion[HORA INICIO],1)</f>
        <v>0.16666666666666674</v>
      </c>
      <c r="I1861" s="16" t="s">
        <v>504</v>
      </c>
      <c r="J1861" s="7" t="s">
        <v>783</v>
      </c>
      <c r="K1861" s="7" t="s">
        <v>26</v>
      </c>
      <c r="L1861" s="7">
        <v>49</v>
      </c>
      <c r="M1861" s="7">
        <v>40</v>
      </c>
      <c r="N1861" s="7">
        <f>Produccion[[#This Row],[Cant. Bolsas]]*Produccion[[#This Row],[Kilos Bolsa]]</f>
        <v>1960</v>
      </c>
      <c r="O1861" s="8" t="s">
        <v>827</v>
      </c>
      <c r="P1861" s="29">
        <f>Produccion[[#This Row],[Kilos Producidos]]*VLOOKUP(Produccion[[#This Row],[PRODUCTO]],ValorXKG[#All],2,FALSE)</f>
        <v>294000</v>
      </c>
    </row>
    <row r="1862" spans="4:16" x14ac:dyDescent="0.25">
      <c r="D1862" s="4" t="s">
        <v>824</v>
      </c>
      <c r="E1862" s="5">
        <v>44761</v>
      </c>
      <c r="F1862" s="6">
        <v>0.83333333333333337</v>
      </c>
      <c r="G1862" s="6">
        <v>0.89583333333333337</v>
      </c>
      <c r="H1862" s="6">
        <f>MOD(Produccion[HORA FIN]-Produccion[HORA INICIO],1)</f>
        <v>6.25E-2</v>
      </c>
      <c r="I1862" s="16" t="s">
        <v>22</v>
      </c>
      <c r="J1862" s="7" t="s">
        <v>783</v>
      </c>
      <c r="K1862" s="7" t="s">
        <v>23</v>
      </c>
      <c r="L1862" s="7"/>
      <c r="M1862" s="7"/>
      <c r="N1862" s="7">
        <f>Produccion[[#This Row],[Cant. Bolsas]]*Produccion[[#This Row],[Kilos Bolsa]]</f>
        <v>0</v>
      </c>
      <c r="O1862" s="8" t="s">
        <v>45</v>
      </c>
      <c r="P1862" s="29">
        <f>Produccion[[#This Row],[Kilos Producidos]]*VLOOKUP(Produccion[[#This Row],[PRODUCTO]],ValorXKG[#All],2,FALSE)</f>
        <v>0</v>
      </c>
    </row>
    <row r="1863" spans="4:16" x14ac:dyDescent="0.25">
      <c r="D1863" s="4" t="s">
        <v>824</v>
      </c>
      <c r="E1863" s="5">
        <v>44761</v>
      </c>
      <c r="F1863" s="6">
        <v>0.89583333333333337</v>
      </c>
      <c r="G1863" s="6">
        <v>0.91666666666666663</v>
      </c>
      <c r="H1863" s="6">
        <f>MOD(Produccion[HORA FIN]-Produccion[HORA INICIO],1)</f>
        <v>2.0833333333333259E-2</v>
      </c>
      <c r="I1863" s="16" t="s">
        <v>104</v>
      </c>
      <c r="J1863" s="7" t="s">
        <v>783</v>
      </c>
      <c r="K1863" s="7" t="s">
        <v>38</v>
      </c>
      <c r="L1863" s="7">
        <v>4</v>
      </c>
      <c r="M1863" s="7">
        <v>20</v>
      </c>
      <c r="N1863" s="7">
        <f>Produccion[[#This Row],[Cant. Bolsas]]*Produccion[[#This Row],[Kilos Bolsa]]</f>
        <v>80</v>
      </c>
      <c r="O1863" s="8" t="s">
        <v>827</v>
      </c>
      <c r="P1863" s="29">
        <f>Produccion[[#This Row],[Kilos Producidos]]*VLOOKUP(Produccion[[#This Row],[PRODUCTO]],ValorXKG[#All],2,FALSE)</f>
        <v>13200</v>
      </c>
    </row>
    <row r="1864" spans="4:16" x14ac:dyDescent="0.25">
      <c r="D1864" s="4" t="s">
        <v>824</v>
      </c>
      <c r="E1864" s="5">
        <v>44761</v>
      </c>
      <c r="F1864" s="6">
        <v>0.89583333333333337</v>
      </c>
      <c r="G1864" s="6">
        <v>0.91666666666666663</v>
      </c>
      <c r="H1864" s="6">
        <f>MOD(Produccion[HORA FIN]-Produccion[HORA INICIO],1)</f>
        <v>2.0833333333333259E-2</v>
      </c>
      <c r="I1864" s="16" t="s">
        <v>80</v>
      </c>
      <c r="J1864" s="7" t="s">
        <v>783</v>
      </c>
      <c r="K1864" s="7" t="s">
        <v>36</v>
      </c>
      <c r="L1864" s="7">
        <v>4</v>
      </c>
      <c r="M1864" s="7">
        <v>30</v>
      </c>
      <c r="N1864" s="7">
        <f>Produccion[[#This Row],[Cant. Bolsas]]*Produccion[[#This Row],[Kilos Bolsa]]</f>
        <v>120</v>
      </c>
      <c r="O1864" s="8" t="s">
        <v>827</v>
      </c>
      <c r="P1864" s="29">
        <f>Produccion[[#This Row],[Kilos Producidos]]*VLOOKUP(Produccion[[#This Row],[PRODUCTO]],ValorXKG[#All],2,FALSE)</f>
        <v>13800</v>
      </c>
    </row>
    <row r="1865" spans="4:16" x14ac:dyDescent="0.25">
      <c r="D1865" s="4" t="s">
        <v>826</v>
      </c>
      <c r="E1865" s="5">
        <v>44761</v>
      </c>
      <c r="F1865" s="6">
        <v>0.91666666666666663</v>
      </c>
      <c r="G1865" s="6">
        <v>0.125</v>
      </c>
      <c r="H1865" s="6">
        <f>MOD(Produccion[HORA FIN]-Produccion[HORA INICIO],1)</f>
        <v>0.20833333333333337</v>
      </c>
      <c r="I1865" s="16" t="s">
        <v>505</v>
      </c>
      <c r="J1865" s="7" t="s">
        <v>786</v>
      </c>
      <c r="K1865" s="7" t="s">
        <v>38</v>
      </c>
      <c r="L1865" s="7">
        <v>37</v>
      </c>
      <c r="M1865" s="7">
        <v>20</v>
      </c>
      <c r="N1865" s="7">
        <f>Produccion[[#This Row],[Cant. Bolsas]]*Produccion[[#This Row],[Kilos Bolsa]]</f>
        <v>740</v>
      </c>
      <c r="O1865" s="8" t="s">
        <v>827</v>
      </c>
      <c r="P1865" s="29">
        <f>Produccion[[#This Row],[Kilos Producidos]]*VLOOKUP(Produccion[[#This Row],[PRODUCTO]],ValorXKG[#All],2,FALSE)</f>
        <v>122100</v>
      </c>
    </row>
    <row r="1866" spans="4:16" x14ac:dyDescent="0.25">
      <c r="D1866" s="4" t="s">
        <v>826</v>
      </c>
      <c r="E1866" s="5">
        <v>44761</v>
      </c>
      <c r="F1866" s="6">
        <v>0.91666666666666663</v>
      </c>
      <c r="G1866" s="6">
        <v>0.125</v>
      </c>
      <c r="H1866" s="6">
        <f>MOD(Produccion[HORA FIN]-Produccion[HORA INICIO],1)</f>
        <v>0.20833333333333337</v>
      </c>
      <c r="I1866" s="16" t="s">
        <v>506</v>
      </c>
      <c r="J1866" s="7" t="s">
        <v>786</v>
      </c>
      <c r="K1866" s="7" t="s">
        <v>36</v>
      </c>
      <c r="L1866" s="7">
        <v>37</v>
      </c>
      <c r="M1866" s="7">
        <v>30</v>
      </c>
      <c r="N1866" s="7">
        <f>Produccion[[#This Row],[Cant. Bolsas]]*Produccion[[#This Row],[Kilos Bolsa]]</f>
        <v>1110</v>
      </c>
      <c r="O1866" s="8" t="s">
        <v>827</v>
      </c>
      <c r="P1866" s="29">
        <f>Produccion[[#This Row],[Kilos Producidos]]*VLOOKUP(Produccion[[#This Row],[PRODUCTO]],ValorXKG[#All],2,FALSE)</f>
        <v>127650</v>
      </c>
    </row>
    <row r="1867" spans="4:16" x14ac:dyDescent="0.25">
      <c r="D1867" s="4" t="s">
        <v>826</v>
      </c>
      <c r="E1867" s="5">
        <v>44761</v>
      </c>
      <c r="F1867" s="6">
        <v>0.125</v>
      </c>
      <c r="G1867" s="6">
        <v>0.16666666666666666</v>
      </c>
      <c r="H1867" s="6">
        <f>MOD(Produccion[HORA FIN]-Produccion[HORA INICIO],1)</f>
        <v>4.1666666666666657E-2</v>
      </c>
      <c r="I1867" s="16" t="s">
        <v>22</v>
      </c>
      <c r="J1867" s="7" t="s">
        <v>786</v>
      </c>
      <c r="K1867" s="7" t="s">
        <v>23</v>
      </c>
      <c r="L1867" s="7"/>
      <c r="M1867" s="7"/>
      <c r="N1867" s="7">
        <f>Produccion[[#This Row],[Cant. Bolsas]]*Produccion[[#This Row],[Kilos Bolsa]]</f>
        <v>0</v>
      </c>
      <c r="O1867" s="8" t="s">
        <v>45</v>
      </c>
      <c r="P1867" s="29">
        <f>Produccion[[#This Row],[Kilos Producidos]]*VLOOKUP(Produccion[[#This Row],[PRODUCTO]],ValorXKG[#All],2,FALSE)</f>
        <v>0</v>
      </c>
    </row>
    <row r="1868" spans="4:16" x14ac:dyDescent="0.25">
      <c r="D1868" s="4" t="s">
        <v>825</v>
      </c>
      <c r="E1868" s="5">
        <v>44762</v>
      </c>
      <c r="F1868" s="6">
        <v>0.25</v>
      </c>
      <c r="G1868" s="6">
        <v>0.52083333333333337</v>
      </c>
      <c r="H1868" s="6">
        <f>MOD(Produccion[HORA FIN]-Produccion[HORA INICIO],1)</f>
        <v>0.27083333333333337</v>
      </c>
      <c r="I1868" s="16" t="s">
        <v>184</v>
      </c>
      <c r="J1868" s="7" t="s">
        <v>66</v>
      </c>
      <c r="K1868" s="7" t="s">
        <v>36</v>
      </c>
      <c r="L1868" s="7">
        <v>34</v>
      </c>
      <c r="M1868" s="7">
        <v>30</v>
      </c>
      <c r="N1868" s="7">
        <f>Produccion[[#This Row],[Cant. Bolsas]]*Produccion[[#This Row],[Kilos Bolsa]]</f>
        <v>1020</v>
      </c>
      <c r="O1868" s="8" t="s">
        <v>827</v>
      </c>
      <c r="P1868" s="29">
        <f>Produccion[[#This Row],[Kilos Producidos]]*VLOOKUP(Produccion[[#This Row],[PRODUCTO]],ValorXKG[#All],2,FALSE)</f>
        <v>117300</v>
      </c>
    </row>
    <row r="1869" spans="4:16" x14ac:dyDescent="0.25">
      <c r="D1869" s="4" t="s">
        <v>825</v>
      </c>
      <c r="E1869" s="5">
        <v>44762</v>
      </c>
      <c r="F1869" s="6">
        <v>0.25</v>
      </c>
      <c r="G1869" s="6">
        <v>0.52083333333333337</v>
      </c>
      <c r="H1869" s="6">
        <f>MOD(Produccion[HORA FIN]-Produccion[HORA INICIO],1)</f>
        <v>0.27083333333333337</v>
      </c>
      <c r="I1869" s="16" t="s">
        <v>267</v>
      </c>
      <c r="J1869" s="7" t="s">
        <v>66</v>
      </c>
      <c r="K1869" s="7" t="s">
        <v>38</v>
      </c>
      <c r="L1869" s="7">
        <v>34</v>
      </c>
      <c r="M1869" s="7">
        <v>20</v>
      </c>
      <c r="N1869" s="7">
        <f>Produccion[[#This Row],[Cant. Bolsas]]*Produccion[[#This Row],[Kilos Bolsa]]</f>
        <v>680</v>
      </c>
      <c r="O1869" s="8" t="s">
        <v>827</v>
      </c>
      <c r="P1869" s="29">
        <f>Produccion[[#This Row],[Kilos Producidos]]*VLOOKUP(Produccion[[#This Row],[PRODUCTO]],ValorXKG[#All],2,FALSE)</f>
        <v>112200</v>
      </c>
    </row>
    <row r="1870" spans="4:16" x14ac:dyDescent="0.25">
      <c r="D1870" s="4" t="s">
        <v>825</v>
      </c>
      <c r="E1870" s="5">
        <v>44762</v>
      </c>
      <c r="F1870" s="6">
        <v>0.52083333333333337</v>
      </c>
      <c r="G1870" s="6">
        <v>0.58333333333333337</v>
      </c>
      <c r="H1870" s="6">
        <f>MOD(Produccion[HORA FIN]-Produccion[HORA INICIO],1)</f>
        <v>6.25E-2</v>
      </c>
      <c r="I1870" s="16" t="s">
        <v>22</v>
      </c>
      <c r="J1870" s="7" t="s">
        <v>66</v>
      </c>
      <c r="K1870" s="7" t="s">
        <v>23</v>
      </c>
      <c r="L1870" s="7"/>
      <c r="M1870" s="7"/>
      <c r="N1870" s="7">
        <f>Produccion[[#This Row],[Cant. Bolsas]]*Produccion[[#This Row],[Kilos Bolsa]]</f>
        <v>0</v>
      </c>
      <c r="O1870" s="8" t="s">
        <v>412</v>
      </c>
      <c r="P1870" s="29">
        <f>Produccion[[#This Row],[Kilos Producidos]]*VLOOKUP(Produccion[[#This Row],[PRODUCTO]],ValorXKG[#All],2,FALSE)</f>
        <v>0</v>
      </c>
    </row>
    <row r="1871" spans="4:16" x14ac:dyDescent="0.25">
      <c r="D1871" s="4" t="s">
        <v>824</v>
      </c>
      <c r="E1871" s="5">
        <v>44762</v>
      </c>
      <c r="F1871" s="6">
        <v>0.58333333333333337</v>
      </c>
      <c r="G1871" s="6">
        <v>0.61111111111111116</v>
      </c>
      <c r="H1871" s="6">
        <f>MOD(Produccion[HORA FIN]-Produccion[HORA INICIO],1)</f>
        <v>2.777777777777779E-2</v>
      </c>
      <c r="I1871" s="16" t="s">
        <v>22</v>
      </c>
      <c r="J1871" s="7" t="s">
        <v>783</v>
      </c>
      <c r="K1871" s="7" t="s">
        <v>23</v>
      </c>
      <c r="L1871" s="7"/>
      <c r="M1871" s="7"/>
      <c r="N1871" s="7">
        <f>Produccion[[#This Row],[Cant. Bolsas]]*Produccion[[#This Row],[Kilos Bolsa]]</f>
        <v>0</v>
      </c>
      <c r="O1871" s="8" t="s">
        <v>45</v>
      </c>
      <c r="P1871" s="29">
        <f>Produccion[[#This Row],[Kilos Producidos]]*VLOOKUP(Produccion[[#This Row],[PRODUCTO]],ValorXKG[#All],2,FALSE)</f>
        <v>0</v>
      </c>
    </row>
    <row r="1872" spans="4:16" x14ac:dyDescent="0.25">
      <c r="D1872" s="4" t="s">
        <v>824</v>
      </c>
      <c r="E1872" s="5">
        <v>44762</v>
      </c>
      <c r="F1872" s="6">
        <v>0.61111111111111116</v>
      </c>
      <c r="G1872" s="6">
        <v>0.83333333333333337</v>
      </c>
      <c r="H1872" s="6">
        <f>MOD(Produccion[HORA FIN]-Produccion[HORA INICIO],1)</f>
        <v>0.22222222222222221</v>
      </c>
      <c r="I1872" s="16" t="s">
        <v>507</v>
      </c>
      <c r="J1872" s="7" t="s">
        <v>783</v>
      </c>
      <c r="K1872" s="7" t="s">
        <v>13</v>
      </c>
      <c r="L1872" s="7">
        <v>45</v>
      </c>
      <c r="M1872" s="7">
        <v>50</v>
      </c>
      <c r="N1872" s="7">
        <f>Produccion[[#This Row],[Cant. Bolsas]]*Produccion[[#This Row],[Kilos Bolsa]]</f>
        <v>2250</v>
      </c>
      <c r="O1872" s="8" t="s">
        <v>827</v>
      </c>
      <c r="P1872" s="29">
        <f>Produccion[[#This Row],[Kilos Producidos]]*VLOOKUP(Produccion[[#This Row],[PRODUCTO]],ValorXKG[#All],2,FALSE)</f>
        <v>225000</v>
      </c>
    </row>
    <row r="1873" spans="4:16" x14ac:dyDescent="0.25">
      <c r="D1873" s="4" t="s">
        <v>824</v>
      </c>
      <c r="E1873" s="5">
        <v>44762</v>
      </c>
      <c r="F1873" s="6">
        <v>0.83333333333333337</v>
      </c>
      <c r="G1873" s="6">
        <v>0.88194444444444442</v>
      </c>
      <c r="H1873" s="6">
        <f>MOD(Produccion[HORA FIN]-Produccion[HORA INICIO],1)</f>
        <v>4.8611111111111049E-2</v>
      </c>
      <c r="I1873" s="16" t="s">
        <v>22</v>
      </c>
      <c r="J1873" s="7" t="s">
        <v>783</v>
      </c>
      <c r="K1873" s="7" t="s">
        <v>23</v>
      </c>
      <c r="L1873" s="7"/>
      <c r="M1873" s="7"/>
      <c r="N1873" s="7">
        <f>Produccion[[#This Row],[Cant. Bolsas]]*Produccion[[#This Row],[Kilos Bolsa]]</f>
        <v>0</v>
      </c>
      <c r="O1873" s="8" t="s">
        <v>28</v>
      </c>
      <c r="P1873" s="29">
        <f>Produccion[[#This Row],[Kilos Producidos]]*VLOOKUP(Produccion[[#This Row],[PRODUCTO]],ValorXKG[#All],2,FALSE)</f>
        <v>0</v>
      </c>
    </row>
    <row r="1874" spans="4:16" x14ac:dyDescent="0.25">
      <c r="D1874" s="4" t="s">
        <v>824</v>
      </c>
      <c r="E1874" s="5">
        <v>44762</v>
      </c>
      <c r="F1874" s="6">
        <v>0.88194444444444442</v>
      </c>
      <c r="G1874" s="6">
        <v>0.91666666666666663</v>
      </c>
      <c r="H1874" s="6">
        <f>MOD(Produccion[HORA FIN]-Produccion[HORA INICIO],1)</f>
        <v>3.472222222222221E-2</v>
      </c>
      <c r="I1874" s="16" t="s">
        <v>35</v>
      </c>
      <c r="J1874" s="7" t="s">
        <v>783</v>
      </c>
      <c r="K1874" s="7" t="s">
        <v>30</v>
      </c>
      <c r="L1874" s="7">
        <v>15</v>
      </c>
      <c r="M1874" s="7">
        <v>20</v>
      </c>
      <c r="N1874" s="7">
        <f>Produccion[[#This Row],[Cant. Bolsas]]*Produccion[[#This Row],[Kilos Bolsa]]</f>
        <v>300</v>
      </c>
      <c r="O1874" s="8" t="s">
        <v>827</v>
      </c>
      <c r="P1874" s="29">
        <f>Produccion[[#This Row],[Kilos Producidos]]*VLOOKUP(Produccion[[#This Row],[PRODUCTO]],ValorXKG[#All],2,FALSE)</f>
        <v>27000</v>
      </c>
    </row>
    <row r="1875" spans="4:16" x14ac:dyDescent="0.25">
      <c r="D1875" s="4" t="s">
        <v>826</v>
      </c>
      <c r="E1875" s="5">
        <v>44762</v>
      </c>
      <c r="F1875" s="6">
        <v>0.91666666666666663</v>
      </c>
      <c r="G1875" s="6">
        <v>0.25</v>
      </c>
      <c r="H1875" s="6">
        <f>MOD(Produccion[HORA FIN]-Produccion[HORA INICIO],1)</f>
        <v>0.33333333333333337</v>
      </c>
      <c r="I1875" s="16" t="s">
        <v>289</v>
      </c>
      <c r="J1875" s="7" t="s">
        <v>786</v>
      </c>
      <c r="K1875" s="7" t="s">
        <v>30</v>
      </c>
      <c r="L1875" s="7">
        <v>125</v>
      </c>
      <c r="M1875" s="7">
        <v>20</v>
      </c>
      <c r="N1875" s="7">
        <f>Produccion[[#This Row],[Cant. Bolsas]]*Produccion[[#This Row],[Kilos Bolsa]]</f>
        <v>2500</v>
      </c>
      <c r="O1875" s="8" t="s">
        <v>827</v>
      </c>
      <c r="P1875" s="29">
        <f>Produccion[[#This Row],[Kilos Producidos]]*VLOOKUP(Produccion[[#This Row],[PRODUCTO]],ValorXKG[#All],2,FALSE)</f>
        <v>225000</v>
      </c>
    </row>
    <row r="1876" spans="4:16" x14ac:dyDescent="0.25">
      <c r="D1876" s="4" t="s">
        <v>825</v>
      </c>
      <c r="E1876" s="5">
        <v>44763</v>
      </c>
      <c r="F1876" s="6">
        <v>0.25</v>
      </c>
      <c r="G1876" s="6">
        <v>0.58333333333333337</v>
      </c>
      <c r="H1876" s="6">
        <f>MOD(Produccion[HORA FIN]-Produccion[HORA INICIO],1)</f>
        <v>0.33333333333333337</v>
      </c>
      <c r="I1876" s="16" t="s">
        <v>224</v>
      </c>
      <c r="J1876" s="7" t="s">
        <v>66</v>
      </c>
      <c r="K1876" s="7" t="s">
        <v>30</v>
      </c>
      <c r="L1876" s="7">
        <v>114</v>
      </c>
      <c r="M1876" s="7">
        <v>20</v>
      </c>
      <c r="N1876" s="7">
        <f>Produccion[[#This Row],[Cant. Bolsas]]*Produccion[[#This Row],[Kilos Bolsa]]</f>
        <v>2280</v>
      </c>
      <c r="O1876" s="8" t="s">
        <v>827</v>
      </c>
      <c r="P1876" s="29">
        <f>Produccion[[#This Row],[Kilos Producidos]]*VLOOKUP(Produccion[[#This Row],[PRODUCTO]],ValorXKG[#All],2,FALSE)</f>
        <v>205200</v>
      </c>
    </row>
    <row r="1877" spans="4:16" x14ac:dyDescent="0.25">
      <c r="D1877" s="4" t="s">
        <v>824</v>
      </c>
      <c r="E1877" s="5">
        <v>44763</v>
      </c>
      <c r="F1877" s="6">
        <v>0.58333333333333337</v>
      </c>
      <c r="G1877" s="6">
        <v>0.66666666666666663</v>
      </c>
      <c r="H1877" s="6">
        <f>MOD(Produccion[HORA FIN]-Produccion[HORA INICIO],1)</f>
        <v>8.3333333333333259E-2</v>
      </c>
      <c r="I1877" s="16" t="s">
        <v>16</v>
      </c>
      <c r="J1877" s="7" t="s">
        <v>783</v>
      </c>
      <c r="K1877" s="7" t="s">
        <v>30</v>
      </c>
      <c r="L1877" s="7">
        <v>21</v>
      </c>
      <c r="M1877" s="7">
        <v>20</v>
      </c>
      <c r="N1877" s="7">
        <f>Produccion[[#This Row],[Cant. Bolsas]]*Produccion[[#This Row],[Kilos Bolsa]]</f>
        <v>420</v>
      </c>
      <c r="O1877" s="8" t="s">
        <v>827</v>
      </c>
      <c r="P1877" s="29">
        <f>Produccion[[#This Row],[Kilos Producidos]]*VLOOKUP(Produccion[[#This Row],[PRODUCTO]],ValorXKG[#All],2,FALSE)</f>
        <v>37800</v>
      </c>
    </row>
    <row r="1878" spans="4:16" x14ac:dyDescent="0.25">
      <c r="D1878" s="4" t="s">
        <v>824</v>
      </c>
      <c r="E1878" s="5">
        <v>44763</v>
      </c>
      <c r="F1878" s="6">
        <v>0.66666666666666663</v>
      </c>
      <c r="G1878" s="6">
        <v>0.70833333333333337</v>
      </c>
      <c r="H1878" s="6">
        <f>MOD(Produccion[HORA FIN]-Produccion[HORA INICIO],1)</f>
        <v>4.1666666666666741E-2</v>
      </c>
      <c r="I1878" s="16" t="s">
        <v>22</v>
      </c>
      <c r="J1878" s="7" t="s">
        <v>783</v>
      </c>
      <c r="K1878" s="7" t="s">
        <v>23</v>
      </c>
      <c r="L1878" s="7"/>
      <c r="M1878" s="7"/>
      <c r="N1878" s="7">
        <f>Produccion[[#This Row],[Cant. Bolsas]]*Produccion[[#This Row],[Kilos Bolsa]]</f>
        <v>0</v>
      </c>
      <c r="O1878" s="8" t="s">
        <v>28</v>
      </c>
      <c r="P1878" s="29">
        <f>Produccion[[#This Row],[Kilos Producidos]]*VLOOKUP(Produccion[[#This Row],[PRODUCTO]],ValorXKG[#All],2,FALSE)</f>
        <v>0</v>
      </c>
    </row>
    <row r="1879" spans="4:16" x14ac:dyDescent="0.25">
      <c r="D1879" s="4" t="s">
        <v>824</v>
      </c>
      <c r="E1879" s="5">
        <v>44763</v>
      </c>
      <c r="F1879" s="6">
        <v>0.70833333333333337</v>
      </c>
      <c r="G1879" s="6">
        <v>0.91666666666666663</v>
      </c>
      <c r="H1879" s="6">
        <f>MOD(Produccion[HORA FIN]-Produccion[HORA INICIO],1)</f>
        <v>0.20833333333333326</v>
      </c>
      <c r="I1879" s="16" t="s">
        <v>399</v>
      </c>
      <c r="J1879" s="7" t="s">
        <v>783</v>
      </c>
      <c r="K1879" s="7" t="s">
        <v>19</v>
      </c>
      <c r="L1879" s="7">
        <v>39</v>
      </c>
      <c r="M1879" s="7">
        <v>50</v>
      </c>
      <c r="N1879" s="7">
        <f>Produccion[[#This Row],[Cant. Bolsas]]*Produccion[[#This Row],[Kilos Bolsa]]</f>
        <v>1950</v>
      </c>
      <c r="O1879" s="8" t="s">
        <v>827</v>
      </c>
      <c r="P1879" s="29">
        <f>Produccion[[#This Row],[Kilos Producidos]]*VLOOKUP(Produccion[[#This Row],[PRODUCTO]],ValorXKG[#All],2,FALSE)</f>
        <v>195000</v>
      </c>
    </row>
    <row r="1880" spans="4:16" x14ac:dyDescent="0.25">
      <c r="D1880" s="4" t="s">
        <v>825</v>
      </c>
      <c r="E1880" s="5">
        <v>44764</v>
      </c>
      <c r="F1880" s="6">
        <v>0.25</v>
      </c>
      <c r="G1880" s="6">
        <v>0.29166666666666669</v>
      </c>
      <c r="H1880" s="6">
        <f>MOD(Produccion[HORA FIN]-Produccion[HORA INICIO],1)</f>
        <v>4.1666666666666685E-2</v>
      </c>
      <c r="I1880" s="16" t="s">
        <v>22</v>
      </c>
      <c r="J1880" s="7" t="s">
        <v>66</v>
      </c>
      <c r="K1880" s="7" t="s">
        <v>23</v>
      </c>
      <c r="L1880" s="7"/>
      <c r="M1880" s="7"/>
      <c r="N1880" s="7">
        <f>Produccion[[#This Row],[Cant. Bolsas]]*Produccion[[#This Row],[Kilos Bolsa]]</f>
        <v>0</v>
      </c>
      <c r="O1880" s="8" t="s">
        <v>45</v>
      </c>
      <c r="P1880" s="29">
        <f>Produccion[[#This Row],[Kilos Producidos]]*VLOOKUP(Produccion[[#This Row],[PRODUCTO]],ValorXKG[#All],2,FALSE)</f>
        <v>0</v>
      </c>
    </row>
    <row r="1881" spans="4:16" x14ac:dyDescent="0.25">
      <c r="D1881" s="4" t="s">
        <v>825</v>
      </c>
      <c r="E1881" s="5">
        <v>44764</v>
      </c>
      <c r="F1881" s="6">
        <v>0.29166666666666669</v>
      </c>
      <c r="G1881" s="6">
        <v>0.58333333333333337</v>
      </c>
      <c r="H1881" s="6">
        <f>MOD(Produccion[HORA FIN]-Produccion[HORA INICIO],1)</f>
        <v>0.29166666666666669</v>
      </c>
      <c r="I1881" s="16" t="s">
        <v>348</v>
      </c>
      <c r="J1881" s="7" t="s">
        <v>66</v>
      </c>
      <c r="K1881" s="7" t="s">
        <v>19</v>
      </c>
      <c r="L1881" s="7">
        <v>44</v>
      </c>
      <c r="M1881" s="7">
        <v>50</v>
      </c>
      <c r="N1881" s="7">
        <f>Produccion[[#This Row],[Cant. Bolsas]]*Produccion[[#This Row],[Kilos Bolsa]]</f>
        <v>2200</v>
      </c>
      <c r="O1881" s="8" t="s">
        <v>827</v>
      </c>
      <c r="P1881" s="29">
        <f>Produccion[[#This Row],[Kilos Producidos]]*VLOOKUP(Produccion[[#This Row],[PRODUCTO]],ValorXKG[#All],2,FALSE)</f>
        <v>220000</v>
      </c>
    </row>
    <row r="1882" spans="4:16" x14ac:dyDescent="0.25">
      <c r="D1882" s="4" t="s">
        <v>824</v>
      </c>
      <c r="E1882" s="5">
        <v>44764</v>
      </c>
      <c r="F1882" s="6">
        <v>0.58333333333333337</v>
      </c>
      <c r="G1882" s="6">
        <v>0.72916666666666663</v>
      </c>
      <c r="H1882" s="6">
        <f>MOD(Produccion[HORA FIN]-Produccion[HORA INICIO],1)</f>
        <v>0.14583333333333326</v>
      </c>
      <c r="I1882" s="16" t="s">
        <v>508</v>
      </c>
      <c r="J1882" s="7" t="s">
        <v>783</v>
      </c>
      <c r="K1882" s="7" t="s">
        <v>19</v>
      </c>
      <c r="L1882" s="7">
        <v>10</v>
      </c>
      <c r="M1882" s="7">
        <v>50</v>
      </c>
      <c r="N1882" s="7">
        <f>Produccion[[#This Row],[Cant. Bolsas]]*Produccion[[#This Row],[Kilos Bolsa]]</f>
        <v>500</v>
      </c>
      <c r="O1882" s="8" t="s">
        <v>827</v>
      </c>
      <c r="P1882" s="29">
        <f>Produccion[[#This Row],[Kilos Producidos]]*VLOOKUP(Produccion[[#This Row],[PRODUCTO]],ValorXKG[#All],2,FALSE)</f>
        <v>50000</v>
      </c>
    </row>
    <row r="1883" spans="4:16" x14ac:dyDescent="0.25">
      <c r="D1883" s="4" t="s">
        <v>824</v>
      </c>
      <c r="E1883" s="5">
        <v>44764</v>
      </c>
      <c r="F1883" s="6">
        <v>0.72916666666666663</v>
      </c>
      <c r="G1883" s="6">
        <v>0.91666666666666663</v>
      </c>
      <c r="H1883" s="6">
        <f>MOD(Produccion[HORA FIN]-Produccion[HORA INICIO],1)</f>
        <v>0.1875</v>
      </c>
      <c r="I1883" s="16" t="s">
        <v>509</v>
      </c>
      <c r="J1883" s="7" t="s">
        <v>783</v>
      </c>
      <c r="K1883" s="7" t="s">
        <v>13</v>
      </c>
      <c r="L1883" s="7">
        <v>25</v>
      </c>
      <c r="M1883" s="7">
        <v>50</v>
      </c>
      <c r="N1883" s="7">
        <f>Produccion[[#This Row],[Cant. Bolsas]]*Produccion[[#This Row],[Kilos Bolsa]]</f>
        <v>1250</v>
      </c>
      <c r="O1883" s="8" t="s">
        <v>827</v>
      </c>
      <c r="P1883" s="29">
        <f>Produccion[[#This Row],[Kilos Producidos]]*VLOOKUP(Produccion[[#This Row],[PRODUCTO]],ValorXKG[#All],2,FALSE)</f>
        <v>125000</v>
      </c>
    </row>
    <row r="1884" spans="4:16" x14ac:dyDescent="0.25">
      <c r="D1884" s="4" t="s">
        <v>826</v>
      </c>
      <c r="E1884" s="5">
        <v>44764</v>
      </c>
      <c r="F1884" s="6">
        <v>0.91666666666666663</v>
      </c>
      <c r="G1884" s="6">
        <v>0.95138888888888884</v>
      </c>
      <c r="H1884" s="6">
        <f>MOD(Produccion[HORA FIN]-Produccion[HORA INICIO],1)</f>
        <v>3.472222222222221E-2</v>
      </c>
      <c r="I1884" s="16" t="s">
        <v>22</v>
      </c>
      <c r="J1884" s="7" t="s">
        <v>786</v>
      </c>
      <c r="K1884" s="7" t="s">
        <v>23</v>
      </c>
      <c r="L1884" s="7"/>
      <c r="M1884" s="7"/>
      <c r="N1884" s="7">
        <f>Produccion[[#This Row],[Cant. Bolsas]]*Produccion[[#This Row],[Kilos Bolsa]]</f>
        <v>0</v>
      </c>
      <c r="O1884" s="8" t="s">
        <v>45</v>
      </c>
      <c r="P1884" s="29">
        <f>Produccion[[#This Row],[Kilos Producidos]]*VLOOKUP(Produccion[[#This Row],[PRODUCTO]],ValorXKG[#All],2,FALSE)</f>
        <v>0</v>
      </c>
    </row>
    <row r="1885" spans="4:16" x14ac:dyDescent="0.25">
      <c r="D1885" s="4" t="s">
        <v>826</v>
      </c>
      <c r="E1885" s="5">
        <v>44764</v>
      </c>
      <c r="F1885" s="6">
        <v>0.95138888888888884</v>
      </c>
      <c r="G1885" s="6">
        <v>0.19444444444444445</v>
      </c>
      <c r="H1885" s="6">
        <f>MOD(Produccion[HORA FIN]-Produccion[HORA INICIO],1)</f>
        <v>0.24305555555555558</v>
      </c>
      <c r="I1885" s="16" t="s">
        <v>98</v>
      </c>
      <c r="J1885" s="7" t="s">
        <v>786</v>
      </c>
      <c r="K1885" s="7" t="s">
        <v>32</v>
      </c>
      <c r="L1885" s="7">
        <v>50</v>
      </c>
      <c r="M1885" s="7">
        <v>30</v>
      </c>
      <c r="N1885" s="7">
        <f>Produccion[[#This Row],[Cant. Bolsas]]*Produccion[[#This Row],[Kilos Bolsa]]</f>
        <v>1500</v>
      </c>
      <c r="O1885" s="8" t="s">
        <v>827</v>
      </c>
      <c r="P1885" s="29">
        <f>Produccion[[#This Row],[Kilos Producidos]]*VLOOKUP(Produccion[[#This Row],[PRODUCTO]],ValorXKG[#All],2,FALSE)</f>
        <v>172500</v>
      </c>
    </row>
    <row r="1886" spans="4:16" x14ac:dyDescent="0.25">
      <c r="D1886" s="4" t="s">
        <v>826</v>
      </c>
      <c r="E1886" s="5">
        <v>44764</v>
      </c>
      <c r="F1886" s="6">
        <v>0.19444444444444445</v>
      </c>
      <c r="G1886" s="6">
        <v>0.25</v>
      </c>
      <c r="H1886" s="6">
        <f>MOD(Produccion[HORA FIN]-Produccion[HORA INICIO],1)</f>
        <v>5.5555555555555552E-2</v>
      </c>
      <c r="I1886" s="16" t="s">
        <v>22</v>
      </c>
      <c r="J1886" s="7" t="s">
        <v>786</v>
      </c>
      <c r="K1886" s="7" t="s">
        <v>23</v>
      </c>
      <c r="L1886" s="7"/>
      <c r="M1886" s="7"/>
      <c r="N1886" s="7">
        <f>Produccion[[#This Row],[Cant. Bolsas]]*Produccion[[#This Row],[Kilos Bolsa]]</f>
        <v>0</v>
      </c>
      <c r="O1886" s="8" t="s">
        <v>49</v>
      </c>
      <c r="P1886" s="29">
        <f>Produccion[[#This Row],[Kilos Producidos]]*VLOOKUP(Produccion[[#This Row],[PRODUCTO]],ValorXKG[#All],2,FALSE)</f>
        <v>0</v>
      </c>
    </row>
    <row r="1887" spans="4:16" x14ac:dyDescent="0.25">
      <c r="D1887" s="4" t="s">
        <v>825</v>
      </c>
      <c r="E1887" s="5">
        <v>44767</v>
      </c>
      <c r="F1887" s="6">
        <v>0.25</v>
      </c>
      <c r="G1887" s="6">
        <v>0.58333333333333337</v>
      </c>
      <c r="H1887" s="6">
        <f>MOD(Produccion[HORA FIN]-Produccion[HORA INICIO],1)</f>
        <v>0.33333333333333337</v>
      </c>
      <c r="I1887" s="16" t="s">
        <v>22</v>
      </c>
      <c r="J1887" s="7" t="s">
        <v>66</v>
      </c>
      <c r="K1887" s="7" t="s">
        <v>23</v>
      </c>
      <c r="L1887" s="7"/>
      <c r="M1887" s="7"/>
      <c r="N1887" s="7">
        <f>Produccion[[#This Row],[Cant. Bolsas]]*Produccion[[#This Row],[Kilos Bolsa]]</f>
        <v>0</v>
      </c>
      <c r="O1887" s="8" t="s">
        <v>372</v>
      </c>
      <c r="P1887" s="29">
        <f>Produccion[[#This Row],[Kilos Producidos]]*VLOOKUP(Produccion[[#This Row],[PRODUCTO]],ValorXKG[#All],2,FALSE)</f>
        <v>0</v>
      </c>
    </row>
    <row r="1888" spans="4:16" x14ac:dyDescent="0.25">
      <c r="D1888" s="4" t="s">
        <v>824</v>
      </c>
      <c r="E1888" s="5">
        <v>44767</v>
      </c>
      <c r="F1888" s="6">
        <v>0.58333333333333337</v>
      </c>
      <c r="G1888" s="6">
        <v>0.91666666666666663</v>
      </c>
      <c r="H1888" s="6">
        <f>MOD(Produccion[HORA FIN]-Produccion[HORA INICIO],1)</f>
        <v>0.33333333333333326</v>
      </c>
      <c r="I1888" s="16" t="s">
        <v>22</v>
      </c>
      <c r="J1888" s="7" t="s">
        <v>783</v>
      </c>
      <c r="K1888" s="7" t="s">
        <v>23</v>
      </c>
      <c r="L1888" s="7"/>
      <c r="M1888" s="7"/>
      <c r="N1888" s="7">
        <f>Produccion[[#This Row],[Cant. Bolsas]]*Produccion[[#This Row],[Kilos Bolsa]]</f>
        <v>0</v>
      </c>
      <c r="O1888" s="8" t="s">
        <v>372</v>
      </c>
      <c r="P1888" s="29">
        <f>Produccion[[#This Row],[Kilos Producidos]]*VLOOKUP(Produccion[[#This Row],[PRODUCTO]],ValorXKG[#All],2,FALSE)</f>
        <v>0</v>
      </c>
    </row>
    <row r="1889" spans="4:16" x14ac:dyDescent="0.25">
      <c r="D1889" s="4" t="s">
        <v>826</v>
      </c>
      <c r="E1889" s="5">
        <v>44767</v>
      </c>
      <c r="F1889" s="6">
        <v>0.91666666666666663</v>
      </c>
      <c r="G1889" s="6">
        <v>0.25</v>
      </c>
      <c r="H1889" s="6">
        <f>MOD(Produccion[HORA FIN]-Produccion[HORA INICIO],1)</f>
        <v>0.33333333333333337</v>
      </c>
      <c r="I1889" s="16" t="s">
        <v>22</v>
      </c>
      <c r="J1889" s="7" t="s">
        <v>788</v>
      </c>
      <c r="K1889" s="7" t="s">
        <v>23</v>
      </c>
      <c r="L1889" s="7">
        <v>0</v>
      </c>
      <c r="M1889" s="7">
        <v>0</v>
      </c>
      <c r="N1889" s="7">
        <f>Produccion[[#This Row],[Cant. Bolsas]]*Produccion[[#This Row],[Kilos Bolsa]]</f>
        <v>0</v>
      </c>
      <c r="O1889" s="8" t="s">
        <v>372</v>
      </c>
      <c r="P1889" s="29">
        <f>Produccion[[#This Row],[Kilos Producidos]]*VLOOKUP(Produccion[[#This Row],[PRODUCTO]],ValorXKG[#All],2,FALSE)</f>
        <v>0</v>
      </c>
    </row>
    <row r="1890" spans="4:16" x14ac:dyDescent="0.25">
      <c r="D1890" s="4" t="s">
        <v>825</v>
      </c>
      <c r="E1890" s="5">
        <v>44768</v>
      </c>
      <c r="F1890" s="6">
        <v>0.25</v>
      </c>
      <c r="G1890" s="6">
        <v>0.30208333333333331</v>
      </c>
      <c r="H1890" s="6">
        <f>MOD(Produccion[HORA FIN]-Produccion[HORA INICIO],1)</f>
        <v>5.2083333333333315E-2</v>
      </c>
      <c r="I1890" s="16" t="s">
        <v>22</v>
      </c>
      <c r="J1890" s="7" t="s">
        <v>66</v>
      </c>
      <c r="K1890" s="7" t="s">
        <v>23</v>
      </c>
      <c r="L1890" s="7"/>
      <c r="M1890" s="7"/>
      <c r="N1890" s="7">
        <f>Produccion[[#This Row],[Cant. Bolsas]]*Produccion[[#This Row],[Kilos Bolsa]]</f>
        <v>0</v>
      </c>
      <c r="O1890" s="8" t="s">
        <v>45</v>
      </c>
      <c r="P1890" s="29">
        <f>Produccion[[#This Row],[Kilos Producidos]]*VLOOKUP(Produccion[[#This Row],[PRODUCTO]],ValorXKG[#All],2,FALSE)</f>
        <v>0</v>
      </c>
    </row>
    <row r="1891" spans="4:16" x14ac:dyDescent="0.25">
      <c r="D1891" s="4" t="s">
        <v>825</v>
      </c>
      <c r="E1891" s="5">
        <v>44768</v>
      </c>
      <c r="F1891" s="6">
        <v>0.30208333333333331</v>
      </c>
      <c r="G1891" s="6">
        <v>0.58333333333333337</v>
      </c>
      <c r="H1891" s="6">
        <f>MOD(Produccion[HORA FIN]-Produccion[HORA INICIO],1)</f>
        <v>0.28125000000000006</v>
      </c>
      <c r="I1891" s="16" t="s">
        <v>257</v>
      </c>
      <c r="J1891" s="7" t="s">
        <v>66</v>
      </c>
      <c r="K1891" s="7" t="s">
        <v>32</v>
      </c>
      <c r="L1891" s="7">
        <v>53</v>
      </c>
      <c r="M1891" s="7">
        <v>30</v>
      </c>
      <c r="N1891" s="7">
        <f>Produccion[[#This Row],[Cant. Bolsas]]*Produccion[[#This Row],[Kilos Bolsa]]</f>
        <v>1590</v>
      </c>
      <c r="O1891" s="8" t="s">
        <v>827</v>
      </c>
      <c r="P1891" s="29">
        <f>Produccion[[#This Row],[Kilos Producidos]]*VLOOKUP(Produccion[[#This Row],[PRODUCTO]],ValorXKG[#All],2,FALSE)</f>
        <v>182850</v>
      </c>
    </row>
    <row r="1892" spans="4:16" x14ac:dyDescent="0.25">
      <c r="D1892" s="4" t="s">
        <v>824</v>
      </c>
      <c r="E1892" s="5">
        <v>44768</v>
      </c>
      <c r="F1892" s="6">
        <v>0.58333333333333337</v>
      </c>
      <c r="G1892" s="6">
        <v>0.70833333333333337</v>
      </c>
      <c r="H1892" s="6">
        <f>MOD(Produccion[HORA FIN]-Produccion[HORA INICIO],1)</f>
        <v>0.125</v>
      </c>
      <c r="I1892" s="16" t="s">
        <v>16</v>
      </c>
      <c r="J1892" s="7" t="s">
        <v>783</v>
      </c>
      <c r="K1892" s="7" t="s">
        <v>64</v>
      </c>
      <c r="L1892" s="7">
        <v>21</v>
      </c>
      <c r="M1892" s="7">
        <v>30</v>
      </c>
      <c r="N1892" s="7">
        <f>Produccion[[#This Row],[Cant. Bolsas]]*Produccion[[#This Row],[Kilos Bolsa]]</f>
        <v>630</v>
      </c>
      <c r="O1892" s="8" t="s">
        <v>827</v>
      </c>
      <c r="P1892" s="29">
        <f>Produccion[[#This Row],[Kilos Producidos]]*VLOOKUP(Produccion[[#This Row],[PRODUCTO]],ValorXKG[#All],2,FALSE)</f>
        <v>72450</v>
      </c>
    </row>
    <row r="1893" spans="4:16" x14ac:dyDescent="0.25">
      <c r="D1893" s="4" t="s">
        <v>824</v>
      </c>
      <c r="E1893" s="5">
        <v>44768</v>
      </c>
      <c r="F1893" s="6">
        <v>0.70833333333333337</v>
      </c>
      <c r="G1893" s="6">
        <v>0.75</v>
      </c>
      <c r="H1893" s="6">
        <f>MOD(Produccion[HORA FIN]-Produccion[HORA INICIO],1)</f>
        <v>4.166666666666663E-2</v>
      </c>
      <c r="I1893" s="16" t="s">
        <v>22</v>
      </c>
      <c r="J1893" s="7" t="s">
        <v>783</v>
      </c>
      <c r="K1893" s="7" t="s">
        <v>23</v>
      </c>
      <c r="L1893" s="7"/>
      <c r="M1893" s="7"/>
      <c r="N1893" s="7">
        <f>Produccion[[#This Row],[Cant. Bolsas]]*Produccion[[#This Row],[Kilos Bolsa]]</f>
        <v>0</v>
      </c>
      <c r="O1893" s="8" t="s">
        <v>28</v>
      </c>
      <c r="P1893" s="29">
        <f>Produccion[[#This Row],[Kilos Producidos]]*VLOOKUP(Produccion[[#This Row],[PRODUCTO]],ValorXKG[#All],2,FALSE)</f>
        <v>0</v>
      </c>
    </row>
    <row r="1894" spans="4:16" x14ac:dyDescent="0.25">
      <c r="D1894" s="4" t="s">
        <v>824</v>
      </c>
      <c r="E1894" s="5">
        <v>44768</v>
      </c>
      <c r="F1894" s="6">
        <v>0.75</v>
      </c>
      <c r="G1894" s="6">
        <v>0.91666666666666663</v>
      </c>
      <c r="H1894" s="6">
        <f>MOD(Produccion[HORA FIN]-Produccion[HORA INICIO],1)</f>
        <v>0.16666666666666663</v>
      </c>
      <c r="I1894" s="16" t="s">
        <v>510</v>
      </c>
      <c r="J1894" s="7" t="s">
        <v>783</v>
      </c>
      <c r="K1894" s="7" t="s">
        <v>13</v>
      </c>
      <c r="L1894" s="7">
        <v>35</v>
      </c>
      <c r="M1894" s="7">
        <v>50</v>
      </c>
      <c r="N1894" s="7">
        <f>Produccion[[#This Row],[Cant. Bolsas]]*Produccion[[#This Row],[Kilos Bolsa]]</f>
        <v>1750</v>
      </c>
      <c r="O1894" s="8" t="s">
        <v>827</v>
      </c>
      <c r="P1894" s="29">
        <f>Produccion[[#This Row],[Kilos Producidos]]*VLOOKUP(Produccion[[#This Row],[PRODUCTO]],ValorXKG[#All],2,FALSE)</f>
        <v>175000</v>
      </c>
    </row>
    <row r="1895" spans="4:16" x14ac:dyDescent="0.25">
      <c r="D1895" s="4" t="s">
        <v>826</v>
      </c>
      <c r="E1895" s="5">
        <v>44768</v>
      </c>
      <c r="F1895" s="6">
        <v>0.91666666666666663</v>
      </c>
      <c r="G1895" s="6">
        <v>0.25</v>
      </c>
      <c r="H1895" s="6">
        <f>MOD(Produccion[HORA FIN]-Produccion[HORA INICIO],1)</f>
        <v>0.33333333333333337</v>
      </c>
      <c r="I1895" s="16" t="s">
        <v>306</v>
      </c>
      <c r="J1895" s="7" t="s">
        <v>788</v>
      </c>
      <c r="K1895" s="7" t="s">
        <v>13</v>
      </c>
      <c r="L1895" s="7">
        <v>152</v>
      </c>
      <c r="M1895" s="7">
        <v>20</v>
      </c>
      <c r="N1895" s="7">
        <f>Produccion[[#This Row],[Cant. Bolsas]]*Produccion[[#This Row],[Kilos Bolsa]]</f>
        <v>3040</v>
      </c>
      <c r="O1895" s="8" t="s">
        <v>827</v>
      </c>
      <c r="P1895" s="29">
        <f>Produccion[[#This Row],[Kilos Producidos]]*VLOOKUP(Produccion[[#This Row],[PRODUCTO]],ValorXKG[#All],2,FALSE)</f>
        <v>304000</v>
      </c>
    </row>
    <row r="1896" spans="4:16" x14ac:dyDescent="0.25">
      <c r="D1896" s="4" t="s">
        <v>825</v>
      </c>
      <c r="E1896" s="5">
        <v>44769</v>
      </c>
      <c r="F1896" s="6">
        <v>0.25</v>
      </c>
      <c r="G1896" s="6">
        <v>0.5</v>
      </c>
      <c r="H1896" s="6">
        <f>MOD(Produccion[HORA FIN]-Produccion[HORA INICIO],1)</f>
        <v>0.25</v>
      </c>
      <c r="I1896" s="16" t="s">
        <v>193</v>
      </c>
      <c r="J1896" s="7" t="s">
        <v>66</v>
      </c>
      <c r="K1896" s="7" t="s">
        <v>13</v>
      </c>
      <c r="L1896" s="7">
        <v>34</v>
      </c>
      <c r="M1896" s="7">
        <v>50</v>
      </c>
      <c r="N1896" s="7">
        <f>Produccion[[#This Row],[Cant. Bolsas]]*Produccion[[#This Row],[Kilos Bolsa]]</f>
        <v>1700</v>
      </c>
      <c r="O1896" s="8" t="s">
        <v>827</v>
      </c>
      <c r="P1896" s="29">
        <f>Produccion[[#This Row],[Kilos Producidos]]*VLOOKUP(Produccion[[#This Row],[PRODUCTO]],ValorXKG[#All],2,FALSE)</f>
        <v>170000</v>
      </c>
    </row>
    <row r="1897" spans="4:16" x14ac:dyDescent="0.25">
      <c r="D1897" s="4" t="s">
        <v>825</v>
      </c>
      <c r="E1897" s="5">
        <v>44769</v>
      </c>
      <c r="F1897" s="6">
        <v>0.5</v>
      </c>
      <c r="G1897" s="6">
        <v>0.5625</v>
      </c>
      <c r="H1897" s="6">
        <f>MOD(Produccion[HORA FIN]-Produccion[HORA INICIO],1)</f>
        <v>6.25E-2</v>
      </c>
      <c r="I1897" s="16" t="s">
        <v>22</v>
      </c>
      <c r="J1897" s="7" t="s">
        <v>66</v>
      </c>
      <c r="K1897" s="7" t="s">
        <v>23</v>
      </c>
      <c r="L1897" s="7"/>
      <c r="M1897" s="7"/>
      <c r="N1897" s="7">
        <f>Produccion[[#This Row],[Cant. Bolsas]]*Produccion[[#This Row],[Kilos Bolsa]]</f>
        <v>0</v>
      </c>
      <c r="O1897" s="8" t="s">
        <v>28</v>
      </c>
      <c r="P1897" s="29">
        <f>Produccion[[#This Row],[Kilos Producidos]]*VLOOKUP(Produccion[[#This Row],[PRODUCTO]],ValorXKG[#All],2,FALSE)</f>
        <v>0</v>
      </c>
    </row>
    <row r="1898" spans="4:16" x14ac:dyDescent="0.25">
      <c r="D1898" s="4" t="s">
        <v>825</v>
      </c>
      <c r="E1898" s="5">
        <v>44769</v>
      </c>
      <c r="F1898" s="6">
        <v>0.5625</v>
      </c>
      <c r="G1898" s="6">
        <v>0.58333333333333337</v>
      </c>
      <c r="H1898" s="6">
        <f>MOD(Produccion[HORA FIN]-Produccion[HORA INICIO],1)</f>
        <v>2.083333333333337E-2</v>
      </c>
      <c r="I1898" s="16" t="s">
        <v>153</v>
      </c>
      <c r="J1898" s="7" t="s">
        <v>66</v>
      </c>
      <c r="K1898" s="7" t="s">
        <v>19</v>
      </c>
      <c r="L1898" s="7">
        <v>6</v>
      </c>
      <c r="M1898" s="7">
        <v>50</v>
      </c>
      <c r="N1898" s="7">
        <f>Produccion[[#This Row],[Cant. Bolsas]]*Produccion[[#This Row],[Kilos Bolsa]]</f>
        <v>300</v>
      </c>
      <c r="O1898" s="8" t="s">
        <v>827</v>
      </c>
      <c r="P1898" s="29">
        <f>Produccion[[#This Row],[Kilos Producidos]]*VLOOKUP(Produccion[[#This Row],[PRODUCTO]],ValorXKG[#All],2,FALSE)</f>
        <v>30000</v>
      </c>
    </row>
    <row r="1899" spans="4:16" x14ac:dyDescent="0.25">
      <c r="D1899" s="4" t="s">
        <v>824</v>
      </c>
      <c r="E1899" s="5">
        <v>44769</v>
      </c>
      <c r="F1899" s="6">
        <v>0.58333333333333337</v>
      </c>
      <c r="G1899" s="6">
        <v>0.84375</v>
      </c>
      <c r="H1899" s="6">
        <f>MOD(Produccion[HORA FIN]-Produccion[HORA INICIO],1)</f>
        <v>0.26041666666666663</v>
      </c>
      <c r="I1899" s="16" t="s">
        <v>511</v>
      </c>
      <c r="J1899" s="7" t="s">
        <v>783</v>
      </c>
      <c r="K1899" s="7" t="s">
        <v>19</v>
      </c>
      <c r="L1899" s="7">
        <v>41</v>
      </c>
      <c r="M1899" s="7">
        <v>50</v>
      </c>
      <c r="N1899" s="7">
        <f>Produccion[[#This Row],[Cant. Bolsas]]*Produccion[[#This Row],[Kilos Bolsa]]</f>
        <v>2050</v>
      </c>
      <c r="O1899" s="8" t="s">
        <v>827</v>
      </c>
      <c r="P1899" s="29">
        <f>Produccion[[#This Row],[Kilos Producidos]]*VLOOKUP(Produccion[[#This Row],[PRODUCTO]],ValorXKG[#All],2,FALSE)</f>
        <v>205000</v>
      </c>
    </row>
    <row r="1900" spans="4:16" x14ac:dyDescent="0.25">
      <c r="D1900" s="4" t="s">
        <v>824</v>
      </c>
      <c r="E1900" s="5">
        <v>44769</v>
      </c>
      <c r="F1900" s="6">
        <v>0.84375</v>
      </c>
      <c r="G1900" s="6">
        <v>0.89583333333333337</v>
      </c>
      <c r="H1900" s="6">
        <f>MOD(Produccion[HORA FIN]-Produccion[HORA INICIO],1)</f>
        <v>5.208333333333337E-2</v>
      </c>
      <c r="I1900" s="16" t="s">
        <v>22</v>
      </c>
      <c r="J1900" s="7" t="s">
        <v>783</v>
      </c>
      <c r="K1900" s="7" t="s">
        <v>23</v>
      </c>
      <c r="L1900" s="7"/>
      <c r="M1900" s="7"/>
      <c r="N1900" s="7">
        <f>Produccion[[#This Row],[Cant. Bolsas]]*Produccion[[#This Row],[Kilos Bolsa]]</f>
        <v>0</v>
      </c>
      <c r="O1900" s="8" t="s">
        <v>28</v>
      </c>
      <c r="P1900" s="29">
        <f>Produccion[[#This Row],[Kilos Producidos]]*VLOOKUP(Produccion[[#This Row],[PRODUCTO]],ValorXKG[#All],2,FALSE)</f>
        <v>0</v>
      </c>
    </row>
    <row r="1901" spans="4:16" x14ac:dyDescent="0.25">
      <c r="D1901" s="4" t="s">
        <v>824</v>
      </c>
      <c r="E1901" s="5">
        <v>44769</v>
      </c>
      <c r="F1901" s="6">
        <v>0.89583333333333337</v>
      </c>
      <c r="G1901" s="6">
        <v>0.91666666666666663</v>
      </c>
      <c r="H1901" s="6">
        <f>MOD(Produccion[HORA FIN]-Produccion[HORA INICIO],1)</f>
        <v>2.0833333333333259E-2</v>
      </c>
      <c r="I1901" s="16" t="s">
        <v>151</v>
      </c>
      <c r="J1901" s="7" t="s">
        <v>783</v>
      </c>
      <c r="K1901" s="7" t="s">
        <v>32</v>
      </c>
      <c r="L1901" s="7">
        <v>7</v>
      </c>
      <c r="M1901" s="7">
        <v>30</v>
      </c>
      <c r="N1901" s="7">
        <f>Produccion[[#This Row],[Cant. Bolsas]]*Produccion[[#This Row],[Kilos Bolsa]]</f>
        <v>210</v>
      </c>
      <c r="O1901" s="8" t="s">
        <v>827</v>
      </c>
      <c r="P1901" s="29">
        <f>Produccion[[#This Row],[Kilos Producidos]]*VLOOKUP(Produccion[[#This Row],[PRODUCTO]],ValorXKG[#All],2,FALSE)</f>
        <v>24150</v>
      </c>
    </row>
    <row r="1902" spans="4:16" x14ac:dyDescent="0.25">
      <c r="D1902" s="4" t="s">
        <v>826</v>
      </c>
      <c r="E1902" s="5">
        <v>44769</v>
      </c>
      <c r="F1902" s="6">
        <v>0.91666666666666663</v>
      </c>
      <c r="G1902" s="6">
        <v>0.25</v>
      </c>
      <c r="H1902" s="6">
        <f>MOD(Produccion[HORA FIN]-Produccion[HORA INICIO],1)</f>
        <v>0.33333333333333337</v>
      </c>
      <c r="I1902" s="16" t="s">
        <v>411</v>
      </c>
      <c r="J1902" s="7" t="s">
        <v>788</v>
      </c>
      <c r="K1902" s="7" t="s">
        <v>32</v>
      </c>
      <c r="L1902" s="7">
        <v>67</v>
      </c>
      <c r="M1902" s="7">
        <v>30</v>
      </c>
      <c r="N1902" s="7">
        <f>Produccion[[#This Row],[Cant. Bolsas]]*Produccion[[#This Row],[Kilos Bolsa]]</f>
        <v>2010</v>
      </c>
      <c r="O1902" s="8" t="s">
        <v>827</v>
      </c>
      <c r="P1902" s="29">
        <f>Produccion[[#This Row],[Kilos Producidos]]*VLOOKUP(Produccion[[#This Row],[PRODUCTO]],ValorXKG[#All],2,FALSE)</f>
        <v>231150</v>
      </c>
    </row>
    <row r="1903" spans="4:16" x14ac:dyDescent="0.25">
      <c r="D1903" s="4" t="s">
        <v>825</v>
      </c>
      <c r="E1903" s="5">
        <v>44770</v>
      </c>
      <c r="F1903" s="6">
        <v>0.25</v>
      </c>
      <c r="G1903" s="6">
        <v>0.58333333333333337</v>
      </c>
      <c r="H1903" s="6">
        <f>MOD(Produccion[HORA FIN]-Produccion[HORA INICIO],1)</f>
        <v>0.33333333333333337</v>
      </c>
      <c r="I1903" s="16" t="s">
        <v>411</v>
      </c>
      <c r="J1903" s="7" t="s">
        <v>66</v>
      </c>
      <c r="K1903" s="7" t="s">
        <v>32</v>
      </c>
      <c r="L1903" s="7">
        <v>67</v>
      </c>
      <c r="M1903" s="7">
        <v>30</v>
      </c>
      <c r="N1903" s="7">
        <f>Produccion[[#This Row],[Cant. Bolsas]]*Produccion[[#This Row],[Kilos Bolsa]]</f>
        <v>2010</v>
      </c>
      <c r="O1903" s="8" t="s">
        <v>827</v>
      </c>
      <c r="P1903" s="29">
        <f>Produccion[[#This Row],[Kilos Producidos]]*VLOOKUP(Produccion[[#This Row],[PRODUCTO]],ValorXKG[#All],2,FALSE)</f>
        <v>231150</v>
      </c>
    </row>
    <row r="1904" spans="4:16" x14ac:dyDescent="0.25">
      <c r="D1904" s="4" t="s">
        <v>824</v>
      </c>
      <c r="E1904" s="5">
        <v>44770</v>
      </c>
      <c r="F1904" s="6">
        <v>0.58333333333333337</v>
      </c>
      <c r="G1904" s="6">
        <v>0.91666666666666663</v>
      </c>
      <c r="H1904" s="6">
        <f>MOD(Produccion[HORA FIN]-Produccion[HORA INICIO],1)</f>
        <v>0.33333333333333326</v>
      </c>
      <c r="I1904" s="16" t="s">
        <v>512</v>
      </c>
      <c r="J1904" s="7" t="s">
        <v>783</v>
      </c>
      <c r="K1904" s="7" t="s">
        <v>64</v>
      </c>
      <c r="L1904" s="7">
        <v>71</v>
      </c>
      <c r="M1904" s="7">
        <v>30</v>
      </c>
      <c r="N1904" s="7">
        <f>Produccion[[#This Row],[Cant. Bolsas]]*Produccion[[#This Row],[Kilos Bolsa]]</f>
        <v>2130</v>
      </c>
      <c r="O1904" s="8" t="s">
        <v>827</v>
      </c>
      <c r="P1904" s="29">
        <f>Produccion[[#This Row],[Kilos Producidos]]*VLOOKUP(Produccion[[#This Row],[PRODUCTO]],ValorXKG[#All],2,FALSE)</f>
        <v>244950</v>
      </c>
    </row>
    <row r="1905" spans="4:16" x14ac:dyDescent="0.25">
      <c r="D1905" s="4" t="s">
        <v>826</v>
      </c>
      <c r="E1905" s="5">
        <v>44770</v>
      </c>
      <c r="F1905" s="6">
        <v>0.91666666666666663</v>
      </c>
      <c r="G1905" s="6">
        <v>0.99305555555555558</v>
      </c>
      <c r="H1905" s="6">
        <f>MOD(Produccion[HORA FIN]-Produccion[HORA INICIO],1)</f>
        <v>7.6388888888888951E-2</v>
      </c>
      <c r="I1905" s="16" t="s">
        <v>40</v>
      </c>
      <c r="J1905" s="7" t="s">
        <v>788</v>
      </c>
      <c r="K1905" s="7" t="s">
        <v>331</v>
      </c>
      <c r="L1905" s="7">
        <v>11</v>
      </c>
      <c r="M1905" s="7">
        <v>30</v>
      </c>
      <c r="N1905" s="7">
        <f>Produccion[[#This Row],[Cant. Bolsas]]*Produccion[[#This Row],[Kilos Bolsa]]</f>
        <v>330</v>
      </c>
      <c r="O1905" s="8" t="s">
        <v>827</v>
      </c>
      <c r="P1905" s="29">
        <f>Produccion[[#This Row],[Kilos Producidos]]*VLOOKUP(Produccion[[#This Row],[PRODUCTO]],ValorXKG[#All],2,FALSE)</f>
        <v>37950</v>
      </c>
    </row>
    <row r="1906" spans="4:16" x14ac:dyDescent="0.25">
      <c r="D1906" s="4" t="s">
        <v>826</v>
      </c>
      <c r="E1906" s="5">
        <v>44770</v>
      </c>
      <c r="F1906" s="6">
        <v>0.99305555555555558</v>
      </c>
      <c r="G1906" s="6">
        <v>3.4722222222222224E-2</v>
      </c>
      <c r="H1906" s="6">
        <f>MOD(Produccion[HORA FIN]-Produccion[HORA INICIO],1)</f>
        <v>4.166666666666663E-2</v>
      </c>
      <c r="I1906" s="16" t="s">
        <v>22</v>
      </c>
      <c r="J1906" s="7" t="s">
        <v>788</v>
      </c>
      <c r="K1906" s="7" t="s">
        <v>23</v>
      </c>
      <c r="L1906" s="7">
        <v>0</v>
      </c>
      <c r="M1906" s="7">
        <v>0</v>
      </c>
      <c r="N1906" s="7">
        <f>Produccion[[#This Row],[Cant. Bolsas]]*Produccion[[#This Row],[Kilos Bolsa]]</f>
        <v>0</v>
      </c>
      <c r="O1906" s="8" t="s">
        <v>28</v>
      </c>
      <c r="P1906" s="29">
        <f>Produccion[[#This Row],[Kilos Producidos]]*VLOOKUP(Produccion[[#This Row],[PRODUCTO]],ValorXKG[#All],2,FALSE)</f>
        <v>0</v>
      </c>
    </row>
    <row r="1907" spans="4:16" x14ac:dyDescent="0.25">
      <c r="D1907" s="4" t="s">
        <v>826</v>
      </c>
      <c r="E1907" s="5">
        <v>44770</v>
      </c>
      <c r="F1907" s="6">
        <v>3.4722222222222224E-2</v>
      </c>
      <c r="G1907" s="6">
        <v>0.25</v>
      </c>
      <c r="H1907" s="6">
        <f>MOD(Produccion[HORA FIN]-Produccion[HORA INICIO],1)</f>
        <v>0.21527777777777779</v>
      </c>
      <c r="I1907" s="16" t="s">
        <v>513</v>
      </c>
      <c r="J1907" s="7" t="s">
        <v>788</v>
      </c>
      <c r="K1907" s="7" t="s">
        <v>26</v>
      </c>
      <c r="L1907" s="7">
        <v>52</v>
      </c>
      <c r="M1907" s="7">
        <v>40</v>
      </c>
      <c r="N1907" s="7">
        <f>Produccion[[#This Row],[Cant. Bolsas]]*Produccion[[#This Row],[Kilos Bolsa]]</f>
        <v>2080</v>
      </c>
      <c r="O1907" s="8" t="s">
        <v>827</v>
      </c>
      <c r="P1907" s="29">
        <f>Produccion[[#This Row],[Kilos Producidos]]*VLOOKUP(Produccion[[#This Row],[PRODUCTO]],ValorXKG[#All],2,FALSE)</f>
        <v>312000</v>
      </c>
    </row>
    <row r="1908" spans="4:16" x14ac:dyDescent="0.25">
      <c r="D1908" s="4" t="s">
        <v>825</v>
      </c>
      <c r="E1908" s="5">
        <v>44771</v>
      </c>
      <c r="F1908" s="6">
        <v>0.25</v>
      </c>
      <c r="G1908" s="6">
        <v>0.29166666666666669</v>
      </c>
      <c r="H1908" s="6">
        <f>MOD(Produccion[HORA FIN]-Produccion[HORA INICIO],1)</f>
        <v>4.1666666666666685E-2</v>
      </c>
      <c r="I1908" s="16" t="s">
        <v>22</v>
      </c>
      <c r="J1908" s="7" t="s">
        <v>66</v>
      </c>
      <c r="K1908" s="7" t="s">
        <v>23</v>
      </c>
      <c r="L1908" s="7"/>
      <c r="M1908" s="7"/>
      <c r="N1908" s="7">
        <f>Produccion[[#This Row],[Cant. Bolsas]]*Produccion[[#This Row],[Kilos Bolsa]]</f>
        <v>0</v>
      </c>
      <c r="O1908" s="8" t="s">
        <v>45</v>
      </c>
      <c r="P1908" s="29">
        <f>Produccion[[#This Row],[Kilos Producidos]]*VLOOKUP(Produccion[[#This Row],[PRODUCTO]],ValorXKG[#All],2,FALSE)</f>
        <v>0</v>
      </c>
    </row>
    <row r="1909" spans="4:16" x14ac:dyDescent="0.25">
      <c r="D1909" s="4" t="s">
        <v>825</v>
      </c>
      <c r="E1909" s="5">
        <v>44771</v>
      </c>
      <c r="F1909" s="6">
        <v>0.29166666666666669</v>
      </c>
      <c r="G1909" s="6">
        <v>0.58333333333333337</v>
      </c>
      <c r="H1909" s="6">
        <f>MOD(Produccion[HORA FIN]-Produccion[HORA INICIO],1)</f>
        <v>0.29166666666666669</v>
      </c>
      <c r="I1909" s="16" t="s">
        <v>113</v>
      </c>
      <c r="J1909" s="7" t="s">
        <v>66</v>
      </c>
      <c r="K1909" s="7" t="s">
        <v>26</v>
      </c>
      <c r="L1909" s="7">
        <v>57</v>
      </c>
      <c r="M1909" s="7">
        <v>40</v>
      </c>
      <c r="N1909" s="7">
        <f>Produccion[[#This Row],[Cant. Bolsas]]*Produccion[[#This Row],[Kilos Bolsa]]</f>
        <v>2280</v>
      </c>
      <c r="O1909" s="8" t="s">
        <v>827</v>
      </c>
      <c r="P1909" s="29">
        <f>Produccion[[#This Row],[Kilos Producidos]]*VLOOKUP(Produccion[[#This Row],[PRODUCTO]],ValorXKG[#All],2,FALSE)</f>
        <v>342000</v>
      </c>
    </row>
    <row r="1910" spans="4:16" x14ac:dyDescent="0.25">
      <c r="D1910" s="4" t="s">
        <v>824</v>
      </c>
      <c r="E1910" s="5">
        <v>44771</v>
      </c>
      <c r="F1910" s="6">
        <v>0.58333333333333337</v>
      </c>
      <c r="G1910" s="6">
        <v>0.6875</v>
      </c>
      <c r="H1910" s="6">
        <f>MOD(Produccion[HORA FIN]-Produccion[HORA INICIO],1)</f>
        <v>0.10416666666666663</v>
      </c>
      <c r="I1910" s="16" t="s">
        <v>33</v>
      </c>
      <c r="J1910" s="7" t="s">
        <v>783</v>
      </c>
      <c r="K1910" s="7" t="s">
        <v>26</v>
      </c>
      <c r="L1910" s="7">
        <v>15</v>
      </c>
      <c r="M1910" s="7">
        <v>40</v>
      </c>
      <c r="N1910" s="7">
        <f>Produccion[[#This Row],[Cant. Bolsas]]*Produccion[[#This Row],[Kilos Bolsa]]</f>
        <v>600</v>
      </c>
      <c r="O1910" s="8" t="s">
        <v>827</v>
      </c>
      <c r="P1910" s="29">
        <f>Produccion[[#This Row],[Kilos Producidos]]*VLOOKUP(Produccion[[#This Row],[PRODUCTO]],ValorXKG[#All],2,FALSE)</f>
        <v>90000</v>
      </c>
    </row>
    <row r="1911" spans="4:16" x14ac:dyDescent="0.25">
      <c r="D1911" s="4" t="s">
        <v>824</v>
      </c>
      <c r="E1911" s="5">
        <v>44771</v>
      </c>
      <c r="F1911" s="6">
        <v>0.6875</v>
      </c>
      <c r="G1911" s="6">
        <v>0.75</v>
      </c>
      <c r="H1911" s="6">
        <f>MOD(Produccion[HORA FIN]-Produccion[HORA INICIO],1)</f>
        <v>6.25E-2</v>
      </c>
      <c r="I1911" s="16" t="s">
        <v>22</v>
      </c>
      <c r="J1911" s="7" t="s">
        <v>783</v>
      </c>
      <c r="K1911" s="7" t="s">
        <v>23</v>
      </c>
      <c r="L1911" s="7"/>
      <c r="M1911" s="7"/>
      <c r="N1911" s="7">
        <f>Produccion[[#This Row],[Cant. Bolsas]]*Produccion[[#This Row],[Kilos Bolsa]]</f>
        <v>0</v>
      </c>
      <c r="O1911" s="8" t="s">
        <v>45</v>
      </c>
      <c r="P1911" s="29">
        <f>Produccion[[#This Row],[Kilos Producidos]]*VLOOKUP(Produccion[[#This Row],[PRODUCTO]],ValorXKG[#All],2,FALSE)</f>
        <v>0</v>
      </c>
    </row>
    <row r="1912" spans="4:16" x14ac:dyDescent="0.25">
      <c r="D1912" s="4" t="s">
        <v>824</v>
      </c>
      <c r="E1912" s="5">
        <v>44771</v>
      </c>
      <c r="F1912" s="6">
        <v>0.75</v>
      </c>
      <c r="G1912" s="6">
        <v>0.91666666666666663</v>
      </c>
      <c r="H1912" s="6">
        <f>MOD(Produccion[HORA FIN]-Produccion[HORA INICIO],1)</f>
        <v>0.16666666666666663</v>
      </c>
      <c r="I1912" s="16" t="s">
        <v>435</v>
      </c>
      <c r="J1912" s="7" t="s">
        <v>783</v>
      </c>
      <c r="K1912" s="7" t="s">
        <v>30</v>
      </c>
      <c r="L1912" s="7">
        <v>70</v>
      </c>
      <c r="M1912" s="7">
        <v>20</v>
      </c>
      <c r="N1912" s="7">
        <f>Produccion[[#This Row],[Cant. Bolsas]]*Produccion[[#This Row],[Kilos Bolsa]]</f>
        <v>1400</v>
      </c>
      <c r="O1912" s="8" t="s">
        <v>827</v>
      </c>
      <c r="P1912" s="29">
        <f>Produccion[[#This Row],[Kilos Producidos]]*VLOOKUP(Produccion[[#This Row],[PRODUCTO]],ValorXKG[#All],2,FALSE)</f>
        <v>126000</v>
      </c>
    </row>
    <row r="1913" spans="4:16" x14ac:dyDescent="0.25">
      <c r="D1913" s="4" t="s">
        <v>826</v>
      </c>
      <c r="E1913" s="5">
        <v>44771</v>
      </c>
      <c r="F1913" s="6">
        <v>0.91666666666666663</v>
      </c>
      <c r="G1913" s="6">
        <v>0.2361111111111111</v>
      </c>
      <c r="H1913" s="6">
        <f>MOD(Produccion[HORA FIN]-Produccion[HORA INICIO],1)</f>
        <v>0.31944444444444442</v>
      </c>
      <c r="I1913" s="16" t="s">
        <v>514</v>
      </c>
      <c r="J1913" s="7" t="s">
        <v>788</v>
      </c>
      <c r="K1913" s="7" t="s">
        <v>30</v>
      </c>
      <c r="L1913" s="7">
        <v>100</v>
      </c>
      <c r="M1913" s="7">
        <v>20</v>
      </c>
      <c r="N1913" s="7">
        <f>Produccion[[#This Row],[Cant. Bolsas]]*Produccion[[#This Row],[Kilos Bolsa]]</f>
        <v>2000</v>
      </c>
      <c r="O1913" s="8" t="s">
        <v>827</v>
      </c>
      <c r="P1913" s="29">
        <f>Produccion[[#This Row],[Kilos Producidos]]*VLOOKUP(Produccion[[#This Row],[PRODUCTO]],ValorXKG[#All],2,FALSE)</f>
        <v>180000</v>
      </c>
    </row>
    <row r="1914" spans="4:16" x14ac:dyDescent="0.25">
      <c r="D1914" s="4" t="s">
        <v>826</v>
      </c>
      <c r="E1914" s="5">
        <v>44771</v>
      </c>
      <c r="F1914" s="6">
        <v>0.2361111111111111</v>
      </c>
      <c r="G1914" s="6">
        <v>0.25</v>
      </c>
      <c r="H1914" s="6">
        <f>MOD(Produccion[HORA FIN]-Produccion[HORA INICIO],1)</f>
        <v>1.3888888888888895E-2</v>
      </c>
      <c r="I1914" s="16" t="s">
        <v>22</v>
      </c>
      <c r="J1914" s="7" t="s">
        <v>788</v>
      </c>
      <c r="K1914" s="7" t="s">
        <v>23</v>
      </c>
      <c r="L1914" s="7">
        <v>0</v>
      </c>
      <c r="M1914" s="7">
        <v>0</v>
      </c>
      <c r="N1914" s="7">
        <f>Produccion[[#This Row],[Cant. Bolsas]]*Produccion[[#This Row],[Kilos Bolsa]]</f>
        <v>0</v>
      </c>
      <c r="O1914" s="8" t="s">
        <v>28</v>
      </c>
      <c r="P1914" s="29">
        <f>Produccion[[#This Row],[Kilos Producidos]]*VLOOKUP(Produccion[[#This Row],[PRODUCTO]],ValorXKG[#All],2,FALSE)</f>
        <v>0</v>
      </c>
    </row>
    <row r="1915" spans="4:16" x14ac:dyDescent="0.25">
      <c r="D1915" s="4" t="s">
        <v>825</v>
      </c>
      <c r="E1915" s="5">
        <v>44772</v>
      </c>
      <c r="F1915" s="6">
        <v>0.25</v>
      </c>
      <c r="G1915" s="6">
        <v>0.58333333333333337</v>
      </c>
      <c r="H1915" s="6">
        <f>MOD(Produccion[HORA FIN]-Produccion[HORA INICIO],1)</f>
        <v>0.33333333333333337</v>
      </c>
      <c r="I1915" s="16" t="s">
        <v>337</v>
      </c>
      <c r="J1915" s="7" t="s">
        <v>413</v>
      </c>
      <c r="K1915" s="7" t="s">
        <v>38</v>
      </c>
      <c r="L1915" s="7">
        <v>34</v>
      </c>
      <c r="M1915" s="7">
        <v>20</v>
      </c>
      <c r="N1915" s="7">
        <f>Produccion[[#This Row],[Cant. Bolsas]]*Produccion[[#This Row],[Kilos Bolsa]]</f>
        <v>680</v>
      </c>
      <c r="O1915" s="8" t="s">
        <v>827</v>
      </c>
      <c r="P1915" s="29">
        <f>Produccion[[#This Row],[Kilos Producidos]]*VLOOKUP(Produccion[[#This Row],[PRODUCTO]],ValorXKG[#All],2,FALSE)</f>
        <v>112200</v>
      </c>
    </row>
    <row r="1916" spans="4:16" x14ac:dyDescent="0.25">
      <c r="D1916" s="4" t="s">
        <v>825</v>
      </c>
      <c r="E1916" s="5">
        <v>44772</v>
      </c>
      <c r="F1916" s="6">
        <v>0.25</v>
      </c>
      <c r="G1916" s="6">
        <v>0.58333333333333337</v>
      </c>
      <c r="H1916" s="6">
        <f>MOD(Produccion[HORA FIN]-Produccion[HORA INICIO],1)</f>
        <v>0.33333333333333337</v>
      </c>
      <c r="I1916" s="16" t="s">
        <v>97</v>
      </c>
      <c r="J1916" s="7" t="s">
        <v>413</v>
      </c>
      <c r="K1916" s="7" t="s">
        <v>36</v>
      </c>
      <c r="L1916" s="7">
        <v>34</v>
      </c>
      <c r="M1916" s="7">
        <v>30</v>
      </c>
      <c r="N1916" s="7">
        <f>Produccion[[#This Row],[Cant. Bolsas]]*Produccion[[#This Row],[Kilos Bolsa]]</f>
        <v>1020</v>
      </c>
      <c r="O1916" s="8" t="s">
        <v>827</v>
      </c>
      <c r="P1916" s="29">
        <f>Produccion[[#This Row],[Kilos Producidos]]*VLOOKUP(Produccion[[#This Row],[PRODUCTO]],ValorXKG[#All],2,FALSE)</f>
        <v>117300</v>
      </c>
    </row>
    <row r="1917" spans="4:16" x14ac:dyDescent="0.25">
      <c r="D1917" s="4" t="s">
        <v>824</v>
      </c>
      <c r="E1917" s="5">
        <v>44772</v>
      </c>
      <c r="F1917" s="6">
        <v>0.58333333333333337</v>
      </c>
      <c r="G1917" s="6">
        <v>0.89583333333333337</v>
      </c>
      <c r="H1917" s="6">
        <f>MOD(Produccion[HORA FIN]-Produccion[HORA INICIO],1)</f>
        <v>0.3125</v>
      </c>
      <c r="I1917" s="16" t="s">
        <v>75</v>
      </c>
      <c r="J1917" s="7" t="s">
        <v>783</v>
      </c>
      <c r="K1917" s="7" t="s">
        <v>36</v>
      </c>
      <c r="L1917" s="7">
        <v>35</v>
      </c>
      <c r="M1917" s="7">
        <v>30</v>
      </c>
      <c r="N1917" s="7">
        <f>Produccion[[#This Row],[Cant. Bolsas]]*Produccion[[#This Row],[Kilos Bolsa]]</f>
        <v>1050</v>
      </c>
      <c r="O1917" s="8" t="s">
        <v>827</v>
      </c>
      <c r="P1917" s="29">
        <f>Produccion[[#This Row],[Kilos Producidos]]*VLOOKUP(Produccion[[#This Row],[PRODUCTO]],ValorXKG[#All],2,FALSE)</f>
        <v>120750</v>
      </c>
    </row>
    <row r="1918" spans="4:16" x14ac:dyDescent="0.25">
      <c r="D1918" s="4" t="s">
        <v>824</v>
      </c>
      <c r="E1918" s="5">
        <v>44772</v>
      </c>
      <c r="F1918" s="6">
        <v>0.58333333333333337</v>
      </c>
      <c r="G1918" s="6">
        <v>0.89583333333333337</v>
      </c>
      <c r="H1918" s="6">
        <f>MOD(Produccion[HORA FIN]-Produccion[HORA INICIO],1)</f>
        <v>0.3125</v>
      </c>
      <c r="I1918" s="16" t="s">
        <v>481</v>
      </c>
      <c r="J1918" s="7" t="s">
        <v>783</v>
      </c>
      <c r="K1918" s="7" t="s">
        <v>38</v>
      </c>
      <c r="L1918" s="7">
        <v>35</v>
      </c>
      <c r="M1918" s="7">
        <v>20</v>
      </c>
      <c r="N1918" s="7">
        <f>Produccion[[#This Row],[Cant. Bolsas]]*Produccion[[#This Row],[Kilos Bolsa]]</f>
        <v>700</v>
      </c>
      <c r="O1918" s="8" t="s">
        <v>827</v>
      </c>
      <c r="P1918" s="29">
        <f>Produccion[[#This Row],[Kilos Producidos]]*VLOOKUP(Produccion[[#This Row],[PRODUCTO]],ValorXKG[#All],2,FALSE)</f>
        <v>115500</v>
      </c>
    </row>
    <row r="1919" spans="4:16" x14ac:dyDescent="0.25">
      <c r="D1919" s="4" t="s">
        <v>824</v>
      </c>
      <c r="E1919" s="5">
        <v>44772</v>
      </c>
      <c r="F1919" s="6">
        <v>0.89583333333333337</v>
      </c>
      <c r="G1919" s="6">
        <v>0.91666666666666663</v>
      </c>
      <c r="H1919" s="6">
        <f>MOD(Produccion[HORA FIN]-Produccion[HORA INICIO],1)</f>
        <v>2.0833333333333259E-2</v>
      </c>
      <c r="I1919" s="16" t="s">
        <v>22</v>
      </c>
      <c r="J1919" s="7" t="s">
        <v>783</v>
      </c>
      <c r="K1919" s="7" t="s">
        <v>23</v>
      </c>
      <c r="L1919" s="7"/>
      <c r="M1919" s="7"/>
      <c r="N1919" s="7">
        <f>Produccion[[#This Row],[Cant. Bolsas]]*Produccion[[#This Row],[Kilos Bolsa]]</f>
        <v>0</v>
      </c>
      <c r="O1919" s="8" t="s">
        <v>45</v>
      </c>
      <c r="P1919" s="29">
        <f>Produccion[[#This Row],[Kilos Producidos]]*VLOOKUP(Produccion[[#This Row],[PRODUCTO]],ValorXKG[#All],2,FALSE)</f>
        <v>0</v>
      </c>
    </row>
    <row r="1920" spans="4:16" x14ac:dyDescent="0.25">
      <c r="D1920" s="4" t="s">
        <v>824</v>
      </c>
      <c r="E1920" s="5">
        <v>44773</v>
      </c>
      <c r="F1920" s="6">
        <v>0.58333333333333337</v>
      </c>
      <c r="G1920" s="6">
        <v>0.91666666666666663</v>
      </c>
      <c r="H1920" s="6">
        <f>MOD(Produccion[HORA FIN]-Produccion[HORA INICIO],1)</f>
        <v>0.33333333333333326</v>
      </c>
      <c r="I1920" s="16" t="s">
        <v>97</v>
      </c>
      <c r="J1920" s="7" t="s">
        <v>413</v>
      </c>
      <c r="K1920" s="7" t="s">
        <v>36</v>
      </c>
      <c r="L1920" s="7">
        <v>34</v>
      </c>
      <c r="M1920" s="7">
        <v>30</v>
      </c>
      <c r="N1920" s="7">
        <f>Produccion[[#This Row],[Cant. Bolsas]]*Produccion[[#This Row],[Kilos Bolsa]]</f>
        <v>1020</v>
      </c>
      <c r="O1920" s="8" t="s">
        <v>827</v>
      </c>
      <c r="P1920" s="29">
        <f>Produccion[[#This Row],[Kilos Producidos]]*VLOOKUP(Produccion[[#This Row],[PRODUCTO]],ValorXKG[#All],2,FALSE)</f>
        <v>117300</v>
      </c>
    </row>
    <row r="1921" spans="4:16" x14ac:dyDescent="0.25">
      <c r="D1921" s="4" t="s">
        <v>824</v>
      </c>
      <c r="E1921" s="5">
        <v>44773</v>
      </c>
      <c r="F1921" s="6">
        <v>0.58333333333333337</v>
      </c>
      <c r="G1921" s="6">
        <v>0.91666666666666663</v>
      </c>
      <c r="H1921" s="6">
        <f>MOD(Produccion[HORA FIN]-Produccion[HORA INICIO],1)</f>
        <v>0.33333333333333326</v>
      </c>
      <c r="I1921" s="16" t="s">
        <v>337</v>
      </c>
      <c r="J1921" s="7" t="s">
        <v>413</v>
      </c>
      <c r="K1921" s="7" t="s">
        <v>38</v>
      </c>
      <c r="L1921" s="7">
        <v>34</v>
      </c>
      <c r="M1921" s="7">
        <v>20</v>
      </c>
      <c r="N1921" s="7">
        <f>Produccion[[#This Row],[Cant. Bolsas]]*Produccion[[#This Row],[Kilos Bolsa]]</f>
        <v>680</v>
      </c>
      <c r="O1921" s="8" t="s">
        <v>827</v>
      </c>
      <c r="P1921" s="29">
        <f>Produccion[[#This Row],[Kilos Producidos]]*VLOOKUP(Produccion[[#This Row],[PRODUCTO]],ValorXKG[#All],2,FALSE)</f>
        <v>112200</v>
      </c>
    </row>
    <row r="1922" spans="4:16" x14ac:dyDescent="0.25">
      <c r="D1922" s="4" t="s">
        <v>826</v>
      </c>
      <c r="E1922" s="5">
        <v>44773</v>
      </c>
      <c r="F1922" s="6">
        <v>0.91666666666666663</v>
      </c>
      <c r="G1922" s="6">
        <v>2.7777777777777776E-2</v>
      </c>
      <c r="H1922" s="6">
        <f>MOD(Produccion[HORA FIN]-Produccion[HORA INICIO],1)</f>
        <v>0.11111111111111116</v>
      </c>
      <c r="I1922" s="16" t="s">
        <v>22</v>
      </c>
      <c r="J1922" s="7" t="s">
        <v>788</v>
      </c>
      <c r="K1922" s="7" t="s">
        <v>23</v>
      </c>
      <c r="L1922" s="7">
        <v>0</v>
      </c>
      <c r="M1922" s="7">
        <v>0</v>
      </c>
      <c r="N1922" s="7">
        <f>Produccion[[#This Row],[Cant. Bolsas]]*Produccion[[#This Row],[Kilos Bolsa]]</f>
        <v>0</v>
      </c>
      <c r="O1922" s="8" t="s">
        <v>28</v>
      </c>
      <c r="P1922" s="29">
        <f>Produccion[[#This Row],[Kilos Producidos]]*VLOOKUP(Produccion[[#This Row],[PRODUCTO]],ValorXKG[#All],2,FALSE)</f>
        <v>0</v>
      </c>
    </row>
    <row r="1923" spans="4:16" x14ac:dyDescent="0.25">
      <c r="D1923" s="4" t="s">
        <v>826</v>
      </c>
      <c r="E1923" s="5">
        <v>44773</v>
      </c>
      <c r="F1923" s="6">
        <v>2.7777777777777776E-2</v>
      </c>
      <c r="G1923" s="6">
        <v>0.1875</v>
      </c>
      <c r="H1923" s="6">
        <f>MOD(Produccion[HORA FIN]-Produccion[HORA INICIO],1)</f>
        <v>0.15972222222222221</v>
      </c>
      <c r="I1923" s="16" t="s">
        <v>170</v>
      </c>
      <c r="J1923" s="7" t="s">
        <v>788</v>
      </c>
      <c r="K1923" s="7" t="s">
        <v>32</v>
      </c>
      <c r="L1923" s="7">
        <v>30</v>
      </c>
      <c r="M1923" s="7">
        <v>30</v>
      </c>
      <c r="N1923" s="7">
        <f>Produccion[[#This Row],[Cant. Bolsas]]*Produccion[[#This Row],[Kilos Bolsa]]</f>
        <v>900</v>
      </c>
      <c r="O1923" s="8" t="s">
        <v>827</v>
      </c>
      <c r="P1923" s="29">
        <f>Produccion[[#This Row],[Kilos Producidos]]*VLOOKUP(Produccion[[#This Row],[PRODUCTO]],ValorXKG[#All],2,FALSE)</f>
        <v>103500</v>
      </c>
    </row>
    <row r="1924" spans="4:16" x14ac:dyDescent="0.25">
      <c r="D1924" s="4" t="s">
        <v>826</v>
      </c>
      <c r="E1924" s="5">
        <v>44773</v>
      </c>
      <c r="F1924" s="6">
        <v>0.1875</v>
      </c>
      <c r="G1924" s="6">
        <v>0.25</v>
      </c>
      <c r="H1924" s="6">
        <f>MOD(Produccion[HORA FIN]-Produccion[HORA INICIO],1)</f>
        <v>6.25E-2</v>
      </c>
      <c r="I1924" s="16" t="s">
        <v>22</v>
      </c>
      <c r="J1924" s="7" t="s">
        <v>788</v>
      </c>
      <c r="K1924" s="7" t="s">
        <v>23</v>
      </c>
      <c r="L1924" s="7">
        <v>0</v>
      </c>
      <c r="M1924" s="7">
        <v>0</v>
      </c>
      <c r="N1924" s="7">
        <f>Produccion[[#This Row],[Cant. Bolsas]]*Produccion[[#This Row],[Kilos Bolsa]]</f>
        <v>0</v>
      </c>
      <c r="O1924" s="8" t="s">
        <v>364</v>
      </c>
      <c r="P1924" s="29">
        <f>Produccion[[#This Row],[Kilos Producidos]]*VLOOKUP(Produccion[[#This Row],[PRODUCTO]],ValorXKG[#All],2,FALSE)</f>
        <v>0</v>
      </c>
    </row>
    <row r="1925" spans="4:16" x14ac:dyDescent="0.25">
      <c r="D1925" s="4" t="s">
        <v>825</v>
      </c>
      <c r="E1925" s="5">
        <v>44774</v>
      </c>
      <c r="F1925" s="6">
        <v>0.25</v>
      </c>
      <c r="G1925" s="6">
        <v>0.33333333333333331</v>
      </c>
      <c r="H1925" s="6">
        <f>MOD(Produccion[HORA FIN]-Produccion[HORA INICIO],1)</f>
        <v>8.3333333333333315E-2</v>
      </c>
      <c r="I1925" s="16" t="s">
        <v>22</v>
      </c>
      <c r="J1925" s="7" t="s">
        <v>66</v>
      </c>
      <c r="K1925" s="7" t="s">
        <v>23</v>
      </c>
      <c r="L1925" s="7"/>
      <c r="M1925" s="7"/>
      <c r="N1925" s="7">
        <f>Produccion[[#This Row],[Cant. Bolsas]]*Produccion[[#This Row],[Kilos Bolsa]]</f>
        <v>0</v>
      </c>
      <c r="O1925" s="8" t="s">
        <v>45</v>
      </c>
      <c r="P1925" s="29">
        <f>Produccion[[#This Row],[Kilos Producidos]]*VLOOKUP(Produccion[[#This Row],[PRODUCTO]],ValorXKG[#All],2,FALSE)</f>
        <v>0</v>
      </c>
    </row>
    <row r="1926" spans="4:16" x14ac:dyDescent="0.25">
      <c r="D1926" s="4" t="s">
        <v>825</v>
      </c>
      <c r="E1926" s="5">
        <v>44774</v>
      </c>
      <c r="F1926" s="6">
        <v>0.33333333333333331</v>
      </c>
      <c r="G1926" s="6">
        <v>0.52083333333333337</v>
      </c>
      <c r="H1926" s="6">
        <f>MOD(Produccion[HORA FIN]-Produccion[HORA INICIO],1)</f>
        <v>0.18750000000000006</v>
      </c>
      <c r="I1926" s="16" t="s">
        <v>62</v>
      </c>
      <c r="J1926" s="7" t="s">
        <v>66</v>
      </c>
      <c r="K1926" s="7" t="s">
        <v>331</v>
      </c>
      <c r="L1926" s="7">
        <v>45</v>
      </c>
      <c r="M1926" s="7">
        <v>30</v>
      </c>
      <c r="N1926" s="7">
        <f>Produccion[[#This Row],[Cant. Bolsas]]*Produccion[[#This Row],[Kilos Bolsa]]</f>
        <v>1350</v>
      </c>
      <c r="O1926" s="8" t="s">
        <v>827</v>
      </c>
      <c r="P1926" s="29">
        <f>Produccion[[#This Row],[Kilos Producidos]]*VLOOKUP(Produccion[[#This Row],[PRODUCTO]],ValorXKG[#All],2,FALSE)</f>
        <v>155250</v>
      </c>
    </row>
    <row r="1927" spans="4:16" x14ac:dyDescent="0.25">
      <c r="D1927" s="4" t="s">
        <v>825</v>
      </c>
      <c r="E1927" s="5">
        <v>44774</v>
      </c>
      <c r="F1927" s="6">
        <v>0.52083333333333337</v>
      </c>
      <c r="G1927" s="6">
        <v>0.58333333333333337</v>
      </c>
      <c r="H1927" s="6">
        <f>MOD(Produccion[HORA FIN]-Produccion[HORA INICIO],1)</f>
        <v>6.25E-2</v>
      </c>
      <c r="I1927" s="16" t="s">
        <v>22</v>
      </c>
      <c r="J1927" s="7" t="s">
        <v>66</v>
      </c>
      <c r="K1927" s="7" t="s">
        <v>23</v>
      </c>
      <c r="L1927" s="7"/>
      <c r="M1927" s="7"/>
      <c r="N1927" s="7">
        <f>Produccion[[#This Row],[Cant. Bolsas]]*Produccion[[#This Row],[Kilos Bolsa]]</f>
        <v>0</v>
      </c>
      <c r="O1927" s="8" t="s">
        <v>372</v>
      </c>
      <c r="P1927" s="29">
        <f>Produccion[[#This Row],[Kilos Producidos]]*VLOOKUP(Produccion[[#This Row],[PRODUCTO]],ValorXKG[#All],2,FALSE)</f>
        <v>0</v>
      </c>
    </row>
    <row r="1928" spans="4:16" x14ac:dyDescent="0.25">
      <c r="D1928" s="4" t="s">
        <v>824</v>
      </c>
      <c r="E1928" s="5">
        <v>44774</v>
      </c>
      <c r="F1928" s="6">
        <v>0.58333333333333337</v>
      </c>
      <c r="G1928" s="6">
        <v>0.91666666666666663</v>
      </c>
      <c r="H1928" s="6">
        <f>MOD(Produccion[HORA FIN]-Produccion[HORA INICIO],1)</f>
        <v>0.33333333333333326</v>
      </c>
      <c r="I1928" s="16" t="s">
        <v>22</v>
      </c>
      <c r="J1928" s="7" t="s">
        <v>783</v>
      </c>
      <c r="K1928" s="7" t="s">
        <v>23</v>
      </c>
      <c r="L1928" s="7"/>
      <c r="M1928" s="7"/>
      <c r="N1928" s="7">
        <f>Produccion[[#This Row],[Cant. Bolsas]]*Produccion[[#This Row],[Kilos Bolsa]]</f>
        <v>0</v>
      </c>
      <c r="O1928" s="8" t="s">
        <v>49</v>
      </c>
      <c r="P1928" s="29">
        <f>Produccion[[#This Row],[Kilos Producidos]]*VLOOKUP(Produccion[[#This Row],[PRODUCTO]],ValorXKG[#All],2,FALSE)</f>
        <v>0</v>
      </c>
    </row>
    <row r="1929" spans="4:16" x14ac:dyDescent="0.25">
      <c r="D1929" s="4" t="s">
        <v>826</v>
      </c>
      <c r="E1929" s="5">
        <v>44774</v>
      </c>
      <c r="F1929" s="6">
        <v>0.91666666666666663</v>
      </c>
      <c r="G1929" s="6">
        <v>0.25</v>
      </c>
      <c r="H1929" s="6">
        <f>MOD(Produccion[HORA FIN]-Produccion[HORA INICIO],1)</f>
        <v>0.33333333333333337</v>
      </c>
      <c r="I1929" s="16" t="s">
        <v>226</v>
      </c>
      <c r="J1929" s="7" t="s">
        <v>788</v>
      </c>
      <c r="K1929" s="7" t="s">
        <v>32</v>
      </c>
      <c r="L1929" s="7">
        <v>65</v>
      </c>
      <c r="M1929" s="7">
        <v>30</v>
      </c>
      <c r="N1929" s="7">
        <f>Produccion[[#This Row],[Cant. Bolsas]]*Produccion[[#This Row],[Kilos Bolsa]]</f>
        <v>1950</v>
      </c>
      <c r="O1929" s="8" t="s">
        <v>827</v>
      </c>
      <c r="P1929" s="29">
        <f>Produccion[[#This Row],[Kilos Producidos]]*VLOOKUP(Produccion[[#This Row],[PRODUCTO]],ValorXKG[#All],2,FALSE)</f>
        <v>224250</v>
      </c>
    </row>
    <row r="1930" spans="4:16" x14ac:dyDescent="0.25">
      <c r="D1930" s="4" t="s">
        <v>825</v>
      </c>
      <c r="E1930" s="5">
        <v>44775</v>
      </c>
      <c r="F1930" s="6">
        <v>0.25</v>
      </c>
      <c r="G1930" s="6">
        <v>0.35416666666666669</v>
      </c>
      <c r="H1930" s="6">
        <f>MOD(Produccion[HORA FIN]-Produccion[HORA INICIO],1)</f>
        <v>0.10416666666666669</v>
      </c>
      <c r="I1930" s="16" t="s">
        <v>33</v>
      </c>
      <c r="J1930" s="7" t="s">
        <v>66</v>
      </c>
      <c r="K1930" s="7" t="s">
        <v>32</v>
      </c>
      <c r="L1930" s="7">
        <v>20</v>
      </c>
      <c r="M1930" s="7">
        <v>30</v>
      </c>
      <c r="N1930" s="7">
        <f>Produccion[[#This Row],[Cant. Bolsas]]*Produccion[[#This Row],[Kilos Bolsa]]</f>
        <v>600</v>
      </c>
      <c r="O1930" s="8" t="s">
        <v>827</v>
      </c>
      <c r="P1930" s="29">
        <f>Produccion[[#This Row],[Kilos Producidos]]*VLOOKUP(Produccion[[#This Row],[PRODUCTO]],ValorXKG[#All],2,FALSE)</f>
        <v>69000</v>
      </c>
    </row>
    <row r="1931" spans="4:16" x14ac:dyDescent="0.25">
      <c r="D1931" s="4" t="s">
        <v>825</v>
      </c>
      <c r="E1931" s="5">
        <v>44775</v>
      </c>
      <c r="F1931" s="6">
        <v>0.35416666666666669</v>
      </c>
      <c r="G1931" s="6">
        <v>0.41666666666666669</v>
      </c>
      <c r="H1931" s="6">
        <f>MOD(Produccion[HORA FIN]-Produccion[HORA INICIO],1)</f>
        <v>6.25E-2</v>
      </c>
      <c r="I1931" s="16" t="s">
        <v>22</v>
      </c>
      <c r="J1931" s="7" t="s">
        <v>66</v>
      </c>
      <c r="K1931" s="7" t="s">
        <v>23</v>
      </c>
      <c r="L1931" s="7"/>
      <c r="M1931" s="7"/>
      <c r="N1931" s="7">
        <f>Produccion[[#This Row],[Cant. Bolsas]]*Produccion[[#This Row],[Kilos Bolsa]]</f>
        <v>0</v>
      </c>
      <c r="O1931" s="8" t="s">
        <v>45</v>
      </c>
      <c r="P1931" s="29">
        <f>Produccion[[#This Row],[Kilos Producidos]]*VLOOKUP(Produccion[[#This Row],[PRODUCTO]],ValorXKG[#All],2,FALSE)</f>
        <v>0</v>
      </c>
    </row>
    <row r="1932" spans="4:16" x14ac:dyDescent="0.25">
      <c r="D1932" s="4" t="s">
        <v>825</v>
      </c>
      <c r="E1932" s="5">
        <v>44775</v>
      </c>
      <c r="F1932" s="6">
        <v>0.41666666666666669</v>
      </c>
      <c r="G1932" s="6">
        <v>0.47916666666666669</v>
      </c>
      <c r="H1932" s="6">
        <f>MOD(Produccion[HORA FIN]-Produccion[HORA INICIO],1)</f>
        <v>6.25E-2</v>
      </c>
      <c r="I1932" s="16" t="s">
        <v>162</v>
      </c>
      <c r="J1932" s="7" t="s">
        <v>66</v>
      </c>
      <c r="K1932" s="7" t="s">
        <v>32</v>
      </c>
      <c r="L1932" s="7">
        <v>5</v>
      </c>
      <c r="M1932" s="7">
        <v>30</v>
      </c>
      <c r="N1932" s="7">
        <f>Produccion[[#This Row],[Cant. Bolsas]]*Produccion[[#This Row],[Kilos Bolsa]]</f>
        <v>150</v>
      </c>
      <c r="O1932" s="8" t="s">
        <v>827</v>
      </c>
      <c r="P1932" s="29">
        <f>Produccion[[#This Row],[Kilos Producidos]]*VLOOKUP(Produccion[[#This Row],[PRODUCTO]],ValorXKG[#All],2,FALSE)</f>
        <v>17250</v>
      </c>
    </row>
    <row r="1933" spans="4:16" x14ac:dyDescent="0.25">
      <c r="D1933" s="4" t="s">
        <v>825</v>
      </c>
      <c r="E1933" s="5">
        <v>44775</v>
      </c>
      <c r="F1933" s="6">
        <v>0.47916666666666669</v>
      </c>
      <c r="G1933" s="6">
        <v>0.58333333333333337</v>
      </c>
      <c r="H1933" s="6">
        <f>MOD(Produccion[HORA FIN]-Produccion[HORA INICIO],1)</f>
        <v>0.10416666666666669</v>
      </c>
      <c r="I1933" s="16" t="s">
        <v>22</v>
      </c>
      <c r="J1933" s="7" t="s">
        <v>66</v>
      </c>
      <c r="K1933" s="7" t="s">
        <v>23</v>
      </c>
      <c r="L1933" s="7"/>
      <c r="M1933" s="7"/>
      <c r="N1933" s="7">
        <f>Produccion[[#This Row],[Cant. Bolsas]]*Produccion[[#This Row],[Kilos Bolsa]]</f>
        <v>0</v>
      </c>
      <c r="O1933" s="8" t="s">
        <v>412</v>
      </c>
      <c r="P1933" s="29">
        <f>Produccion[[#This Row],[Kilos Producidos]]*VLOOKUP(Produccion[[#This Row],[PRODUCTO]],ValorXKG[#All],2,FALSE)</f>
        <v>0</v>
      </c>
    </row>
    <row r="1934" spans="4:16" x14ac:dyDescent="0.25">
      <c r="D1934" s="4" t="s">
        <v>824</v>
      </c>
      <c r="E1934" s="5">
        <v>44775</v>
      </c>
      <c r="F1934" s="6">
        <v>0.58333333333333337</v>
      </c>
      <c r="G1934" s="6">
        <v>0.70833333333333337</v>
      </c>
      <c r="H1934" s="6">
        <f>MOD(Produccion[HORA FIN]-Produccion[HORA INICIO],1)</f>
        <v>0.125</v>
      </c>
      <c r="I1934" s="16" t="s">
        <v>22</v>
      </c>
      <c r="J1934" s="7" t="s">
        <v>783</v>
      </c>
      <c r="K1934" s="7" t="s">
        <v>23</v>
      </c>
      <c r="L1934" s="7"/>
      <c r="M1934" s="7"/>
      <c r="N1934" s="7">
        <f>Produccion[[#This Row],[Cant. Bolsas]]*Produccion[[#This Row],[Kilos Bolsa]]</f>
        <v>0</v>
      </c>
      <c r="O1934" s="8" t="s">
        <v>45</v>
      </c>
      <c r="P1934" s="29">
        <f>Produccion[[#This Row],[Kilos Producidos]]*VLOOKUP(Produccion[[#This Row],[PRODUCTO]],ValorXKG[#All],2,FALSE)</f>
        <v>0</v>
      </c>
    </row>
    <row r="1935" spans="4:16" x14ac:dyDescent="0.25">
      <c r="D1935" s="4" t="s">
        <v>824</v>
      </c>
      <c r="E1935" s="5">
        <v>44775</v>
      </c>
      <c r="F1935" s="6">
        <v>0.70833333333333337</v>
      </c>
      <c r="G1935" s="6">
        <v>0.91666666666666663</v>
      </c>
      <c r="H1935" s="6">
        <f>MOD(Produccion[HORA FIN]-Produccion[HORA INICIO],1)</f>
        <v>0.20833333333333326</v>
      </c>
      <c r="I1935" s="16" t="s">
        <v>515</v>
      </c>
      <c r="J1935" s="7" t="s">
        <v>783</v>
      </c>
      <c r="K1935" s="7" t="s">
        <v>13</v>
      </c>
      <c r="L1935" s="7">
        <v>88</v>
      </c>
      <c r="M1935" s="7">
        <v>50</v>
      </c>
      <c r="N1935" s="7">
        <f>Produccion[[#This Row],[Cant. Bolsas]]*Produccion[[#This Row],[Kilos Bolsa]]</f>
        <v>4400</v>
      </c>
      <c r="O1935" s="8" t="s">
        <v>827</v>
      </c>
      <c r="P1935" s="29">
        <f>Produccion[[#This Row],[Kilos Producidos]]*VLOOKUP(Produccion[[#This Row],[PRODUCTO]],ValorXKG[#All],2,FALSE)</f>
        <v>440000</v>
      </c>
    </row>
    <row r="1936" spans="4:16" x14ac:dyDescent="0.25">
      <c r="D1936" s="4" t="s">
        <v>826</v>
      </c>
      <c r="E1936" s="5">
        <v>44775</v>
      </c>
      <c r="F1936" s="6">
        <v>0.91666666666666663</v>
      </c>
      <c r="G1936" s="6">
        <v>0.1388888888888889</v>
      </c>
      <c r="H1936" s="6">
        <f>MOD(Produccion[HORA FIN]-Produccion[HORA INICIO],1)</f>
        <v>0.22222222222222232</v>
      </c>
      <c r="I1936" s="16" t="s">
        <v>516</v>
      </c>
      <c r="J1936" s="7" t="s">
        <v>788</v>
      </c>
      <c r="K1936" s="7" t="s">
        <v>13</v>
      </c>
      <c r="L1936" s="7">
        <v>2</v>
      </c>
      <c r="M1936" s="7">
        <v>50</v>
      </c>
      <c r="N1936" s="7">
        <f>Produccion[[#This Row],[Cant. Bolsas]]*Produccion[[#This Row],[Kilos Bolsa]]</f>
        <v>100</v>
      </c>
      <c r="O1936" s="8" t="s">
        <v>827</v>
      </c>
      <c r="P1936" s="29">
        <f>Produccion[[#This Row],[Kilos Producidos]]*VLOOKUP(Produccion[[#This Row],[PRODUCTO]],ValorXKG[#All],2,FALSE)</f>
        <v>10000</v>
      </c>
    </row>
    <row r="1937" spans="4:16" x14ac:dyDescent="0.25">
      <c r="D1937" s="4" t="s">
        <v>826</v>
      </c>
      <c r="E1937" s="5">
        <v>44775</v>
      </c>
      <c r="F1937" s="6">
        <v>0.1388888888888889</v>
      </c>
      <c r="G1937" s="6">
        <v>0.1736111111111111</v>
      </c>
      <c r="H1937" s="6">
        <f>MOD(Produccion[HORA FIN]-Produccion[HORA INICIO],1)</f>
        <v>3.472222222222221E-2</v>
      </c>
      <c r="I1937" s="16" t="s">
        <v>22</v>
      </c>
      <c r="J1937" s="7" t="s">
        <v>788</v>
      </c>
      <c r="K1937" s="7" t="s">
        <v>23</v>
      </c>
      <c r="L1937" s="7">
        <v>0</v>
      </c>
      <c r="M1937" s="7">
        <v>0</v>
      </c>
      <c r="N1937" s="7">
        <f>Produccion[[#This Row],[Cant. Bolsas]]*Produccion[[#This Row],[Kilos Bolsa]]</f>
        <v>0</v>
      </c>
      <c r="O1937" s="8" t="s">
        <v>28</v>
      </c>
      <c r="P1937" s="29">
        <f>Produccion[[#This Row],[Kilos Producidos]]*VLOOKUP(Produccion[[#This Row],[PRODUCTO]],ValorXKG[#All],2,FALSE)</f>
        <v>0</v>
      </c>
    </row>
    <row r="1938" spans="4:16" x14ac:dyDescent="0.25">
      <c r="D1938" s="4" t="s">
        <v>826</v>
      </c>
      <c r="E1938" s="5">
        <v>44775</v>
      </c>
      <c r="F1938" s="6">
        <v>0.1736111111111111</v>
      </c>
      <c r="G1938" s="6">
        <v>0.25</v>
      </c>
      <c r="H1938" s="6">
        <f>MOD(Produccion[HORA FIN]-Produccion[HORA INICIO],1)</f>
        <v>7.6388888888888895E-2</v>
      </c>
      <c r="I1938" s="16" t="s">
        <v>517</v>
      </c>
      <c r="J1938" s="7" t="s">
        <v>788</v>
      </c>
      <c r="K1938" s="7" t="s">
        <v>30</v>
      </c>
      <c r="L1938" s="7">
        <v>35</v>
      </c>
      <c r="M1938" s="7">
        <v>20</v>
      </c>
      <c r="N1938" s="7">
        <f>Produccion[[#This Row],[Cant. Bolsas]]*Produccion[[#This Row],[Kilos Bolsa]]</f>
        <v>700</v>
      </c>
      <c r="O1938" s="8" t="s">
        <v>827</v>
      </c>
      <c r="P1938" s="29">
        <f>Produccion[[#This Row],[Kilos Producidos]]*VLOOKUP(Produccion[[#This Row],[PRODUCTO]],ValorXKG[#All],2,FALSE)</f>
        <v>63000</v>
      </c>
    </row>
    <row r="1939" spans="4:16" x14ac:dyDescent="0.25">
      <c r="D1939" s="4" t="s">
        <v>825</v>
      </c>
      <c r="E1939" s="5">
        <v>44776</v>
      </c>
      <c r="F1939" s="6">
        <v>0.25</v>
      </c>
      <c r="G1939" s="6">
        <v>0.53472222222222221</v>
      </c>
      <c r="H1939" s="6">
        <f>MOD(Produccion[HORA FIN]-Produccion[HORA INICIO],1)</f>
        <v>0.28472222222222221</v>
      </c>
      <c r="I1939" s="16" t="s">
        <v>518</v>
      </c>
      <c r="J1939" s="7" t="s">
        <v>66</v>
      </c>
      <c r="K1939" s="7" t="s">
        <v>30</v>
      </c>
      <c r="L1939" s="7">
        <v>92</v>
      </c>
      <c r="M1939" s="7">
        <v>20</v>
      </c>
      <c r="N1939" s="7">
        <f>Produccion[[#This Row],[Cant. Bolsas]]*Produccion[[#This Row],[Kilos Bolsa]]</f>
        <v>1840</v>
      </c>
      <c r="O1939" s="8" t="s">
        <v>827</v>
      </c>
      <c r="P1939" s="29">
        <f>Produccion[[#This Row],[Kilos Producidos]]*VLOOKUP(Produccion[[#This Row],[PRODUCTO]],ValorXKG[#All],2,FALSE)</f>
        <v>165600</v>
      </c>
    </row>
    <row r="1940" spans="4:16" x14ac:dyDescent="0.25">
      <c r="D1940" s="4" t="s">
        <v>825</v>
      </c>
      <c r="E1940" s="5">
        <v>44776</v>
      </c>
      <c r="F1940" s="6">
        <v>0.53472222222222221</v>
      </c>
      <c r="G1940" s="6">
        <v>0.58333333333333337</v>
      </c>
      <c r="H1940" s="6">
        <f>MOD(Produccion[HORA FIN]-Produccion[HORA INICIO],1)</f>
        <v>4.861111111111116E-2</v>
      </c>
      <c r="I1940" s="16" t="s">
        <v>22</v>
      </c>
      <c r="J1940" s="7" t="s">
        <v>66</v>
      </c>
      <c r="K1940" s="7" t="s">
        <v>23</v>
      </c>
      <c r="L1940" s="7"/>
      <c r="M1940" s="7"/>
      <c r="N1940" s="7">
        <f>Produccion[[#This Row],[Cant. Bolsas]]*Produccion[[#This Row],[Kilos Bolsa]]</f>
        <v>0</v>
      </c>
      <c r="O1940" s="8" t="s">
        <v>28</v>
      </c>
      <c r="P1940" s="29">
        <f>Produccion[[#This Row],[Kilos Producidos]]*VLOOKUP(Produccion[[#This Row],[PRODUCTO]],ValorXKG[#All],2,FALSE)</f>
        <v>0</v>
      </c>
    </row>
    <row r="1941" spans="4:16" x14ac:dyDescent="0.25">
      <c r="D1941" s="4" t="s">
        <v>824</v>
      </c>
      <c r="E1941" s="5">
        <v>44776</v>
      </c>
      <c r="F1941" s="6">
        <v>0.58333333333333337</v>
      </c>
      <c r="G1941" s="6">
        <v>0.91666666666666663</v>
      </c>
      <c r="H1941" s="6">
        <f>MOD(Produccion[HORA FIN]-Produccion[HORA INICIO],1)</f>
        <v>0.33333333333333326</v>
      </c>
      <c r="I1941" s="16" t="s">
        <v>42</v>
      </c>
      <c r="J1941" s="7" t="s">
        <v>783</v>
      </c>
      <c r="K1941" s="7" t="s">
        <v>36</v>
      </c>
      <c r="L1941" s="7">
        <v>36</v>
      </c>
      <c r="M1941" s="7">
        <v>30</v>
      </c>
      <c r="N1941" s="7">
        <f>Produccion[[#This Row],[Cant. Bolsas]]*Produccion[[#This Row],[Kilos Bolsa]]</f>
        <v>1080</v>
      </c>
      <c r="O1941" s="8" t="s">
        <v>827</v>
      </c>
      <c r="P1941" s="29">
        <f>Produccion[[#This Row],[Kilos Producidos]]*VLOOKUP(Produccion[[#This Row],[PRODUCTO]],ValorXKG[#All],2,FALSE)</f>
        <v>124200</v>
      </c>
    </row>
    <row r="1942" spans="4:16" x14ac:dyDescent="0.25">
      <c r="D1942" s="4" t="s">
        <v>824</v>
      </c>
      <c r="E1942" s="5">
        <v>44776</v>
      </c>
      <c r="F1942" s="6">
        <v>0.58333333333333337</v>
      </c>
      <c r="G1942" s="6">
        <v>0.91666666666666663</v>
      </c>
      <c r="H1942" s="6">
        <f>MOD(Produccion[HORA FIN]-Produccion[HORA INICIO],1)</f>
        <v>0.33333333333333326</v>
      </c>
      <c r="I1942" s="16" t="s">
        <v>40</v>
      </c>
      <c r="J1942" s="7" t="s">
        <v>783</v>
      </c>
      <c r="K1942" s="7" t="s">
        <v>38</v>
      </c>
      <c r="L1942" s="7">
        <v>36</v>
      </c>
      <c r="M1942" s="7">
        <v>20</v>
      </c>
      <c r="N1942" s="7">
        <f>Produccion[[#This Row],[Cant. Bolsas]]*Produccion[[#This Row],[Kilos Bolsa]]</f>
        <v>720</v>
      </c>
      <c r="O1942" s="8" t="s">
        <v>827</v>
      </c>
      <c r="P1942" s="29">
        <f>Produccion[[#This Row],[Kilos Producidos]]*VLOOKUP(Produccion[[#This Row],[PRODUCTO]],ValorXKG[#All],2,FALSE)</f>
        <v>118800</v>
      </c>
    </row>
    <row r="1943" spans="4:16" x14ac:dyDescent="0.25">
      <c r="D1943" s="4" t="s">
        <v>826</v>
      </c>
      <c r="E1943" s="5">
        <v>44776</v>
      </c>
      <c r="F1943" s="6">
        <v>0.91666666666666663</v>
      </c>
      <c r="G1943" s="6">
        <v>0.25</v>
      </c>
      <c r="H1943" s="6">
        <f>MOD(Produccion[HORA FIN]-Produccion[HORA INICIO],1)</f>
        <v>0.33333333333333337</v>
      </c>
      <c r="I1943" s="16" t="s">
        <v>42</v>
      </c>
      <c r="J1943" s="7" t="s">
        <v>788</v>
      </c>
      <c r="K1943" s="7" t="s">
        <v>32</v>
      </c>
      <c r="L1943" s="7">
        <v>72</v>
      </c>
      <c r="M1943" s="7">
        <v>30</v>
      </c>
      <c r="N1943" s="7">
        <f>Produccion[[#This Row],[Cant. Bolsas]]*Produccion[[#This Row],[Kilos Bolsa]]</f>
        <v>2160</v>
      </c>
      <c r="O1943" s="8" t="s">
        <v>827</v>
      </c>
      <c r="P1943" s="29">
        <f>Produccion[[#This Row],[Kilos Producidos]]*VLOOKUP(Produccion[[#This Row],[PRODUCTO]],ValorXKG[#All],2,FALSE)</f>
        <v>248400</v>
      </c>
    </row>
    <row r="1944" spans="4:16" x14ac:dyDescent="0.25">
      <c r="D1944" s="4" t="s">
        <v>825</v>
      </c>
      <c r="E1944" s="5">
        <v>44777</v>
      </c>
      <c r="F1944" s="6">
        <v>0.25</v>
      </c>
      <c r="G1944" s="6">
        <v>0.51388888888888884</v>
      </c>
      <c r="H1944" s="6">
        <f>MOD(Produccion[HORA FIN]-Produccion[HORA INICIO],1)</f>
        <v>0.26388888888888884</v>
      </c>
      <c r="I1944" s="16" t="s">
        <v>519</v>
      </c>
      <c r="J1944" s="7" t="s">
        <v>66</v>
      </c>
      <c r="K1944" s="7" t="s">
        <v>32</v>
      </c>
      <c r="L1944" s="7">
        <v>52</v>
      </c>
      <c r="M1944" s="7">
        <v>30</v>
      </c>
      <c r="N1944" s="7">
        <f>Produccion[[#This Row],[Cant. Bolsas]]*Produccion[[#This Row],[Kilos Bolsa]]</f>
        <v>1560</v>
      </c>
      <c r="O1944" s="8" t="s">
        <v>827</v>
      </c>
      <c r="P1944" s="29">
        <f>Produccion[[#This Row],[Kilos Producidos]]*VLOOKUP(Produccion[[#This Row],[PRODUCTO]],ValorXKG[#All],2,FALSE)</f>
        <v>179400</v>
      </c>
    </row>
    <row r="1945" spans="4:16" x14ac:dyDescent="0.25">
      <c r="D1945" s="4" t="s">
        <v>825</v>
      </c>
      <c r="E1945" s="5">
        <v>44777</v>
      </c>
      <c r="F1945" s="6">
        <v>0.51388888888888884</v>
      </c>
      <c r="G1945" s="6">
        <v>0.58333333333333337</v>
      </c>
      <c r="H1945" s="6">
        <f>MOD(Produccion[HORA FIN]-Produccion[HORA INICIO],1)</f>
        <v>6.9444444444444531E-2</v>
      </c>
      <c r="I1945" s="16" t="s">
        <v>22</v>
      </c>
      <c r="J1945" s="7" t="s">
        <v>66</v>
      </c>
      <c r="K1945" s="7" t="s">
        <v>23</v>
      </c>
      <c r="L1945" s="7"/>
      <c r="M1945" s="7"/>
      <c r="N1945" s="7">
        <f>Produccion[[#This Row],[Cant. Bolsas]]*Produccion[[#This Row],[Kilos Bolsa]]</f>
        <v>0</v>
      </c>
      <c r="O1945" s="8" t="s">
        <v>412</v>
      </c>
      <c r="P1945" s="29">
        <f>Produccion[[#This Row],[Kilos Producidos]]*VLOOKUP(Produccion[[#This Row],[PRODUCTO]],ValorXKG[#All],2,FALSE)</f>
        <v>0</v>
      </c>
    </row>
    <row r="1946" spans="4:16" x14ac:dyDescent="0.25">
      <c r="D1946" s="4" t="s">
        <v>824</v>
      </c>
      <c r="E1946" s="5">
        <v>44777</v>
      </c>
      <c r="F1946" s="6">
        <v>0.58333333333333337</v>
      </c>
      <c r="G1946" s="6">
        <v>0.77777777777777779</v>
      </c>
      <c r="H1946" s="6">
        <f>MOD(Produccion[HORA FIN]-Produccion[HORA INICIO],1)</f>
        <v>0.19444444444444442</v>
      </c>
      <c r="I1946" s="16" t="s">
        <v>22</v>
      </c>
      <c r="J1946" s="7" t="s">
        <v>783</v>
      </c>
      <c r="K1946" s="7" t="s">
        <v>23</v>
      </c>
      <c r="L1946" s="7"/>
      <c r="M1946" s="7"/>
      <c r="N1946" s="7">
        <f>Produccion[[#This Row],[Cant. Bolsas]]*Produccion[[#This Row],[Kilos Bolsa]]</f>
        <v>0</v>
      </c>
      <c r="O1946" s="8" t="s">
        <v>49</v>
      </c>
      <c r="P1946" s="29">
        <f>Produccion[[#This Row],[Kilos Producidos]]*VLOOKUP(Produccion[[#This Row],[PRODUCTO]],ValorXKG[#All],2,FALSE)</f>
        <v>0</v>
      </c>
    </row>
    <row r="1947" spans="4:16" x14ac:dyDescent="0.25">
      <c r="D1947" s="4" t="s">
        <v>824</v>
      </c>
      <c r="E1947" s="5">
        <v>44777</v>
      </c>
      <c r="F1947" s="6">
        <v>0.77777777777777779</v>
      </c>
      <c r="G1947" s="6">
        <v>0.91666666666666663</v>
      </c>
      <c r="H1947" s="6">
        <f>MOD(Produccion[HORA FIN]-Produccion[HORA INICIO],1)</f>
        <v>0.13888888888888884</v>
      </c>
      <c r="I1947" s="16" t="s">
        <v>520</v>
      </c>
      <c r="J1947" s="7" t="s">
        <v>783</v>
      </c>
      <c r="K1947" s="7" t="s">
        <v>13</v>
      </c>
      <c r="L1947" s="7">
        <v>78</v>
      </c>
      <c r="M1947" s="7">
        <v>20</v>
      </c>
      <c r="N1947" s="7">
        <f>Produccion[[#This Row],[Cant. Bolsas]]*Produccion[[#This Row],[Kilos Bolsa]]</f>
        <v>1560</v>
      </c>
      <c r="O1947" s="8" t="s">
        <v>827</v>
      </c>
      <c r="P1947" s="29">
        <f>Produccion[[#This Row],[Kilos Producidos]]*VLOOKUP(Produccion[[#This Row],[PRODUCTO]],ValorXKG[#All],2,FALSE)</f>
        <v>156000</v>
      </c>
    </row>
    <row r="1948" spans="4:16" x14ac:dyDescent="0.25">
      <c r="D1948" s="4" t="s">
        <v>826</v>
      </c>
      <c r="E1948" s="5">
        <v>44777</v>
      </c>
      <c r="F1948" s="6">
        <v>0.91666666666666663</v>
      </c>
      <c r="G1948" s="6">
        <v>6.9444444444444441E-3</v>
      </c>
      <c r="H1948" s="6">
        <f>MOD(Produccion[HORA FIN]-Produccion[HORA INICIO],1)</f>
        <v>9.027777777777779E-2</v>
      </c>
      <c r="I1948" s="16" t="s">
        <v>521</v>
      </c>
      <c r="J1948" s="7" t="s">
        <v>788</v>
      </c>
      <c r="K1948" s="7" t="s">
        <v>13</v>
      </c>
      <c r="L1948" s="7">
        <v>31</v>
      </c>
      <c r="M1948" s="7">
        <v>20</v>
      </c>
      <c r="N1948" s="7">
        <f>Produccion[[#This Row],[Cant. Bolsas]]*Produccion[[#This Row],[Kilos Bolsa]]</f>
        <v>620</v>
      </c>
      <c r="O1948" s="8" t="s">
        <v>827</v>
      </c>
      <c r="P1948" s="29">
        <f>Produccion[[#This Row],[Kilos Producidos]]*VLOOKUP(Produccion[[#This Row],[PRODUCTO]],ValorXKG[#All],2,FALSE)</f>
        <v>62000</v>
      </c>
    </row>
    <row r="1949" spans="4:16" x14ac:dyDescent="0.25">
      <c r="D1949" s="4" t="s">
        <v>826</v>
      </c>
      <c r="E1949" s="5">
        <v>44777</v>
      </c>
      <c r="F1949" s="6">
        <v>6.9444444444444441E-3</v>
      </c>
      <c r="G1949" s="6">
        <v>0.25</v>
      </c>
      <c r="H1949" s="6">
        <f>MOD(Produccion[HORA FIN]-Produccion[HORA INICIO],1)</f>
        <v>0.24305555555555555</v>
      </c>
      <c r="I1949" s="16" t="s">
        <v>22</v>
      </c>
      <c r="J1949" s="7" t="s">
        <v>788</v>
      </c>
      <c r="K1949" s="7" t="s">
        <v>23</v>
      </c>
      <c r="L1949" s="7">
        <v>0</v>
      </c>
      <c r="M1949" s="7">
        <v>0</v>
      </c>
      <c r="N1949" s="7">
        <f>Produccion[[#This Row],[Cant. Bolsas]]*Produccion[[#This Row],[Kilos Bolsa]]</f>
        <v>0</v>
      </c>
      <c r="O1949" s="8" t="s">
        <v>45</v>
      </c>
      <c r="P1949" s="29">
        <f>Produccion[[#This Row],[Kilos Producidos]]*VLOOKUP(Produccion[[#This Row],[PRODUCTO]],ValorXKG[#All],2,FALSE)</f>
        <v>0</v>
      </c>
    </row>
    <row r="1950" spans="4:16" x14ac:dyDescent="0.25">
      <c r="D1950" s="4" t="s">
        <v>825</v>
      </c>
      <c r="E1950" s="5">
        <v>44778</v>
      </c>
      <c r="F1950" s="6">
        <v>0.25</v>
      </c>
      <c r="G1950" s="6">
        <v>0.30555555555555558</v>
      </c>
      <c r="H1950" s="6">
        <f>MOD(Produccion[HORA FIN]-Produccion[HORA INICIO],1)</f>
        <v>5.555555555555558E-2</v>
      </c>
      <c r="I1950" s="16" t="s">
        <v>22</v>
      </c>
      <c r="J1950" s="7" t="s">
        <v>66</v>
      </c>
      <c r="K1950" s="7" t="s">
        <v>23</v>
      </c>
      <c r="L1950" s="7"/>
      <c r="M1950" s="7"/>
      <c r="N1950" s="7">
        <f>Produccion[[#This Row],[Cant. Bolsas]]*Produccion[[#This Row],[Kilos Bolsa]]</f>
        <v>0</v>
      </c>
      <c r="O1950" s="8" t="s">
        <v>45</v>
      </c>
      <c r="P1950" s="29">
        <f>Produccion[[#This Row],[Kilos Producidos]]*VLOOKUP(Produccion[[#This Row],[PRODUCTO]],ValorXKG[#All],2,FALSE)</f>
        <v>0</v>
      </c>
    </row>
    <row r="1951" spans="4:16" x14ac:dyDescent="0.25">
      <c r="D1951" s="4" t="s">
        <v>825</v>
      </c>
      <c r="E1951" s="5">
        <v>44778</v>
      </c>
      <c r="F1951" s="6">
        <v>0.30555555555555558</v>
      </c>
      <c r="G1951" s="6">
        <v>0.52083333333333337</v>
      </c>
      <c r="H1951" s="6">
        <f>MOD(Produccion[HORA FIN]-Produccion[HORA INICIO],1)</f>
        <v>0.21527777777777779</v>
      </c>
      <c r="I1951" s="16" t="s">
        <v>522</v>
      </c>
      <c r="J1951" s="7" t="s">
        <v>66</v>
      </c>
      <c r="K1951" s="7" t="s">
        <v>26</v>
      </c>
      <c r="L1951" s="7">
        <v>50</v>
      </c>
      <c r="M1951" s="7">
        <v>40</v>
      </c>
      <c r="N1951" s="7">
        <f>Produccion[[#This Row],[Cant. Bolsas]]*Produccion[[#This Row],[Kilos Bolsa]]</f>
        <v>2000</v>
      </c>
      <c r="O1951" s="8" t="s">
        <v>827</v>
      </c>
      <c r="P1951" s="29">
        <f>Produccion[[#This Row],[Kilos Producidos]]*VLOOKUP(Produccion[[#This Row],[PRODUCTO]],ValorXKG[#All],2,FALSE)</f>
        <v>300000</v>
      </c>
    </row>
    <row r="1952" spans="4:16" x14ac:dyDescent="0.25">
      <c r="D1952" s="4" t="s">
        <v>825</v>
      </c>
      <c r="E1952" s="5">
        <v>44778</v>
      </c>
      <c r="F1952" s="6">
        <v>0.52083333333333337</v>
      </c>
      <c r="G1952" s="6">
        <v>0.5625</v>
      </c>
      <c r="H1952" s="6">
        <f>MOD(Produccion[HORA FIN]-Produccion[HORA INICIO],1)</f>
        <v>4.166666666666663E-2</v>
      </c>
      <c r="I1952" s="16" t="s">
        <v>22</v>
      </c>
      <c r="J1952" s="7" t="s">
        <v>66</v>
      </c>
      <c r="K1952" s="7" t="s">
        <v>23</v>
      </c>
      <c r="L1952" s="7"/>
      <c r="M1952" s="7"/>
      <c r="N1952" s="7">
        <f>Produccion[[#This Row],[Cant. Bolsas]]*Produccion[[#This Row],[Kilos Bolsa]]</f>
        <v>0</v>
      </c>
      <c r="O1952" s="8" t="s">
        <v>45</v>
      </c>
      <c r="P1952" s="29">
        <f>Produccion[[#This Row],[Kilos Producidos]]*VLOOKUP(Produccion[[#This Row],[PRODUCTO]],ValorXKG[#All],2,FALSE)</f>
        <v>0</v>
      </c>
    </row>
    <row r="1953" spans="4:16" x14ac:dyDescent="0.25">
      <c r="D1953" s="4" t="s">
        <v>825</v>
      </c>
      <c r="E1953" s="5">
        <v>44778</v>
      </c>
      <c r="F1953" s="6">
        <v>0.5625</v>
      </c>
      <c r="G1953" s="6">
        <v>0.58333333333333337</v>
      </c>
      <c r="H1953" s="6">
        <f>MOD(Produccion[HORA FIN]-Produccion[HORA INICIO],1)</f>
        <v>2.083333333333337E-2</v>
      </c>
      <c r="I1953" s="16" t="s">
        <v>59</v>
      </c>
      <c r="J1953" s="7" t="s">
        <v>66</v>
      </c>
      <c r="K1953" s="7" t="s">
        <v>30</v>
      </c>
      <c r="L1953" s="7">
        <v>10</v>
      </c>
      <c r="M1953" s="7">
        <v>20</v>
      </c>
      <c r="N1953" s="7">
        <f>Produccion[[#This Row],[Cant. Bolsas]]*Produccion[[#This Row],[Kilos Bolsa]]</f>
        <v>200</v>
      </c>
      <c r="O1953" s="8" t="s">
        <v>827</v>
      </c>
      <c r="P1953" s="29">
        <f>Produccion[[#This Row],[Kilos Producidos]]*VLOOKUP(Produccion[[#This Row],[PRODUCTO]],ValorXKG[#All],2,FALSE)</f>
        <v>18000</v>
      </c>
    </row>
    <row r="1954" spans="4:16" x14ac:dyDescent="0.25">
      <c r="D1954" s="4" t="s">
        <v>825</v>
      </c>
      <c r="E1954" s="5">
        <v>44778</v>
      </c>
      <c r="F1954" s="6">
        <v>0.58333333333333337</v>
      </c>
      <c r="G1954" s="6">
        <v>0.70833333333333337</v>
      </c>
      <c r="H1954" s="6">
        <f>MOD(Produccion[HORA FIN]-Produccion[HORA INICIO],1)</f>
        <v>0.125</v>
      </c>
      <c r="I1954" s="16" t="s">
        <v>129</v>
      </c>
      <c r="J1954" s="7" t="s">
        <v>783</v>
      </c>
      <c r="K1954" s="7" t="s">
        <v>30</v>
      </c>
      <c r="L1954" s="7">
        <v>43</v>
      </c>
      <c r="M1954" s="7">
        <v>20</v>
      </c>
      <c r="N1954" s="7">
        <f>Produccion[[#This Row],[Cant. Bolsas]]*Produccion[[#This Row],[Kilos Bolsa]]</f>
        <v>860</v>
      </c>
      <c r="O1954" s="8" t="s">
        <v>827</v>
      </c>
      <c r="P1954" s="29">
        <f>Produccion[[#This Row],[Kilos Producidos]]*VLOOKUP(Produccion[[#This Row],[PRODUCTO]],ValorXKG[#All],2,FALSE)</f>
        <v>77400</v>
      </c>
    </row>
    <row r="1955" spans="4:16" x14ac:dyDescent="0.25">
      <c r="D1955" s="4" t="s">
        <v>825</v>
      </c>
      <c r="E1955" s="5">
        <v>44778</v>
      </c>
      <c r="F1955" s="6">
        <v>0.70833333333333337</v>
      </c>
      <c r="G1955" s="6">
        <v>0.75</v>
      </c>
      <c r="H1955" s="6">
        <f>MOD(Produccion[HORA FIN]-Produccion[HORA INICIO],1)</f>
        <v>4.166666666666663E-2</v>
      </c>
      <c r="I1955" s="16" t="s">
        <v>22</v>
      </c>
      <c r="J1955" s="7" t="s">
        <v>783</v>
      </c>
      <c r="K1955" s="7" t="s">
        <v>23</v>
      </c>
      <c r="L1955" s="7"/>
      <c r="M1955" s="7"/>
      <c r="N1955" s="7">
        <f>Produccion[[#This Row],[Cant. Bolsas]]*Produccion[[#This Row],[Kilos Bolsa]]</f>
        <v>0</v>
      </c>
      <c r="O1955" s="8" t="s">
        <v>28</v>
      </c>
      <c r="P1955" s="29">
        <f>Produccion[[#This Row],[Kilos Producidos]]*VLOOKUP(Produccion[[#This Row],[PRODUCTO]],ValorXKG[#All],2,FALSE)</f>
        <v>0</v>
      </c>
    </row>
    <row r="1956" spans="4:16" x14ac:dyDescent="0.25">
      <c r="D1956" s="4" t="s">
        <v>825</v>
      </c>
      <c r="E1956" s="5">
        <v>44778</v>
      </c>
      <c r="F1956" s="6">
        <v>0.75</v>
      </c>
      <c r="G1956" s="6">
        <v>0.875</v>
      </c>
      <c r="H1956" s="6">
        <f>MOD(Produccion[HORA FIN]-Produccion[HORA INICIO],1)</f>
        <v>0.125</v>
      </c>
      <c r="I1956" s="16" t="s">
        <v>435</v>
      </c>
      <c r="J1956" s="7" t="s">
        <v>783</v>
      </c>
      <c r="K1956" s="7" t="s">
        <v>64</v>
      </c>
      <c r="L1956" s="7">
        <v>35</v>
      </c>
      <c r="M1956" s="7">
        <v>30</v>
      </c>
      <c r="N1956" s="7">
        <f>Produccion[[#This Row],[Cant. Bolsas]]*Produccion[[#This Row],[Kilos Bolsa]]</f>
        <v>1050</v>
      </c>
      <c r="O1956" s="8" t="s">
        <v>827</v>
      </c>
      <c r="P1956" s="29">
        <f>Produccion[[#This Row],[Kilos Producidos]]*VLOOKUP(Produccion[[#This Row],[PRODUCTO]],ValorXKG[#All],2,FALSE)</f>
        <v>120750</v>
      </c>
    </row>
    <row r="1957" spans="4:16" x14ac:dyDescent="0.25">
      <c r="D1957" s="4" t="s">
        <v>825</v>
      </c>
      <c r="E1957" s="5">
        <v>44778</v>
      </c>
      <c r="F1957" s="6">
        <v>0.875</v>
      </c>
      <c r="G1957" s="6">
        <v>0.91666666666666663</v>
      </c>
      <c r="H1957" s="6">
        <f>MOD(Produccion[HORA FIN]-Produccion[HORA INICIO],1)</f>
        <v>4.166666666666663E-2</v>
      </c>
      <c r="I1957" s="16" t="s">
        <v>62</v>
      </c>
      <c r="J1957" s="7" t="s">
        <v>783</v>
      </c>
      <c r="K1957" s="7" t="s">
        <v>331</v>
      </c>
      <c r="L1957" s="7">
        <v>10</v>
      </c>
      <c r="M1957" s="7">
        <v>30</v>
      </c>
      <c r="N1957" s="7">
        <f>Produccion[[#This Row],[Cant. Bolsas]]*Produccion[[#This Row],[Kilos Bolsa]]</f>
        <v>300</v>
      </c>
      <c r="O1957" s="8" t="s">
        <v>827</v>
      </c>
      <c r="P1957" s="29">
        <f>Produccion[[#This Row],[Kilos Producidos]]*VLOOKUP(Produccion[[#This Row],[PRODUCTO]],ValorXKG[#All],2,FALSE)</f>
        <v>34500</v>
      </c>
    </row>
    <row r="1958" spans="4:16" x14ac:dyDescent="0.25">
      <c r="D1958" s="4" t="s">
        <v>826</v>
      </c>
      <c r="E1958" s="5">
        <v>44778</v>
      </c>
      <c r="F1958" s="6">
        <v>0.91666666666666663</v>
      </c>
      <c r="G1958" s="6">
        <v>0.2361111111111111</v>
      </c>
      <c r="H1958" s="6">
        <f>MOD(Produccion[HORA FIN]-Produccion[HORA INICIO],1)</f>
        <v>0.31944444444444442</v>
      </c>
      <c r="I1958" s="16" t="s">
        <v>523</v>
      </c>
      <c r="J1958" s="7" t="s">
        <v>788</v>
      </c>
      <c r="K1958" s="7" t="s">
        <v>331</v>
      </c>
      <c r="L1958" s="7">
        <v>61</v>
      </c>
      <c r="M1958" s="7">
        <v>30</v>
      </c>
      <c r="N1958" s="7">
        <f>Produccion[[#This Row],[Cant. Bolsas]]*Produccion[[#This Row],[Kilos Bolsa]]</f>
        <v>1830</v>
      </c>
      <c r="O1958" s="8" t="s">
        <v>827</v>
      </c>
      <c r="P1958" s="29">
        <f>Produccion[[#This Row],[Kilos Producidos]]*VLOOKUP(Produccion[[#This Row],[PRODUCTO]],ValorXKG[#All],2,FALSE)</f>
        <v>210450</v>
      </c>
    </row>
    <row r="1959" spans="4:16" x14ac:dyDescent="0.25">
      <c r="D1959" s="4" t="s">
        <v>826</v>
      </c>
      <c r="E1959" s="5">
        <v>44778</v>
      </c>
      <c r="F1959" s="6">
        <v>0.2361111111111111</v>
      </c>
      <c r="G1959" s="6">
        <v>0.25</v>
      </c>
      <c r="H1959" s="6">
        <f>MOD(Produccion[HORA FIN]-Produccion[HORA INICIO],1)</f>
        <v>1.3888888888888895E-2</v>
      </c>
      <c r="I1959" s="16" t="s">
        <v>22</v>
      </c>
      <c r="J1959" s="7" t="s">
        <v>788</v>
      </c>
      <c r="K1959" s="7" t="s">
        <v>23</v>
      </c>
      <c r="L1959" s="7">
        <v>0</v>
      </c>
      <c r="M1959" s="7">
        <v>0</v>
      </c>
      <c r="N1959" s="7">
        <f>Produccion[[#This Row],[Cant. Bolsas]]*Produccion[[#This Row],[Kilos Bolsa]]</f>
        <v>0</v>
      </c>
      <c r="O1959" s="8" t="s">
        <v>45</v>
      </c>
      <c r="P1959" s="29">
        <f>Produccion[[#This Row],[Kilos Producidos]]*VLOOKUP(Produccion[[#This Row],[PRODUCTO]],ValorXKG[#All],2,FALSE)</f>
        <v>0</v>
      </c>
    </row>
    <row r="1960" spans="4:16" x14ac:dyDescent="0.25">
      <c r="D1960" s="4" t="s">
        <v>825</v>
      </c>
      <c r="E1960" s="5">
        <v>44781</v>
      </c>
      <c r="F1960" s="6">
        <v>0.25</v>
      </c>
      <c r="G1960" s="6">
        <v>0.58333333333333337</v>
      </c>
      <c r="H1960" s="6">
        <f>MOD(Produccion[HORA FIN]-Produccion[HORA INICIO],1)</f>
        <v>0.33333333333333337</v>
      </c>
      <c r="I1960" s="16" t="s">
        <v>22</v>
      </c>
      <c r="J1960" s="7" t="s">
        <v>66</v>
      </c>
      <c r="K1960" s="7" t="s">
        <v>23</v>
      </c>
      <c r="L1960" s="7"/>
      <c r="M1960" s="7"/>
      <c r="N1960" s="7">
        <f>Produccion[[#This Row],[Cant. Bolsas]]*Produccion[[#This Row],[Kilos Bolsa]]</f>
        <v>0</v>
      </c>
      <c r="O1960" s="8" t="s">
        <v>372</v>
      </c>
      <c r="P1960" s="29">
        <f>Produccion[[#This Row],[Kilos Producidos]]*VLOOKUP(Produccion[[#This Row],[PRODUCTO]],ValorXKG[#All],2,FALSE)</f>
        <v>0</v>
      </c>
    </row>
    <row r="1961" spans="4:16" x14ac:dyDescent="0.25">
      <c r="D1961" s="4" t="s">
        <v>824</v>
      </c>
      <c r="E1961" s="5">
        <v>44781</v>
      </c>
      <c r="F1961" s="6">
        <v>0.58333333333333337</v>
      </c>
      <c r="G1961" s="6">
        <v>0.79166666666666663</v>
      </c>
      <c r="H1961" s="6">
        <f>MOD(Produccion[HORA FIN]-Produccion[HORA INICIO],1)</f>
        <v>0.20833333333333326</v>
      </c>
      <c r="I1961" s="16" t="s">
        <v>22</v>
      </c>
      <c r="J1961" s="7" t="s">
        <v>783</v>
      </c>
      <c r="K1961" s="7" t="s">
        <v>23</v>
      </c>
      <c r="L1961" s="7"/>
      <c r="M1961" s="7"/>
      <c r="N1961" s="7">
        <f>Produccion[[#This Row],[Cant. Bolsas]]*Produccion[[#This Row],[Kilos Bolsa]]</f>
        <v>0</v>
      </c>
      <c r="O1961" s="8" t="s">
        <v>372</v>
      </c>
      <c r="P1961" s="29">
        <f>Produccion[[#This Row],[Kilos Producidos]]*VLOOKUP(Produccion[[#This Row],[PRODUCTO]],ValorXKG[#All],2,FALSE)</f>
        <v>0</v>
      </c>
    </row>
    <row r="1962" spans="4:16" x14ac:dyDescent="0.25">
      <c r="D1962" s="4" t="s">
        <v>824</v>
      </c>
      <c r="E1962" s="5">
        <v>44781</v>
      </c>
      <c r="F1962" s="6">
        <v>0.79166666666666663</v>
      </c>
      <c r="G1962" s="6">
        <v>0.91666666666666663</v>
      </c>
      <c r="H1962" s="6">
        <f>MOD(Produccion[HORA FIN]-Produccion[HORA INICIO],1)</f>
        <v>0.125</v>
      </c>
      <c r="I1962" s="16" t="s">
        <v>80</v>
      </c>
      <c r="J1962" s="7" t="s">
        <v>783</v>
      </c>
      <c r="K1962" s="7" t="s">
        <v>26</v>
      </c>
      <c r="L1962" s="7">
        <v>36</v>
      </c>
      <c r="M1962" s="7">
        <v>40</v>
      </c>
      <c r="N1962" s="7">
        <f>Produccion[[#This Row],[Cant. Bolsas]]*Produccion[[#This Row],[Kilos Bolsa]]</f>
        <v>1440</v>
      </c>
      <c r="O1962" s="8" t="s">
        <v>827</v>
      </c>
      <c r="P1962" s="29">
        <f>Produccion[[#This Row],[Kilos Producidos]]*VLOOKUP(Produccion[[#This Row],[PRODUCTO]],ValorXKG[#All],2,FALSE)</f>
        <v>216000</v>
      </c>
    </row>
    <row r="1963" spans="4:16" x14ac:dyDescent="0.25">
      <c r="D1963" s="4" t="s">
        <v>826</v>
      </c>
      <c r="E1963" s="5">
        <v>44781</v>
      </c>
      <c r="F1963" s="6">
        <v>0.91666666666666663</v>
      </c>
      <c r="G1963" s="6">
        <v>4.1666666666666664E-2</v>
      </c>
      <c r="H1963" s="6">
        <f>MOD(Produccion[HORA FIN]-Produccion[HORA INICIO],1)</f>
        <v>0.125</v>
      </c>
      <c r="I1963" s="16" t="s">
        <v>481</v>
      </c>
      <c r="J1963" s="7" t="s">
        <v>788</v>
      </c>
      <c r="K1963" s="7" t="s">
        <v>26</v>
      </c>
      <c r="L1963" s="7">
        <v>14</v>
      </c>
      <c r="M1963" s="7">
        <v>40</v>
      </c>
      <c r="N1963" s="7">
        <f>Produccion[[#This Row],[Cant. Bolsas]]*Produccion[[#This Row],[Kilos Bolsa]]</f>
        <v>560</v>
      </c>
      <c r="O1963" s="8" t="s">
        <v>827</v>
      </c>
      <c r="P1963" s="29">
        <f>Produccion[[#This Row],[Kilos Producidos]]*VLOOKUP(Produccion[[#This Row],[PRODUCTO]],ValorXKG[#All],2,FALSE)</f>
        <v>84000</v>
      </c>
    </row>
    <row r="1964" spans="4:16" x14ac:dyDescent="0.25">
      <c r="D1964" s="4" t="s">
        <v>826</v>
      </c>
      <c r="E1964" s="5">
        <v>44781</v>
      </c>
      <c r="F1964" s="6">
        <v>4.1666666666666664E-2</v>
      </c>
      <c r="G1964" s="6">
        <v>0.25</v>
      </c>
      <c r="H1964" s="6">
        <f>MOD(Produccion[HORA FIN]-Produccion[HORA INICIO],1)</f>
        <v>0.20833333333333334</v>
      </c>
      <c r="I1964" s="16" t="s">
        <v>22</v>
      </c>
      <c r="J1964" s="7" t="s">
        <v>788</v>
      </c>
      <c r="K1964" s="7" t="s">
        <v>23</v>
      </c>
      <c r="L1964" s="7">
        <v>0</v>
      </c>
      <c r="M1964" s="7">
        <v>0</v>
      </c>
      <c r="N1964" s="7">
        <f>Produccion[[#This Row],[Cant. Bolsas]]*Produccion[[#This Row],[Kilos Bolsa]]</f>
        <v>0</v>
      </c>
      <c r="O1964" s="8" t="s">
        <v>372</v>
      </c>
      <c r="P1964" s="29">
        <f>Produccion[[#This Row],[Kilos Producidos]]*VLOOKUP(Produccion[[#This Row],[PRODUCTO]],ValorXKG[#All],2,FALSE)</f>
        <v>0</v>
      </c>
    </row>
    <row r="1965" spans="4:16" x14ac:dyDescent="0.25">
      <c r="D1965" s="4" t="s">
        <v>825</v>
      </c>
      <c r="E1965" s="5">
        <v>44782</v>
      </c>
      <c r="F1965" s="6">
        <v>0.25</v>
      </c>
      <c r="G1965" s="6">
        <v>0.28472222222222221</v>
      </c>
      <c r="H1965" s="6">
        <f>MOD(Produccion[HORA FIN]-Produccion[HORA INICIO],1)</f>
        <v>3.472222222222221E-2</v>
      </c>
      <c r="I1965" s="16" t="s">
        <v>22</v>
      </c>
      <c r="J1965" s="7" t="s">
        <v>66</v>
      </c>
      <c r="K1965" s="7" t="s">
        <v>23</v>
      </c>
      <c r="L1965" s="7"/>
      <c r="M1965" s="7"/>
      <c r="N1965" s="7">
        <f>Produccion[[#This Row],[Cant. Bolsas]]*Produccion[[#This Row],[Kilos Bolsa]]</f>
        <v>0</v>
      </c>
      <c r="O1965" s="8" t="s">
        <v>45</v>
      </c>
      <c r="P1965" s="29">
        <f>Produccion[[#This Row],[Kilos Producidos]]*VLOOKUP(Produccion[[#This Row],[PRODUCTO]],ValorXKG[#All],2,FALSE)</f>
        <v>0</v>
      </c>
    </row>
    <row r="1966" spans="4:16" x14ac:dyDescent="0.25">
      <c r="D1966" s="4" t="s">
        <v>825</v>
      </c>
      <c r="E1966" s="5">
        <v>44782</v>
      </c>
      <c r="F1966" s="6">
        <v>0.28472222222222221</v>
      </c>
      <c r="G1966" s="6">
        <v>0.51388888888888884</v>
      </c>
      <c r="H1966" s="6">
        <f>MOD(Produccion[HORA FIN]-Produccion[HORA INICIO],1)</f>
        <v>0.22916666666666663</v>
      </c>
      <c r="I1966" s="16" t="s">
        <v>271</v>
      </c>
      <c r="J1966" s="7" t="s">
        <v>66</v>
      </c>
      <c r="K1966" s="7" t="s">
        <v>26</v>
      </c>
      <c r="L1966" s="7">
        <v>48</v>
      </c>
      <c r="M1966" s="7">
        <v>40</v>
      </c>
      <c r="N1966" s="7">
        <f>Produccion[[#This Row],[Cant. Bolsas]]*Produccion[[#This Row],[Kilos Bolsa]]</f>
        <v>1920</v>
      </c>
      <c r="O1966" s="8" t="s">
        <v>827</v>
      </c>
      <c r="P1966" s="29">
        <f>Produccion[[#This Row],[Kilos Producidos]]*VLOOKUP(Produccion[[#This Row],[PRODUCTO]],ValorXKG[#All],2,FALSE)</f>
        <v>288000</v>
      </c>
    </row>
    <row r="1967" spans="4:16" x14ac:dyDescent="0.25">
      <c r="D1967" s="4" t="s">
        <v>825</v>
      </c>
      <c r="E1967" s="5">
        <v>44782</v>
      </c>
      <c r="F1967" s="6">
        <v>0.51388888888888884</v>
      </c>
      <c r="G1967" s="6">
        <v>0.58333333333333337</v>
      </c>
      <c r="H1967" s="6">
        <f>MOD(Produccion[HORA FIN]-Produccion[HORA INICIO],1)</f>
        <v>6.9444444444444531E-2</v>
      </c>
      <c r="I1967" s="16" t="s">
        <v>22</v>
      </c>
      <c r="J1967" s="7" t="s">
        <v>66</v>
      </c>
      <c r="K1967" s="7" t="s">
        <v>23</v>
      </c>
      <c r="L1967" s="7"/>
      <c r="M1967" s="7"/>
      <c r="N1967" s="7">
        <f>Produccion[[#This Row],[Cant. Bolsas]]*Produccion[[#This Row],[Kilos Bolsa]]</f>
        <v>0</v>
      </c>
      <c r="O1967" s="8" t="s">
        <v>45</v>
      </c>
      <c r="P1967" s="29">
        <f>Produccion[[#This Row],[Kilos Producidos]]*VLOOKUP(Produccion[[#This Row],[PRODUCTO]],ValorXKG[#All],2,FALSE)</f>
        <v>0</v>
      </c>
    </row>
    <row r="1968" spans="4:16" x14ac:dyDescent="0.25">
      <c r="D1968" s="4" t="s">
        <v>824</v>
      </c>
      <c r="E1968" s="5">
        <v>44782</v>
      </c>
      <c r="F1968" s="6">
        <v>0.58333333333333337</v>
      </c>
      <c r="G1968" s="6">
        <v>0.79166666666666663</v>
      </c>
      <c r="H1968" s="6">
        <f>MOD(Produccion[HORA FIN]-Produccion[HORA INICIO],1)</f>
        <v>0.20833333333333326</v>
      </c>
      <c r="I1968" s="16" t="s">
        <v>22</v>
      </c>
      <c r="J1968" s="7" t="s">
        <v>783</v>
      </c>
      <c r="K1968" s="7" t="s">
        <v>23</v>
      </c>
      <c r="L1968" s="7"/>
      <c r="M1968" s="7"/>
      <c r="N1968" s="7">
        <f>Produccion[[#This Row],[Cant. Bolsas]]*Produccion[[#This Row],[Kilos Bolsa]]</f>
        <v>0</v>
      </c>
      <c r="O1968" s="8" t="s">
        <v>45</v>
      </c>
      <c r="P1968" s="29">
        <f>Produccion[[#This Row],[Kilos Producidos]]*VLOOKUP(Produccion[[#This Row],[PRODUCTO]],ValorXKG[#All],2,FALSE)</f>
        <v>0</v>
      </c>
    </row>
    <row r="1969" spans="4:16" x14ac:dyDescent="0.25">
      <c r="D1969" s="4" t="s">
        <v>824</v>
      </c>
      <c r="E1969" s="5">
        <v>44782</v>
      </c>
      <c r="F1969" s="6">
        <v>0.79166666666666663</v>
      </c>
      <c r="G1969" s="6">
        <v>0.91666666666666663</v>
      </c>
      <c r="H1969" s="6">
        <f>MOD(Produccion[HORA FIN]-Produccion[HORA INICIO],1)</f>
        <v>0.125</v>
      </c>
      <c r="I1969" s="16" t="s">
        <v>104</v>
      </c>
      <c r="J1969" s="7" t="s">
        <v>783</v>
      </c>
      <c r="K1969" s="7" t="s">
        <v>64</v>
      </c>
      <c r="L1969" s="7">
        <v>32</v>
      </c>
      <c r="M1969" s="7">
        <v>30</v>
      </c>
      <c r="N1969" s="7">
        <f>Produccion[[#This Row],[Cant. Bolsas]]*Produccion[[#This Row],[Kilos Bolsa]]</f>
        <v>960</v>
      </c>
      <c r="O1969" s="8" t="s">
        <v>827</v>
      </c>
      <c r="P1969" s="29">
        <f>Produccion[[#This Row],[Kilos Producidos]]*VLOOKUP(Produccion[[#This Row],[PRODUCTO]],ValorXKG[#All],2,FALSE)</f>
        <v>110400</v>
      </c>
    </row>
    <row r="1970" spans="4:16" x14ac:dyDescent="0.25">
      <c r="D1970" s="4" t="s">
        <v>826</v>
      </c>
      <c r="E1970" s="5">
        <v>44782</v>
      </c>
      <c r="F1970" s="6">
        <v>0.91666666666666663</v>
      </c>
      <c r="G1970" s="6">
        <v>0.25</v>
      </c>
      <c r="H1970" s="6">
        <f>MOD(Produccion[HORA FIN]-Produccion[HORA INICIO],1)</f>
        <v>0.33333333333333337</v>
      </c>
      <c r="I1970" s="16" t="s">
        <v>89</v>
      </c>
      <c r="J1970" s="7" t="s">
        <v>788</v>
      </c>
      <c r="K1970" s="7" t="s">
        <v>32</v>
      </c>
      <c r="L1970" s="7">
        <v>63</v>
      </c>
      <c r="M1970" s="7">
        <v>30</v>
      </c>
      <c r="N1970" s="7">
        <f>Produccion[[#This Row],[Cant. Bolsas]]*Produccion[[#This Row],[Kilos Bolsa]]</f>
        <v>1890</v>
      </c>
      <c r="O1970" s="8" t="s">
        <v>827</v>
      </c>
      <c r="P1970" s="29">
        <f>Produccion[[#This Row],[Kilos Producidos]]*VLOOKUP(Produccion[[#This Row],[PRODUCTO]],ValorXKG[#All],2,FALSE)</f>
        <v>217350</v>
      </c>
    </row>
    <row r="1971" spans="4:16" x14ac:dyDescent="0.25">
      <c r="D1971" s="4" t="s">
        <v>825</v>
      </c>
      <c r="E1971" s="5">
        <v>44783</v>
      </c>
      <c r="F1971" s="6">
        <v>0.25</v>
      </c>
      <c r="G1971" s="6">
        <v>0.43055555555555558</v>
      </c>
      <c r="H1971" s="6">
        <f>MOD(Produccion[HORA FIN]-Produccion[HORA INICIO],1)</f>
        <v>0.18055555555555558</v>
      </c>
      <c r="I1971" s="16" t="s">
        <v>252</v>
      </c>
      <c r="J1971" s="7" t="s">
        <v>413</v>
      </c>
      <c r="K1971" s="7" t="s">
        <v>32</v>
      </c>
      <c r="L1971" s="7">
        <v>34</v>
      </c>
      <c r="M1971" s="7">
        <v>30</v>
      </c>
      <c r="N1971" s="7">
        <f>Produccion[[#This Row],[Cant. Bolsas]]*Produccion[[#This Row],[Kilos Bolsa]]</f>
        <v>1020</v>
      </c>
      <c r="O1971" s="8" t="s">
        <v>827</v>
      </c>
      <c r="P1971" s="29">
        <f>Produccion[[#This Row],[Kilos Producidos]]*VLOOKUP(Produccion[[#This Row],[PRODUCTO]],ValorXKG[#All],2,FALSE)</f>
        <v>117300</v>
      </c>
    </row>
    <row r="1972" spans="4:16" x14ac:dyDescent="0.25">
      <c r="D1972" s="4" t="s">
        <v>825</v>
      </c>
      <c r="E1972" s="5">
        <v>44783</v>
      </c>
      <c r="F1972" s="6">
        <v>0.43055555555555558</v>
      </c>
      <c r="G1972" s="6">
        <v>0.58333333333333337</v>
      </c>
      <c r="H1972" s="6">
        <f>MOD(Produccion[HORA FIN]-Produccion[HORA INICIO],1)</f>
        <v>0.15277777777777779</v>
      </c>
      <c r="I1972" s="16" t="s">
        <v>22</v>
      </c>
      <c r="J1972" s="7" t="s">
        <v>413</v>
      </c>
      <c r="K1972" s="7" t="s">
        <v>23</v>
      </c>
      <c r="L1972" s="7"/>
      <c r="M1972" s="7"/>
      <c r="N1972" s="7">
        <f>Produccion[[#This Row],[Cant. Bolsas]]*Produccion[[#This Row],[Kilos Bolsa]]</f>
        <v>0</v>
      </c>
      <c r="O1972" s="8" t="s">
        <v>317</v>
      </c>
      <c r="P1972" s="29">
        <f>Produccion[[#This Row],[Kilos Producidos]]*VLOOKUP(Produccion[[#This Row],[PRODUCTO]],ValorXKG[#All],2,FALSE)</f>
        <v>0</v>
      </c>
    </row>
    <row r="1973" spans="4:16" x14ac:dyDescent="0.25">
      <c r="D1973" s="4" t="s">
        <v>824</v>
      </c>
      <c r="E1973" s="5">
        <v>44783</v>
      </c>
      <c r="F1973" s="6">
        <v>0.58333333333333337</v>
      </c>
      <c r="G1973" s="6">
        <v>0.64583333333333337</v>
      </c>
      <c r="H1973" s="6">
        <f>MOD(Produccion[HORA FIN]-Produccion[HORA INICIO],1)</f>
        <v>6.25E-2</v>
      </c>
      <c r="I1973" s="16" t="s">
        <v>22</v>
      </c>
      <c r="J1973" s="7" t="s">
        <v>783</v>
      </c>
      <c r="K1973" s="7" t="s">
        <v>23</v>
      </c>
      <c r="L1973" s="7"/>
      <c r="M1973" s="7"/>
      <c r="N1973" s="7">
        <f>Produccion[[#This Row],[Cant. Bolsas]]*Produccion[[#This Row],[Kilos Bolsa]]</f>
        <v>0</v>
      </c>
      <c r="O1973" s="8" t="s">
        <v>412</v>
      </c>
      <c r="P1973" s="29">
        <f>Produccion[[#This Row],[Kilos Producidos]]*VLOOKUP(Produccion[[#This Row],[PRODUCTO]],ValorXKG[#All],2,FALSE)</f>
        <v>0</v>
      </c>
    </row>
    <row r="1974" spans="4:16" x14ac:dyDescent="0.25">
      <c r="D1974" s="4" t="s">
        <v>824</v>
      </c>
      <c r="E1974" s="5">
        <v>44783</v>
      </c>
      <c r="F1974" s="6">
        <v>0.64583333333333337</v>
      </c>
      <c r="G1974" s="6">
        <v>0.91666666666666663</v>
      </c>
      <c r="H1974" s="6">
        <f>MOD(Produccion[HORA FIN]-Produccion[HORA INICIO],1)</f>
        <v>0.27083333333333326</v>
      </c>
      <c r="I1974" s="16" t="s">
        <v>352</v>
      </c>
      <c r="J1974" s="7" t="s">
        <v>783</v>
      </c>
      <c r="K1974" s="7" t="s">
        <v>30</v>
      </c>
      <c r="L1974" s="7">
        <v>120</v>
      </c>
      <c r="M1974" s="7">
        <v>20</v>
      </c>
      <c r="N1974" s="7">
        <f>Produccion[[#This Row],[Cant. Bolsas]]*Produccion[[#This Row],[Kilos Bolsa]]</f>
        <v>2400</v>
      </c>
      <c r="O1974" s="8" t="s">
        <v>827</v>
      </c>
      <c r="P1974" s="29">
        <f>Produccion[[#This Row],[Kilos Producidos]]*VLOOKUP(Produccion[[#This Row],[PRODUCTO]],ValorXKG[#All],2,FALSE)</f>
        <v>216000</v>
      </c>
    </row>
    <row r="1975" spans="4:16" x14ac:dyDescent="0.25">
      <c r="D1975" s="4" t="s">
        <v>826</v>
      </c>
      <c r="E1975" s="5">
        <v>44783</v>
      </c>
      <c r="F1975" s="6">
        <v>0.91666666666666663</v>
      </c>
      <c r="G1975" s="6">
        <v>0.25</v>
      </c>
      <c r="H1975" s="6">
        <f>MOD(Produccion[HORA FIN]-Produccion[HORA INICIO],1)</f>
        <v>0.33333333333333337</v>
      </c>
      <c r="I1975" s="16" t="s">
        <v>289</v>
      </c>
      <c r="J1975" s="7" t="s">
        <v>788</v>
      </c>
      <c r="K1975" s="7" t="s">
        <v>30</v>
      </c>
      <c r="L1975" s="7">
        <v>125</v>
      </c>
      <c r="M1975" s="7">
        <v>20</v>
      </c>
      <c r="N1975" s="7">
        <f>Produccion[[#This Row],[Cant. Bolsas]]*Produccion[[#This Row],[Kilos Bolsa]]</f>
        <v>2500</v>
      </c>
      <c r="O1975" s="8" t="s">
        <v>827</v>
      </c>
      <c r="P1975" s="29">
        <f>Produccion[[#This Row],[Kilos Producidos]]*VLOOKUP(Produccion[[#This Row],[PRODUCTO]],ValorXKG[#All],2,FALSE)</f>
        <v>225000</v>
      </c>
    </row>
    <row r="1976" spans="4:16" x14ac:dyDescent="0.25">
      <c r="D1976" s="4" t="s">
        <v>825</v>
      </c>
      <c r="E1976" s="5">
        <v>44784</v>
      </c>
      <c r="F1976" s="6">
        <v>0.25</v>
      </c>
      <c r="G1976" s="6">
        <v>0.2986111111111111</v>
      </c>
      <c r="H1976" s="6">
        <f>MOD(Produccion[HORA FIN]-Produccion[HORA INICIO],1)</f>
        <v>4.8611111111111105E-2</v>
      </c>
      <c r="I1976" s="16" t="s">
        <v>105</v>
      </c>
      <c r="J1976" s="7" t="s">
        <v>66</v>
      </c>
      <c r="K1976" s="7" t="s">
        <v>30</v>
      </c>
      <c r="L1976" s="7">
        <v>5</v>
      </c>
      <c r="M1976" s="7">
        <v>20</v>
      </c>
      <c r="N1976" s="7">
        <f>Produccion[[#This Row],[Cant. Bolsas]]*Produccion[[#This Row],[Kilos Bolsa]]</f>
        <v>100</v>
      </c>
      <c r="O1976" s="8" t="s">
        <v>827</v>
      </c>
      <c r="P1976" s="29">
        <f>Produccion[[#This Row],[Kilos Producidos]]*VLOOKUP(Produccion[[#This Row],[PRODUCTO]],ValorXKG[#All],2,FALSE)</f>
        <v>9000</v>
      </c>
    </row>
    <row r="1977" spans="4:16" x14ac:dyDescent="0.25">
      <c r="D1977" s="4" t="s">
        <v>825</v>
      </c>
      <c r="E1977" s="5">
        <v>44784</v>
      </c>
      <c r="F1977" s="6">
        <v>0.2986111111111111</v>
      </c>
      <c r="G1977" s="6">
        <v>0.35416666666666669</v>
      </c>
      <c r="H1977" s="6">
        <f>MOD(Produccion[HORA FIN]-Produccion[HORA INICIO],1)</f>
        <v>5.555555555555558E-2</v>
      </c>
      <c r="I1977" s="16" t="s">
        <v>22</v>
      </c>
      <c r="J1977" s="7" t="s">
        <v>66</v>
      </c>
      <c r="K1977" s="7" t="s">
        <v>23</v>
      </c>
      <c r="L1977" s="7"/>
      <c r="M1977" s="7"/>
      <c r="N1977" s="7">
        <f>Produccion[[#This Row],[Cant. Bolsas]]*Produccion[[#This Row],[Kilos Bolsa]]</f>
        <v>0</v>
      </c>
      <c r="O1977" s="8" t="s">
        <v>28</v>
      </c>
      <c r="P1977" s="29">
        <f>Produccion[[#This Row],[Kilos Producidos]]*VLOOKUP(Produccion[[#This Row],[PRODUCTO]],ValorXKG[#All],2,FALSE)</f>
        <v>0</v>
      </c>
    </row>
    <row r="1978" spans="4:16" x14ac:dyDescent="0.25">
      <c r="D1978" s="4" t="s">
        <v>825</v>
      </c>
      <c r="E1978" s="5">
        <v>44784</v>
      </c>
      <c r="F1978" s="6">
        <v>0.35416666666666669</v>
      </c>
      <c r="G1978" s="6">
        <v>0.58333333333333337</v>
      </c>
      <c r="H1978" s="6">
        <f>MOD(Produccion[HORA FIN]-Produccion[HORA INICIO],1)</f>
        <v>0.22916666666666669</v>
      </c>
      <c r="I1978" s="16" t="s">
        <v>285</v>
      </c>
      <c r="J1978" s="7" t="s">
        <v>66</v>
      </c>
      <c r="K1978" s="7" t="s">
        <v>36</v>
      </c>
      <c r="L1978" s="7">
        <v>32</v>
      </c>
      <c r="M1978" s="7">
        <v>20</v>
      </c>
      <c r="N1978" s="7">
        <f>Produccion[[#This Row],[Cant. Bolsas]]*Produccion[[#This Row],[Kilos Bolsa]]</f>
        <v>640</v>
      </c>
      <c r="O1978" s="8" t="s">
        <v>827</v>
      </c>
      <c r="P1978" s="29">
        <f>Produccion[[#This Row],[Kilos Producidos]]*VLOOKUP(Produccion[[#This Row],[PRODUCTO]],ValorXKG[#All],2,FALSE)</f>
        <v>73600</v>
      </c>
    </row>
    <row r="1979" spans="4:16" x14ac:dyDescent="0.25">
      <c r="D1979" s="4" t="s">
        <v>825</v>
      </c>
      <c r="E1979" s="5">
        <v>44784</v>
      </c>
      <c r="F1979" s="6">
        <v>0.35416666666666669</v>
      </c>
      <c r="G1979" s="6">
        <v>0.58333333333333337</v>
      </c>
      <c r="H1979" s="6">
        <f>MOD(Produccion[HORA FIN]-Produccion[HORA INICIO],1)</f>
        <v>0.22916666666666669</v>
      </c>
      <c r="I1979" s="16" t="s">
        <v>285</v>
      </c>
      <c r="J1979" s="7" t="s">
        <v>66</v>
      </c>
      <c r="K1979" s="7" t="s">
        <v>38</v>
      </c>
      <c r="L1979" s="7">
        <v>32</v>
      </c>
      <c r="M1979" s="7">
        <v>20</v>
      </c>
      <c r="N1979" s="7">
        <f>Produccion[[#This Row],[Cant. Bolsas]]*Produccion[[#This Row],[Kilos Bolsa]]</f>
        <v>640</v>
      </c>
      <c r="O1979" s="8" t="s">
        <v>827</v>
      </c>
      <c r="P1979" s="29">
        <f>Produccion[[#This Row],[Kilos Producidos]]*VLOOKUP(Produccion[[#This Row],[PRODUCTO]],ValorXKG[#All],2,FALSE)</f>
        <v>105600</v>
      </c>
    </row>
    <row r="1980" spans="4:16" x14ac:dyDescent="0.25">
      <c r="D1980" s="4" t="s">
        <v>824</v>
      </c>
      <c r="E1980" s="5">
        <v>44784</v>
      </c>
      <c r="F1980" s="6">
        <v>0.58333333333333337</v>
      </c>
      <c r="G1980" s="6">
        <v>0.91666666666666663</v>
      </c>
      <c r="H1980" s="6">
        <f>MOD(Produccion[HORA FIN]-Produccion[HORA INICIO],1)</f>
        <v>0.33333333333333326</v>
      </c>
      <c r="I1980" s="16" t="s">
        <v>524</v>
      </c>
      <c r="J1980" s="7" t="s">
        <v>783</v>
      </c>
      <c r="K1980" s="7" t="s">
        <v>36</v>
      </c>
      <c r="L1980" s="7">
        <v>39</v>
      </c>
      <c r="M1980" s="7">
        <v>30</v>
      </c>
      <c r="N1980" s="7">
        <f>Produccion[[#This Row],[Cant. Bolsas]]*Produccion[[#This Row],[Kilos Bolsa]]</f>
        <v>1170</v>
      </c>
      <c r="O1980" s="8" t="s">
        <v>827</v>
      </c>
      <c r="P1980" s="29">
        <f>Produccion[[#This Row],[Kilos Producidos]]*VLOOKUP(Produccion[[#This Row],[PRODUCTO]],ValorXKG[#All],2,FALSE)</f>
        <v>134550</v>
      </c>
    </row>
    <row r="1981" spans="4:16" x14ac:dyDescent="0.25">
      <c r="D1981" s="4" t="s">
        <v>824</v>
      </c>
      <c r="E1981" s="5">
        <v>44784</v>
      </c>
      <c r="F1981" s="6">
        <v>0.58333333333333337</v>
      </c>
      <c r="G1981" s="6">
        <v>0.91666666666666663</v>
      </c>
      <c r="H1981" s="6">
        <f>MOD(Produccion[HORA FIN]-Produccion[HORA INICIO],1)</f>
        <v>0.33333333333333326</v>
      </c>
      <c r="I1981" s="16" t="s">
        <v>260</v>
      </c>
      <c r="J1981" s="7" t="s">
        <v>783</v>
      </c>
      <c r="K1981" s="7" t="s">
        <v>38</v>
      </c>
      <c r="L1981" s="7">
        <v>39</v>
      </c>
      <c r="M1981" s="7">
        <v>20</v>
      </c>
      <c r="N1981" s="7">
        <f>Produccion[[#This Row],[Cant. Bolsas]]*Produccion[[#This Row],[Kilos Bolsa]]</f>
        <v>780</v>
      </c>
      <c r="O1981" s="8" t="s">
        <v>827</v>
      </c>
      <c r="P1981" s="29">
        <f>Produccion[[#This Row],[Kilos Producidos]]*VLOOKUP(Produccion[[#This Row],[PRODUCTO]],ValorXKG[#All],2,FALSE)</f>
        <v>128700</v>
      </c>
    </row>
    <row r="1982" spans="4:16" x14ac:dyDescent="0.25">
      <c r="D1982" s="4" t="s">
        <v>826</v>
      </c>
      <c r="E1982" s="5">
        <v>44784</v>
      </c>
      <c r="F1982" s="6">
        <v>0.91666666666666663</v>
      </c>
      <c r="G1982" s="6">
        <v>0</v>
      </c>
      <c r="H1982" s="6">
        <f>MOD(Produccion[HORA FIN]-Produccion[HORA INICIO],1)</f>
        <v>8.333333333333337E-2</v>
      </c>
      <c r="I1982" s="16" t="s">
        <v>22</v>
      </c>
      <c r="J1982" s="7" t="s">
        <v>788</v>
      </c>
      <c r="K1982" s="7" t="s">
        <v>23</v>
      </c>
      <c r="L1982" s="7">
        <v>0</v>
      </c>
      <c r="M1982" s="7">
        <v>0</v>
      </c>
      <c r="N1982" s="7">
        <f>Produccion[[#This Row],[Cant. Bolsas]]*Produccion[[#This Row],[Kilos Bolsa]]</f>
        <v>0</v>
      </c>
      <c r="O1982" s="8" t="s">
        <v>45</v>
      </c>
      <c r="P1982" s="29">
        <f>Produccion[[#This Row],[Kilos Producidos]]*VLOOKUP(Produccion[[#This Row],[PRODUCTO]],ValorXKG[#All],2,FALSE)</f>
        <v>0</v>
      </c>
    </row>
    <row r="1983" spans="4:16" x14ac:dyDescent="0.25">
      <c r="D1983" s="4" t="s">
        <v>826</v>
      </c>
      <c r="E1983" s="5">
        <v>44784</v>
      </c>
      <c r="F1983" s="6">
        <v>0</v>
      </c>
      <c r="G1983" s="6">
        <v>0.25</v>
      </c>
      <c r="H1983" s="6">
        <f>MOD(Produccion[HORA FIN]-Produccion[HORA INICIO],1)</f>
        <v>0.25</v>
      </c>
      <c r="I1983" s="16" t="s">
        <v>104</v>
      </c>
      <c r="J1983" s="7" t="s">
        <v>788</v>
      </c>
      <c r="K1983" s="7" t="s">
        <v>38</v>
      </c>
      <c r="L1983" s="7">
        <v>32</v>
      </c>
      <c r="M1983" s="7">
        <v>30</v>
      </c>
      <c r="N1983" s="7">
        <f>Produccion[[#This Row],[Cant. Bolsas]]*Produccion[[#This Row],[Kilos Bolsa]]</f>
        <v>960</v>
      </c>
      <c r="O1983" s="8" t="s">
        <v>827</v>
      </c>
      <c r="P1983" s="29">
        <f>Produccion[[#This Row],[Kilos Producidos]]*VLOOKUP(Produccion[[#This Row],[PRODUCTO]],ValorXKG[#All],2,FALSE)</f>
        <v>158400</v>
      </c>
    </row>
    <row r="1984" spans="4:16" x14ac:dyDescent="0.25">
      <c r="D1984" s="4" t="s">
        <v>826</v>
      </c>
      <c r="E1984" s="5">
        <v>44784</v>
      </c>
      <c r="F1984" s="6">
        <v>0</v>
      </c>
      <c r="G1984" s="6">
        <v>0.25</v>
      </c>
      <c r="H1984" s="6">
        <f>MOD(Produccion[HORA FIN]-Produccion[HORA INICIO],1)</f>
        <v>0.25</v>
      </c>
      <c r="I1984" s="16" t="s">
        <v>44</v>
      </c>
      <c r="J1984" s="7" t="s">
        <v>788</v>
      </c>
      <c r="K1984" s="7" t="s">
        <v>36</v>
      </c>
      <c r="L1984" s="7">
        <v>32</v>
      </c>
      <c r="M1984" s="7">
        <v>20</v>
      </c>
      <c r="N1984" s="7">
        <f>Produccion[[#This Row],[Cant. Bolsas]]*Produccion[[#This Row],[Kilos Bolsa]]</f>
        <v>640</v>
      </c>
      <c r="O1984" s="8" t="s">
        <v>827</v>
      </c>
      <c r="P1984" s="29">
        <f>Produccion[[#This Row],[Kilos Producidos]]*VLOOKUP(Produccion[[#This Row],[PRODUCTO]],ValorXKG[#All],2,FALSE)</f>
        <v>73600</v>
      </c>
    </row>
    <row r="1985" spans="4:16" x14ac:dyDescent="0.25">
      <c r="D1985" s="4" t="s">
        <v>825</v>
      </c>
      <c r="E1985" s="5">
        <v>44785</v>
      </c>
      <c r="F1985" s="6">
        <v>0.25</v>
      </c>
      <c r="G1985" s="6">
        <v>0.58333333333333337</v>
      </c>
      <c r="H1985" s="6">
        <f>MOD(Produccion[HORA FIN]-Produccion[HORA INICIO],1)</f>
        <v>0.33333333333333337</v>
      </c>
      <c r="I1985" s="16" t="s">
        <v>396</v>
      </c>
      <c r="J1985" s="7" t="s">
        <v>66</v>
      </c>
      <c r="K1985" s="7" t="s">
        <v>36</v>
      </c>
      <c r="L1985" s="7">
        <v>33</v>
      </c>
      <c r="M1985" s="7">
        <v>30</v>
      </c>
      <c r="N1985" s="7">
        <f>Produccion[[#This Row],[Cant. Bolsas]]*Produccion[[#This Row],[Kilos Bolsa]]</f>
        <v>990</v>
      </c>
      <c r="O1985" s="8" t="s">
        <v>827</v>
      </c>
      <c r="P1985" s="29">
        <f>Produccion[[#This Row],[Kilos Producidos]]*VLOOKUP(Produccion[[#This Row],[PRODUCTO]],ValorXKG[#All],2,FALSE)</f>
        <v>113850</v>
      </c>
    </row>
    <row r="1986" spans="4:16" x14ac:dyDescent="0.25">
      <c r="D1986" s="4" t="s">
        <v>825</v>
      </c>
      <c r="E1986" s="5">
        <v>44785</v>
      </c>
      <c r="F1986" s="6">
        <v>0.25</v>
      </c>
      <c r="G1986" s="6">
        <v>0.58333333333333337</v>
      </c>
      <c r="H1986" s="6">
        <f>MOD(Produccion[HORA FIN]-Produccion[HORA INICIO],1)</f>
        <v>0.33333333333333337</v>
      </c>
      <c r="I1986" s="16" t="s">
        <v>525</v>
      </c>
      <c r="J1986" s="7" t="s">
        <v>66</v>
      </c>
      <c r="K1986" s="7" t="s">
        <v>38</v>
      </c>
      <c r="L1986" s="7">
        <v>33</v>
      </c>
      <c r="M1986" s="7">
        <v>20</v>
      </c>
      <c r="N1986" s="7">
        <f>Produccion[[#This Row],[Cant. Bolsas]]*Produccion[[#This Row],[Kilos Bolsa]]</f>
        <v>660</v>
      </c>
      <c r="O1986" s="8" t="s">
        <v>827</v>
      </c>
      <c r="P1986" s="29">
        <f>Produccion[[#This Row],[Kilos Producidos]]*VLOOKUP(Produccion[[#This Row],[PRODUCTO]],ValorXKG[#All],2,FALSE)</f>
        <v>108900</v>
      </c>
    </row>
    <row r="1987" spans="4:16" x14ac:dyDescent="0.25">
      <c r="D1987" s="4" t="s">
        <v>824</v>
      </c>
      <c r="E1987" s="5">
        <v>44785</v>
      </c>
      <c r="F1987" s="6">
        <v>0.58333333333333337</v>
      </c>
      <c r="G1987" s="6">
        <v>0.91666666666666663</v>
      </c>
      <c r="H1987" s="6">
        <f>MOD(Produccion[HORA FIN]-Produccion[HORA INICIO],1)</f>
        <v>0.33333333333333326</v>
      </c>
      <c r="I1987" s="16" t="s">
        <v>526</v>
      </c>
      <c r="J1987" s="7" t="s">
        <v>783</v>
      </c>
      <c r="K1987" s="7" t="s">
        <v>36</v>
      </c>
      <c r="L1987" s="7">
        <v>47</v>
      </c>
      <c r="M1987" s="7">
        <v>30</v>
      </c>
      <c r="N1987" s="7">
        <f>Produccion[[#This Row],[Cant. Bolsas]]*Produccion[[#This Row],[Kilos Bolsa]]</f>
        <v>1410</v>
      </c>
      <c r="O1987" s="8" t="s">
        <v>827</v>
      </c>
      <c r="P1987" s="29">
        <f>Produccion[[#This Row],[Kilos Producidos]]*VLOOKUP(Produccion[[#This Row],[PRODUCTO]],ValorXKG[#All],2,FALSE)</f>
        <v>162150</v>
      </c>
    </row>
    <row r="1988" spans="4:16" x14ac:dyDescent="0.25">
      <c r="D1988" s="4" t="s">
        <v>824</v>
      </c>
      <c r="E1988" s="5">
        <v>44785</v>
      </c>
      <c r="F1988" s="6">
        <v>0.58333333333333337</v>
      </c>
      <c r="G1988" s="6">
        <v>0.91666666666666663</v>
      </c>
      <c r="H1988" s="6">
        <f>MOD(Produccion[HORA FIN]-Produccion[HORA INICIO],1)</f>
        <v>0.33333333333333326</v>
      </c>
      <c r="I1988" s="16" t="s">
        <v>286</v>
      </c>
      <c r="J1988" s="7" t="s">
        <v>783</v>
      </c>
      <c r="K1988" s="7" t="s">
        <v>38</v>
      </c>
      <c r="L1988" s="7">
        <v>47</v>
      </c>
      <c r="M1988" s="7">
        <v>20</v>
      </c>
      <c r="N1988" s="7">
        <f>Produccion[[#This Row],[Cant. Bolsas]]*Produccion[[#This Row],[Kilos Bolsa]]</f>
        <v>940</v>
      </c>
      <c r="O1988" s="8" t="s">
        <v>827</v>
      </c>
      <c r="P1988" s="29">
        <f>Produccion[[#This Row],[Kilos Producidos]]*VLOOKUP(Produccion[[#This Row],[PRODUCTO]],ValorXKG[#All],2,FALSE)</f>
        <v>155100</v>
      </c>
    </row>
    <row r="1989" spans="4:16" x14ac:dyDescent="0.25">
      <c r="D1989" s="4" t="s">
        <v>826</v>
      </c>
      <c r="E1989" s="5">
        <v>44785</v>
      </c>
      <c r="F1989" s="6">
        <v>0.91666666666666663</v>
      </c>
      <c r="G1989" s="6">
        <v>2.7777777777777776E-2</v>
      </c>
      <c r="H1989" s="6">
        <f>MOD(Produccion[HORA FIN]-Produccion[HORA INICIO],1)</f>
        <v>0.11111111111111116</v>
      </c>
      <c r="I1989" s="16" t="s">
        <v>396</v>
      </c>
      <c r="J1989" s="7" t="s">
        <v>788</v>
      </c>
      <c r="K1989" s="7" t="s">
        <v>36</v>
      </c>
      <c r="L1989" s="7">
        <v>11</v>
      </c>
      <c r="M1989" s="7">
        <v>30</v>
      </c>
      <c r="N1989" s="7">
        <f>Produccion[[#This Row],[Cant. Bolsas]]*Produccion[[#This Row],[Kilos Bolsa]]</f>
        <v>330</v>
      </c>
      <c r="O1989" s="8" t="s">
        <v>827</v>
      </c>
      <c r="P1989" s="29">
        <f>Produccion[[#This Row],[Kilos Producidos]]*VLOOKUP(Produccion[[#This Row],[PRODUCTO]],ValorXKG[#All],2,FALSE)</f>
        <v>37950</v>
      </c>
    </row>
    <row r="1990" spans="4:16" x14ac:dyDescent="0.25">
      <c r="D1990" s="4" t="s">
        <v>826</v>
      </c>
      <c r="E1990" s="5">
        <v>44785</v>
      </c>
      <c r="F1990" s="6">
        <v>0.91666666666666663</v>
      </c>
      <c r="G1990" s="6">
        <v>2.7777777777777776E-2</v>
      </c>
      <c r="H1990" s="6">
        <f>MOD(Produccion[HORA FIN]-Produccion[HORA INICIO],1)</f>
        <v>0.11111111111111116</v>
      </c>
      <c r="I1990" s="16" t="s">
        <v>525</v>
      </c>
      <c r="J1990" s="7" t="s">
        <v>788</v>
      </c>
      <c r="K1990" s="7" t="s">
        <v>38</v>
      </c>
      <c r="L1990" s="7">
        <v>11</v>
      </c>
      <c r="M1990" s="7">
        <v>20</v>
      </c>
      <c r="N1990" s="7">
        <f>Produccion[[#This Row],[Cant. Bolsas]]*Produccion[[#This Row],[Kilos Bolsa]]</f>
        <v>220</v>
      </c>
      <c r="O1990" s="8" t="s">
        <v>827</v>
      </c>
      <c r="P1990" s="29">
        <f>Produccion[[#This Row],[Kilos Producidos]]*VLOOKUP(Produccion[[#This Row],[PRODUCTO]],ValorXKG[#All],2,FALSE)</f>
        <v>36300</v>
      </c>
    </row>
    <row r="1991" spans="4:16" x14ac:dyDescent="0.25">
      <c r="D1991" s="4" t="s">
        <v>826</v>
      </c>
      <c r="E1991" s="5">
        <v>44785</v>
      </c>
      <c r="F1991" s="6">
        <v>2.7777777777777776E-2</v>
      </c>
      <c r="G1991" s="6">
        <v>0.25</v>
      </c>
      <c r="H1991" s="6">
        <f>MOD(Produccion[HORA FIN]-Produccion[HORA INICIO],1)</f>
        <v>0.22222222222222221</v>
      </c>
      <c r="I1991" s="16" t="s">
        <v>22</v>
      </c>
      <c r="J1991" s="7" t="s">
        <v>788</v>
      </c>
      <c r="K1991" s="7" t="s">
        <v>23</v>
      </c>
      <c r="L1991" s="7">
        <v>0</v>
      </c>
      <c r="M1991" s="7">
        <v>0</v>
      </c>
      <c r="N1991" s="7">
        <f>Produccion[[#This Row],[Cant. Bolsas]]*Produccion[[#This Row],[Kilos Bolsa]]</f>
        <v>0</v>
      </c>
      <c r="O1991" s="8" t="s">
        <v>49</v>
      </c>
      <c r="P1991" s="29">
        <f>Produccion[[#This Row],[Kilos Producidos]]*VLOOKUP(Produccion[[#This Row],[PRODUCTO]],ValorXKG[#All],2,FALSE)</f>
        <v>0</v>
      </c>
    </row>
    <row r="1992" spans="4:16" x14ac:dyDescent="0.25">
      <c r="D1992" s="4" t="s">
        <v>826</v>
      </c>
      <c r="E1992" s="5">
        <v>44788</v>
      </c>
      <c r="F1992" s="6">
        <v>0.91666666666666663</v>
      </c>
      <c r="G1992" s="6">
        <v>0.97916666666666663</v>
      </c>
      <c r="H1992" s="6">
        <f>MOD(Produccion[HORA FIN]-Produccion[HORA INICIO],1)</f>
        <v>6.25E-2</v>
      </c>
      <c r="I1992" s="16" t="s">
        <v>22</v>
      </c>
      <c r="J1992" s="7" t="s">
        <v>788</v>
      </c>
      <c r="K1992" s="7" t="s">
        <v>23</v>
      </c>
      <c r="L1992" s="7">
        <v>0</v>
      </c>
      <c r="M1992" s="7">
        <v>0</v>
      </c>
      <c r="N1992" s="7">
        <f>Produccion[[#This Row],[Cant. Bolsas]]*Produccion[[#This Row],[Kilos Bolsa]]</f>
        <v>0</v>
      </c>
      <c r="O1992" s="8" t="s">
        <v>45</v>
      </c>
      <c r="P1992" s="29">
        <f>Produccion[[#This Row],[Kilos Producidos]]*VLOOKUP(Produccion[[#This Row],[PRODUCTO]],ValorXKG[#All],2,FALSE)</f>
        <v>0</v>
      </c>
    </row>
    <row r="1993" spans="4:16" x14ac:dyDescent="0.25">
      <c r="D1993" s="4" t="s">
        <v>826</v>
      </c>
      <c r="E1993" s="5">
        <v>44788</v>
      </c>
      <c r="F1993" s="6">
        <v>0.97916666666666663</v>
      </c>
      <c r="G1993" s="6">
        <v>0.20833333333333334</v>
      </c>
      <c r="H1993" s="6">
        <f>MOD(Produccion[HORA FIN]-Produccion[HORA INICIO],1)</f>
        <v>0.22916666666666674</v>
      </c>
      <c r="I1993" s="16" t="s">
        <v>115</v>
      </c>
      <c r="J1993" s="7" t="s">
        <v>788</v>
      </c>
      <c r="K1993" s="7" t="s">
        <v>19</v>
      </c>
      <c r="L1993" s="7">
        <v>45</v>
      </c>
      <c r="M1993" s="7">
        <v>40</v>
      </c>
      <c r="N1993" s="7">
        <f>Produccion[[#This Row],[Cant. Bolsas]]*Produccion[[#This Row],[Kilos Bolsa]]</f>
        <v>1800</v>
      </c>
      <c r="O1993" s="8" t="s">
        <v>827</v>
      </c>
      <c r="P1993" s="29">
        <f>Produccion[[#This Row],[Kilos Producidos]]*VLOOKUP(Produccion[[#This Row],[PRODUCTO]],ValorXKG[#All],2,FALSE)</f>
        <v>180000</v>
      </c>
    </row>
    <row r="1994" spans="4:16" x14ac:dyDescent="0.25">
      <c r="D1994" s="4" t="s">
        <v>826</v>
      </c>
      <c r="E1994" s="5">
        <v>44788</v>
      </c>
      <c r="F1994" s="6">
        <v>0.20833333333333334</v>
      </c>
      <c r="G1994" s="6">
        <v>0.25</v>
      </c>
      <c r="H1994" s="6">
        <f>MOD(Produccion[HORA FIN]-Produccion[HORA INICIO],1)</f>
        <v>4.1666666666666657E-2</v>
      </c>
      <c r="I1994" s="16" t="s">
        <v>527</v>
      </c>
      <c r="J1994" s="7" t="s">
        <v>788</v>
      </c>
      <c r="K1994" s="7" t="s">
        <v>13</v>
      </c>
      <c r="L1994" s="7">
        <v>21</v>
      </c>
      <c r="M1994" s="7">
        <v>40</v>
      </c>
      <c r="N1994" s="7">
        <f>Produccion[[#This Row],[Cant. Bolsas]]*Produccion[[#This Row],[Kilos Bolsa]]</f>
        <v>840</v>
      </c>
      <c r="O1994" s="8" t="s">
        <v>827</v>
      </c>
      <c r="P1994" s="29">
        <f>Produccion[[#This Row],[Kilos Producidos]]*VLOOKUP(Produccion[[#This Row],[PRODUCTO]],ValorXKG[#All],2,FALSE)</f>
        <v>84000</v>
      </c>
    </row>
    <row r="1995" spans="4:16" x14ac:dyDescent="0.25">
      <c r="D1995" s="4" t="s">
        <v>825</v>
      </c>
      <c r="E1995" s="5">
        <v>44789</v>
      </c>
      <c r="F1995" s="6">
        <v>0.25</v>
      </c>
      <c r="G1995" s="6">
        <v>0.58333333333333337</v>
      </c>
      <c r="H1995" s="6">
        <f>MOD(Produccion[HORA FIN]-Produccion[HORA INICIO],1)</f>
        <v>0.33333333333333337</v>
      </c>
      <c r="I1995" s="16" t="s">
        <v>62</v>
      </c>
      <c r="J1995" s="7" t="s">
        <v>66</v>
      </c>
      <c r="K1995" s="7" t="s">
        <v>13</v>
      </c>
      <c r="L1995" s="7">
        <v>60</v>
      </c>
      <c r="M1995" s="7">
        <v>40</v>
      </c>
      <c r="N1995" s="7">
        <f>Produccion[[#This Row],[Cant. Bolsas]]*Produccion[[#This Row],[Kilos Bolsa]]</f>
        <v>2400</v>
      </c>
      <c r="O1995" s="8" t="s">
        <v>827</v>
      </c>
      <c r="P1995" s="29">
        <f>Produccion[[#This Row],[Kilos Producidos]]*VLOOKUP(Produccion[[#This Row],[PRODUCTO]],ValorXKG[#All],2,FALSE)</f>
        <v>240000</v>
      </c>
    </row>
    <row r="1996" spans="4:16" x14ac:dyDescent="0.25">
      <c r="D1996" s="4" t="s">
        <v>824</v>
      </c>
      <c r="E1996" s="5">
        <v>44789</v>
      </c>
      <c r="F1996" s="6">
        <v>0.58333333333333337</v>
      </c>
      <c r="G1996" s="6">
        <v>0.91666666666666663</v>
      </c>
      <c r="H1996" s="6">
        <f>MOD(Produccion[HORA FIN]-Produccion[HORA INICIO],1)</f>
        <v>0.33333333333333326</v>
      </c>
      <c r="I1996" s="16" t="s">
        <v>360</v>
      </c>
      <c r="J1996" s="7" t="s">
        <v>783</v>
      </c>
      <c r="K1996" s="7" t="s">
        <v>13</v>
      </c>
      <c r="L1996" s="7">
        <v>63</v>
      </c>
      <c r="M1996" s="7">
        <v>40</v>
      </c>
      <c r="N1996" s="7">
        <f>Produccion[[#This Row],[Cant. Bolsas]]*Produccion[[#This Row],[Kilos Bolsa]]</f>
        <v>2520</v>
      </c>
      <c r="O1996" s="8" t="s">
        <v>827</v>
      </c>
      <c r="P1996" s="29">
        <f>Produccion[[#This Row],[Kilos Producidos]]*VLOOKUP(Produccion[[#This Row],[PRODUCTO]],ValorXKG[#All],2,FALSE)</f>
        <v>252000</v>
      </c>
    </row>
    <row r="1997" spans="4:16" x14ac:dyDescent="0.25">
      <c r="D1997" s="4" t="s">
        <v>826</v>
      </c>
      <c r="E1997" s="5">
        <v>44789</v>
      </c>
      <c r="F1997" s="6">
        <v>0.91666666666666663</v>
      </c>
      <c r="G1997" s="6">
        <v>0.95833333333333337</v>
      </c>
      <c r="H1997" s="6">
        <f>MOD(Produccion[HORA FIN]-Produccion[HORA INICIO],1)</f>
        <v>4.1666666666666741E-2</v>
      </c>
      <c r="I1997" s="16" t="s">
        <v>22</v>
      </c>
      <c r="J1997" s="7" t="s">
        <v>788</v>
      </c>
      <c r="K1997" s="7" t="s">
        <v>23</v>
      </c>
      <c r="L1997" s="7">
        <v>0</v>
      </c>
      <c r="M1997" s="7">
        <v>0</v>
      </c>
      <c r="N1997" s="7">
        <f>Produccion[[#This Row],[Cant. Bolsas]]*Produccion[[#This Row],[Kilos Bolsa]]</f>
        <v>0</v>
      </c>
      <c r="O1997" s="8" t="s">
        <v>28</v>
      </c>
      <c r="P1997" s="29">
        <f>Produccion[[#This Row],[Kilos Producidos]]*VLOOKUP(Produccion[[#This Row],[PRODUCTO]],ValorXKG[#All],2,FALSE)</f>
        <v>0</v>
      </c>
    </row>
    <row r="1998" spans="4:16" x14ac:dyDescent="0.25">
      <c r="D1998" s="4" t="s">
        <v>826</v>
      </c>
      <c r="E1998" s="5">
        <v>44789</v>
      </c>
      <c r="F1998" s="6">
        <v>0.95833333333333337</v>
      </c>
      <c r="G1998" s="6">
        <v>0.25</v>
      </c>
      <c r="H1998" s="6">
        <f>MOD(Produccion[HORA FIN]-Produccion[HORA INICIO],1)</f>
        <v>0.29166666666666663</v>
      </c>
      <c r="I1998" s="16" t="s">
        <v>528</v>
      </c>
      <c r="J1998" s="7" t="s">
        <v>788</v>
      </c>
      <c r="K1998" s="7" t="s">
        <v>13</v>
      </c>
      <c r="L1998" s="7">
        <v>57</v>
      </c>
      <c r="M1998" s="7">
        <v>50</v>
      </c>
      <c r="N1998" s="7">
        <f>Produccion[[#This Row],[Cant. Bolsas]]*Produccion[[#This Row],[Kilos Bolsa]]</f>
        <v>2850</v>
      </c>
      <c r="O1998" s="8" t="s">
        <v>827</v>
      </c>
      <c r="P1998" s="29">
        <f>Produccion[[#This Row],[Kilos Producidos]]*VLOOKUP(Produccion[[#This Row],[PRODUCTO]],ValorXKG[#All],2,FALSE)</f>
        <v>285000</v>
      </c>
    </row>
    <row r="1999" spans="4:16" x14ac:dyDescent="0.25">
      <c r="D1999" s="4" t="s">
        <v>825</v>
      </c>
      <c r="E1999" s="5">
        <v>44790</v>
      </c>
      <c r="F1999" s="6">
        <v>0.25</v>
      </c>
      <c r="G1999" s="6">
        <v>0.36805555555555558</v>
      </c>
      <c r="H1999" s="6">
        <f>MOD(Produccion[HORA FIN]-Produccion[HORA INICIO],1)</f>
        <v>0.11805555555555558</v>
      </c>
      <c r="I1999" s="16" t="s">
        <v>529</v>
      </c>
      <c r="J1999" s="7" t="s">
        <v>66</v>
      </c>
      <c r="K1999" s="7" t="s">
        <v>13</v>
      </c>
      <c r="L1999" s="7">
        <v>11</v>
      </c>
      <c r="M1999" s="7">
        <v>50</v>
      </c>
      <c r="N1999" s="7">
        <f>Produccion[[#This Row],[Cant. Bolsas]]*Produccion[[#This Row],[Kilos Bolsa]]</f>
        <v>550</v>
      </c>
      <c r="O1999" s="8" t="s">
        <v>827</v>
      </c>
      <c r="P1999" s="29">
        <f>Produccion[[#This Row],[Kilos Producidos]]*VLOOKUP(Produccion[[#This Row],[PRODUCTO]],ValorXKG[#All],2,FALSE)</f>
        <v>55000</v>
      </c>
    </row>
    <row r="2000" spans="4:16" x14ac:dyDescent="0.25">
      <c r="D2000" s="4" t="s">
        <v>825</v>
      </c>
      <c r="E2000" s="5">
        <v>44790</v>
      </c>
      <c r="F2000" s="6">
        <v>0.36805555555555558</v>
      </c>
      <c r="G2000" s="6">
        <v>0.43402777777777779</v>
      </c>
      <c r="H2000" s="6">
        <f>MOD(Produccion[HORA FIN]-Produccion[HORA INICIO],1)</f>
        <v>6.597222222222221E-2</v>
      </c>
      <c r="I2000" s="16" t="s">
        <v>22</v>
      </c>
      <c r="J2000" s="7" t="s">
        <v>66</v>
      </c>
      <c r="K2000" s="7" t="s">
        <v>23</v>
      </c>
      <c r="L2000" s="7"/>
      <c r="M2000" s="7"/>
      <c r="N2000" s="7">
        <f>Produccion[[#This Row],[Cant. Bolsas]]*Produccion[[#This Row],[Kilos Bolsa]]</f>
        <v>0</v>
      </c>
      <c r="O2000" s="8" t="s">
        <v>28</v>
      </c>
      <c r="P2000" s="29">
        <f>Produccion[[#This Row],[Kilos Producidos]]*VLOOKUP(Produccion[[#This Row],[PRODUCTO]],ValorXKG[#All],2,FALSE)</f>
        <v>0</v>
      </c>
    </row>
    <row r="2001" spans="4:16" x14ac:dyDescent="0.25">
      <c r="D2001" s="4" t="s">
        <v>825</v>
      </c>
      <c r="E2001" s="5">
        <v>44790</v>
      </c>
      <c r="F2001" s="6">
        <v>0.43402777777777779</v>
      </c>
      <c r="G2001" s="6">
        <v>0.58333333333333337</v>
      </c>
      <c r="H2001" s="6">
        <f>MOD(Produccion[HORA FIN]-Produccion[HORA INICIO],1)</f>
        <v>0.14930555555555558</v>
      </c>
      <c r="I2001" s="16" t="s">
        <v>530</v>
      </c>
      <c r="J2001" s="7" t="s">
        <v>66</v>
      </c>
      <c r="K2001" s="7" t="s">
        <v>19</v>
      </c>
      <c r="L2001" s="7">
        <v>30</v>
      </c>
      <c r="M2001" s="7">
        <v>50</v>
      </c>
      <c r="N2001" s="7">
        <f>Produccion[[#This Row],[Cant. Bolsas]]*Produccion[[#This Row],[Kilos Bolsa]]</f>
        <v>1500</v>
      </c>
      <c r="O2001" s="8" t="s">
        <v>827</v>
      </c>
      <c r="P2001" s="29">
        <f>Produccion[[#This Row],[Kilos Producidos]]*VLOOKUP(Produccion[[#This Row],[PRODUCTO]],ValorXKG[#All],2,FALSE)</f>
        <v>150000</v>
      </c>
    </row>
    <row r="2002" spans="4:16" x14ac:dyDescent="0.25">
      <c r="D2002" s="4" t="s">
        <v>824</v>
      </c>
      <c r="E2002" s="5">
        <v>44790</v>
      </c>
      <c r="F2002" s="6">
        <v>0.58333333333333337</v>
      </c>
      <c r="G2002" s="6">
        <v>0.875</v>
      </c>
      <c r="H2002" s="6">
        <f>MOD(Produccion[HORA FIN]-Produccion[HORA INICIO],1)</f>
        <v>0.29166666666666663</v>
      </c>
      <c r="I2002" s="16" t="s">
        <v>454</v>
      </c>
      <c r="J2002" s="7" t="s">
        <v>783</v>
      </c>
      <c r="K2002" s="7" t="s">
        <v>19</v>
      </c>
      <c r="L2002" s="7">
        <v>50</v>
      </c>
      <c r="M2002" s="7">
        <v>50</v>
      </c>
      <c r="N2002" s="7">
        <f>Produccion[[#This Row],[Cant. Bolsas]]*Produccion[[#This Row],[Kilos Bolsa]]</f>
        <v>2500</v>
      </c>
      <c r="O2002" s="8" t="s">
        <v>827</v>
      </c>
      <c r="P2002" s="29">
        <f>Produccion[[#This Row],[Kilos Producidos]]*VLOOKUP(Produccion[[#This Row],[PRODUCTO]],ValorXKG[#All],2,FALSE)</f>
        <v>250000</v>
      </c>
    </row>
    <row r="2003" spans="4:16" x14ac:dyDescent="0.25">
      <c r="D2003" s="4" t="s">
        <v>824</v>
      </c>
      <c r="E2003" s="5">
        <v>44790</v>
      </c>
      <c r="F2003" s="6">
        <v>0.875</v>
      </c>
      <c r="G2003" s="6">
        <v>0.91666666666666663</v>
      </c>
      <c r="H2003" s="6">
        <f>MOD(Produccion[HORA FIN]-Produccion[HORA INICIO],1)</f>
        <v>4.166666666666663E-2</v>
      </c>
      <c r="I2003" s="16" t="s">
        <v>22</v>
      </c>
      <c r="J2003" s="7" t="s">
        <v>783</v>
      </c>
      <c r="K2003" s="7" t="s">
        <v>23</v>
      </c>
      <c r="L2003" s="7"/>
      <c r="M2003" s="7"/>
      <c r="N2003" s="7">
        <f>Produccion[[#This Row],[Cant. Bolsas]]*Produccion[[#This Row],[Kilos Bolsa]]</f>
        <v>0</v>
      </c>
      <c r="O2003" s="8" t="s">
        <v>45</v>
      </c>
      <c r="P2003" s="29">
        <f>Produccion[[#This Row],[Kilos Producidos]]*VLOOKUP(Produccion[[#This Row],[PRODUCTO]],ValorXKG[#All],2,FALSE)</f>
        <v>0</v>
      </c>
    </row>
    <row r="2004" spans="4:16" x14ac:dyDescent="0.25">
      <c r="D2004" s="4" t="s">
        <v>826</v>
      </c>
      <c r="E2004" s="5">
        <v>44790</v>
      </c>
      <c r="F2004" s="6">
        <v>0.91666666666666663</v>
      </c>
      <c r="G2004" s="6">
        <v>0.25</v>
      </c>
      <c r="H2004" s="6">
        <f>MOD(Produccion[HORA FIN]-Produccion[HORA INICIO],1)</f>
        <v>0.33333333333333337</v>
      </c>
      <c r="I2004" s="16" t="s">
        <v>306</v>
      </c>
      <c r="J2004" s="7" t="s">
        <v>788</v>
      </c>
      <c r="K2004" s="7" t="s">
        <v>26</v>
      </c>
      <c r="L2004" s="7">
        <v>76</v>
      </c>
      <c r="M2004" s="7">
        <v>40</v>
      </c>
      <c r="N2004" s="7">
        <f>Produccion[[#This Row],[Cant. Bolsas]]*Produccion[[#This Row],[Kilos Bolsa]]</f>
        <v>3040</v>
      </c>
      <c r="O2004" s="8" t="s">
        <v>827</v>
      </c>
      <c r="P2004" s="29">
        <f>Produccion[[#This Row],[Kilos Producidos]]*VLOOKUP(Produccion[[#This Row],[PRODUCTO]],ValorXKG[#All],2,FALSE)</f>
        <v>456000</v>
      </c>
    </row>
    <row r="2005" spans="4:16" x14ac:dyDescent="0.25">
      <c r="D2005" s="4" t="s">
        <v>825</v>
      </c>
      <c r="E2005" s="5">
        <v>44791</v>
      </c>
      <c r="F2005" s="6">
        <v>0.25</v>
      </c>
      <c r="G2005" s="6">
        <v>0.29166666666666669</v>
      </c>
      <c r="H2005" s="6">
        <f>MOD(Produccion[HORA FIN]-Produccion[HORA INICIO],1)</f>
        <v>4.1666666666666685E-2</v>
      </c>
      <c r="I2005" s="16" t="s">
        <v>22</v>
      </c>
      <c r="J2005" s="7" t="s">
        <v>66</v>
      </c>
      <c r="K2005" s="7" t="s">
        <v>23</v>
      </c>
      <c r="L2005" s="7"/>
      <c r="M2005" s="7"/>
      <c r="N2005" s="7">
        <f>Produccion[[#This Row],[Cant. Bolsas]]*Produccion[[#This Row],[Kilos Bolsa]]</f>
        <v>0</v>
      </c>
      <c r="O2005" s="8" t="s">
        <v>45</v>
      </c>
      <c r="P2005" s="29">
        <f>Produccion[[#This Row],[Kilos Producidos]]*VLOOKUP(Produccion[[#This Row],[PRODUCTO]],ValorXKG[#All],2,FALSE)</f>
        <v>0</v>
      </c>
    </row>
    <row r="2006" spans="4:16" x14ac:dyDescent="0.25">
      <c r="D2006" s="4" t="s">
        <v>825</v>
      </c>
      <c r="E2006" s="5">
        <v>44791</v>
      </c>
      <c r="F2006" s="6">
        <v>0.29166666666666669</v>
      </c>
      <c r="G2006" s="6">
        <v>0.38194444444444442</v>
      </c>
      <c r="H2006" s="6">
        <f>MOD(Produccion[HORA FIN]-Produccion[HORA INICIO],1)</f>
        <v>9.0277777777777735E-2</v>
      </c>
      <c r="I2006" s="16" t="s">
        <v>531</v>
      </c>
      <c r="J2006" s="7" t="s">
        <v>66</v>
      </c>
      <c r="K2006" s="7" t="s">
        <v>26</v>
      </c>
      <c r="L2006" s="7">
        <v>9</v>
      </c>
      <c r="M2006" s="7">
        <v>40</v>
      </c>
      <c r="N2006" s="7">
        <f>Produccion[[#This Row],[Cant. Bolsas]]*Produccion[[#This Row],[Kilos Bolsa]]</f>
        <v>360</v>
      </c>
      <c r="O2006" s="8" t="s">
        <v>827</v>
      </c>
      <c r="P2006" s="29">
        <f>Produccion[[#This Row],[Kilos Producidos]]*VLOOKUP(Produccion[[#This Row],[PRODUCTO]],ValorXKG[#All],2,FALSE)</f>
        <v>54000</v>
      </c>
    </row>
    <row r="2007" spans="4:16" x14ac:dyDescent="0.25">
      <c r="D2007" s="4" t="s">
        <v>825</v>
      </c>
      <c r="E2007" s="5">
        <v>44791</v>
      </c>
      <c r="F2007" s="6">
        <v>0.38194444444444442</v>
      </c>
      <c r="G2007" s="6">
        <v>0.41666666666666669</v>
      </c>
      <c r="H2007" s="6">
        <f>MOD(Produccion[HORA FIN]-Produccion[HORA INICIO],1)</f>
        <v>3.4722222222222265E-2</v>
      </c>
      <c r="I2007" s="16" t="s">
        <v>22</v>
      </c>
      <c r="J2007" s="7" t="s">
        <v>66</v>
      </c>
      <c r="K2007" s="7" t="s">
        <v>23</v>
      </c>
      <c r="L2007" s="7"/>
      <c r="M2007" s="7"/>
      <c r="N2007" s="7">
        <f>Produccion[[#This Row],[Cant. Bolsas]]*Produccion[[#This Row],[Kilos Bolsa]]</f>
        <v>0</v>
      </c>
      <c r="O2007" s="8" t="s">
        <v>28</v>
      </c>
      <c r="P2007" s="29">
        <f>Produccion[[#This Row],[Kilos Producidos]]*VLOOKUP(Produccion[[#This Row],[PRODUCTO]],ValorXKG[#All],2,FALSE)</f>
        <v>0</v>
      </c>
    </row>
    <row r="2008" spans="4:16" x14ac:dyDescent="0.25">
      <c r="D2008" s="4" t="s">
        <v>825</v>
      </c>
      <c r="E2008" s="5">
        <v>44791</v>
      </c>
      <c r="F2008" s="6">
        <v>0.41666666666666669</v>
      </c>
      <c r="G2008" s="6">
        <v>0.58333333333333337</v>
      </c>
      <c r="H2008" s="6">
        <f>MOD(Produccion[HORA FIN]-Produccion[HORA INICIO],1)</f>
        <v>0.16666666666666669</v>
      </c>
      <c r="I2008" s="16" t="s">
        <v>405</v>
      </c>
      <c r="J2008" s="7" t="s">
        <v>66</v>
      </c>
      <c r="K2008" s="7" t="s">
        <v>30</v>
      </c>
      <c r="L2008" s="7">
        <v>65</v>
      </c>
      <c r="M2008" s="7">
        <v>20</v>
      </c>
      <c r="N2008" s="7">
        <f>Produccion[[#This Row],[Cant. Bolsas]]*Produccion[[#This Row],[Kilos Bolsa]]</f>
        <v>1300</v>
      </c>
      <c r="O2008" s="8" t="s">
        <v>827</v>
      </c>
      <c r="P2008" s="29">
        <f>Produccion[[#This Row],[Kilos Producidos]]*VLOOKUP(Produccion[[#This Row],[PRODUCTO]],ValorXKG[#All],2,FALSE)</f>
        <v>117000</v>
      </c>
    </row>
    <row r="2009" spans="4:16" x14ac:dyDescent="0.25">
      <c r="D2009" s="4" t="s">
        <v>824</v>
      </c>
      <c r="E2009" s="5">
        <v>44791</v>
      </c>
      <c r="F2009" s="6">
        <v>0.58333333333333337</v>
      </c>
      <c r="G2009" s="6">
        <v>0.84722222222222221</v>
      </c>
      <c r="H2009" s="6">
        <f>MOD(Produccion[HORA FIN]-Produccion[HORA INICIO],1)</f>
        <v>0.26388888888888884</v>
      </c>
      <c r="I2009" s="16" t="s">
        <v>532</v>
      </c>
      <c r="J2009" s="7" t="s">
        <v>74</v>
      </c>
      <c r="K2009" s="7" t="s">
        <v>30</v>
      </c>
      <c r="L2009" s="7">
        <v>98</v>
      </c>
      <c r="M2009" s="7">
        <v>20</v>
      </c>
      <c r="N2009" s="7">
        <f>Produccion[[#This Row],[Cant. Bolsas]]*Produccion[[#This Row],[Kilos Bolsa]]</f>
        <v>1960</v>
      </c>
      <c r="O2009" s="8" t="s">
        <v>827</v>
      </c>
      <c r="P2009" s="29">
        <f>Produccion[[#This Row],[Kilos Producidos]]*VLOOKUP(Produccion[[#This Row],[PRODUCTO]],ValorXKG[#All],2,FALSE)</f>
        <v>176400</v>
      </c>
    </row>
    <row r="2010" spans="4:16" x14ac:dyDescent="0.25">
      <c r="D2010" s="4" t="s">
        <v>824</v>
      </c>
      <c r="E2010" s="5">
        <v>44791</v>
      </c>
      <c r="F2010" s="6">
        <v>0.84722222222222221</v>
      </c>
      <c r="G2010" s="6">
        <v>0.91666666666666663</v>
      </c>
      <c r="H2010" s="6">
        <f>MOD(Produccion[HORA FIN]-Produccion[HORA INICIO],1)</f>
        <v>6.944444444444442E-2</v>
      </c>
      <c r="I2010" s="16" t="s">
        <v>22</v>
      </c>
      <c r="J2010" s="7" t="s">
        <v>74</v>
      </c>
      <c r="K2010" s="7" t="s">
        <v>23</v>
      </c>
      <c r="L2010" s="7"/>
      <c r="M2010" s="7"/>
      <c r="N2010" s="7">
        <f>Produccion[[#This Row],[Cant. Bolsas]]*Produccion[[#This Row],[Kilos Bolsa]]</f>
        <v>0</v>
      </c>
      <c r="O2010" s="8" t="s">
        <v>364</v>
      </c>
      <c r="P2010" s="29">
        <f>Produccion[[#This Row],[Kilos Producidos]]*VLOOKUP(Produccion[[#This Row],[PRODUCTO]],ValorXKG[#All],2,FALSE)</f>
        <v>0</v>
      </c>
    </row>
    <row r="2011" spans="4:16" x14ac:dyDescent="0.25">
      <c r="D2011" s="4" t="s">
        <v>826</v>
      </c>
      <c r="E2011" s="5">
        <v>44791</v>
      </c>
      <c r="F2011" s="6">
        <v>0.91666666666666663</v>
      </c>
      <c r="G2011" s="6">
        <v>0.99305555555555558</v>
      </c>
      <c r="H2011" s="6">
        <f>MOD(Produccion[HORA FIN]-Produccion[HORA INICIO],1)</f>
        <v>7.6388888888888951E-2</v>
      </c>
      <c r="I2011" s="16" t="s">
        <v>22</v>
      </c>
      <c r="J2011" s="7" t="s">
        <v>788</v>
      </c>
      <c r="K2011" s="7" t="s">
        <v>23</v>
      </c>
      <c r="L2011" s="7"/>
      <c r="M2011" s="7"/>
      <c r="N2011" s="7">
        <f>Produccion[[#This Row],[Cant. Bolsas]]*Produccion[[#This Row],[Kilos Bolsa]]</f>
        <v>0</v>
      </c>
      <c r="O2011" s="8" t="s">
        <v>412</v>
      </c>
      <c r="P2011" s="29">
        <f>Produccion[[#This Row],[Kilos Producidos]]*VLOOKUP(Produccion[[#This Row],[PRODUCTO]],ValorXKG[#All],2,FALSE)</f>
        <v>0</v>
      </c>
    </row>
    <row r="2012" spans="4:16" x14ac:dyDescent="0.25">
      <c r="D2012" s="4" t="s">
        <v>826</v>
      </c>
      <c r="E2012" s="5">
        <v>44791</v>
      </c>
      <c r="F2012" s="6">
        <v>0.99305555555555558</v>
      </c>
      <c r="G2012" s="6">
        <v>0.25</v>
      </c>
      <c r="H2012" s="6">
        <f>MOD(Produccion[HORA FIN]-Produccion[HORA INICIO],1)</f>
        <v>0.25694444444444442</v>
      </c>
      <c r="I2012" s="16" t="s">
        <v>533</v>
      </c>
      <c r="J2012" s="7" t="s">
        <v>788</v>
      </c>
      <c r="K2012" s="7" t="s">
        <v>32</v>
      </c>
      <c r="L2012" s="7">
        <v>63</v>
      </c>
      <c r="M2012" s="7">
        <v>30</v>
      </c>
      <c r="N2012" s="7">
        <f>Produccion[[#This Row],[Cant. Bolsas]]*Produccion[[#This Row],[Kilos Bolsa]]</f>
        <v>1890</v>
      </c>
      <c r="O2012" s="8" t="s">
        <v>827</v>
      </c>
      <c r="P2012" s="29">
        <f>Produccion[[#This Row],[Kilos Producidos]]*VLOOKUP(Produccion[[#This Row],[PRODUCTO]],ValorXKG[#All],2,FALSE)</f>
        <v>217350</v>
      </c>
    </row>
    <row r="2013" spans="4:16" x14ac:dyDescent="0.25">
      <c r="D2013" s="4" t="s">
        <v>825</v>
      </c>
      <c r="E2013" s="5">
        <v>44792</v>
      </c>
      <c r="F2013" s="6">
        <v>0.25</v>
      </c>
      <c r="G2013" s="6">
        <v>0.58333333333333337</v>
      </c>
      <c r="H2013" s="6">
        <f>MOD(Produccion[HORA FIN]-Produccion[HORA INICIO],1)</f>
        <v>0.33333333333333337</v>
      </c>
      <c r="I2013" s="16" t="s">
        <v>396</v>
      </c>
      <c r="J2013" s="7" t="s">
        <v>66</v>
      </c>
      <c r="K2013" s="7" t="s">
        <v>64</v>
      </c>
      <c r="L2013" s="7">
        <v>66</v>
      </c>
      <c r="M2013" s="7">
        <v>30</v>
      </c>
      <c r="N2013" s="7">
        <f>Produccion[[#This Row],[Cant. Bolsas]]*Produccion[[#This Row],[Kilos Bolsa]]</f>
        <v>1980</v>
      </c>
      <c r="O2013" s="8" t="s">
        <v>827</v>
      </c>
      <c r="P2013" s="29">
        <f>Produccion[[#This Row],[Kilos Producidos]]*VLOOKUP(Produccion[[#This Row],[PRODUCTO]],ValorXKG[#All],2,FALSE)</f>
        <v>227700</v>
      </c>
    </row>
    <row r="2014" spans="4:16" x14ac:dyDescent="0.25">
      <c r="D2014" s="4" t="s">
        <v>824</v>
      </c>
      <c r="E2014" s="5">
        <v>44792</v>
      </c>
      <c r="F2014" s="6">
        <v>0.58333333333333337</v>
      </c>
      <c r="G2014" s="6">
        <v>0.91666666666666663</v>
      </c>
      <c r="H2014" s="6">
        <f>MOD(Produccion[HORA FIN]-Produccion[HORA INICIO],1)</f>
        <v>0.33333333333333326</v>
      </c>
      <c r="I2014" s="16" t="s">
        <v>139</v>
      </c>
      <c r="J2014" s="7" t="s">
        <v>783</v>
      </c>
      <c r="K2014" s="7" t="s">
        <v>64</v>
      </c>
      <c r="L2014" s="7">
        <v>70</v>
      </c>
      <c r="M2014" s="7">
        <v>30</v>
      </c>
      <c r="N2014" s="7">
        <f>Produccion[[#This Row],[Cant. Bolsas]]*Produccion[[#This Row],[Kilos Bolsa]]</f>
        <v>2100</v>
      </c>
      <c r="O2014" s="8" t="s">
        <v>827</v>
      </c>
      <c r="P2014" s="29">
        <f>Produccion[[#This Row],[Kilos Producidos]]*VLOOKUP(Produccion[[#This Row],[PRODUCTO]],ValorXKG[#All],2,FALSE)</f>
        <v>241500</v>
      </c>
    </row>
    <row r="2015" spans="4:16" x14ac:dyDescent="0.25">
      <c r="D2015" s="4" t="s">
        <v>826</v>
      </c>
      <c r="E2015" s="5">
        <v>44792</v>
      </c>
      <c r="F2015" s="6">
        <v>0.91666666666666663</v>
      </c>
      <c r="G2015" s="6">
        <v>0.25</v>
      </c>
      <c r="H2015" s="6">
        <f>MOD(Produccion[HORA FIN]-Produccion[HORA INICIO],1)</f>
        <v>0.33333333333333337</v>
      </c>
      <c r="I2015" s="16" t="s">
        <v>42</v>
      </c>
      <c r="J2015" s="7" t="s">
        <v>788</v>
      </c>
      <c r="K2015" s="7" t="s">
        <v>32</v>
      </c>
      <c r="L2015" s="7">
        <v>72</v>
      </c>
      <c r="M2015" s="7">
        <v>30</v>
      </c>
      <c r="N2015" s="7">
        <f>Produccion[[#This Row],[Cant. Bolsas]]*Produccion[[#This Row],[Kilos Bolsa]]</f>
        <v>2160</v>
      </c>
      <c r="O2015" s="8" t="s">
        <v>827</v>
      </c>
      <c r="P2015" s="29">
        <f>Produccion[[#This Row],[Kilos Producidos]]*VLOOKUP(Produccion[[#This Row],[PRODUCTO]],ValorXKG[#All],2,FALSE)</f>
        <v>248400</v>
      </c>
    </row>
    <row r="2016" spans="4:16" x14ac:dyDescent="0.25">
      <c r="D2016" s="4" t="s">
        <v>825</v>
      </c>
      <c r="E2016" s="5">
        <v>44793</v>
      </c>
      <c r="F2016" s="6">
        <v>0.25</v>
      </c>
      <c r="G2016" s="6">
        <v>0.29166666666666669</v>
      </c>
      <c r="H2016" s="6">
        <f>MOD(Produccion[HORA FIN]-Produccion[HORA INICIO],1)</f>
        <v>4.1666666666666685E-2</v>
      </c>
      <c r="I2016" s="16" t="s">
        <v>22</v>
      </c>
      <c r="J2016" s="7" t="s">
        <v>413</v>
      </c>
      <c r="K2016" s="7" t="s">
        <v>23</v>
      </c>
      <c r="L2016" s="7"/>
      <c r="M2016" s="7"/>
      <c r="N2016" s="7">
        <f>Produccion[[#This Row],[Cant. Bolsas]]*Produccion[[#This Row],[Kilos Bolsa]]</f>
        <v>0</v>
      </c>
      <c r="O2016" s="8" t="s">
        <v>45</v>
      </c>
      <c r="P2016" s="29">
        <f>Produccion[[#This Row],[Kilos Producidos]]*VLOOKUP(Produccion[[#This Row],[PRODUCTO]],ValorXKG[#All],2,FALSE)</f>
        <v>0</v>
      </c>
    </row>
    <row r="2017" spans="4:16" x14ac:dyDescent="0.25">
      <c r="D2017" s="4" t="s">
        <v>825</v>
      </c>
      <c r="E2017" s="5">
        <v>44793</v>
      </c>
      <c r="F2017" s="6">
        <v>0.29166666666666669</v>
      </c>
      <c r="G2017" s="6">
        <v>0.45833333333333331</v>
      </c>
      <c r="H2017" s="6">
        <f>MOD(Produccion[HORA FIN]-Produccion[HORA INICIO],1)</f>
        <v>0.16666666666666663</v>
      </c>
      <c r="I2017" s="16" t="s">
        <v>22</v>
      </c>
      <c r="J2017" s="7" t="s">
        <v>413</v>
      </c>
      <c r="K2017" s="7" t="s">
        <v>23</v>
      </c>
      <c r="L2017" s="7"/>
      <c r="M2017" s="7"/>
      <c r="N2017" s="7">
        <f>Produccion[[#This Row],[Cant. Bolsas]]*Produccion[[#This Row],[Kilos Bolsa]]</f>
        <v>0</v>
      </c>
      <c r="O2017" s="8" t="s">
        <v>317</v>
      </c>
      <c r="P2017" s="29">
        <f>Produccion[[#This Row],[Kilos Producidos]]*VLOOKUP(Produccion[[#This Row],[PRODUCTO]],ValorXKG[#All],2,FALSE)</f>
        <v>0</v>
      </c>
    </row>
    <row r="2018" spans="4:16" x14ac:dyDescent="0.25">
      <c r="D2018" s="4" t="s">
        <v>825</v>
      </c>
      <c r="E2018" s="5">
        <v>44793</v>
      </c>
      <c r="F2018" s="6">
        <v>0.45833333333333331</v>
      </c>
      <c r="G2018" s="6">
        <v>0.58333333333333337</v>
      </c>
      <c r="H2018" s="6">
        <f>MOD(Produccion[HORA FIN]-Produccion[HORA INICIO],1)</f>
        <v>0.12500000000000006</v>
      </c>
      <c r="I2018" s="16" t="s">
        <v>534</v>
      </c>
      <c r="J2018" s="7" t="s">
        <v>413</v>
      </c>
      <c r="K2018" s="7" t="s">
        <v>13</v>
      </c>
      <c r="L2018" s="7">
        <v>28</v>
      </c>
      <c r="M2018" s="7">
        <v>50</v>
      </c>
      <c r="N2018" s="7">
        <f>Produccion[[#This Row],[Cant. Bolsas]]*Produccion[[#This Row],[Kilos Bolsa]]</f>
        <v>1400</v>
      </c>
      <c r="O2018" s="8" t="s">
        <v>827</v>
      </c>
      <c r="P2018" s="29">
        <f>Produccion[[#This Row],[Kilos Producidos]]*VLOOKUP(Produccion[[#This Row],[PRODUCTO]],ValorXKG[#All],2,FALSE)</f>
        <v>140000</v>
      </c>
    </row>
    <row r="2019" spans="4:16" x14ac:dyDescent="0.25">
      <c r="D2019" s="4" t="s">
        <v>824</v>
      </c>
      <c r="E2019" s="5">
        <v>44793</v>
      </c>
      <c r="F2019" s="6">
        <v>0.58333333333333337</v>
      </c>
      <c r="G2019" s="6">
        <v>0.75</v>
      </c>
      <c r="H2019" s="6">
        <f>MOD(Produccion[HORA FIN]-Produccion[HORA INICIO],1)</f>
        <v>0.16666666666666663</v>
      </c>
      <c r="I2019" s="16" t="s">
        <v>451</v>
      </c>
      <c r="J2019" s="7" t="s">
        <v>783</v>
      </c>
      <c r="K2019" s="7" t="s">
        <v>13</v>
      </c>
      <c r="L2019" s="7">
        <v>27</v>
      </c>
      <c r="M2019" s="7">
        <v>50</v>
      </c>
      <c r="N2019" s="7">
        <f>Produccion[[#This Row],[Cant. Bolsas]]*Produccion[[#This Row],[Kilos Bolsa]]</f>
        <v>1350</v>
      </c>
      <c r="O2019" s="8" t="s">
        <v>827</v>
      </c>
      <c r="P2019" s="29">
        <f>Produccion[[#This Row],[Kilos Producidos]]*VLOOKUP(Produccion[[#This Row],[PRODUCTO]],ValorXKG[#All],2,FALSE)</f>
        <v>135000</v>
      </c>
    </row>
    <row r="2020" spans="4:16" x14ac:dyDescent="0.25">
      <c r="D2020" s="4" t="s">
        <v>824</v>
      </c>
      <c r="E2020" s="5">
        <v>44793</v>
      </c>
      <c r="F2020" s="6">
        <v>0.75</v>
      </c>
      <c r="G2020" s="6">
        <v>0.83333333333333337</v>
      </c>
      <c r="H2020" s="6">
        <f>MOD(Produccion[HORA FIN]-Produccion[HORA INICIO],1)</f>
        <v>8.333333333333337E-2</v>
      </c>
      <c r="I2020" s="16" t="s">
        <v>22</v>
      </c>
      <c r="J2020" s="7" t="s">
        <v>783</v>
      </c>
      <c r="K2020" s="7" t="s">
        <v>23</v>
      </c>
      <c r="L2020" s="7"/>
      <c r="M2020" s="7"/>
      <c r="N2020" s="7">
        <f>Produccion[[#This Row],[Cant. Bolsas]]*Produccion[[#This Row],[Kilos Bolsa]]</f>
        <v>0</v>
      </c>
      <c r="O2020" s="8" t="s">
        <v>24</v>
      </c>
      <c r="P2020" s="29">
        <f>Produccion[[#This Row],[Kilos Producidos]]*VLOOKUP(Produccion[[#This Row],[PRODUCTO]],ValorXKG[#All],2,FALSE)</f>
        <v>0</v>
      </c>
    </row>
    <row r="2021" spans="4:16" x14ac:dyDescent="0.25">
      <c r="D2021" s="4" t="s">
        <v>825</v>
      </c>
      <c r="E2021" s="5">
        <v>44795</v>
      </c>
      <c r="F2021" s="6">
        <v>0.25</v>
      </c>
      <c r="G2021" s="6">
        <v>0.34027777777777779</v>
      </c>
      <c r="H2021" s="6">
        <f>MOD(Produccion[HORA FIN]-Produccion[HORA INICIO],1)</f>
        <v>9.027777777777779E-2</v>
      </c>
      <c r="I2021" s="16" t="s">
        <v>22</v>
      </c>
      <c r="J2021" s="7" t="s">
        <v>66</v>
      </c>
      <c r="K2021" s="7" t="s">
        <v>23</v>
      </c>
      <c r="L2021" s="7"/>
      <c r="M2021" s="7"/>
      <c r="N2021" s="7">
        <f>Produccion[[#This Row],[Cant. Bolsas]]*Produccion[[#This Row],[Kilos Bolsa]]</f>
        <v>0</v>
      </c>
      <c r="O2021" s="8" t="s">
        <v>24</v>
      </c>
      <c r="P2021" s="29">
        <f>Produccion[[#This Row],[Kilos Producidos]]*VLOOKUP(Produccion[[#This Row],[PRODUCTO]],ValorXKG[#All],2,FALSE)</f>
        <v>0</v>
      </c>
    </row>
    <row r="2022" spans="4:16" x14ac:dyDescent="0.25">
      <c r="D2022" s="4" t="s">
        <v>825</v>
      </c>
      <c r="E2022" s="5">
        <v>44795</v>
      </c>
      <c r="F2022" s="6">
        <v>0.34027777777777779</v>
      </c>
      <c r="G2022" s="6">
        <v>0.58333333333333337</v>
      </c>
      <c r="H2022" s="6">
        <f>MOD(Produccion[HORA FIN]-Produccion[HORA INICIO],1)</f>
        <v>0.24305555555555558</v>
      </c>
      <c r="I2022" s="16" t="s">
        <v>535</v>
      </c>
      <c r="J2022" s="7" t="s">
        <v>66</v>
      </c>
      <c r="K2022" s="7" t="s">
        <v>19</v>
      </c>
      <c r="L2022" s="7">
        <v>39</v>
      </c>
      <c r="M2022" s="7">
        <v>50</v>
      </c>
      <c r="N2022" s="7">
        <f>Produccion[[#This Row],[Cant. Bolsas]]*Produccion[[#This Row],[Kilos Bolsa]]</f>
        <v>1950</v>
      </c>
      <c r="O2022" s="8" t="s">
        <v>827</v>
      </c>
      <c r="P2022" s="29">
        <f>Produccion[[#This Row],[Kilos Producidos]]*VLOOKUP(Produccion[[#This Row],[PRODUCTO]],ValorXKG[#All],2,FALSE)</f>
        <v>195000</v>
      </c>
    </row>
    <row r="2023" spans="4:16" x14ac:dyDescent="0.25">
      <c r="D2023" s="4" t="s">
        <v>824</v>
      </c>
      <c r="E2023" s="5">
        <v>44795</v>
      </c>
      <c r="F2023" s="6">
        <v>0.58333333333333337</v>
      </c>
      <c r="G2023" s="6">
        <v>0.70833333333333337</v>
      </c>
      <c r="H2023" s="6">
        <f>MOD(Produccion[HORA FIN]-Produccion[HORA INICIO],1)</f>
        <v>0.125</v>
      </c>
      <c r="I2023" s="16" t="s">
        <v>536</v>
      </c>
      <c r="J2023" s="7" t="s">
        <v>783</v>
      </c>
      <c r="K2023" s="7" t="s">
        <v>19</v>
      </c>
      <c r="L2023" s="7">
        <v>19</v>
      </c>
      <c r="M2023" s="7">
        <v>50</v>
      </c>
      <c r="N2023" s="7">
        <f>Produccion[[#This Row],[Cant. Bolsas]]*Produccion[[#This Row],[Kilos Bolsa]]</f>
        <v>950</v>
      </c>
      <c r="O2023" s="8" t="s">
        <v>827</v>
      </c>
      <c r="P2023" s="29">
        <f>Produccion[[#This Row],[Kilos Producidos]]*VLOOKUP(Produccion[[#This Row],[PRODUCTO]],ValorXKG[#All],2,FALSE)</f>
        <v>95000</v>
      </c>
    </row>
    <row r="2024" spans="4:16" x14ac:dyDescent="0.25">
      <c r="D2024" s="4" t="s">
        <v>824</v>
      </c>
      <c r="E2024" s="5">
        <v>44795</v>
      </c>
      <c r="F2024" s="6">
        <v>0.70833333333333337</v>
      </c>
      <c r="G2024" s="6">
        <v>0.75</v>
      </c>
      <c r="H2024" s="6">
        <f>MOD(Produccion[HORA FIN]-Produccion[HORA INICIO],1)</f>
        <v>4.166666666666663E-2</v>
      </c>
      <c r="I2024" s="16" t="s">
        <v>22</v>
      </c>
      <c r="J2024" s="7" t="s">
        <v>783</v>
      </c>
      <c r="K2024" s="7" t="s">
        <v>23</v>
      </c>
      <c r="L2024" s="7"/>
      <c r="M2024" s="7"/>
      <c r="N2024" s="7">
        <f>Produccion[[#This Row],[Cant. Bolsas]]*Produccion[[#This Row],[Kilos Bolsa]]</f>
        <v>0</v>
      </c>
      <c r="O2024" s="8" t="s">
        <v>28</v>
      </c>
      <c r="P2024" s="29">
        <f>Produccion[[#This Row],[Kilos Producidos]]*VLOOKUP(Produccion[[#This Row],[PRODUCTO]],ValorXKG[#All],2,FALSE)</f>
        <v>0</v>
      </c>
    </row>
    <row r="2025" spans="4:16" x14ac:dyDescent="0.25">
      <c r="D2025" s="4" t="s">
        <v>824</v>
      </c>
      <c r="E2025" s="5">
        <v>44795</v>
      </c>
      <c r="F2025" s="6">
        <v>0.75</v>
      </c>
      <c r="G2025" s="6">
        <v>0.91666666666666663</v>
      </c>
      <c r="H2025" s="6">
        <f>MOD(Produccion[HORA FIN]-Produccion[HORA INICIO],1)</f>
        <v>0.16666666666666663</v>
      </c>
      <c r="I2025" s="16" t="s">
        <v>360</v>
      </c>
      <c r="J2025" s="7" t="s">
        <v>783</v>
      </c>
      <c r="K2025" s="7" t="s">
        <v>30</v>
      </c>
      <c r="L2025" s="7">
        <v>63</v>
      </c>
      <c r="M2025" s="7">
        <v>20</v>
      </c>
      <c r="N2025" s="7">
        <f>Produccion[[#This Row],[Cant. Bolsas]]*Produccion[[#This Row],[Kilos Bolsa]]</f>
        <v>1260</v>
      </c>
      <c r="O2025" s="8" t="s">
        <v>827</v>
      </c>
      <c r="P2025" s="29">
        <f>Produccion[[#This Row],[Kilos Producidos]]*VLOOKUP(Produccion[[#This Row],[PRODUCTO]],ValorXKG[#All],2,FALSE)</f>
        <v>113400</v>
      </c>
    </row>
    <row r="2026" spans="4:16" x14ac:dyDescent="0.25">
      <c r="D2026" s="4" t="s">
        <v>826</v>
      </c>
      <c r="E2026" s="5">
        <v>44795</v>
      </c>
      <c r="F2026" s="6">
        <v>0.91666666666666663</v>
      </c>
      <c r="G2026" s="6">
        <v>0.18055555555555555</v>
      </c>
      <c r="H2026" s="6">
        <f>MOD(Produccion[HORA FIN]-Produccion[HORA INICIO],1)</f>
        <v>0.26388888888888895</v>
      </c>
      <c r="I2026" s="16" t="s">
        <v>537</v>
      </c>
      <c r="J2026" s="7" t="s">
        <v>788</v>
      </c>
      <c r="K2026" s="7" t="s">
        <v>30</v>
      </c>
      <c r="L2026" s="7">
        <v>101</v>
      </c>
      <c r="M2026" s="7">
        <v>20</v>
      </c>
      <c r="N2026" s="7">
        <f>Produccion[[#This Row],[Cant. Bolsas]]*Produccion[[#This Row],[Kilos Bolsa]]</f>
        <v>2020</v>
      </c>
      <c r="O2026" s="8" t="s">
        <v>827</v>
      </c>
      <c r="P2026" s="29">
        <f>Produccion[[#This Row],[Kilos Producidos]]*VLOOKUP(Produccion[[#This Row],[PRODUCTO]],ValorXKG[#All],2,FALSE)</f>
        <v>181800</v>
      </c>
    </row>
    <row r="2027" spans="4:16" x14ac:dyDescent="0.25">
      <c r="D2027" s="4" t="s">
        <v>826</v>
      </c>
      <c r="E2027" s="5">
        <v>44795</v>
      </c>
      <c r="F2027" s="6">
        <v>0.18055555555555555</v>
      </c>
      <c r="G2027" s="6">
        <v>0.25</v>
      </c>
      <c r="H2027" s="6">
        <f>MOD(Produccion[HORA FIN]-Produccion[HORA INICIO],1)</f>
        <v>6.9444444444444448E-2</v>
      </c>
      <c r="I2027" s="16" t="s">
        <v>22</v>
      </c>
      <c r="J2027" s="7" t="s">
        <v>788</v>
      </c>
      <c r="K2027" s="7" t="s">
        <v>23</v>
      </c>
      <c r="L2027" s="7">
        <v>0</v>
      </c>
      <c r="M2027" s="7">
        <v>0</v>
      </c>
      <c r="N2027" s="7">
        <f>Produccion[[#This Row],[Cant. Bolsas]]*Produccion[[#This Row],[Kilos Bolsa]]</f>
        <v>0</v>
      </c>
      <c r="O2027" s="8" t="s">
        <v>28</v>
      </c>
      <c r="P2027" s="29">
        <f>Produccion[[#This Row],[Kilos Producidos]]*VLOOKUP(Produccion[[#This Row],[PRODUCTO]],ValorXKG[#All],2,FALSE)</f>
        <v>0</v>
      </c>
    </row>
    <row r="2028" spans="4:16" x14ac:dyDescent="0.25">
      <c r="D2028" s="4" t="s">
        <v>825</v>
      </c>
      <c r="E2028" s="5">
        <v>44796</v>
      </c>
      <c r="F2028" s="6">
        <v>0.25</v>
      </c>
      <c r="G2028" s="6">
        <v>0.29166666666666669</v>
      </c>
      <c r="H2028" s="6">
        <f>MOD(Produccion[HORA FIN]-Produccion[HORA INICIO],1)</f>
        <v>4.1666666666666685E-2</v>
      </c>
      <c r="I2028" s="16" t="s">
        <v>22</v>
      </c>
      <c r="J2028" s="7" t="s">
        <v>66</v>
      </c>
      <c r="K2028" s="7" t="s">
        <v>23</v>
      </c>
      <c r="L2028" s="7"/>
      <c r="M2028" s="7"/>
      <c r="N2028" s="7">
        <f>Produccion[[#This Row],[Cant. Bolsas]]*Produccion[[#This Row],[Kilos Bolsa]]</f>
        <v>0</v>
      </c>
      <c r="O2028" s="8" t="s">
        <v>45</v>
      </c>
      <c r="P2028" s="29">
        <f>Produccion[[#This Row],[Kilos Producidos]]*VLOOKUP(Produccion[[#This Row],[PRODUCTO]],ValorXKG[#All],2,FALSE)</f>
        <v>0</v>
      </c>
    </row>
    <row r="2029" spans="4:16" x14ac:dyDescent="0.25">
      <c r="D2029" s="4" t="s">
        <v>825</v>
      </c>
      <c r="E2029" s="5">
        <v>44796</v>
      </c>
      <c r="F2029" s="6">
        <v>0.29166666666666669</v>
      </c>
      <c r="G2029" s="6">
        <v>0.58333333333333337</v>
      </c>
      <c r="H2029" s="6">
        <f>MOD(Produccion[HORA FIN]-Produccion[HORA INICIO],1)</f>
        <v>0.29166666666666669</v>
      </c>
      <c r="I2029" s="16" t="s">
        <v>379</v>
      </c>
      <c r="J2029" s="7" t="s">
        <v>66</v>
      </c>
      <c r="K2029" s="7" t="s">
        <v>26</v>
      </c>
      <c r="L2029" s="7">
        <v>75</v>
      </c>
      <c r="M2029" s="7">
        <v>40</v>
      </c>
      <c r="N2029" s="7">
        <f>Produccion[[#This Row],[Cant. Bolsas]]*Produccion[[#This Row],[Kilos Bolsa]]</f>
        <v>3000</v>
      </c>
      <c r="O2029" s="8" t="s">
        <v>827</v>
      </c>
      <c r="P2029" s="29">
        <f>Produccion[[#This Row],[Kilos Producidos]]*VLOOKUP(Produccion[[#This Row],[PRODUCTO]],ValorXKG[#All],2,FALSE)</f>
        <v>450000</v>
      </c>
    </row>
    <row r="2030" spans="4:16" x14ac:dyDescent="0.25">
      <c r="D2030" s="4" t="s">
        <v>824</v>
      </c>
      <c r="E2030" s="5">
        <v>44796</v>
      </c>
      <c r="F2030" s="6">
        <v>0.58333333333333337</v>
      </c>
      <c r="G2030" s="6">
        <v>0.625</v>
      </c>
      <c r="H2030" s="6">
        <f>MOD(Produccion[HORA FIN]-Produccion[HORA INICIO],1)</f>
        <v>4.166666666666663E-2</v>
      </c>
      <c r="I2030" s="16" t="s">
        <v>22</v>
      </c>
      <c r="J2030" s="7" t="s">
        <v>783</v>
      </c>
      <c r="K2030" s="7" t="s">
        <v>26</v>
      </c>
      <c r="L2030" s="7"/>
      <c r="M2030" s="7"/>
      <c r="N2030" s="7">
        <f>Produccion[[#This Row],[Cant. Bolsas]]*Produccion[[#This Row],[Kilos Bolsa]]</f>
        <v>0</v>
      </c>
      <c r="O2030" s="8" t="s">
        <v>827</v>
      </c>
      <c r="P2030" s="29">
        <f>Produccion[[#This Row],[Kilos Producidos]]*VLOOKUP(Produccion[[#This Row],[PRODUCTO]],ValorXKG[#All],2,FALSE)</f>
        <v>0</v>
      </c>
    </row>
    <row r="2031" spans="4:16" x14ac:dyDescent="0.25">
      <c r="D2031" s="4" t="s">
        <v>824</v>
      </c>
      <c r="E2031" s="5">
        <v>44796</v>
      </c>
      <c r="F2031" s="6">
        <v>0.625</v>
      </c>
      <c r="G2031" s="6">
        <v>0.66666666666666663</v>
      </c>
      <c r="H2031" s="6">
        <f>MOD(Produccion[HORA FIN]-Produccion[HORA INICIO],1)</f>
        <v>4.166666666666663E-2</v>
      </c>
      <c r="I2031" s="16" t="s">
        <v>22</v>
      </c>
      <c r="J2031" s="7" t="s">
        <v>783</v>
      </c>
      <c r="K2031" s="7" t="s">
        <v>23</v>
      </c>
      <c r="L2031" s="7"/>
      <c r="M2031" s="7"/>
      <c r="N2031" s="7">
        <f>Produccion[[#This Row],[Cant. Bolsas]]*Produccion[[#This Row],[Kilos Bolsa]]</f>
        <v>0</v>
      </c>
      <c r="O2031" s="8" t="s">
        <v>45</v>
      </c>
      <c r="P2031" s="29">
        <f>Produccion[[#This Row],[Kilos Producidos]]*VLOOKUP(Produccion[[#This Row],[PRODUCTO]],ValorXKG[#All],2,FALSE)</f>
        <v>0</v>
      </c>
    </row>
    <row r="2032" spans="4:16" x14ac:dyDescent="0.25">
      <c r="D2032" s="4" t="s">
        <v>824</v>
      </c>
      <c r="E2032" s="5">
        <v>44796</v>
      </c>
      <c r="F2032" s="6">
        <v>0.66666666666666663</v>
      </c>
      <c r="G2032" s="6">
        <v>0.70833333333333337</v>
      </c>
      <c r="H2032" s="6">
        <f>MOD(Produccion[HORA FIN]-Produccion[HORA INICIO],1)</f>
        <v>4.1666666666666741E-2</v>
      </c>
      <c r="I2032" s="16" t="s">
        <v>12</v>
      </c>
      <c r="J2032" s="7" t="s">
        <v>783</v>
      </c>
      <c r="K2032" s="7" t="s">
        <v>30</v>
      </c>
      <c r="L2032" s="7">
        <v>10</v>
      </c>
      <c r="M2032" s="7">
        <v>20</v>
      </c>
      <c r="N2032" s="7">
        <f>Produccion[[#This Row],[Cant. Bolsas]]*Produccion[[#This Row],[Kilos Bolsa]]</f>
        <v>200</v>
      </c>
      <c r="O2032" s="8" t="s">
        <v>827</v>
      </c>
      <c r="P2032" s="29">
        <f>Produccion[[#This Row],[Kilos Producidos]]*VLOOKUP(Produccion[[#This Row],[PRODUCTO]],ValorXKG[#All],2,FALSE)</f>
        <v>18000</v>
      </c>
    </row>
    <row r="2033" spans="4:16" x14ac:dyDescent="0.25">
      <c r="D2033" s="4" t="s">
        <v>824</v>
      </c>
      <c r="E2033" s="5">
        <v>44796</v>
      </c>
      <c r="F2033" s="6">
        <v>0.70833333333333337</v>
      </c>
      <c r="G2033" s="6">
        <v>0.91666666666666663</v>
      </c>
      <c r="H2033" s="6">
        <f>MOD(Produccion[HORA FIN]-Produccion[HORA INICIO],1)</f>
        <v>0.20833333333333326</v>
      </c>
      <c r="I2033" s="16" t="s">
        <v>141</v>
      </c>
      <c r="J2033" s="7" t="s">
        <v>783</v>
      </c>
      <c r="K2033" s="7" t="s">
        <v>64</v>
      </c>
      <c r="L2033" s="7">
        <v>55</v>
      </c>
      <c r="M2033" s="7">
        <v>30</v>
      </c>
      <c r="N2033" s="7">
        <f>Produccion[[#This Row],[Cant. Bolsas]]*Produccion[[#This Row],[Kilos Bolsa]]</f>
        <v>1650</v>
      </c>
      <c r="O2033" s="8" t="s">
        <v>827</v>
      </c>
      <c r="P2033" s="29">
        <f>Produccion[[#This Row],[Kilos Producidos]]*VLOOKUP(Produccion[[#This Row],[PRODUCTO]],ValorXKG[#All],2,FALSE)</f>
        <v>189750</v>
      </c>
    </row>
    <row r="2034" spans="4:16" x14ac:dyDescent="0.25">
      <c r="D2034" s="4" t="s">
        <v>826</v>
      </c>
      <c r="E2034" s="5">
        <v>44796</v>
      </c>
      <c r="F2034" s="6">
        <v>0.91666666666666663</v>
      </c>
      <c r="G2034" s="6">
        <v>0.25</v>
      </c>
      <c r="H2034" s="6">
        <f>MOD(Produccion[HORA FIN]-Produccion[HORA INICIO],1)</f>
        <v>0.33333333333333337</v>
      </c>
      <c r="I2034" s="16" t="s">
        <v>411</v>
      </c>
      <c r="J2034" s="7" t="s">
        <v>788</v>
      </c>
      <c r="K2034" s="7" t="s">
        <v>32</v>
      </c>
      <c r="L2034" s="7">
        <v>67</v>
      </c>
      <c r="M2034" s="7">
        <v>30</v>
      </c>
      <c r="N2034" s="7">
        <f>Produccion[[#This Row],[Cant. Bolsas]]*Produccion[[#This Row],[Kilos Bolsa]]</f>
        <v>2010</v>
      </c>
      <c r="O2034" s="8" t="s">
        <v>827</v>
      </c>
      <c r="P2034" s="29">
        <f>Produccion[[#This Row],[Kilos Producidos]]*VLOOKUP(Produccion[[#This Row],[PRODUCTO]],ValorXKG[#All],2,FALSE)</f>
        <v>231150</v>
      </c>
    </row>
    <row r="2035" spans="4:16" x14ac:dyDescent="0.25">
      <c r="D2035" s="4" t="s">
        <v>825</v>
      </c>
      <c r="E2035" s="5">
        <v>44797</v>
      </c>
      <c r="F2035" s="6">
        <v>0.25</v>
      </c>
      <c r="G2035" s="6">
        <v>0.58333333333333337</v>
      </c>
      <c r="H2035" s="6">
        <f>MOD(Produccion[HORA FIN]-Produccion[HORA INICIO],1)</f>
        <v>0.33333333333333337</v>
      </c>
      <c r="I2035" s="16" t="s">
        <v>139</v>
      </c>
      <c r="J2035" s="7" t="s">
        <v>66</v>
      </c>
      <c r="K2035" s="7" t="s">
        <v>64</v>
      </c>
      <c r="L2035" s="7">
        <v>70</v>
      </c>
      <c r="M2035" s="7">
        <v>30</v>
      </c>
      <c r="N2035" s="7">
        <f>Produccion[[#This Row],[Cant. Bolsas]]*Produccion[[#This Row],[Kilos Bolsa]]</f>
        <v>2100</v>
      </c>
      <c r="O2035" s="8" t="s">
        <v>827</v>
      </c>
      <c r="P2035" s="29">
        <f>Produccion[[#This Row],[Kilos Producidos]]*VLOOKUP(Produccion[[#This Row],[PRODUCTO]],ValorXKG[#All],2,FALSE)</f>
        <v>241500</v>
      </c>
    </row>
    <row r="2036" spans="4:16" x14ac:dyDescent="0.25">
      <c r="D2036" s="4" t="s">
        <v>824</v>
      </c>
      <c r="E2036" s="5">
        <v>44797</v>
      </c>
      <c r="F2036" s="6">
        <v>0.58333333333333337</v>
      </c>
      <c r="G2036" s="6">
        <v>0.61458333333333337</v>
      </c>
      <c r="H2036" s="6">
        <f>MOD(Produccion[HORA FIN]-Produccion[HORA INICIO],1)</f>
        <v>3.125E-2</v>
      </c>
      <c r="I2036" s="16" t="s">
        <v>75</v>
      </c>
      <c r="J2036" s="7" t="s">
        <v>74</v>
      </c>
      <c r="K2036" s="7" t="s">
        <v>64</v>
      </c>
      <c r="L2036" s="7">
        <v>7</v>
      </c>
      <c r="M2036" s="7">
        <v>30</v>
      </c>
      <c r="N2036" s="7">
        <f>Produccion[[#This Row],[Cant. Bolsas]]*Produccion[[#This Row],[Kilos Bolsa]]</f>
        <v>210</v>
      </c>
      <c r="O2036" s="8" t="s">
        <v>827</v>
      </c>
      <c r="P2036" s="29">
        <f>Produccion[[#This Row],[Kilos Producidos]]*VLOOKUP(Produccion[[#This Row],[PRODUCTO]],ValorXKG[#All],2,FALSE)</f>
        <v>24150</v>
      </c>
    </row>
    <row r="2037" spans="4:16" x14ac:dyDescent="0.25">
      <c r="D2037" s="4" t="s">
        <v>824</v>
      </c>
      <c r="E2037" s="5">
        <v>44797</v>
      </c>
      <c r="F2037" s="6">
        <v>0.61458333333333337</v>
      </c>
      <c r="G2037" s="6">
        <v>0.64583333333333337</v>
      </c>
      <c r="H2037" s="6">
        <f>MOD(Produccion[HORA FIN]-Produccion[HORA INICIO],1)</f>
        <v>3.125E-2</v>
      </c>
      <c r="I2037" s="16" t="s">
        <v>22</v>
      </c>
      <c r="J2037" s="7" t="s">
        <v>74</v>
      </c>
      <c r="K2037" s="7" t="s">
        <v>23</v>
      </c>
      <c r="L2037" s="7"/>
      <c r="M2037" s="7"/>
      <c r="N2037" s="7">
        <f>Produccion[[#This Row],[Cant. Bolsas]]*Produccion[[#This Row],[Kilos Bolsa]]</f>
        <v>0</v>
      </c>
      <c r="O2037" s="8" t="s">
        <v>28</v>
      </c>
      <c r="P2037" s="29">
        <f>Produccion[[#This Row],[Kilos Producidos]]*VLOOKUP(Produccion[[#This Row],[PRODUCTO]],ValorXKG[#All],2,FALSE)</f>
        <v>0</v>
      </c>
    </row>
    <row r="2038" spans="4:16" x14ac:dyDescent="0.25">
      <c r="D2038" s="4" t="s">
        <v>824</v>
      </c>
      <c r="E2038" s="5">
        <v>44797</v>
      </c>
      <c r="F2038" s="6">
        <v>0.64583333333333337</v>
      </c>
      <c r="G2038" s="6">
        <v>0.70833333333333337</v>
      </c>
      <c r="H2038" s="6">
        <f>MOD(Produccion[HORA FIN]-Produccion[HORA INICIO],1)</f>
        <v>6.25E-2</v>
      </c>
      <c r="I2038" s="16" t="s">
        <v>325</v>
      </c>
      <c r="J2038" s="7" t="s">
        <v>74</v>
      </c>
      <c r="K2038" s="7" t="s">
        <v>64</v>
      </c>
      <c r="L2038" s="7">
        <v>11</v>
      </c>
      <c r="M2038" s="7">
        <v>30</v>
      </c>
      <c r="N2038" s="7">
        <f>Produccion[[#This Row],[Cant. Bolsas]]*Produccion[[#This Row],[Kilos Bolsa]]</f>
        <v>330</v>
      </c>
      <c r="O2038" s="8" t="s">
        <v>827</v>
      </c>
      <c r="P2038" s="29">
        <f>Produccion[[#This Row],[Kilos Producidos]]*VLOOKUP(Produccion[[#This Row],[PRODUCTO]],ValorXKG[#All],2,FALSE)</f>
        <v>37950</v>
      </c>
    </row>
    <row r="2039" spans="4:16" x14ac:dyDescent="0.25">
      <c r="D2039" s="4" t="s">
        <v>824</v>
      </c>
      <c r="E2039" s="5">
        <v>44797</v>
      </c>
      <c r="F2039" s="6">
        <v>0.70833333333333337</v>
      </c>
      <c r="G2039" s="6">
        <v>0.91666666666666663</v>
      </c>
      <c r="H2039" s="6">
        <f>MOD(Produccion[HORA FIN]-Produccion[HORA INICIO],1)</f>
        <v>0.20833333333333326</v>
      </c>
      <c r="I2039" s="16" t="s">
        <v>22</v>
      </c>
      <c r="J2039" s="7" t="s">
        <v>74</v>
      </c>
      <c r="K2039" s="7" t="s">
        <v>23</v>
      </c>
      <c r="L2039" s="7"/>
      <c r="M2039" s="7"/>
      <c r="N2039" s="7">
        <f>Produccion[[#This Row],[Cant. Bolsas]]*Produccion[[#This Row],[Kilos Bolsa]]</f>
        <v>0</v>
      </c>
      <c r="O2039" s="8" t="s">
        <v>364</v>
      </c>
      <c r="P2039" s="29">
        <f>Produccion[[#This Row],[Kilos Producidos]]*VLOOKUP(Produccion[[#This Row],[PRODUCTO]],ValorXKG[#All],2,FALSE)</f>
        <v>0</v>
      </c>
    </row>
    <row r="2040" spans="4:16" x14ac:dyDescent="0.25">
      <c r="D2040" s="4" t="s">
        <v>826</v>
      </c>
      <c r="E2040" s="5">
        <v>44797</v>
      </c>
      <c r="F2040" s="6">
        <v>0.91666666666666663</v>
      </c>
      <c r="G2040" s="6">
        <v>0.25</v>
      </c>
      <c r="H2040" s="6">
        <f>MOD(Produccion[HORA FIN]-Produccion[HORA INICIO],1)</f>
        <v>0.33333333333333337</v>
      </c>
      <c r="I2040" s="16" t="s">
        <v>22</v>
      </c>
      <c r="J2040" s="7" t="s">
        <v>788</v>
      </c>
      <c r="K2040" s="7" t="s">
        <v>23</v>
      </c>
      <c r="L2040" s="7">
        <v>0</v>
      </c>
      <c r="M2040" s="7">
        <v>0</v>
      </c>
      <c r="N2040" s="7">
        <f>Produccion[[#This Row],[Cant. Bolsas]]*Produccion[[#This Row],[Kilos Bolsa]]</f>
        <v>0</v>
      </c>
      <c r="O2040" s="8" t="s">
        <v>49</v>
      </c>
      <c r="P2040" s="29">
        <f>Produccion[[#This Row],[Kilos Producidos]]*VLOOKUP(Produccion[[#This Row],[PRODUCTO]],ValorXKG[#All],2,FALSE)</f>
        <v>0</v>
      </c>
    </row>
    <row r="2041" spans="4:16" x14ac:dyDescent="0.25">
      <c r="D2041" s="4" t="s">
        <v>825</v>
      </c>
      <c r="E2041" s="5">
        <v>44798</v>
      </c>
      <c r="F2041" s="6">
        <v>0.25</v>
      </c>
      <c r="G2041" s="6">
        <v>0.58333333333333337</v>
      </c>
      <c r="H2041" s="6">
        <f>MOD(Produccion[HORA FIN]-Produccion[HORA INICIO],1)</f>
        <v>0.33333333333333337</v>
      </c>
      <c r="I2041" s="16" t="s">
        <v>22</v>
      </c>
      <c r="J2041" s="7" t="s">
        <v>66</v>
      </c>
      <c r="K2041" s="7" t="s">
        <v>23</v>
      </c>
      <c r="L2041" s="7"/>
      <c r="M2041" s="7"/>
      <c r="N2041" s="7">
        <f>Produccion[[#This Row],[Cant. Bolsas]]*Produccion[[#This Row],[Kilos Bolsa]]</f>
        <v>0</v>
      </c>
      <c r="O2041" s="8" t="s">
        <v>49</v>
      </c>
      <c r="P2041" s="29">
        <f>Produccion[[#This Row],[Kilos Producidos]]*VLOOKUP(Produccion[[#This Row],[PRODUCTO]],ValorXKG[#All],2,FALSE)</f>
        <v>0</v>
      </c>
    </row>
    <row r="2042" spans="4:16" x14ac:dyDescent="0.25">
      <c r="D2042" s="4" t="s">
        <v>824</v>
      </c>
      <c r="E2042" s="5">
        <v>44798</v>
      </c>
      <c r="F2042" s="6">
        <v>0.58333333333333337</v>
      </c>
      <c r="G2042" s="6">
        <v>0.91666666666666663</v>
      </c>
      <c r="H2042" s="6">
        <f>MOD(Produccion[HORA FIN]-Produccion[HORA INICIO],1)</f>
        <v>0.33333333333333326</v>
      </c>
      <c r="I2042" s="16" t="s">
        <v>97</v>
      </c>
      <c r="J2042" s="7" t="s">
        <v>788</v>
      </c>
      <c r="K2042" s="7" t="s">
        <v>30</v>
      </c>
      <c r="L2042" s="7">
        <v>102</v>
      </c>
      <c r="M2042" s="7">
        <v>20</v>
      </c>
      <c r="N2042" s="7">
        <f>Produccion[[#This Row],[Cant. Bolsas]]*Produccion[[#This Row],[Kilos Bolsa]]</f>
        <v>2040</v>
      </c>
      <c r="O2042" s="8" t="s">
        <v>827</v>
      </c>
      <c r="P2042" s="29">
        <f>Produccion[[#This Row],[Kilos Producidos]]*VLOOKUP(Produccion[[#This Row],[PRODUCTO]],ValorXKG[#All],2,FALSE)</f>
        <v>183600</v>
      </c>
    </row>
    <row r="2043" spans="4:16" x14ac:dyDescent="0.25">
      <c r="D2043" s="4" t="s">
        <v>826</v>
      </c>
      <c r="E2043" s="5">
        <v>44798</v>
      </c>
      <c r="F2043" s="6">
        <v>0.91666666666666663</v>
      </c>
      <c r="G2043" s="6">
        <v>0.25</v>
      </c>
      <c r="H2043" s="6">
        <f>MOD(Produccion[HORA FIN]-Produccion[HORA INICIO],1)</f>
        <v>0.33333333333333337</v>
      </c>
      <c r="I2043" s="16" t="s">
        <v>22</v>
      </c>
      <c r="J2043" s="7" t="s">
        <v>14</v>
      </c>
      <c r="K2043" s="7" t="s">
        <v>23</v>
      </c>
      <c r="L2043" s="7"/>
      <c r="M2043" s="7"/>
      <c r="N2043" s="7">
        <f>Produccion[[#This Row],[Cant. Bolsas]]*Produccion[[#This Row],[Kilos Bolsa]]</f>
        <v>0</v>
      </c>
      <c r="O2043" s="8" t="s">
        <v>364</v>
      </c>
      <c r="P2043" s="29">
        <f>Produccion[[#This Row],[Kilos Producidos]]*VLOOKUP(Produccion[[#This Row],[PRODUCTO]],ValorXKG[#All],2,FALSE)</f>
        <v>0</v>
      </c>
    </row>
    <row r="2044" spans="4:16" x14ac:dyDescent="0.25">
      <c r="D2044" s="4" t="s">
        <v>825</v>
      </c>
      <c r="E2044" s="5">
        <v>44799</v>
      </c>
      <c r="F2044" s="6">
        <v>0.25</v>
      </c>
      <c r="G2044" s="6">
        <v>0.49305555555555558</v>
      </c>
      <c r="H2044" s="6">
        <f>MOD(Produccion[HORA FIN]-Produccion[HORA INICIO],1)</f>
        <v>0.24305555555555558</v>
      </c>
      <c r="I2044" s="16" t="s">
        <v>22</v>
      </c>
      <c r="J2044" s="7" t="s">
        <v>66</v>
      </c>
      <c r="K2044" s="7" t="s">
        <v>23</v>
      </c>
      <c r="L2044" s="7"/>
      <c r="M2044" s="7"/>
      <c r="N2044" s="7">
        <f>Produccion[[#This Row],[Cant. Bolsas]]*Produccion[[#This Row],[Kilos Bolsa]]</f>
        <v>0</v>
      </c>
      <c r="O2044" s="8" t="s">
        <v>45</v>
      </c>
      <c r="P2044" s="29">
        <f>Produccion[[#This Row],[Kilos Producidos]]*VLOOKUP(Produccion[[#This Row],[PRODUCTO]],ValorXKG[#All],2,FALSE)</f>
        <v>0</v>
      </c>
    </row>
    <row r="2045" spans="4:16" x14ac:dyDescent="0.25">
      <c r="D2045" s="4" t="s">
        <v>825</v>
      </c>
      <c r="E2045" s="5">
        <v>44799</v>
      </c>
      <c r="F2045" s="6">
        <v>0.49305555555555558</v>
      </c>
      <c r="G2045" s="6">
        <v>0.58333333333333337</v>
      </c>
      <c r="H2045" s="6">
        <f>MOD(Produccion[HORA FIN]-Produccion[HORA INICIO],1)</f>
        <v>9.027777777777779E-2</v>
      </c>
      <c r="I2045" s="16" t="s">
        <v>538</v>
      </c>
      <c r="J2045" s="7" t="s">
        <v>66</v>
      </c>
      <c r="K2045" s="7" t="s">
        <v>26</v>
      </c>
      <c r="L2045" s="7">
        <v>37</v>
      </c>
      <c r="M2045" s="7">
        <v>40</v>
      </c>
      <c r="N2045" s="7">
        <f>Produccion[[#This Row],[Cant. Bolsas]]*Produccion[[#This Row],[Kilos Bolsa]]</f>
        <v>1480</v>
      </c>
      <c r="O2045" s="8" t="s">
        <v>827</v>
      </c>
      <c r="P2045" s="29">
        <f>Produccion[[#This Row],[Kilos Producidos]]*VLOOKUP(Produccion[[#This Row],[PRODUCTO]],ValorXKG[#All],2,FALSE)</f>
        <v>222000</v>
      </c>
    </row>
    <row r="2046" spans="4:16" x14ac:dyDescent="0.25">
      <c r="D2046" s="4" t="s">
        <v>824</v>
      </c>
      <c r="E2046" s="5">
        <v>44799</v>
      </c>
      <c r="F2046" s="6">
        <v>0.58333333333333337</v>
      </c>
      <c r="G2046" s="6">
        <v>0.70833333333333337</v>
      </c>
      <c r="H2046" s="6">
        <f>MOD(Produccion[HORA FIN]-Produccion[HORA INICIO],1)</f>
        <v>0.125</v>
      </c>
      <c r="I2046" s="16" t="s">
        <v>33</v>
      </c>
      <c r="J2046" s="7" t="s">
        <v>788</v>
      </c>
      <c r="K2046" s="7" t="s">
        <v>26</v>
      </c>
      <c r="L2046" s="7">
        <v>18</v>
      </c>
      <c r="M2046" s="7">
        <v>40</v>
      </c>
      <c r="N2046" s="7">
        <f>Produccion[[#This Row],[Cant. Bolsas]]*Produccion[[#This Row],[Kilos Bolsa]]</f>
        <v>720</v>
      </c>
      <c r="O2046" s="8" t="s">
        <v>827</v>
      </c>
      <c r="P2046" s="29">
        <f>Produccion[[#This Row],[Kilos Producidos]]*VLOOKUP(Produccion[[#This Row],[PRODUCTO]],ValorXKG[#All],2,FALSE)</f>
        <v>108000</v>
      </c>
    </row>
    <row r="2047" spans="4:16" x14ac:dyDescent="0.25">
      <c r="D2047" s="4" t="s">
        <v>824</v>
      </c>
      <c r="E2047" s="5">
        <v>44799</v>
      </c>
      <c r="F2047" s="6">
        <v>0.70833333333333337</v>
      </c>
      <c r="G2047" s="6">
        <v>0.75</v>
      </c>
      <c r="H2047" s="6">
        <f>MOD(Produccion[HORA FIN]-Produccion[HORA INICIO],1)</f>
        <v>4.166666666666663E-2</v>
      </c>
      <c r="I2047" s="16" t="s">
        <v>22</v>
      </c>
      <c r="J2047" s="7" t="s">
        <v>788</v>
      </c>
      <c r="K2047" s="7" t="s">
        <v>23</v>
      </c>
      <c r="L2047" s="7">
        <v>0</v>
      </c>
      <c r="M2047" s="7">
        <v>0</v>
      </c>
      <c r="N2047" s="7">
        <f>Produccion[[#This Row],[Cant. Bolsas]]*Produccion[[#This Row],[Kilos Bolsa]]</f>
        <v>0</v>
      </c>
      <c r="O2047" s="8" t="s">
        <v>28</v>
      </c>
      <c r="P2047" s="29">
        <f>Produccion[[#This Row],[Kilos Producidos]]*VLOOKUP(Produccion[[#This Row],[PRODUCTO]],ValorXKG[#All],2,FALSE)</f>
        <v>0</v>
      </c>
    </row>
    <row r="2048" spans="4:16" x14ac:dyDescent="0.25">
      <c r="D2048" s="4" t="s">
        <v>824</v>
      </c>
      <c r="E2048" s="5">
        <v>44799</v>
      </c>
      <c r="F2048" s="6">
        <v>0.75</v>
      </c>
      <c r="G2048" s="6">
        <v>0.91666666666666663</v>
      </c>
      <c r="H2048" s="6">
        <f>MOD(Produccion[HORA FIN]-Produccion[HORA INICIO],1)</f>
        <v>0.16666666666666663</v>
      </c>
      <c r="I2048" s="16" t="s">
        <v>15</v>
      </c>
      <c r="J2048" s="7" t="s">
        <v>788</v>
      </c>
      <c r="K2048" s="7" t="s">
        <v>30</v>
      </c>
      <c r="L2048" s="7">
        <v>50</v>
      </c>
      <c r="M2048" s="7">
        <v>20</v>
      </c>
      <c r="N2048" s="7">
        <f>Produccion[[#This Row],[Cant. Bolsas]]*Produccion[[#This Row],[Kilos Bolsa]]</f>
        <v>1000</v>
      </c>
      <c r="O2048" s="8" t="s">
        <v>827</v>
      </c>
      <c r="P2048" s="29">
        <f>Produccion[[#This Row],[Kilos Producidos]]*VLOOKUP(Produccion[[#This Row],[PRODUCTO]],ValorXKG[#All],2,FALSE)</f>
        <v>90000</v>
      </c>
    </row>
    <row r="2049" spans="4:16" x14ac:dyDescent="0.25">
      <c r="D2049" s="4" t="s">
        <v>826</v>
      </c>
      <c r="E2049" s="5">
        <v>44799</v>
      </c>
      <c r="F2049" s="6">
        <v>0.91666666666666663</v>
      </c>
      <c r="G2049" s="6">
        <v>0.25</v>
      </c>
      <c r="H2049" s="6">
        <f>MOD(Produccion[HORA FIN]-Produccion[HORA INICIO],1)</f>
        <v>0.33333333333333337</v>
      </c>
      <c r="I2049" s="16" t="s">
        <v>14</v>
      </c>
      <c r="J2049" s="7" t="s">
        <v>14</v>
      </c>
      <c r="K2049" s="7" t="s">
        <v>23</v>
      </c>
      <c r="L2049" s="7"/>
      <c r="M2049" s="7"/>
      <c r="N2049" s="7">
        <f>Produccion[[#This Row],[Cant. Bolsas]]*Produccion[[#This Row],[Kilos Bolsa]]</f>
        <v>0</v>
      </c>
      <c r="O2049" s="8" t="s">
        <v>364</v>
      </c>
      <c r="P2049" s="29">
        <f>Produccion[[#This Row],[Kilos Producidos]]*VLOOKUP(Produccion[[#This Row],[PRODUCTO]],ValorXKG[#All],2,FALSE)</f>
        <v>0</v>
      </c>
    </row>
    <row r="2050" spans="4:16" x14ac:dyDescent="0.25">
      <c r="D2050" s="4" t="s">
        <v>825</v>
      </c>
      <c r="E2050" s="5">
        <v>44802</v>
      </c>
      <c r="F2050" s="6">
        <v>0.25</v>
      </c>
      <c r="G2050" s="6">
        <v>0.34027777777777779</v>
      </c>
      <c r="H2050" s="6">
        <f>MOD(Produccion[HORA FIN]-Produccion[HORA INICIO],1)</f>
        <v>9.027777777777779E-2</v>
      </c>
      <c r="I2050" s="16" t="s">
        <v>22</v>
      </c>
      <c r="J2050" s="7" t="s">
        <v>66</v>
      </c>
      <c r="K2050" s="7" t="s">
        <v>23</v>
      </c>
      <c r="L2050" s="7"/>
      <c r="M2050" s="7"/>
      <c r="N2050" s="7">
        <f>Produccion[[#This Row],[Cant. Bolsas]]*Produccion[[#This Row],[Kilos Bolsa]]</f>
        <v>0</v>
      </c>
      <c r="O2050" s="8" t="s">
        <v>192</v>
      </c>
      <c r="P2050" s="29">
        <f>Produccion[[#This Row],[Kilos Producidos]]*VLOOKUP(Produccion[[#This Row],[PRODUCTO]],ValorXKG[#All],2,FALSE)</f>
        <v>0</v>
      </c>
    </row>
    <row r="2051" spans="4:16" x14ac:dyDescent="0.25">
      <c r="D2051" s="4" t="s">
        <v>825</v>
      </c>
      <c r="E2051" s="5">
        <v>44802</v>
      </c>
      <c r="F2051" s="6">
        <v>0.34027777777777779</v>
      </c>
      <c r="G2051" s="6">
        <v>0.58333333333333337</v>
      </c>
      <c r="H2051" s="6">
        <f>MOD(Produccion[HORA FIN]-Produccion[HORA INICIO],1)</f>
        <v>0.24305555555555558</v>
      </c>
      <c r="I2051" s="16" t="s">
        <v>539</v>
      </c>
      <c r="J2051" s="7" t="s">
        <v>66</v>
      </c>
      <c r="K2051" s="7" t="s">
        <v>30</v>
      </c>
      <c r="L2051" s="7">
        <v>104</v>
      </c>
      <c r="M2051" s="7">
        <v>20</v>
      </c>
      <c r="N2051" s="7">
        <f>Produccion[[#This Row],[Cant. Bolsas]]*Produccion[[#This Row],[Kilos Bolsa]]</f>
        <v>2080</v>
      </c>
      <c r="O2051" s="8" t="s">
        <v>827</v>
      </c>
      <c r="P2051" s="29">
        <f>Produccion[[#This Row],[Kilos Producidos]]*VLOOKUP(Produccion[[#This Row],[PRODUCTO]],ValorXKG[#All],2,FALSE)</f>
        <v>187200</v>
      </c>
    </row>
    <row r="2052" spans="4:16" x14ac:dyDescent="0.25">
      <c r="D2052" s="4" t="s">
        <v>824</v>
      </c>
      <c r="E2052" s="5">
        <v>44802</v>
      </c>
      <c r="F2052" s="6">
        <v>0.58333333333333337</v>
      </c>
      <c r="G2052" s="6">
        <v>0.69444444444444442</v>
      </c>
      <c r="H2052" s="6">
        <f>MOD(Produccion[HORA FIN]-Produccion[HORA INICIO],1)</f>
        <v>0.11111111111111105</v>
      </c>
      <c r="I2052" s="16" t="s">
        <v>139</v>
      </c>
      <c r="J2052" s="7" t="s">
        <v>788</v>
      </c>
      <c r="K2052" s="7" t="s">
        <v>30</v>
      </c>
      <c r="L2052" s="7">
        <v>35</v>
      </c>
      <c r="M2052" s="7">
        <v>20</v>
      </c>
      <c r="N2052" s="7">
        <f>Produccion[[#This Row],[Cant. Bolsas]]*Produccion[[#This Row],[Kilos Bolsa]]</f>
        <v>700</v>
      </c>
      <c r="O2052" s="8" t="s">
        <v>827</v>
      </c>
      <c r="P2052" s="29">
        <f>Produccion[[#This Row],[Kilos Producidos]]*VLOOKUP(Produccion[[#This Row],[PRODUCTO]],ValorXKG[#All],2,FALSE)</f>
        <v>63000</v>
      </c>
    </row>
    <row r="2053" spans="4:16" x14ac:dyDescent="0.25">
      <c r="D2053" s="4" t="s">
        <v>824</v>
      </c>
      <c r="E2053" s="5">
        <v>44802</v>
      </c>
      <c r="F2053" s="6">
        <v>0.69444444444444442</v>
      </c>
      <c r="G2053" s="6">
        <v>0.77083333333333337</v>
      </c>
      <c r="H2053" s="6">
        <f>MOD(Produccion[HORA FIN]-Produccion[HORA INICIO],1)</f>
        <v>7.6388888888888951E-2</v>
      </c>
      <c r="I2053" s="16" t="s">
        <v>22</v>
      </c>
      <c r="J2053" s="7" t="s">
        <v>788</v>
      </c>
      <c r="K2053" s="7" t="s">
        <v>23</v>
      </c>
      <c r="L2053" s="7"/>
      <c r="M2053" s="7"/>
      <c r="N2053" s="7">
        <f>Produccion[[#This Row],[Cant. Bolsas]]*Produccion[[#This Row],[Kilos Bolsa]]</f>
        <v>0</v>
      </c>
      <c r="O2053" s="8" t="s">
        <v>28</v>
      </c>
      <c r="P2053" s="29">
        <f>Produccion[[#This Row],[Kilos Producidos]]*VLOOKUP(Produccion[[#This Row],[PRODUCTO]],ValorXKG[#All],2,FALSE)</f>
        <v>0</v>
      </c>
    </row>
    <row r="2054" spans="4:16" x14ac:dyDescent="0.25">
      <c r="D2054" s="4" t="s">
        <v>824</v>
      </c>
      <c r="E2054" s="5">
        <v>44802</v>
      </c>
      <c r="F2054" s="6">
        <v>0.77083333333333337</v>
      </c>
      <c r="G2054" s="6">
        <v>0.91666666666666663</v>
      </c>
      <c r="H2054" s="6">
        <f>MOD(Produccion[HORA FIN]-Produccion[HORA INICIO],1)</f>
        <v>0.14583333333333326</v>
      </c>
      <c r="I2054" s="16" t="s">
        <v>540</v>
      </c>
      <c r="J2054" s="7" t="s">
        <v>788</v>
      </c>
      <c r="K2054" s="7" t="s">
        <v>13</v>
      </c>
      <c r="L2054" s="7">
        <v>73</v>
      </c>
      <c r="M2054" s="7">
        <v>20</v>
      </c>
      <c r="N2054" s="7">
        <f>Produccion[[#This Row],[Cant. Bolsas]]*Produccion[[#This Row],[Kilos Bolsa]]</f>
        <v>1460</v>
      </c>
      <c r="O2054" s="8" t="s">
        <v>827</v>
      </c>
      <c r="P2054" s="29">
        <f>Produccion[[#This Row],[Kilos Producidos]]*VLOOKUP(Produccion[[#This Row],[PRODUCTO]],ValorXKG[#All],2,FALSE)</f>
        <v>146000</v>
      </c>
    </row>
    <row r="2055" spans="4:16" x14ac:dyDescent="0.25">
      <c r="D2055" s="4" t="s">
        <v>826</v>
      </c>
      <c r="E2055" s="5">
        <v>44802</v>
      </c>
      <c r="F2055" s="6">
        <v>0.91666666666666663</v>
      </c>
      <c r="G2055" s="6">
        <v>6.25E-2</v>
      </c>
      <c r="H2055" s="6">
        <f>MOD(Produccion[HORA FIN]-Produccion[HORA INICIO],1)</f>
        <v>0.14583333333333337</v>
      </c>
      <c r="I2055" s="16" t="s">
        <v>501</v>
      </c>
      <c r="J2055" s="7" t="s">
        <v>786</v>
      </c>
      <c r="K2055" s="7" t="s">
        <v>13</v>
      </c>
      <c r="L2055" s="7">
        <v>44</v>
      </c>
      <c r="M2055" s="7">
        <v>20</v>
      </c>
      <c r="N2055" s="7">
        <f>Produccion[[#This Row],[Cant. Bolsas]]*Produccion[[#This Row],[Kilos Bolsa]]</f>
        <v>880</v>
      </c>
      <c r="O2055" s="8" t="s">
        <v>827</v>
      </c>
      <c r="P2055" s="29">
        <f>Produccion[[#This Row],[Kilos Producidos]]*VLOOKUP(Produccion[[#This Row],[PRODUCTO]],ValorXKG[#All],2,FALSE)</f>
        <v>88000</v>
      </c>
    </row>
    <row r="2056" spans="4:16" x14ac:dyDescent="0.25">
      <c r="D2056" s="4" t="s">
        <v>826</v>
      </c>
      <c r="E2056" s="5">
        <v>44802</v>
      </c>
      <c r="F2056" s="6">
        <v>6.25E-2</v>
      </c>
      <c r="G2056" s="6">
        <v>0.25</v>
      </c>
      <c r="H2056" s="6">
        <f>MOD(Produccion[HORA FIN]-Produccion[HORA INICIO],1)</f>
        <v>0.1875</v>
      </c>
      <c r="I2056" s="16" t="s">
        <v>22</v>
      </c>
      <c r="J2056" s="7" t="s">
        <v>786</v>
      </c>
      <c r="K2056" s="7" t="s">
        <v>23</v>
      </c>
      <c r="L2056" s="7"/>
      <c r="M2056" s="7"/>
      <c r="N2056" s="7">
        <f>Produccion[[#This Row],[Cant. Bolsas]]*Produccion[[#This Row],[Kilos Bolsa]]</f>
        <v>0</v>
      </c>
      <c r="O2056" s="8" t="s">
        <v>45</v>
      </c>
      <c r="P2056" s="29">
        <f>Produccion[[#This Row],[Kilos Producidos]]*VLOOKUP(Produccion[[#This Row],[PRODUCTO]],ValorXKG[#All],2,FALSE)</f>
        <v>0</v>
      </c>
    </row>
    <row r="2057" spans="4:16" x14ac:dyDescent="0.25">
      <c r="D2057" s="4" t="s">
        <v>825</v>
      </c>
      <c r="E2057" s="5">
        <v>44803</v>
      </c>
      <c r="F2057" s="6">
        <v>0.25</v>
      </c>
      <c r="G2057" s="6">
        <v>0.28472222222222221</v>
      </c>
      <c r="H2057" s="6">
        <f>MOD(Produccion[HORA FIN]-Produccion[HORA INICIO],1)</f>
        <v>3.472222222222221E-2</v>
      </c>
      <c r="I2057" s="16" t="s">
        <v>22</v>
      </c>
      <c r="J2057" s="7" t="s">
        <v>66</v>
      </c>
      <c r="K2057" s="7" t="s">
        <v>23</v>
      </c>
      <c r="L2057" s="7"/>
      <c r="M2057" s="7"/>
      <c r="N2057" s="7">
        <f>Produccion[[#This Row],[Cant. Bolsas]]*Produccion[[#This Row],[Kilos Bolsa]]</f>
        <v>0</v>
      </c>
      <c r="O2057" s="8" t="s">
        <v>45</v>
      </c>
      <c r="P2057" s="29">
        <f>Produccion[[#This Row],[Kilos Producidos]]*VLOOKUP(Produccion[[#This Row],[PRODUCTO]],ValorXKG[#All],2,FALSE)</f>
        <v>0</v>
      </c>
    </row>
    <row r="2058" spans="4:16" x14ac:dyDescent="0.25">
      <c r="D2058" s="4" t="s">
        <v>825</v>
      </c>
      <c r="E2058" s="5">
        <v>44803</v>
      </c>
      <c r="F2058" s="6">
        <v>0.28472222222222221</v>
      </c>
      <c r="G2058" s="6">
        <v>0.58333333333333337</v>
      </c>
      <c r="H2058" s="6">
        <f>MOD(Produccion[HORA FIN]-Produccion[HORA INICIO],1)</f>
        <v>0.29861111111111116</v>
      </c>
      <c r="I2058" s="16" t="s">
        <v>541</v>
      </c>
      <c r="J2058" s="7" t="s">
        <v>66</v>
      </c>
      <c r="K2058" s="7" t="s">
        <v>13</v>
      </c>
      <c r="L2058" s="7">
        <v>144</v>
      </c>
      <c r="M2058" s="7">
        <v>20</v>
      </c>
      <c r="N2058" s="7">
        <f>Produccion[[#This Row],[Cant. Bolsas]]*Produccion[[#This Row],[Kilos Bolsa]]</f>
        <v>2880</v>
      </c>
      <c r="O2058" s="8" t="s">
        <v>827</v>
      </c>
      <c r="P2058" s="29">
        <f>Produccion[[#This Row],[Kilos Producidos]]*VLOOKUP(Produccion[[#This Row],[PRODUCTO]],ValorXKG[#All],2,FALSE)</f>
        <v>288000</v>
      </c>
    </row>
    <row r="2059" spans="4:16" x14ac:dyDescent="0.25">
      <c r="D2059" s="4" t="s">
        <v>824</v>
      </c>
      <c r="E2059" s="5">
        <v>44803</v>
      </c>
      <c r="F2059" s="6">
        <v>0.58333333333333337</v>
      </c>
      <c r="G2059" s="6">
        <v>0.79166666666666663</v>
      </c>
      <c r="H2059" s="6">
        <f>MOD(Produccion[HORA FIN]-Produccion[HORA INICIO],1)</f>
        <v>0.20833333333333326</v>
      </c>
      <c r="I2059" s="16" t="s">
        <v>542</v>
      </c>
      <c r="J2059" s="7" t="s">
        <v>788</v>
      </c>
      <c r="K2059" s="7" t="s">
        <v>13</v>
      </c>
      <c r="L2059" s="7">
        <v>71</v>
      </c>
      <c r="M2059" s="7">
        <v>20</v>
      </c>
      <c r="N2059" s="7">
        <f>Produccion[[#This Row],[Cant. Bolsas]]*Produccion[[#This Row],[Kilos Bolsa]]</f>
        <v>1420</v>
      </c>
      <c r="O2059" s="8" t="s">
        <v>827</v>
      </c>
      <c r="P2059" s="29">
        <f>Produccion[[#This Row],[Kilos Producidos]]*VLOOKUP(Produccion[[#This Row],[PRODUCTO]],ValorXKG[#All],2,FALSE)</f>
        <v>142000</v>
      </c>
    </row>
    <row r="2060" spans="4:16" x14ac:dyDescent="0.25">
      <c r="D2060" s="4" t="s">
        <v>824</v>
      </c>
      <c r="E2060" s="5">
        <v>44803</v>
      </c>
      <c r="F2060" s="6">
        <v>0.79166666666666663</v>
      </c>
      <c r="G2060" s="6">
        <v>0.91666666666666663</v>
      </c>
      <c r="H2060" s="6">
        <f>MOD(Produccion[HORA FIN]-Produccion[HORA INICIO],1)</f>
        <v>0.125</v>
      </c>
      <c r="I2060" s="16" t="s">
        <v>291</v>
      </c>
      <c r="J2060" s="7" t="s">
        <v>788</v>
      </c>
      <c r="K2060" s="7" t="s">
        <v>19</v>
      </c>
      <c r="L2060" s="7">
        <v>50</v>
      </c>
      <c r="M2060" s="7">
        <v>20</v>
      </c>
      <c r="N2060" s="7">
        <f>Produccion[[#This Row],[Cant. Bolsas]]*Produccion[[#This Row],[Kilos Bolsa]]</f>
        <v>1000</v>
      </c>
      <c r="O2060" s="8" t="s">
        <v>827</v>
      </c>
      <c r="P2060" s="29">
        <f>Produccion[[#This Row],[Kilos Producidos]]*VLOOKUP(Produccion[[#This Row],[PRODUCTO]],ValorXKG[#All],2,FALSE)</f>
        <v>100000</v>
      </c>
    </row>
    <row r="2061" spans="4:16" x14ac:dyDescent="0.25">
      <c r="D2061" s="4" t="s">
        <v>826</v>
      </c>
      <c r="E2061" s="5">
        <v>44803</v>
      </c>
      <c r="F2061" s="6">
        <v>0.91666666666666663</v>
      </c>
      <c r="G2061" s="6">
        <v>0.1388888888888889</v>
      </c>
      <c r="H2061" s="6">
        <f>MOD(Produccion[HORA FIN]-Produccion[HORA INICIO],1)</f>
        <v>0.22222222222222232</v>
      </c>
      <c r="I2061" s="16" t="s">
        <v>424</v>
      </c>
      <c r="J2061" s="7" t="s">
        <v>786</v>
      </c>
      <c r="K2061" s="7" t="s">
        <v>19</v>
      </c>
      <c r="L2061" s="7">
        <v>85</v>
      </c>
      <c r="M2061" s="7">
        <v>20</v>
      </c>
      <c r="N2061" s="7">
        <f>Produccion[[#This Row],[Cant. Bolsas]]*Produccion[[#This Row],[Kilos Bolsa]]</f>
        <v>1700</v>
      </c>
      <c r="O2061" s="8" t="s">
        <v>827</v>
      </c>
      <c r="P2061" s="29">
        <f>Produccion[[#This Row],[Kilos Producidos]]*VLOOKUP(Produccion[[#This Row],[PRODUCTO]],ValorXKG[#All],2,FALSE)</f>
        <v>170000</v>
      </c>
    </row>
    <row r="2062" spans="4:16" x14ac:dyDescent="0.25">
      <c r="D2062" s="4" t="s">
        <v>826</v>
      </c>
      <c r="E2062" s="5">
        <v>44803</v>
      </c>
      <c r="F2062" s="6">
        <v>0.1388888888888889</v>
      </c>
      <c r="G2062" s="6">
        <v>0.25</v>
      </c>
      <c r="H2062" s="6">
        <f>MOD(Produccion[HORA FIN]-Produccion[HORA INICIO],1)</f>
        <v>0.1111111111111111</v>
      </c>
      <c r="I2062" s="16" t="s">
        <v>22</v>
      </c>
      <c r="J2062" s="7" t="s">
        <v>786</v>
      </c>
      <c r="K2062" s="7" t="s">
        <v>23</v>
      </c>
      <c r="L2062" s="7"/>
      <c r="M2062" s="7"/>
      <c r="N2062" s="7">
        <f>Produccion[[#This Row],[Cant. Bolsas]]*Produccion[[#This Row],[Kilos Bolsa]]</f>
        <v>0</v>
      </c>
      <c r="O2062" s="8" t="s">
        <v>45</v>
      </c>
      <c r="P2062" s="29">
        <f>Produccion[[#This Row],[Kilos Producidos]]*VLOOKUP(Produccion[[#This Row],[PRODUCTO]],ValorXKG[#All],2,FALSE)</f>
        <v>0</v>
      </c>
    </row>
    <row r="2063" spans="4:16" x14ac:dyDescent="0.25">
      <c r="D2063" s="4" t="s">
        <v>825</v>
      </c>
      <c r="E2063" s="5">
        <v>44804</v>
      </c>
      <c r="F2063" s="6">
        <v>0.25</v>
      </c>
      <c r="G2063" s="6">
        <v>0.3125</v>
      </c>
      <c r="H2063" s="6">
        <f>MOD(Produccion[HORA FIN]-Produccion[HORA INICIO],1)</f>
        <v>6.25E-2</v>
      </c>
      <c r="I2063" s="16" t="s">
        <v>22</v>
      </c>
      <c r="J2063" s="7" t="s">
        <v>66</v>
      </c>
      <c r="K2063" s="7" t="s">
        <v>23</v>
      </c>
      <c r="L2063" s="7"/>
      <c r="M2063" s="7"/>
      <c r="N2063" s="7">
        <f>Produccion[[#This Row],[Cant. Bolsas]]*Produccion[[#This Row],[Kilos Bolsa]]</f>
        <v>0</v>
      </c>
      <c r="O2063" s="8" t="s">
        <v>45</v>
      </c>
      <c r="P2063" s="29">
        <f>Produccion[[#This Row],[Kilos Producidos]]*VLOOKUP(Produccion[[#This Row],[PRODUCTO]],ValorXKG[#All],2,FALSE)</f>
        <v>0</v>
      </c>
    </row>
    <row r="2064" spans="4:16" x14ac:dyDescent="0.25">
      <c r="D2064" s="4" t="s">
        <v>825</v>
      </c>
      <c r="E2064" s="5">
        <v>44804</v>
      </c>
      <c r="F2064" s="6">
        <v>0.3125</v>
      </c>
      <c r="G2064" s="6">
        <v>0.56944444444444442</v>
      </c>
      <c r="H2064" s="6">
        <f>MOD(Produccion[HORA FIN]-Produccion[HORA INICIO],1)</f>
        <v>0.25694444444444442</v>
      </c>
      <c r="I2064" s="16" t="s">
        <v>543</v>
      </c>
      <c r="J2064" s="7" t="s">
        <v>66</v>
      </c>
      <c r="K2064" s="7" t="s">
        <v>19</v>
      </c>
      <c r="L2064" s="7">
        <v>123</v>
      </c>
      <c r="M2064" s="7">
        <v>20</v>
      </c>
      <c r="N2064" s="7">
        <f>Produccion[[#This Row],[Cant. Bolsas]]*Produccion[[#This Row],[Kilos Bolsa]]</f>
        <v>2460</v>
      </c>
      <c r="O2064" s="8" t="s">
        <v>827</v>
      </c>
      <c r="P2064" s="29">
        <f>Produccion[[#This Row],[Kilos Producidos]]*VLOOKUP(Produccion[[#This Row],[PRODUCTO]],ValorXKG[#All],2,FALSE)</f>
        <v>246000</v>
      </c>
    </row>
    <row r="2065" spans="4:16" x14ac:dyDescent="0.25">
      <c r="D2065" s="4" t="s">
        <v>825</v>
      </c>
      <c r="E2065" s="5">
        <v>44804</v>
      </c>
      <c r="F2065" s="6">
        <v>0.56944444444444442</v>
      </c>
      <c r="G2065" s="6">
        <v>0.58333333333333337</v>
      </c>
      <c r="H2065" s="6">
        <f>MOD(Produccion[HORA FIN]-Produccion[HORA INICIO],1)</f>
        <v>1.3888888888888951E-2</v>
      </c>
      <c r="I2065" s="16" t="s">
        <v>22</v>
      </c>
      <c r="J2065" s="7" t="s">
        <v>66</v>
      </c>
      <c r="K2065" s="7" t="s">
        <v>23</v>
      </c>
      <c r="L2065" s="7"/>
      <c r="M2065" s="7"/>
      <c r="N2065" s="7">
        <f>Produccion[[#This Row],[Cant. Bolsas]]*Produccion[[#This Row],[Kilos Bolsa]]</f>
        <v>0</v>
      </c>
      <c r="O2065" s="8" t="s">
        <v>45</v>
      </c>
      <c r="P2065" s="29">
        <f>Produccion[[#This Row],[Kilos Producidos]]*VLOOKUP(Produccion[[#This Row],[PRODUCTO]],ValorXKG[#All],2,FALSE)</f>
        <v>0</v>
      </c>
    </row>
    <row r="2066" spans="4:16" x14ac:dyDescent="0.25">
      <c r="D2066" s="4" t="s">
        <v>824</v>
      </c>
      <c r="E2066" s="5">
        <v>44804</v>
      </c>
      <c r="F2066" s="6">
        <v>0.58333333333333337</v>
      </c>
      <c r="G2066" s="6">
        <v>0.66666666666666663</v>
      </c>
      <c r="H2066" s="6">
        <f>MOD(Produccion[HORA FIN]-Produccion[HORA INICIO],1)</f>
        <v>8.3333333333333259E-2</v>
      </c>
      <c r="I2066" s="16" t="s">
        <v>22</v>
      </c>
      <c r="J2066" s="7" t="s">
        <v>788</v>
      </c>
      <c r="K2066" s="7" t="s">
        <v>23</v>
      </c>
      <c r="L2066" s="7"/>
      <c r="M2066" s="7"/>
      <c r="N2066" s="7">
        <f>Produccion[[#This Row],[Cant. Bolsas]]*Produccion[[#This Row],[Kilos Bolsa]]</f>
        <v>0</v>
      </c>
      <c r="O2066" s="8" t="s">
        <v>28</v>
      </c>
      <c r="P2066" s="29">
        <f>Produccion[[#This Row],[Kilos Producidos]]*VLOOKUP(Produccion[[#This Row],[PRODUCTO]],ValorXKG[#All],2,FALSE)</f>
        <v>0</v>
      </c>
    </row>
    <row r="2067" spans="4:16" x14ac:dyDescent="0.25">
      <c r="D2067" s="4" t="s">
        <v>824</v>
      </c>
      <c r="E2067" s="5">
        <v>44804</v>
      </c>
      <c r="F2067" s="6">
        <v>0.66666666666666663</v>
      </c>
      <c r="G2067" s="6">
        <v>0.875</v>
      </c>
      <c r="H2067" s="6">
        <f>MOD(Produccion[HORA FIN]-Produccion[HORA INICIO],1)</f>
        <v>0.20833333333333337</v>
      </c>
      <c r="I2067" s="16" t="s">
        <v>59</v>
      </c>
      <c r="J2067" s="7" t="s">
        <v>788</v>
      </c>
      <c r="K2067" s="7" t="s">
        <v>26</v>
      </c>
      <c r="L2067" s="7">
        <v>50</v>
      </c>
      <c r="M2067" s="7">
        <v>40</v>
      </c>
      <c r="N2067" s="7">
        <f>Produccion[[#This Row],[Cant. Bolsas]]*Produccion[[#This Row],[Kilos Bolsa]]</f>
        <v>2000</v>
      </c>
      <c r="O2067" s="8" t="s">
        <v>827</v>
      </c>
      <c r="P2067" s="29">
        <f>Produccion[[#This Row],[Kilos Producidos]]*VLOOKUP(Produccion[[#This Row],[PRODUCTO]],ValorXKG[#All],2,FALSE)</f>
        <v>300000</v>
      </c>
    </row>
    <row r="2068" spans="4:16" x14ac:dyDescent="0.25">
      <c r="D2068" s="4" t="s">
        <v>824</v>
      </c>
      <c r="E2068" s="5">
        <v>44804</v>
      </c>
      <c r="F2068" s="6">
        <v>0.875</v>
      </c>
      <c r="G2068" s="6">
        <v>0.91666666666666663</v>
      </c>
      <c r="H2068" s="6">
        <f>MOD(Produccion[HORA FIN]-Produccion[HORA INICIO],1)</f>
        <v>4.166666666666663E-2</v>
      </c>
      <c r="I2068" s="16" t="s">
        <v>22</v>
      </c>
      <c r="J2068" s="7" t="s">
        <v>788</v>
      </c>
      <c r="K2068" s="7" t="s">
        <v>23</v>
      </c>
      <c r="L2068" s="7"/>
      <c r="M2068" s="7"/>
      <c r="N2068" s="7">
        <f>Produccion[[#This Row],[Cant. Bolsas]]*Produccion[[#This Row],[Kilos Bolsa]]</f>
        <v>0</v>
      </c>
      <c r="O2068" s="8" t="s">
        <v>412</v>
      </c>
      <c r="P2068" s="29">
        <f>Produccion[[#This Row],[Kilos Producidos]]*VLOOKUP(Produccion[[#This Row],[PRODUCTO]],ValorXKG[#All],2,FALSE)</f>
        <v>0</v>
      </c>
    </row>
    <row r="2069" spans="4:16" x14ac:dyDescent="0.25">
      <c r="D2069" s="4" t="s">
        <v>826</v>
      </c>
      <c r="E2069" s="5">
        <v>44804</v>
      </c>
      <c r="F2069" s="6">
        <v>0.91666666666666663</v>
      </c>
      <c r="G2069" s="6">
        <v>0.1875</v>
      </c>
      <c r="H2069" s="6">
        <f>MOD(Produccion[HORA FIN]-Produccion[HORA INICIO],1)</f>
        <v>0.27083333333333337</v>
      </c>
      <c r="I2069" s="16" t="s">
        <v>22</v>
      </c>
      <c r="J2069" s="7" t="s">
        <v>786</v>
      </c>
      <c r="K2069" s="7" t="s">
        <v>23</v>
      </c>
      <c r="L2069" s="7"/>
      <c r="M2069" s="7"/>
      <c r="N2069" s="7">
        <f>Produccion[[#This Row],[Cant. Bolsas]]*Produccion[[#This Row],[Kilos Bolsa]]</f>
        <v>0</v>
      </c>
      <c r="O2069" s="8" t="s">
        <v>364</v>
      </c>
      <c r="P2069" s="29">
        <f>Produccion[[#This Row],[Kilos Producidos]]*VLOOKUP(Produccion[[#This Row],[PRODUCTO]],ValorXKG[#All],2,FALSE)</f>
        <v>0</v>
      </c>
    </row>
    <row r="2070" spans="4:16" x14ac:dyDescent="0.25">
      <c r="D2070" s="4" t="s">
        <v>826</v>
      </c>
      <c r="E2070" s="5">
        <v>44804</v>
      </c>
      <c r="F2070" s="6">
        <v>0.1875</v>
      </c>
      <c r="G2070" s="6">
        <v>0.25</v>
      </c>
      <c r="H2070" s="6">
        <f>MOD(Produccion[HORA FIN]-Produccion[HORA INICIO],1)</f>
        <v>6.25E-2</v>
      </c>
      <c r="I2070" s="16" t="s">
        <v>35</v>
      </c>
      <c r="J2070" s="7" t="s">
        <v>786</v>
      </c>
      <c r="K2070" s="7" t="s">
        <v>331</v>
      </c>
      <c r="L2070" s="7">
        <v>18</v>
      </c>
      <c r="M2070" s="7">
        <v>30</v>
      </c>
      <c r="N2070" s="7">
        <f>Produccion[[#This Row],[Cant. Bolsas]]*Produccion[[#This Row],[Kilos Bolsa]]</f>
        <v>540</v>
      </c>
      <c r="O2070" s="8" t="s">
        <v>827</v>
      </c>
      <c r="P2070" s="29">
        <f>Produccion[[#This Row],[Kilos Producidos]]*VLOOKUP(Produccion[[#This Row],[PRODUCTO]],ValorXKG[#All],2,FALSE)</f>
        <v>62100</v>
      </c>
    </row>
    <row r="2071" spans="4:16" x14ac:dyDescent="0.25">
      <c r="D2071" s="4" t="s">
        <v>825</v>
      </c>
      <c r="E2071" s="5">
        <v>44805</v>
      </c>
      <c r="F2071" s="6">
        <v>0.25</v>
      </c>
      <c r="G2071" s="6">
        <v>0.58333333333333337</v>
      </c>
      <c r="H2071" s="6">
        <f>MOD(Produccion[HORA FIN]-Produccion[HORA INICIO],1)</f>
        <v>0.33333333333333337</v>
      </c>
      <c r="I2071" s="16" t="s">
        <v>544</v>
      </c>
      <c r="J2071" s="7" t="s">
        <v>66</v>
      </c>
      <c r="K2071" s="7" t="s">
        <v>331</v>
      </c>
      <c r="L2071" s="7">
        <v>73</v>
      </c>
      <c r="M2071" s="7">
        <v>30</v>
      </c>
      <c r="N2071" s="7">
        <f>Produccion[[#This Row],[Cant. Bolsas]]*Produccion[[#This Row],[Kilos Bolsa]]</f>
        <v>2190</v>
      </c>
      <c r="O2071" s="8" t="s">
        <v>827</v>
      </c>
      <c r="P2071" s="29">
        <f>Produccion[[#This Row],[Kilos Producidos]]*VLOOKUP(Produccion[[#This Row],[PRODUCTO]],ValorXKG[#All],2,FALSE)</f>
        <v>251850</v>
      </c>
    </row>
    <row r="2072" spans="4:16" x14ac:dyDescent="0.25">
      <c r="D2072" s="4" t="s">
        <v>824</v>
      </c>
      <c r="E2072" s="5">
        <v>44805</v>
      </c>
      <c r="F2072" s="6">
        <v>0.58333333333333337</v>
      </c>
      <c r="G2072" s="6">
        <v>0.91666666666666663</v>
      </c>
      <c r="H2072" s="6">
        <f>MOD(Produccion[HORA FIN]-Produccion[HORA INICIO],1)</f>
        <v>0.33333333333333326</v>
      </c>
      <c r="I2072" s="16" t="s">
        <v>22</v>
      </c>
      <c r="J2072" s="7" t="s">
        <v>788</v>
      </c>
      <c r="K2072" s="7" t="s">
        <v>23</v>
      </c>
      <c r="L2072" s="7"/>
      <c r="M2072" s="7"/>
      <c r="N2072" s="7">
        <f>Produccion[[#This Row],[Cant. Bolsas]]*Produccion[[#This Row],[Kilos Bolsa]]</f>
        <v>0</v>
      </c>
      <c r="O2072" s="8" t="s">
        <v>49</v>
      </c>
      <c r="P2072" s="29">
        <f>Produccion[[#This Row],[Kilos Producidos]]*VLOOKUP(Produccion[[#This Row],[PRODUCTO]],ValorXKG[#All],2,FALSE)</f>
        <v>0</v>
      </c>
    </row>
    <row r="2073" spans="4:16" x14ac:dyDescent="0.25">
      <c r="D2073" s="4" t="s">
        <v>826</v>
      </c>
      <c r="E2073" s="5">
        <v>44805</v>
      </c>
      <c r="F2073" s="6">
        <v>0.91666666666666663</v>
      </c>
      <c r="G2073" s="6">
        <v>0.25</v>
      </c>
      <c r="H2073" s="6">
        <f>MOD(Produccion[HORA FIN]-Produccion[HORA INICIO],1)</f>
        <v>0.33333333333333337</v>
      </c>
      <c r="I2073" s="16" t="s">
        <v>14</v>
      </c>
      <c r="J2073" s="7" t="s">
        <v>14</v>
      </c>
      <c r="K2073" s="7" t="s">
        <v>23</v>
      </c>
      <c r="L2073" s="7"/>
      <c r="M2073" s="7"/>
      <c r="N2073" s="7">
        <f>Produccion[[#This Row],[Cant. Bolsas]]*Produccion[[#This Row],[Kilos Bolsa]]</f>
        <v>0</v>
      </c>
      <c r="O2073" s="8" t="s">
        <v>364</v>
      </c>
      <c r="P2073" s="29">
        <f>Produccion[[#This Row],[Kilos Producidos]]*VLOOKUP(Produccion[[#This Row],[PRODUCTO]],ValorXKG[#All],2,FALSE)</f>
        <v>0</v>
      </c>
    </row>
    <row r="2074" spans="4:16" x14ac:dyDescent="0.25">
      <c r="D2074" s="4" t="s">
        <v>825</v>
      </c>
      <c r="E2074" s="5">
        <v>44806</v>
      </c>
      <c r="F2074" s="6">
        <v>0.25</v>
      </c>
      <c r="G2074" s="6">
        <v>0.45833333333333331</v>
      </c>
      <c r="H2074" s="6">
        <f>MOD(Produccion[HORA FIN]-Produccion[HORA INICIO],1)</f>
        <v>0.20833333333333331</v>
      </c>
      <c r="I2074" s="16" t="s">
        <v>22</v>
      </c>
      <c r="J2074" s="7" t="s">
        <v>785</v>
      </c>
      <c r="K2074" s="7" t="s">
        <v>23</v>
      </c>
      <c r="L2074" s="7"/>
      <c r="M2074" s="7"/>
      <c r="N2074" s="7">
        <f>Produccion[[#This Row],[Cant. Bolsas]]*Produccion[[#This Row],[Kilos Bolsa]]</f>
        <v>0</v>
      </c>
      <c r="O2074" s="8" t="s">
        <v>364</v>
      </c>
      <c r="P2074" s="29">
        <f>Produccion[[#This Row],[Kilos Producidos]]*VLOOKUP(Produccion[[#This Row],[PRODUCTO]],ValorXKG[#All],2,FALSE)</f>
        <v>0</v>
      </c>
    </row>
    <row r="2075" spans="4:16" x14ac:dyDescent="0.25">
      <c r="D2075" s="4" t="s">
        <v>825</v>
      </c>
      <c r="E2075" s="5">
        <v>44806</v>
      </c>
      <c r="F2075" s="6">
        <v>0.45833333333333331</v>
      </c>
      <c r="G2075" s="6">
        <v>0.58333333333333337</v>
      </c>
      <c r="H2075" s="6">
        <f>MOD(Produccion[HORA FIN]-Produccion[HORA INICIO],1)</f>
        <v>0.12500000000000006</v>
      </c>
      <c r="I2075" s="16" t="s">
        <v>59</v>
      </c>
      <c r="J2075" s="7" t="s">
        <v>785</v>
      </c>
      <c r="K2075" s="7" t="s">
        <v>26</v>
      </c>
      <c r="L2075" s="7">
        <v>30</v>
      </c>
      <c r="M2075" s="7">
        <v>40</v>
      </c>
      <c r="N2075" s="7">
        <f>Produccion[[#This Row],[Cant. Bolsas]]*Produccion[[#This Row],[Kilos Bolsa]]</f>
        <v>1200</v>
      </c>
      <c r="O2075" s="8" t="s">
        <v>827</v>
      </c>
      <c r="P2075" s="29">
        <f>Produccion[[#This Row],[Kilos Producidos]]*VLOOKUP(Produccion[[#This Row],[PRODUCTO]],ValorXKG[#All],2,FALSE)</f>
        <v>180000</v>
      </c>
    </row>
    <row r="2076" spans="4:16" x14ac:dyDescent="0.25">
      <c r="D2076" s="4" t="s">
        <v>824</v>
      </c>
      <c r="E2076" s="5">
        <v>44806</v>
      </c>
      <c r="F2076" s="6">
        <v>0.58333333333333337</v>
      </c>
      <c r="G2076" s="6">
        <v>0.66666666666666663</v>
      </c>
      <c r="H2076" s="6">
        <f>MOD(Produccion[HORA FIN]-Produccion[HORA INICIO],1)</f>
        <v>8.3333333333333259E-2</v>
      </c>
      <c r="I2076" s="16" t="s">
        <v>12</v>
      </c>
      <c r="J2076" s="7" t="s">
        <v>788</v>
      </c>
      <c r="K2076" s="7" t="s">
        <v>26</v>
      </c>
      <c r="L2076" s="7">
        <v>10</v>
      </c>
      <c r="M2076" s="7">
        <v>40</v>
      </c>
      <c r="N2076" s="7">
        <f>Produccion[[#This Row],[Cant. Bolsas]]*Produccion[[#This Row],[Kilos Bolsa]]</f>
        <v>400</v>
      </c>
      <c r="O2076" s="8" t="s">
        <v>827</v>
      </c>
      <c r="P2076" s="29">
        <f>Produccion[[#This Row],[Kilos Producidos]]*VLOOKUP(Produccion[[#This Row],[PRODUCTO]],ValorXKG[#All],2,FALSE)</f>
        <v>60000</v>
      </c>
    </row>
    <row r="2077" spans="4:16" x14ac:dyDescent="0.25">
      <c r="D2077" s="4" t="s">
        <v>824</v>
      </c>
      <c r="E2077" s="5">
        <v>44806</v>
      </c>
      <c r="F2077" s="6">
        <v>0.66666666666666663</v>
      </c>
      <c r="G2077" s="6">
        <v>0.89583333333333337</v>
      </c>
      <c r="H2077" s="6">
        <f>MOD(Produccion[HORA FIN]-Produccion[HORA INICIO],1)</f>
        <v>0.22916666666666674</v>
      </c>
      <c r="I2077" s="16" t="s">
        <v>545</v>
      </c>
      <c r="J2077" s="7" t="s">
        <v>788</v>
      </c>
      <c r="K2077" s="7" t="s">
        <v>30</v>
      </c>
      <c r="L2077" s="7">
        <v>79</v>
      </c>
      <c r="M2077" s="7">
        <v>20</v>
      </c>
      <c r="N2077" s="7">
        <f>Produccion[[#This Row],[Cant. Bolsas]]*Produccion[[#This Row],[Kilos Bolsa]]</f>
        <v>1580</v>
      </c>
      <c r="O2077" s="8" t="s">
        <v>827</v>
      </c>
      <c r="P2077" s="29">
        <f>Produccion[[#This Row],[Kilos Producidos]]*VLOOKUP(Produccion[[#This Row],[PRODUCTO]],ValorXKG[#All],2,FALSE)</f>
        <v>142200</v>
      </c>
    </row>
    <row r="2078" spans="4:16" x14ac:dyDescent="0.25">
      <c r="D2078" s="4" t="s">
        <v>824</v>
      </c>
      <c r="E2078" s="5">
        <v>44806</v>
      </c>
      <c r="F2078" s="6">
        <v>0.89583333333333337</v>
      </c>
      <c r="G2078" s="6">
        <v>0.91666666666666663</v>
      </c>
      <c r="H2078" s="6">
        <f>MOD(Produccion[HORA FIN]-Produccion[HORA INICIO],1)</f>
        <v>2.0833333333333259E-2</v>
      </c>
      <c r="I2078" s="16" t="s">
        <v>22</v>
      </c>
      <c r="J2078" s="7" t="s">
        <v>788</v>
      </c>
      <c r="K2078" s="7" t="s">
        <v>23</v>
      </c>
      <c r="L2078" s="7">
        <v>0</v>
      </c>
      <c r="M2078" s="7">
        <v>0</v>
      </c>
      <c r="N2078" s="7">
        <f>Produccion[[#This Row],[Cant. Bolsas]]*Produccion[[#This Row],[Kilos Bolsa]]</f>
        <v>0</v>
      </c>
      <c r="O2078" s="8" t="s">
        <v>45</v>
      </c>
      <c r="P2078" s="29">
        <f>Produccion[[#This Row],[Kilos Producidos]]*VLOOKUP(Produccion[[#This Row],[PRODUCTO]],ValorXKG[#All],2,FALSE)</f>
        <v>0</v>
      </c>
    </row>
    <row r="2079" spans="4:16" x14ac:dyDescent="0.25">
      <c r="D2079" s="4" t="s">
        <v>826</v>
      </c>
      <c r="E2079" s="5">
        <v>44806</v>
      </c>
      <c r="F2079" s="6">
        <v>0.91666666666666663</v>
      </c>
      <c r="G2079" s="6">
        <v>0.25</v>
      </c>
      <c r="H2079" s="6">
        <f>MOD(Produccion[HORA FIN]-Produccion[HORA INICIO],1)</f>
        <v>0.33333333333333337</v>
      </c>
      <c r="I2079" s="16" t="s">
        <v>14</v>
      </c>
      <c r="J2079" s="7" t="s">
        <v>14</v>
      </c>
      <c r="K2079" s="7" t="s">
        <v>23</v>
      </c>
      <c r="L2079" s="7"/>
      <c r="M2079" s="7"/>
      <c r="N2079" s="7">
        <f>Produccion[[#This Row],[Cant. Bolsas]]*Produccion[[#This Row],[Kilos Bolsa]]</f>
        <v>0</v>
      </c>
      <c r="O2079" s="8" t="s">
        <v>364</v>
      </c>
      <c r="P2079" s="29">
        <f>Produccion[[#This Row],[Kilos Producidos]]*VLOOKUP(Produccion[[#This Row],[PRODUCTO]],ValorXKG[#All],2,FALSE)</f>
        <v>0</v>
      </c>
    </row>
    <row r="2080" spans="4:16" x14ac:dyDescent="0.25">
      <c r="D2080" s="4" t="s">
        <v>825</v>
      </c>
      <c r="E2080" s="5">
        <v>44809</v>
      </c>
      <c r="F2080" s="6">
        <v>0.25</v>
      </c>
      <c r="G2080" s="6">
        <v>0.34375</v>
      </c>
      <c r="H2080" s="6">
        <f>MOD(Produccion[HORA FIN]-Produccion[HORA INICIO],1)</f>
        <v>9.375E-2</v>
      </c>
      <c r="I2080" s="16" t="s">
        <v>22</v>
      </c>
      <c r="J2080" s="7" t="s">
        <v>66</v>
      </c>
      <c r="K2080" s="7" t="s">
        <v>23</v>
      </c>
      <c r="L2080" s="7"/>
      <c r="M2080" s="7">
        <v>0</v>
      </c>
      <c r="N2080" s="7">
        <f>Produccion[[#This Row],[Cant. Bolsas]]*Produccion[[#This Row],[Kilos Bolsa]]</f>
        <v>0</v>
      </c>
      <c r="O2080" s="8" t="s">
        <v>412</v>
      </c>
      <c r="P2080" s="29">
        <f>Produccion[[#This Row],[Kilos Producidos]]*VLOOKUP(Produccion[[#This Row],[PRODUCTO]],ValorXKG[#All],2,FALSE)</f>
        <v>0</v>
      </c>
    </row>
    <row r="2081" spans="4:16" x14ac:dyDescent="0.25">
      <c r="D2081" s="4" t="s">
        <v>825</v>
      </c>
      <c r="E2081" s="5">
        <v>44809</v>
      </c>
      <c r="F2081" s="6">
        <v>0.34375</v>
      </c>
      <c r="G2081" s="6">
        <v>0.58333333333333337</v>
      </c>
      <c r="H2081" s="6">
        <f>MOD(Produccion[HORA FIN]-Produccion[HORA INICIO],1)</f>
        <v>0.23958333333333337</v>
      </c>
      <c r="I2081" s="16" t="s">
        <v>546</v>
      </c>
      <c r="J2081" s="7" t="s">
        <v>66</v>
      </c>
      <c r="K2081" s="7" t="s">
        <v>13</v>
      </c>
      <c r="L2081" s="7">
        <v>110</v>
      </c>
      <c r="M2081" s="7">
        <v>20</v>
      </c>
      <c r="N2081" s="7">
        <f>Produccion[[#This Row],[Cant. Bolsas]]*Produccion[[#This Row],[Kilos Bolsa]]</f>
        <v>2200</v>
      </c>
      <c r="O2081" s="8" t="s">
        <v>827</v>
      </c>
      <c r="P2081" s="29">
        <f>Produccion[[#This Row],[Kilos Producidos]]*VLOOKUP(Produccion[[#This Row],[PRODUCTO]],ValorXKG[#All],2,FALSE)</f>
        <v>220000</v>
      </c>
    </row>
    <row r="2082" spans="4:16" x14ac:dyDescent="0.25">
      <c r="D2082" s="4" t="s">
        <v>824</v>
      </c>
      <c r="E2082" s="5">
        <v>44809</v>
      </c>
      <c r="F2082" s="6">
        <v>0.58333333333333337</v>
      </c>
      <c r="G2082" s="6">
        <v>0.75</v>
      </c>
      <c r="H2082" s="6">
        <f>MOD(Produccion[HORA FIN]-Produccion[HORA INICIO],1)</f>
        <v>0.16666666666666663</v>
      </c>
      <c r="I2082" s="16" t="s">
        <v>22</v>
      </c>
      <c r="J2082" s="7" t="s">
        <v>788</v>
      </c>
      <c r="K2082" s="7" t="s">
        <v>23</v>
      </c>
      <c r="L2082" s="7"/>
      <c r="M2082" s="7"/>
      <c r="N2082" s="7">
        <f>Produccion[[#This Row],[Cant. Bolsas]]*Produccion[[#This Row],[Kilos Bolsa]]</f>
        <v>0</v>
      </c>
      <c r="O2082" s="8" t="s">
        <v>45</v>
      </c>
      <c r="P2082" s="29">
        <f>Produccion[[#This Row],[Kilos Producidos]]*VLOOKUP(Produccion[[#This Row],[PRODUCTO]],ValorXKG[#All],2,FALSE)</f>
        <v>0</v>
      </c>
    </row>
    <row r="2083" spans="4:16" x14ac:dyDescent="0.25">
      <c r="D2083" s="4" t="s">
        <v>824</v>
      </c>
      <c r="E2083" s="5">
        <v>44809</v>
      </c>
      <c r="F2083" s="6">
        <v>0.75</v>
      </c>
      <c r="G2083" s="6">
        <v>0.79166666666666663</v>
      </c>
      <c r="H2083" s="6">
        <f>MOD(Produccion[HORA FIN]-Produccion[HORA INICIO],1)</f>
        <v>4.166666666666663E-2</v>
      </c>
      <c r="I2083" s="16" t="s">
        <v>22</v>
      </c>
      <c r="J2083" s="7" t="s">
        <v>788</v>
      </c>
      <c r="K2083" s="7" t="s">
        <v>23</v>
      </c>
      <c r="L2083" s="7"/>
      <c r="M2083" s="7"/>
      <c r="N2083" s="7">
        <f>Produccion[[#This Row],[Cant. Bolsas]]*Produccion[[#This Row],[Kilos Bolsa]]</f>
        <v>0</v>
      </c>
      <c r="O2083" s="8" t="s">
        <v>412</v>
      </c>
      <c r="P2083" s="29">
        <f>Produccion[[#This Row],[Kilos Producidos]]*VLOOKUP(Produccion[[#This Row],[PRODUCTO]],ValorXKG[#All],2,FALSE)</f>
        <v>0</v>
      </c>
    </row>
    <row r="2084" spans="4:16" x14ac:dyDescent="0.25">
      <c r="D2084" s="4" t="s">
        <v>824</v>
      </c>
      <c r="E2084" s="5">
        <v>44809</v>
      </c>
      <c r="F2084" s="6">
        <v>0.79166666666666663</v>
      </c>
      <c r="G2084" s="6">
        <v>0.91666666666666663</v>
      </c>
      <c r="H2084" s="6">
        <f>MOD(Produccion[HORA FIN]-Produccion[HORA INICIO],1)</f>
        <v>0.125</v>
      </c>
      <c r="I2084" s="16" t="s">
        <v>394</v>
      </c>
      <c r="J2084" s="7" t="s">
        <v>788</v>
      </c>
      <c r="K2084" s="7" t="s">
        <v>32</v>
      </c>
      <c r="L2084" s="7">
        <v>31</v>
      </c>
      <c r="M2084" s="7">
        <v>30</v>
      </c>
      <c r="N2084" s="7">
        <f>Produccion[[#This Row],[Cant. Bolsas]]*Produccion[[#This Row],[Kilos Bolsa]]</f>
        <v>930</v>
      </c>
      <c r="O2084" s="8" t="s">
        <v>827</v>
      </c>
      <c r="P2084" s="29">
        <f>Produccion[[#This Row],[Kilos Producidos]]*VLOOKUP(Produccion[[#This Row],[PRODUCTO]],ValorXKG[#All],2,FALSE)</f>
        <v>106950</v>
      </c>
    </row>
    <row r="2085" spans="4:16" x14ac:dyDescent="0.25">
      <c r="D2085" s="4" t="s">
        <v>826</v>
      </c>
      <c r="E2085" s="5">
        <v>44809</v>
      </c>
      <c r="F2085" s="6">
        <v>0.91666666666666663</v>
      </c>
      <c r="G2085" s="6">
        <v>0.97222222222222221</v>
      </c>
      <c r="H2085" s="6">
        <f>MOD(Produccion[HORA FIN]-Produccion[HORA INICIO],1)</f>
        <v>5.555555555555558E-2</v>
      </c>
      <c r="I2085" s="16" t="s">
        <v>300</v>
      </c>
      <c r="J2085" s="7" t="s">
        <v>786</v>
      </c>
      <c r="K2085" s="7" t="s">
        <v>64</v>
      </c>
      <c r="L2085" s="7">
        <v>6</v>
      </c>
      <c r="M2085" s="7">
        <v>30</v>
      </c>
      <c r="N2085" s="7">
        <f>Produccion[[#This Row],[Cant. Bolsas]]*Produccion[[#This Row],[Kilos Bolsa]]</f>
        <v>180</v>
      </c>
      <c r="O2085" s="8" t="s">
        <v>827</v>
      </c>
      <c r="P2085" s="29">
        <f>Produccion[[#This Row],[Kilos Producidos]]*VLOOKUP(Produccion[[#This Row],[PRODUCTO]],ValorXKG[#All],2,FALSE)</f>
        <v>20700</v>
      </c>
    </row>
    <row r="2086" spans="4:16" x14ac:dyDescent="0.25">
      <c r="D2086" s="4" t="s">
        <v>826</v>
      </c>
      <c r="E2086" s="5">
        <v>44809</v>
      </c>
      <c r="F2086" s="6">
        <v>0.97222222222222221</v>
      </c>
      <c r="G2086" s="6">
        <v>0.25</v>
      </c>
      <c r="H2086" s="6">
        <f>MOD(Produccion[HORA FIN]-Produccion[HORA INICIO],1)</f>
        <v>0.27777777777777779</v>
      </c>
      <c r="I2086" s="16" t="s">
        <v>22</v>
      </c>
      <c r="J2086" s="7" t="s">
        <v>786</v>
      </c>
      <c r="K2086" s="7" t="s">
        <v>23</v>
      </c>
      <c r="L2086" s="7"/>
      <c r="M2086" s="7"/>
      <c r="N2086" s="7">
        <f>Produccion[[#This Row],[Cant. Bolsas]]*Produccion[[#This Row],[Kilos Bolsa]]</f>
        <v>0</v>
      </c>
      <c r="O2086" s="8" t="s">
        <v>364</v>
      </c>
      <c r="P2086" s="29">
        <f>Produccion[[#This Row],[Kilos Producidos]]*VLOOKUP(Produccion[[#This Row],[PRODUCTO]],ValorXKG[#All],2,FALSE)</f>
        <v>0</v>
      </c>
    </row>
    <row r="2087" spans="4:16" x14ac:dyDescent="0.25">
      <c r="D2087" s="4" t="s">
        <v>825</v>
      </c>
      <c r="E2087" s="5">
        <v>44810</v>
      </c>
      <c r="F2087" s="6">
        <v>0.25</v>
      </c>
      <c r="G2087" s="6">
        <v>0.28125</v>
      </c>
      <c r="H2087" s="6">
        <f>MOD(Produccion[HORA FIN]-Produccion[HORA INICIO],1)</f>
        <v>3.125E-2</v>
      </c>
      <c r="I2087" s="16" t="s">
        <v>22</v>
      </c>
      <c r="J2087" s="7" t="s">
        <v>66</v>
      </c>
      <c r="K2087" s="7" t="s">
        <v>23</v>
      </c>
      <c r="L2087" s="7"/>
      <c r="M2087" s="7"/>
      <c r="N2087" s="7">
        <f>Produccion[[#This Row],[Cant. Bolsas]]*Produccion[[#This Row],[Kilos Bolsa]]</f>
        <v>0</v>
      </c>
      <c r="O2087" s="8" t="s">
        <v>45</v>
      </c>
      <c r="P2087" s="29">
        <f>Produccion[[#This Row],[Kilos Producidos]]*VLOOKUP(Produccion[[#This Row],[PRODUCTO]],ValorXKG[#All],2,FALSE)</f>
        <v>0</v>
      </c>
    </row>
    <row r="2088" spans="4:16" x14ac:dyDescent="0.25">
      <c r="D2088" s="4" t="s">
        <v>825</v>
      </c>
      <c r="E2088" s="5">
        <v>44810</v>
      </c>
      <c r="F2088" s="6">
        <v>0.28125</v>
      </c>
      <c r="G2088" s="6">
        <v>0.52777777777777779</v>
      </c>
      <c r="H2088" s="6">
        <f>MOD(Produccion[HORA FIN]-Produccion[HORA INICIO],1)</f>
        <v>0.24652777777777779</v>
      </c>
      <c r="I2088" s="16" t="s">
        <v>547</v>
      </c>
      <c r="J2088" s="7" t="s">
        <v>66</v>
      </c>
      <c r="K2088" s="7" t="s">
        <v>64</v>
      </c>
      <c r="L2088" s="7">
        <v>60</v>
      </c>
      <c r="M2088" s="7">
        <v>30</v>
      </c>
      <c r="N2088" s="7">
        <f>Produccion[[#This Row],[Cant. Bolsas]]*Produccion[[#This Row],[Kilos Bolsa]]</f>
        <v>1800</v>
      </c>
      <c r="O2088" s="8" t="s">
        <v>827</v>
      </c>
      <c r="P2088" s="29">
        <f>Produccion[[#This Row],[Kilos Producidos]]*VLOOKUP(Produccion[[#This Row],[PRODUCTO]],ValorXKG[#All],2,FALSE)</f>
        <v>207000</v>
      </c>
    </row>
    <row r="2089" spans="4:16" x14ac:dyDescent="0.25">
      <c r="D2089" s="4" t="s">
        <v>825</v>
      </c>
      <c r="E2089" s="5">
        <v>44810</v>
      </c>
      <c r="F2089" s="6">
        <v>0.52777777777777779</v>
      </c>
      <c r="G2089" s="6">
        <v>0.58333333333333337</v>
      </c>
      <c r="H2089" s="6">
        <f>MOD(Produccion[HORA FIN]-Produccion[HORA INICIO],1)</f>
        <v>5.555555555555558E-2</v>
      </c>
      <c r="I2089" s="16" t="s">
        <v>22</v>
      </c>
      <c r="J2089" s="7" t="s">
        <v>66</v>
      </c>
      <c r="K2089" s="7" t="s">
        <v>23</v>
      </c>
      <c r="L2089" s="7"/>
      <c r="M2089" s="7"/>
      <c r="N2089" s="7">
        <f>Produccion[[#This Row],[Cant. Bolsas]]*Produccion[[#This Row],[Kilos Bolsa]]</f>
        <v>0</v>
      </c>
      <c r="O2089" s="8" t="s">
        <v>412</v>
      </c>
      <c r="P2089" s="29">
        <f>Produccion[[#This Row],[Kilos Producidos]]*VLOOKUP(Produccion[[#This Row],[PRODUCTO]],ValorXKG[#All],2,FALSE)</f>
        <v>0</v>
      </c>
    </row>
    <row r="2090" spans="4:16" x14ac:dyDescent="0.25">
      <c r="D2090" s="4" t="s">
        <v>824</v>
      </c>
      <c r="E2090" s="5">
        <v>44810</v>
      </c>
      <c r="F2090" s="6">
        <v>0.58333333333333337</v>
      </c>
      <c r="G2090" s="6">
        <v>0.625</v>
      </c>
      <c r="H2090" s="6">
        <f>MOD(Produccion[HORA FIN]-Produccion[HORA INICIO],1)</f>
        <v>4.166666666666663E-2</v>
      </c>
      <c r="I2090" s="16" t="s">
        <v>22</v>
      </c>
      <c r="J2090" s="7" t="s">
        <v>788</v>
      </c>
      <c r="K2090" s="7" t="s">
        <v>23</v>
      </c>
      <c r="L2090" s="7">
        <v>0</v>
      </c>
      <c r="M2090" s="7">
        <v>0</v>
      </c>
      <c r="N2090" s="7">
        <f>Produccion[[#This Row],[Cant. Bolsas]]*Produccion[[#This Row],[Kilos Bolsa]]</f>
        <v>0</v>
      </c>
      <c r="O2090" s="8" t="s">
        <v>412</v>
      </c>
      <c r="P2090" s="29">
        <f>Produccion[[#This Row],[Kilos Producidos]]*VLOOKUP(Produccion[[#This Row],[PRODUCTO]],ValorXKG[#All],2,FALSE)</f>
        <v>0</v>
      </c>
    </row>
    <row r="2091" spans="4:16" x14ac:dyDescent="0.25">
      <c r="D2091" s="4" t="s">
        <v>824</v>
      </c>
      <c r="E2091" s="5">
        <v>44810</v>
      </c>
      <c r="F2091" s="6">
        <v>0.625</v>
      </c>
      <c r="G2091" s="6">
        <v>0.91666666666666663</v>
      </c>
      <c r="H2091" s="6">
        <f>MOD(Produccion[HORA FIN]-Produccion[HORA INICIO],1)</f>
        <v>0.29166666666666663</v>
      </c>
      <c r="I2091" s="16" t="s">
        <v>548</v>
      </c>
      <c r="J2091" s="7" t="s">
        <v>788</v>
      </c>
      <c r="K2091" s="7" t="s">
        <v>30</v>
      </c>
      <c r="L2091" s="7">
        <v>130</v>
      </c>
      <c r="M2091" s="7">
        <v>20</v>
      </c>
      <c r="N2091" s="7">
        <f>Produccion[[#This Row],[Cant. Bolsas]]*Produccion[[#This Row],[Kilos Bolsa]]</f>
        <v>2600</v>
      </c>
      <c r="O2091" s="8" t="s">
        <v>827</v>
      </c>
      <c r="P2091" s="29">
        <f>Produccion[[#This Row],[Kilos Producidos]]*VLOOKUP(Produccion[[#This Row],[PRODUCTO]],ValorXKG[#All],2,FALSE)</f>
        <v>234000</v>
      </c>
    </row>
    <row r="2092" spans="4:16" x14ac:dyDescent="0.25">
      <c r="D2092" s="4" t="s">
        <v>826</v>
      </c>
      <c r="E2092" s="5">
        <v>44810</v>
      </c>
      <c r="F2092" s="6">
        <v>0.91666666666666663</v>
      </c>
      <c r="G2092" s="6">
        <v>0.97916666666666663</v>
      </c>
      <c r="H2092" s="6">
        <f>MOD(Produccion[HORA FIN]-Produccion[HORA INICIO],1)</f>
        <v>6.25E-2</v>
      </c>
      <c r="I2092" s="16" t="s">
        <v>101</v>
      </c>
      <c r="J2092" s="7" t="s">
        <v>786</v>
      </c>
      <c r="K2092" s="7" t="s">
        <v>30</v>
      </c>
      <c r="L2092" s="7">
        <v>20</v>
      </c>
      <c r="M2092" s="7">
        <v>20</v>
      </c>
      <c r="N2092" s="7">
        <f>Produccion[[#This Row],[Cant. Bolsas]]*Produccion[[#This Row],[Kilos Bolsa]]</f>
        <v>400</v>
      </c>
      <c r="O2092" s="8" t="s">
        <v>827</v>
      </c>
      <c r="P2092" s="29">
        <f>Produccion[[#This Row],[Kilos Producidos]]*VLOOKUP(Produccion[[#This Row],[PRODUCTO]],ValorXKG[#All],2,FALSE)</f>
        <v>36000</v>
      </c>
    </row>
    <row r="2093" spans="4:16" x14ac:dyDescent="0.25">
      <c r="D2093" s="4" t="s">
        <v>826</v>
      </c>
      <c r="E2093" s="5">
        <v>44810</v>
      </c>
      <c r="F2093" s="6">
        <v>0.97916666666666663</v>
      </c>
      <c r="G2093" s="6">
        <v>0.25</v>
      </c>
      <c r="H2093" s="6">
        <f>MOD(Produccion[HORA FIN]-Produccion[HORA INICIO],1)</f>
        <v>0.27083333333333337</v>
      </c>
      <c r="I2093" s="16" t="s">
        <v>22</v>
      </c>
      <c r="J2093" s="7" t="s">
        <v>786</v>
      </c>
      <c r="K2093" s="7" t="s">
        <v>23</v>
      </c>
      <c r="L2093" s="7"/>
      <c r="M2093" s="7"/>
      <c r="N2093" s="7">
        <f>Produccion[[#This Row],[Cant. Bolsas]]*Produccion[[#This Row],[Kilos Bolsa]]</f>
        <v>0</v>
      </c>
      <c r="O2093" s="8" t="s">
        <v>364</v>
      </c>
      <c r="P2093" s="29">
        <f>Produccion[[#This Row],[Kilos Producidos]]*VLOOKUP(Produccion[[#This Row],[PRODUCTO]],ValorXKG[#All],2,FALSE)</f>
        <v>0</v>
      </c>
    </row>
    <row r="2094" spans="4:16" x14ac:dyDescent="0.25">
      <c r="D2094" s="4" t="s">
        <v>825</v>
      </c>
      <c r="E2094" s="5">
        <v>44811</v>
      </c>
      <c r="F2094" s="6">
        <v>0.25</v>
      </c>
      <c r="G2094" s="6">
        <v>0.29166666666666669</v>
      </c>
      <c r="H2094" s="6">
        <f>MOD(Produccion[HORA FIN]-Produccion[HORA INICIO],1)</f>
        <v>4.1666666666666685E-2</v>
      </c>
      <c r="I2094" s="16" t="s">
        <v>22</v>
      </c>
      <c r="J2094" s="7" t="s">
        <v>66</v>
      </c>
      <c r="K2094" s="7" t="s">
        <v>23</v>
      </c>
      <c r="L2094" s="7"/>
      <c r="M2094" s="7"/>
      <c r="N2094" s="7">
        <f>Produccion[[#This Row],[Cant. Bolsas]]*Produccion[[#This Row],[Kilos Bolsa]]</f>
        <v>0</v>
      </c>
      <c r="O2094" s="8" t="s">
        <v>45</v>
      </c>
      <c r="P2094" s="29">
        <f>Produccion[[#This Row],[Kilos Producidos]]*VLOOKUP(Produccion[[#This Row],[PRODUCTO]],ValorXKG[#All],2,FALSE)</f>
        <v>0</v>
      </c>
    </row>
    <row r="2095" spans="4:16" x14ac:dyDescent="0.25">
      <c r="D2095" s="4" t="s">
        <v>825</v>
      </c>
      <c r="E2095" s="5">
        <v>44811</v>
      </c>
      <c r="F2095" s="6">
        <v>0.29166666666666669</v>
      </c>
      <c r="G2095" s="6">
        <v>0.54166666666666663</v>
      </c>
      <c r="H2095" s="6">
        <f>MOD(Produccion[HORA FIN]-Produccion[HORA INICIO],1)</f>
        <v>0.24999999999999994</v>
      </c>
      <c r="I2095" s="16" t="s">
        <v>59</v>
      </c>
      <c r="J2095" s="7" t="s">
        <v>66</v>
      </c>
      <c r="K2095" s="7" t="s">
        <v>13</v>
      </c>
      <c r="L2095" s="7">
        <v>48</v>
      </c>
      <c r="M2095" s="7">
        <v>50</v>
      </c>
      <c r="N2095" s="7">
        <f>Produccion[[#This Row],[Cant. Bolsas]]*Produccion[[#This Row],[Kilos Bolsa]]</f>
        <v>2400</v>
      </c>
      <c r="O2095" s="8" t="s">
        <v>827</v>
      </c>
      <c r="P2095" s="29">
        <f>Produccion[[#This Row],[Kilos Producidos]]*VLOOKUP(Produccion[[#This Row],[PRODUCTO]],ValorXKG[#All],2,FALSE)</f>
        <v>240000</v>
      </c>
    </row>
    <row r="2096" spans="4:16" x14ac:dyDescent="0.25">
      <c r="D2096" s="4" t="s">
        <v>825</v>
      </c>
      <c r="E2096" s="5">
        <v>44811</v>
      </c>
      <c r="F2096" s="6">
        <v>0.54166666666666663</v>
      </c>
      <c r="G2096" s="6">
        <v>0.58333333333333337</v>
      </c>
      <c r="H2096" s="6">
        <f>MOD(Produccion[HORA FIN]-Produccion[HORA INICIO],1)</f>
        <v>4.1666666666666741E-2</v>
      </c>
      <c r="I2096" s="16" t="s">
        <v>22</v>
      </c>
      <c r="J2096" s="7" t="s">
        <v>66</v>
      </c>
      <c r="K2096" s="7" t="s">
        <v>23</v>
      </c>
      <c r="L2096" s="7"/>
      <c r="M2096" s="7"/>
      <c r="N2096" s="7">
        <f>Produccion[[#This Row],[Cant. Bolsas]]*Produccion[[#This Row],[Kilos Bolsa]]</f>
        <v>0</v>
      </c>
      <c r="O2096" s="8" t="s">
        <v>28</v>
      </c>
      <c r="P2096" s="29">
        <f>Produccion[[#This Row],[Kilos Producidos]]*VLOOKUP(Produccion[[#This Row],[PRODUCTO]],ValorXKG[#All],2,FALSE)</f>
        <v>0</v>
      </c>
    </row>
    <row r="2097" spans="4:16" x14ac:dyDescent="0.25">
      <c r="D2097" s="4" t="s">
        <v>824</v>
      </c>
      <c r="E2097" s="5">
        <v>44811</v>
      </c>
      <c r="F2097" s="6">
        <v>0.58333333333333337</v>
      </c>
      <c r="G2097" s="6">
        <v>0.88541666666666663</v>
      </c>
      <c r="H2097" s="6">
        <f>MOD(Produccion[HORA FIN]-Produccion[HORA INICIO],1)</f>
        <v>0.30208333333333326</v>
      </c>
      <c r="I2097" s="16" t="s">
        <v>549</v>
      </c>
      <c r="J2097" s="7" t="s">
        <v>788</v>
      </c>
      <c r="K2097" s="7" t="s">
        <v>13</v>
      </c>
      <c r="L2097" s="7">
        <v>50</v>
      </c>
      <c r="M2097" s="7">
        <v>50</v>
      </c>
      <c r="N2097" s="7">
        <f>Produccion[[#This Row],[Cant. Bolsas]]*Produccion[[#This Row],[Kilos Bolsa]]</f>
        <v>2500</v>
      </c>
      <c r="O2097" s="8" t="s">
        <v>827</v>
      </c>
      <c r="P2097" s="29">
        <f>Produccion[[#This Row],[Kilos Producidos]]*VLOOKUP(Produccion[[#This Row],[PRODUCTO]],ValorXKG[#All],2,FALSE)</f>
        <v>250000</v>
      </c>
    </row>
    <row r="2098" spans="4:16" x14ac:dyDescent="0.25">
      <c r="D2098" s="4" t="s">
        <v>824</v>
      </c>
      <c r="E2098" s="5">
        <v>44811</v>
      </c>
      <c r="F2098" s="6">
        <v>0.88541666666666663</v>
      </c>
      <c r="G2098" s="6">
        <v>0.91666666666666663</v>
      </c>
      <c r="H2098" s="6">
        <f>MOD(Produccion[HORA FIN]-Produccion[HORA INICIO],1)</f>
        <v>3.125E-2</v>
      </c>
      <c r="I2098" s="16" t="s">
        <v>22</v>
      </c>
      <c r="J2098" s="7" t="s">
        <v>788</v>
      </c>
      <c r="K2098" s="7" t="s">
        <v>23</v>
      </c>
      <c r="L2098" s="7"/>
      <c r="M2098" s="7"/>
      <c r="N2098" s="7">
        <f>Produccion[[#This Row],[Cant. Bolsas]]*Produccion[[#This Row],[Kilos Bolsa]]</f>
        <v>0</v>
      </c>
      <c r="O2098" s="8" t="s">
        <v>45</v>
      </c>
      <c r="P2098" s="29">
        <f>Produccion[[#This Row],[Kilos Producidos]]*VLOOKUP(Produccion[[#This Row],[PRODUCTO]],ValorXKG[#All],2,FALSE)</f>
        <v>0</v>
      </c>
    </row>
    <row r="2099" spans="4:16" x14ac:dyDescent="0.25">
      <c r="D2099" s="4" t="s">
        <v>826</v>
      </c>
      <c r="E2099" s="5">
        <v>44811</v>
      </c>
      <c r="F2099" s="6">
        <v>0.91666666666666663</v>
      </c>
      <c r="G2099" s="6">
        <v>0.20833333333333334</v>
      </c>
      <c r="H2099" s="6">
        <f>MOD(Produccion[HORA FIN]-Produccion[HORA INICIO],1)</f>
        <v>0.29166666666666674</v>
      </c>
      <c r="I2099" s="16" t="s">
        <v>22</v>
      </c>
      <c r="J2099" s="7" t="s">
        <v>786</v>
      </c>
      <c r="K2099" s="7" t="s">
        <v>23</v>
      </c>
      <c r="L2099" s="7"/>
      <c r="M2099" s="7"/>
      <c r="N2099" s="7">
        <f>Produccion[[#This Row],[Cant. Bolsas]]*Produccion[[#This Row],[Kilos Bolsa]]</f>
        <v>0</v>
      </c>
      <c r="O2099" s="8" t="s">
        <v>364</v>
      </c>
      <c r="P2099" s="29">
        <f>Produccion[[#This Row],[Kilos Producidos]]*VLOOKUP(Produccion[[#This Row],[PRODUCTO]],ValorXKG[#All],2,FALSE)</f>
        <v>0</v>
      </c>
    </row>
    <row r="2100" spans="4:16" x14ac:dyDescent="0.25">
      <c r="D2100" s="4" t="s">
        <v>826</v>
      </c>
      <c r="E2100" s="5">
        <v>44811</v>
      </c>
      <c r="F2100" s="6">
        <v>0.20833333333333334</v>
      </c>
      <c r="G2100" s="6">
        <v>0.25</v>
      </c>
      <c r="H2100" s="6">
        <f>MOD(Produccion[HORA FIN]-Produccion[HORA INICIO],1)</f>
        <v>4.1666666666666657E-2</v>
      </c>
      <c r="I2100" s="16" t="s">
        <v>153</v>
      </c>
      <c r="J2100" s="7" t="s">
        <v>786</v>
      </c>
      <c r="K2100" s="7" t="s">
        <v>36</v>
      </c>
      <c r="L2100" s="7">
        <v>10</v>
      </c>
      <c r="M2100" s="7">
        <v>30</v>
      </c>
      <c r="N2100" s="7">
        <f>Produccion[[#This Row],[Cant. Bolsas]]*Produccion[[#This Row],[Kilos Bolsa]]</f>
        <v>300</v>
      </c>
      <c r="O2100" s="8" t="s">
        <v>827</v>
      </c>
      <c r="P2100" s="29">
        <f>Produccion[[#This Row],[Kilos Producidos]]*VLOOKUP(Produccion[[#This Row],[PRODUCTO]],ValorXKG[#All],2,FALSE)</f>
        <v>34500</v>
      </c>
    </row>
    <row r="2101" spans="4:16" x14ac:dyDescent="0.25">
      <c r="D2101" s="4" t="s">
        <v>826</v>
      </c>
      <c r="E2101" s="5">
        <v>44811</v>
      </c>
      <c r="F2101" s="6">
        <v>0.20833333333333334</v>
      </c>
      <c r="G2101" s="6">
        <v>0.25</v>
      </c>
      <c r="H2101" s="6">
        <f>MOD(Produccion[HORA FIN]-Produccion[HORA INICIO],1)</f>
        <v>4.1666666666666657E-2</v>
      </c>
      <c r="I2101" s="16" t="s">
        <v>59</v>
      </c>
      <c r="J2101" s="7" t="s">
        <v>786</v>
      </c>
      <c r="K2101" s="7" t="s">
        <v>38</v>
      </c>
      <c r="L2101" s="7">
        <v>10</v>
      </c>
      <c r="M2101" s="7">
        <v>20</v>
      </c>
      <c r="N2101" s="7">
        <f>Produccion[[#This Row],[Cant. Bolsas]]*Produccion[[#This Row],[Kilos Bolsa]]</f>
        <v>200</v>
      </c>
      <c r="O2101" s="8" t="s">
        <v>827</v>
      </c>
      <c r="P2101" s="29">
        <f>Produccion[[#This Row],[Kilos Producidos]]*VLOOKUP(Produccion[[#This Row],[PRODUCTO]],ValorXKG[#All],2,FALSE)</f>
        <v>33000</v>
      </c>
    </row>
    <row r="2102" spans="4:16" x14ac:dyDescent="0.25">
      <c r="D2102" s="4" t="s">
        <v>825</v>
      </c>
      <c r="E2102" s="5">
        <v>44812</v>
      </c>
      <c r="F2102" s="6">
        <v>0.25</v>
      </c>
      <c r="G2102" s="6">
        <v>0.58333333333333337</v>
      </c>
      <c r="H2102" s="6">
        <f>MOD(Produccion[HORA FIN]-Produccion[HORA INICIO],1)</f>
        <v>0.33333333333333337</v>
      </c>
      <c r="I2102" s="16" t="s">
        <v>410</v>
      </c>
      <c r="J2102" s="7" t="s">
        <v>66</v>
      </c>
      <c r="K2102" s="7" t="s">
        <v>36</v>
      </c>
      <c r="L2102" s="7">
        <v>50</v>
      </c>
      <c r="M2102" s="7">
        <v>30</v>
      </c>
      <c r="N2102" s="7">
        <f>Produccion[[#This Row],[Cant. Bolsas]]*Produccion[[#This Row],[Kilos Bolsa]]</f>
        <v>1500</v>
      </c>
      <c r="O2102" s="8" t="s">
        <v>827</v>
      </c>
      <c r="P2102" s="29">
        <f>Produccion[[#This Row],[Kilos Producidos]]*VLOOKUP(Produccion[[#This Row],[PRODUCTO]],ValorXKG[#All],2,FALSE)</f>
        <v>172500</v>
      </c>
    </row>
    <row r="2103" spans="4:16" x14ac:dyDescent="0.25">
      <c r="D2103" s="4" t="s">
        <v>825</v>
      </c>
      <c r="E2103" s="5">
        <v>44812</v>
      </c>
      <c r="F2103" s="6">
        <v>0.25</v>
      </c>
      <c r="G2103" s="6">
        <v>0.58333333333333337</v>
      </c>
      <c r="H2103" s="6">
        <f>MOD(Produccion[HORA FIN]-Produccion[HORA INICIO],1)</f>
        <v>0.33333333333333337</v>
      </c>
      <c r="I2103" s="16" t="s">
        <v>15</v>
      </c>
      <c r="J2103" s="7" t="s">
        <v>66</v>
      </c>
      <c r="K2103" s="7" t="s">
        <v>38</v>
      </c>
      <c r="L2103" s="7">
        <v>50</v>
      </c>
      <c r="M2103" s="7">
        <v>20</v>
      </c>
      <c r="N2103" s="7">
        <f>Produccion[[#This Row],[Cant. Bolsas]]*Produccion[[#This Row],[Kilos Bolsa]]</f>
        <v>1000</v>
      </c>
      <c r="O2103" s="8" t="s">
        <v>827</v>
      </c>
      <c r="P2103" s="29">
        <f>Produccion[[#This Row],[Kilos Producidos]]*VLOOKUP(Produccion[[#This Row],[PRODUCTO]],ValorXKG[#All],2,FALSE)</f>
        <v>165000</v>
      </c>
    </row>
    <row r="2104" spans="4:16" x14ac:dyDescent="0.25">
      <c r="D2104" s="4" t="s">
        <v>824</v>
      </c>
      <c r="E2104" s="5">
        <v>44812</v>
      </c>
      <c r="F2104" s="6">
        <v>0.58333333333333337</v>
      </c>
      <c r="G2104" s="6">
        <v>0.91666666666666663</v>
      </c>
      <c r="H2104" s="6">
        <f>MOD(Produccion[HORA FIN]-Produccion[HORA INICIO],1)</f>
        <v>0.33333333333333326</v>
      </c>
      <c r="I2104" s="16" t="s">
        <v>21</v>
      </c>
      <c r="J2104" s="7" t="s">
        <v>788</v>
      </c>
      <c r="K2104" s="7" t="s">
        <v>36</v>
      </c>
      <c r="L2104" s="7">
        <v>45</v>
      </c>
      <c r="M2104" s="7">
        <v>20</v>
      </c>
      <c r="N2104" s="7">
        <f>Produccion[[#This Row],[Cant. Bolsas]]*Produccion[[#This Row],[Kilos Bolsa]]</f>
        <v>900</v>
      </c>
      <c r="O2104" s="8" t="s">
        <v>827</v>
      </c>
      <c r="P2104" s="29">
        <f>Produccion[[#This Row],[Kilos Producidos]]*VLOOKUP(Produccion[[#This Row],[PRODUCTO]],ValorXKG[#All],2,FALSE)</f>
        <v>103500</v>
      </c>
    </row>
    <row r="2105" spans="4:16" x14ac:dyDescent="0.25">
      <c r="D2105" s="4" t="s">
        <v>824</v>
      </c>
      <c r="E2105" s="5">
        <v>44812</v>
      </c>
      <c r="F2105" s="6">
        <v>0.58333333333333337</v>
      </c>
      <c r="G2105" s="6">
        <v>0.91666666666666663</v>
      </c>
      <c r="H2105" s="6">
        <f>MOD(Produccion[HORA FIN]-Produccion[HORA INICIO],1)</f>
        <v>0.33333333333333326</v>
      </c>
      <c r="I2105" s="16" t="s">
        <v>451</v>
      </c>
      <c r="J2105" s="7" t="s">
        <v>788</v>
      </c>
      <c r="K2105" s="7" t="s">
        <v>38</v>
      </c>
      <c r="L2105" s="7">
        <v>45</v>
      </c>
      <c r="M2105" s="7">
        <v>30</v>
      </c>
      <c r="N2105" s="7">
        <f>Produccion[[#This Row],[Cant. Bolsas]]*Produccion[[#This Row],[Kilos Bolsa]]</f>
        <v>1350</v>
      </c>
      <c r="O2105" s="8" t="s">
        <v>827</v>
      </c>
      <c r="P2105" s="29">
        <f>Produccion[[#This Row],[Kilos Producidos]]*VLOOKUP(Produccion[[#This Row],[PRODUCTO]],ValorXKG[#All],2,FALSE)</f>
        <v>222750</v>
      </c>
    </row>
    <row r="2106" spans="4:16" x14ac:dyDescent="0.25">
      <c r="D2106" s="4" t="s">
        <v>826</v>
      </c>
      <c r="E2106" s="5">
        <v>44812</v>
      </c>
      <c r="F2106" s="6">
        <v>0.91666666666666663</v>
      </c>
      <c r="G2106" s="6">
        <v>0.25</v>
      </c>
      <c r="H2106" s="6">
        <f>MOD(Produccion[HORA FIN]-Produccion[HORA INICIO],1)</f>
        <v>0.33333333333333337</v>
      </c>
      <c r="I2106" s="16" t="s">
        <v>14</v>
      </c>
      <c r="J2106" s="7" t="s">
        <v>14</v>
      </c>
      <c r="K2106" s="7" t="s">
        <v>23</v>
      </c>
      <c r="L2106" s="7"/>
      <c r="M2106" s="7"/>
      <c r="N2106" s="7">
        <f>Produccion[[#This Row],[Cant. Bolsas]]*Produccion[[#This Row],[Kilos Bolsa]]</f>
        <v>0</v>
      </c>
      <c r="O2106" s="8" t="s">
        <v>364</v>
      </c>
      <c r="P2106" s="29">
        <f>Produccion[[#This Row],[Kilos Producidos]]*VLOOKUP(Produccion[[#This Row],[PRODUCTO]],ValorXKG[#All],2,FALSE)</f>
        <v>0</v>
      </c>
    </row>
    <row r="2107" spans="4:16" x14ac:dyDescent="0.25">
      <c r="D2107" s="4" t="s">
        <v>825</v>
      </c>
      <c r="E2107" s="5">
        <v>44813</v>
      </c>
      <c r="F2107" s="6">
        <v>0.25</v>
      </c>
      <c r="G2107" s="6">
        <v>0.29166666666666669</v>
      </c>
      <c r="H2107" s="6">
        <f>MOD(Produccion[HORA FIN]-Produccion[HORA INICIO],1)</f>
        <v>4.1666666666666685E-2</v>
      </c>
      <c r="I2107" s="16" t="s">
        <v>22</v>
      </c>
      <c r="J2107" s="7" t="s">
        <v>66</v>
      </c>
      <c r="K2107" s="7" t="s">
        <v>23</v>
      </c>
      <c r="L2107" s="7"/>
      <c r="M2107" s="7"/>
      <c r="N2107" s="7">
        <f>Produccion[[#This Row],[Cant. Bolsas]]*Produccion[[#This Row],[Kilos Bolsa]]</f>
        <v>0</v>
      </c>
      <c r="O2107" s="8" t="s">
        <v>45</v>
      </c>
      <c r="P2107" s="29">
        <f>Produccion[[#This Row],[Kilos Producidos]]*VLOOKUP(Produccion[[#This Row],[PRODUCTO]],ValorXKG[#All],2,FALSE)</f>
        <v>0</v>
      </c>
    </row>
    <row r="2108" spans="4:16" x14ac:dyDescent="0.25">
      <c r="D2108" s="4" t="s">
        <v>825</v>
      </c>
      <c r="E2108" s="5">
        <v>44813</v>
      </c>
      <c r="F2108" s="6">
        <v>0.29166666666666669</v>
      </c>
      <c r="G2108" s="6">
        <v>0.4375</v>
      </c>
      <c r="H2108" s="6">
        <f>MOD(Produccion[HORA FIN]-Produccion[HORA INICIO],1)</f>
        <v>0.14583333333333331</v>
      </c>
      <c r="I2108" s="16" t="s">
        <v>387</v>
      </c>
      <c r="J2108" s="7" t="s">
        <v>66</v>
      </c>
      <c r="K2108" s="7" t="s">
        <v>26</v>
      </c>
      <c r="L2108" s="7">
        <v>40</v>
      </c>
      <c r="M2108" s="7">
        <v>40</v>
      </c>
      <c r="N2108" s="7">
        <f>Produccion[[#This Row],[Cant. Bolsas]]*Produccion[[#This Row],[Kilos Bolsa]]</f>
        <v>1600</v>
      </c>
      <c r="O2108" s="8" t="s">
        <v>827</v>
      </c>
      <c r="P2108" s="29">
        <f>Produccion[[#This Row],[Kilos Producidos]]*VLOOKUP(Produccion[[#This Row],[PRODUCTO]],ValorXKG[#All],2,FALSE)</f>
        <v>240000</v>
      </c>
    </row>
    <row r="2109" spans="4:16" x14ac:dyDescent="0.25">
      <c r="D2109" s="4" t="s">
        <v>825</v>
      </c>
      <c r="E2109" s="5">
        <v>44813</v>
      </c>
      <c r="F2109" s="6">
        <v>0.4375</v>
      </c>
      <c r="G2109" s="6">
        <v>0.5</v>
      </c>
      <c r="H2109" s="6">
        <f>MOD(Produccion[HORA FIN]-Produccion[HORA INICIO],1)</f>
        <v>6.25E-2</v>
      </c>
      <c r="I2109" s="16" t="s">
        <v>22</v>
      </c>
      <c r="J2109" s="7" t="s">
        <v>66</v>
      </c>
      <c r="K2109" s="7" t="s">
        <v>23</v>
      </c>
      <c r="L2109" s="7"/>
      <c r="M2109" s="7"/>
      <c r="N2109" s="7">
        <f>Produccion[[#This Row],[Cant. Bolsas]]*Produccion[[#This Row],[Kilos Bolsa]]</f>
        <v>0</v>
      </c>
      <c r="O2109" s="8" t="s">
        <v>28</v>
      </c>
      <c r="P2109" s="29">
        <f>Produccion[[#This Row],[Kilos Producidos]]*VLOOKUP(Produccion[[#This Row],[PRODUCTO]],ValorXKG[#All],2,FALSE)</f>
        <v>0</v>
      </c>
    </row>
    <row r="2110" spans="4:16" x14ac:dyDescent="0.25">
      <c r="D2110" s="4" t="s">
        <v>825</v>
      </c>
      <c r="E2110" s="5">
        <v>44813</v>
      </c>
      <c r="F2110" s="6">
        <v>0.5</v>
      </c>
      <c r="G2110" s="6">
        <v>0.58333333333333337</v>
      </c>
      <c r="H2110" s="6">
        <f>MOD(Produccion[HORA FIN]-Produccion[HORA INICIO],1)</f>
        <v>8.333333333333337E-2</v>
      </c>
      <c r="I2110" s="16" t="s">
        <v>399</v>
      </c>
      <c r="J2110" s="7" t="s">
        <v>66</v>
      </c>
      <c r="K2110" s="7" t="s">
        <v>32</v>
      </c>
      <c r="L2110" s="7">
        <v>26</v>
      </c>
      <c r="M2110" s="7">
        <v>30</v>
      </c>
      <c r="N2110" s="7">
        <f>Produccion[[#This Row],[Cant. Bolsas]]*Produccion[[#This Row],[Kilos Bolsa]]</f>
        <v>780</v>
      </c>
      <c r="O2110" s="8" t="s">
        <v>827</v>
      </c>
      <c r="P2110" s="29">
        <f>Produccion[[#This Row],[Kilos Producidos]]*VLOOKUP(Produccion[[#This Row],[PRODUCTO]],ValorXKG[#All],2,FALSE)</f>
        <v>89700</v>
      </c>
    </row>
    <row r="2111" spans="4:16" x14ac:dyDescent="0.25">
      <c r="D2111" s="4" t="s">
        <v>824</v>
      </c>
      <c r="E2111" s="5">
        <v>44813</v>
      </c>
      <c r="F2111" s="6">
        <v>0.58333333333333337</v>
      </c>
      <c r="G2111" s="6">
        <v>0.91666666666666663</v>
      </c>
      <c r="H2111" s="6">
        <f>MOD(Produccion[HORA FIN]-Produccion[HORA INICIO],1)</f>
        <v>0.33333333333333326</v>
      </c>
      <c r="I2111" s="16" t="s">
        <v>14</v>
      </c>
      <c r="J2111" s="7" t="s">
        <v>14</v>
      </c>
      <c r="K2111" s="7" t="s">
        <v>32</v>
      </c>
      <c r="L2111" s="7">
        <v>26</v>
      </c>
      <c r="M2111" s="7">
        <v>30</v>
      </c>
      <c r="N2111" s="7">
        <f>Produccion[[#This Row],[Cant. Bolsas]]*Produccion[[#This Row],[Kilos Bolsa]]</f>
        <v>780</v>
      </c>
      <c r="O2111" s="8" t="s">
        <v>827</v>
      </c>
      <c r="P2111" s="29">
        <f>Produccion[[#This Row],[Kilos Producidos]]*VLOOKUP(Produccion[[#This Row],[PRODUCTO]],ValorXKG[#All],2,FALSE)</f>
        <v>89700</v>
      </c>
    </row>
    <row r="2112" spans="4:16" x14ac:dyDescent="0.25">
      <c r="D2112" s="4" t="s">
        <v>826</v>
      </c>
      <c r="E2112" s="5">
        <v>44813</v>
      </c>
      <c r="F2112" s="6">
        <v>0.91666666666666663</v>
      </c>
      <c r="G2112" s="6">
        <v>0.25</v>
      </c>
      <c r="H2112" s="6">
        <f>MOD(Produccion[HORA FIN]-Produccion[HORA INICIO],1)</f>
        <v>0.33333333333333337</v>
      </c>
      <c r="I2112" s="16" t="s">
        <v>14</v>
      </c>
      <c r="J2112" s="7" t="s">
        <v>14</v>
      </c>
      <c r="K2112" s="7" t="s">
        <v>23</v>
      </c>
      <c r="L2112" s="7"/>
      <c r="M2112" s="7"/>
      <c r="N2112" s="7">
        <f>Produccion[[#This Row],[Cant. Bolsas]]*Produccion[[#This Row],[Kilos Bolsa]]</f>
        <v>0</v>
      </c>
      <c r="O2112" s="8" t="s">
        <v>49</v>
      </c>
      <c r="P2112" s="29">
        <f>Produccion[[#This Row],[Kilos Producidos]]*VLOOKUP(Produccion[[#This Row],[PRODUCTO]],ValorXKG[#All],2,FALSE)</f>
        <v>0</v>
      </c>
    </row>
    <row r="2113" spans="4:16" x14ac:dyDescent="0.25">
      <c r="D2113" s="4" t="s">
        <v>825</v>
      </c>
      <c r="E2113" s="5">
        <v>44816</v>
      </c>
      <c r="F2113" s="6">
        <v>0.25</v>
      </c>
      <c r="G2113" s="6">
        <v>0.58333333333333337</v>
      </c>
      <c r="H2113" s="6">
        <f>MOD(Produccion[HORA FIN]-Produccion[HORA INICIO],1)</f>
        <v>0.33333333333333337</v>
      </c>
      <c r="I2113" s="16" t="s">
        <v>22</v>
      </c>
      <c r="J2113" s="7" t="s">
        <v>66</v>
      </c>
      <c r="K2113" s="7" t="s">
        <v>23</v>
      </c>
      <c r="L2113" s="7"/>
      <c r="M2113" s="7"/>
      <c r="N2113" s="7">
        <f>Produccion[[#This Row],[Cant. Bolsas]]*Produccion[[#This Row],[Kilos Bolsa]]</f>
        <v>0</v>
      </c>
      <c r="O2113" s="8" t="s">
        <v>192</v>
      </c>
      <c r="P2113" s="29">
        <f>Produccion[[#This Row],[Kilos Producidos]]*VLOOKUP(Produccion[[#This Row],[PRODUCTO]],ValorXKG[#All],2,FALSE)</f>
        <v>0</v>
      </c>
    </row>
    <row r="2114" spans="4:16" x14ac:dyDescent="0.25">
      <c r="D2114" s="4" t="s">
        <v>824</v>
      </c>
      <c r="E2114" s="5">
        <v>44816</v>
      </c>
      <c r="F2114" s="6">
        <v>0.58333333333333337</v>
      </c>
      <c r="G2114" s="6">
        <v>0.91666666666666663</v>
      </c>
      <c r="H2114" s="6">
        <f>MOD(Produccion[HORA FIN]-Produccion[HORA INICIO],1)</f>
        <v>0.33333333333333326</v>
      </c>
      <c r="I2114" s="16" t="s">
        <v>22</v>
      </c>
      <c r="J2114" s="7" t="s">
        <v>788</v>
      </c>
      <c r="K2114" s="7" t="s">
        <v>23</v>
      </c>
      <c r="L2114" s="7">
        <v>0</v>
      </c>
      <c r="M2114" s="7">
        <v>0</v>
      </c>
      <c r="N2114" s="7">
        <f>Produccion[[#This Row],[Cant. Bolsas]]*Produccion[[#This Row],[Kilos Bolsa]]</f>
        <v>0</v>
      </c>
      <c r="O2114" s="8" t="s">
        <v>192</v>
      </c>
      <c r="P2114" s="29">
        <f>Produccion[[#This Row],[Kilos Producidos]]*VLOOKUP(Produccion[[#This Row],[PRODUCTO]],ValorXKG[#All],2,FALSE)</f>
        <v>0</v>
      </c>
    </row>
    <row r="2115" spans="4:16" x14ac:dyDescent="0.25">
      <c r="D2115" s="4" t="s">
        <v>826</v>
      </c>
      <c r="E2115" s="5">
        <v>44816</v>
      </c>
      <c r="F2115" s="6">
        <v>0.91666666666666663</v>
      </c>
      <c r="G2115" s="6">
        <v>0.25</v>
      </c>
      <c r="H2115" s="6">
        <f>MOD(Produccion[HORA FIN]-Produccion[HORA INICIO],1)</f>
        <v>0.33333333333333337</v>
      </c>
      <c r="I2115" s="16" t="s">
        <v>22</v>
      </c>
      <c r="J2115" s="7" t="s">
        <v>14</v>
      </c>
      <c r="K2115" s="7" t="s">
        <v>23</v>
      </c>
      <c r="L2115" s="7">
        <v>0</v>
      </c>
      <c r="M2115" s="7">
        <v>0</v>
      </c>
      <c r="N2115" s="7">
        <f>Produccion[[#This Row],[Cant. Bolsas]]*Produccion[[#This Row],[Kilos Bolsa]]</f>
        <v>0</v>
      </c>
      <c r="O2115" s="8" t="s">
        <v>364</v>
      </c>
      <c r="P2115" s="29">
        <f>Produccion[[#This Row],[Kilos Producidos]]*VLOOKUP(Produccion[[#This Row],[PRODUCTO]],ValorXKG[#All],2,FALSE)</f>
        <v>0</v>
      </c>
    </row>
    <row r="2116" spans="4:16" x14ac:dyDescent="0.25">
      <c r="D2116" s="4" t="s">
        <v>825</v>
      </c>
      <c r="E2116" s="5">
        <v>44817</v>
      </c>
      <c r="F2116" s="6">
        <v>0.25</v>
      </c>
      <c r="G2116" s="6">
        <v>0.5625</v>
      </c>
      <c r="H2116" s="6">
        <f>MOD(Produccion[HORA FIN]-Produccion[HORA INICIO],1)</f>
        <v>0.3125</v>
      </c>
      <c r="I2116" s="16" t="s">
        <v>22</v>
      </c>
      <c r="J2116" s="7" t="s">
        <v>66</v>
      </c>
      <c r="K2116" s="7" t="s">
        <v>23</v>
      </c>
      <c r="L2116" s="7"/>
      <c r="M2116" s="7"/>
      <c r="N2116" s="7">
        <f>Produccion[[#This Row],[Cant. Bolsas]]*Produccion[[#This Row],[Kilos Bolsa]]</f>
        <v>0</v>
      </c>
      <c r="O2116" s="8" t="s">
        <v>192</v>
      </c>
      <c r="P2116" s="29">
        <f>Produccion[[#This Row],[Kilos Producidos]]*VLOOKUP(Produccion[[#This Row],[PRODUCTO]],ValorXKG[#All],2,FALSE)</f>
        <v>0</v>
      </c>
    </row>
    <row r="2117" spans="4:16" x14ac:dyDescent="0.25">
      <c r="D2117" s="4" t="s">
        <v>825</v>
      </c>
      <c r="E2117" s="5">
        <v>44817</v>
      </c>
      <c r="F2117" s="6">
        <v>0.5625</v>
      </c>
      <c r="G2117" s="6">
        <v>0.58333333333333337</v>
      </c>
      <c r="H2117" s="6">
        <f>MOD(Produccion[HORA FIN]-Produccion[HORA INICIO],1)</f>
        <v>2.083333333333337E-2</v>
      </c>
      <c r="I2117" s="16" t="s">
        <v>22</v>
      </c>
      <c r="J2117" s="7" t="s">
        <v>66</v>
      </c>
      <c r="K2117" s="7" t="s">
        <v>26</v>
      </c>
      <c r="L2117" s="7"/>
      <c r="M2117" s="7"/>
      <c r="N2117" s="7">
        <f>Produccion[[#This Row],[Cant. Bolsas]]*Produccion[[#This Row],[Kilos Bolsa]]</f>
        <v>0</v>
      </c>
      <c r="O2117" s="8" t="s">
        <v>827</v>
      </c>
      <c r="P2117" s="29">
        <f>Produccion[[#This Row],[Kilos Producidos]]*VLOOKUP(Produccion[[#This Row],[PRODUCTO]],ValorXKG[#All],2,FALSE)</f>
        <v>0</v>
      </c>
    </row>
    <row r="2118" spans="4:16" x14ac:dyDescent="0.25">
      <c r="D2118" s="4" t="s">
        <v>824</v>
      </c>
      <c r="E2118" s="5">
        <v>44817</v>
      </c>
      <c r="F2118" s="6">
        <v>0.58333333333333337</v>
      </c>
      <c r="G2118" s="6">
        <v>0.79166666666666663</v>
      </c>
      <c r="H2118" s="6">
        <f>MOD(Produccion[HORA FIN]-Produccion[HORA INICIO],1)</f>
        <v>0.20833333333333326</v>
      </c>
      <c r="I2118" s="16" t="s">
        <v>182</v>
      </c>
      <c r="J2118" s="7" t="s">
        <v>788</v>
      </c>
      <c r="K2118" s="7" t="s">
        <v>26</v>
      </c>
      <c r="L2118" s="7">
        <v>55</v>
      </c>
      <c r="M2118" s="7">
        <v>40</v>
      </c>
      <c r="N2118" s="7">
        <f>Produccion[[#This Row],[Cant. Bolsas]]*Produccion[[#This Row],[Kilos Bolsa]]</f>
        <v>2200</v>
      </c>
      <c r="O2118" s="8" t="s">
        <v>827</v>
      </c>
      <c r="P2118" s="29">
        <f>Produccion[[#This Row],[Kilos Producidos]]*VLOOKUP(Produccion[[#This Row],[PRODUCTO]],ValorXKG[#All],2,FALSE)</f>
        <v>330000</v>
      </c>
    </row>
    <row r="2119" spans="4:16" x14ac:dyDescent="0.25">
      <c r="D2119" s="4" t="s">
        <v>824</v>
      </c>
      <c r="E2119" s="5">
        <v>44817</v>
      </c>
      <c r="F2119" s="6">
        <v>0.79166666666666663</v>
      </c>
      <c r="G2119" s="6">
        <v>0.83333333333333337</v>
      </c>
      <c r="H2119" s="6">
        <f>MOD(Produccion[HORA FIN]-Produccion[HORA INICIO],1)</f>
        <v>4.1666666666666741E-2</v>
      </c>
      <c r="I2119" s="16" t="s">
        <v>22</v>
      </c>
      <c r="J2119" s="7" t="s">
        <v>788</v>
      </c>
      <c r="K2119" s="7" t="s">
        <v>23</v>
      </c>
      <c r="L2119" s="7">
        <v>0</v>
      </c>
      <c r="M2119" s="7">
        <v>0</v>
      </c>
      <c r="N2119" s="7">
        <f>Produccion[[#This Row],[Cant. Bolsas]]*Produccion[[#This Row],[Kilos Bolsa]]</f>
        <v>0</v>
      </c>
      <c r="O2119" s="8" t="s">
        <v>28</v>
      </c>
      <c r="P2119" s="29">
        <f>Produccion[[#This Row],[Kilos Producidos]]*VLOOKUP(Produccion[[#This Row],[PRODUCTO]],ValorXKG[#All],2,FALSE)</f>
        <v>0</v>
      </c>
    </row>
    <row r="2120" spans="4:16" x14ac:dyDescent="0.25">
      <c r="D2120" s="4" t="s">
        <v>824</v>
      </c>
      <c r="E2120" s="5">
        <v>44817</v>
      </c>
      <c r="F2120" s="6">
        <v>0.83333333333333337</v>
      </c>
      <c r="G2120" s="6">
        <v>0.91666666666666663</v>
      </c>
      <c r="H2120" s="6">
        <f>MOD(Produccion[HORA FIN]-Produccion[HORA INICIO],1)</f>
        <v>8.3333333333333259E-2</v>
      </c>
      <c r="I2120" s="16" t="s">
        <v>62</v>
      </c>
      <c r="J2120" s="7" t="s">
        <v>788</v>
      </c>
      <c r="K2120" s="7" t="s">
        <v>32</v>
      </c>
      <c r="L2120" s="7">
        <v>20</v>
      </c>
      <c r="M2120" s="7">
        <v>30</v>
      </c>
      <c r="N2120" s="7">
        <f>Produccion[[#This Row],[Cant. Bolsas]]*Produccion[[#This Row],[Kilos Bolsa]]</f>
        <v>600</v>
      </c>
      <c r="O2120" s="8" t="s">
        <v>827</v>
      </c>
      <c r="P2120" s="29">
        <f>Produccion[[#This Row],[Kilos Producidos]]*VLOOKUP(Produccion[[#This Row],[PRODUCTO]],ValorXKG[#All],2,FALSE)</f>
        <v>69000</v>
      </c>
    </row>
    <row r="2121" spans="4:16" x14ac:dyDescent="0.25">
      <c r="D2121" s="4" t="s">
        <v>826</v>
      </c>
      <c r="E2121" s="5">
        <v>44817</v>
      </c>
      <c r="F2121" s="6">
        <v>0.91666666666666663</v>
      </c>
      <c r="G2121" s="6">
        <v>0</v>
      </c>
      <c r="H2121" s="6">
        <f>MOD(Produccion[HORA FIN]-Produccion[HORA INICIO],1)</f>
        <v>8.333333333333337E-2</v>
      </c>
      <c r="I2121" s="16" t="s">
        <v>62</v>
      </c>
      <c r="J2121" s="7" t="s">
        <v>786</v>
      </c>
      <c r="K2121" s="7" t="s">
        <v>32</v>
      </c>
      <c r="L2121" s="7">
        <v>20</v>
      </c>
      <c r="M2121" s="7">
        <v>30</v>
      </c>
      <c r="N2121" s="7">
        <f>Produccion[[#This Row],[Cant. Bolsas]]*Produccion[[#This Row],[Kilos Bolsa]]</f>
        <v>600</v>
      </c>
      <c r="O2121" s="8" t="s">
        <v>827</v>
      </c>
      <c r="P2121" s="29">
        <f>Produccion[[#This Row],[Kilos Producidos]]*VLOOKUP(Produccion[[#This Row],[PRODUCTO]],ValorXKG[#All],2,FALSE)</f>
        <v>69000</v>
      </c>
    </row>
    <row r="2122" spans="4:16" x14ac:dyDescent="0.25">
      <c r="D2122" s="4" t="s">
        <v>826</v>
      </c>
      <c r="E2122" s="5">
        <v>44817</v>
      </c>
      <c r="F2122" s="6">
        <v>0</v>
      </c>
      <c r="G2122" s="6">
        <v>0.15277777777777779</v>
      </c>
      <c r="H2122" s="6">
        <f>MOD(Produccion[HORA FIN]-Produccion[HORA INICIO],1)</f>
        <v>0.15277777777777779</v>
      </c>
      <c r="I2122" s="16" t="s">
        <v>265</v>
      </c>
      <c r="J2122" s="7" t="s">
        <v>786</v>
      </c>
      <c r="K2122" s="7" t="s">
        <v>331</v>
      </c>
      <c r="L2122" s="7">
        <v>30</v>
      </c>
      <c r="M2122" s="7">
        <v>30</v>
      </c>
      <c r="N2122" s="7">
        <f>Produccion[[#This Row],[Cant. Bolsas]]*Produccion[[#This Row],[Kilos Bolsa]]</f>
        <v>900</v>
      </c>
      <c r="O2122" s="8" t="s">
        <v>827</v>
      </c>
      <c r="P2122" s="29">
        <f>Produccion[[#This Row],[Kilos Producidos]]*VLOOKUP(Produccion[[#This Row],[PRODUCTO]],ValorXKG[#All],2,FALSE)</f>
        <v>103500</v>
      </c>
    </row>
    <row r="2123" spans="4:16" x14ac:dyDescent="0.25">
      <c r="D2123" s="4" t="s">
        <v>826</v>
      </c>
      <c r="E2123" s="5">
        <v>44817</v>
      </c>
      <c r="F2123" s="6">
        <v>0.15277777777777779</v>
      </c>
      <c r="G2123" s="6">
        <v>0.22222222222222221</v>
      </c>
      <c r="H2123" s="6">
        <f>MOD(Produccion[HORA FIN]-Produccion[HORA INICIO],1)</f>
        <v>6.944444444444442E-2</v>
      </c>
      <c r="I2123" s="16" t="s">
        <v>22</v>
      </c>
      <c r="J2123" s="7" t="s">
        <v>786</v>
      </c>
      <c r="K2123" s="7" t="s">
        <v>23</v>
      </c>
      <c r="L2123" s="7"/>
      <c r="M2123" s="7"/>
      <c r="N2123" s="7">
        <f>Produccion[[#This Row],[Cant. Bolsas]]*Produccion[[#This Row],[Kilos Bolsa]]</f>
        <v>0</v>
      </c>
      <c r="O2123" s="8" t="s">
        <v>364</v>
      </c>
      <c r="P2123" s="29">
        <f>Produccion[[#This Row],[Kilos Producidos]]*VLOOKUP(Produccion[[#This Row],[PRODUCTO]],ValorXKG[#All],2,FALSE)</f>
        <v>0</v>
      </c>
    </row>
    <row r="2124" spans="4:16" x14ac:dyDescent="0.25">
      <c r="D2124" s="4" t="s">
        <v>826</v>
      </c>
      <c r="E2124" s="5">
        <v>44817</v>
      </c>
      <c r="F2124" s="6">
        <v>0.22222222222222221</v>
      </c>
      <c r="G2124" s="6">
        <v>0.25</v>
      </c>
      <c r="H2124" s="6">
        <f>MOD(Produccion[HORA FIN]-Produccion[HORA INICIO],1)</f>
        <v>2.777777777777779E-2</v>
      </c>
      <c r="I2124" s="16" t="s">
        <v>153</v>
      </c>
      <c r="J2124" s="7" t="s">
        <v>786</v>
      </c>
      <c r="K2124" s="7" t="s">
        <v>19</v>
      </c>
      <c r="L2124" s="7">
        <v>8</v>
      </c>
      <c r="M2124" s="7">
        <v>50</v>
      </c>
      <c r="N2124" s="7">
        <f>Produccion[[#This Row],[Cant. Bolsas]]*Produccion[[#This Row],[Kilos Bolsa]]</f>
        <v>400</v>
      </c>
      <c r="O2124" s="8" t="s">
        <v>827</v>
      </c>
      <c r="P2124" s="29">
        <f>Produccion[[#This Row],[Kilos Producidos]]*VLOOKUP(Produccion[[#This Row],[PRODUCTO]],ValorXKG[#All],2,FALSE)</f>
        <v>40000</v>
      </c>
    </row>
    <row r="2125" spans="4:16" x14ac:dyDescent="0.25">
      <c r="D2125" s="4" t="s">
        <v>825</v>
      </c>
      <c r="E2125" s="5">
        <v>44818</v>
      </c>
      <c r="F2125" s="6">
        <v>0.25</v>
      </c>
      <c r="G2125" s="6">
        <v>0.45833333333333331</v>
      </c>
      <c r="H2125" s="6">
        <f>MOD(Produccion[HORA FIN]-Produccion[HORA INICIO],1)</f>
        <v>0.20833333333333331</v>
      </c>
      <c r="I2125" s="16" t="s">
        <v>75</v>
      </c>
      <c r="J2125" s="7" t="s">
        <v>66</v>
      </c>
      <c r="K2125" s="7" t="s">
        <v>19</v>
      </c>
      <c r="L2125" s="7">
        <v>28</v>
      </c>
      <c r="M2125" s="7">
        <v>50</v>
      </c>
      <c r="N2125" s="7">
        <f>Produccion[[#This Row],[Cant. Bolsas]]*Produccion[[#This Row],[Kilos Bolsa]]</f>
        <v>1400</v>
      </c>
      <c r="O2125" s="8" t="s">
        <v>827</v>
      </c>
      <c r="P2125" s="29">
        <f>Produccion[[#This Row],[Kilos Producidos]]*VLOOKUP(Produccion[[#This Row],[PRODUCTO]],ValorXKG[#All],2,FALSE)</f>
        <v>140000</v>
      </c>
    </row>
    <row r="2126" spans="4:16" x14ac:dyDescent="0.25">
      <c r="D2126" s="4" t="s">
        <v>825</v>
      </c>
      <c r="E2126" s="5">
        <v>44818</v>
      </c>
      <c r="F2126" s="6">
        <v>0.45833333333333331</v>
      </c>
      <c r="G2126" s="6">
        <v>0.52083333333333337</v>
      </c>
      <c r="H2126" s="6">
        <f>MOD(Produccion[HORA FIN]-Produccion[HORA INICIO],1)</f>
        <v>6.2500000000000056E-2</v>
      </c>
      <c r="I2126" s="16" t="s">
        <v>22</v>
      </c>
      <c r="J2126" s="7" t="s">
        <v>66</v>
      </c>
      <c r="K2126" s="7" t="s">
        <v>23</v>
      </c>
      <c r="L2126" s="7"/>
      <c r="M2126" s="7"/>
      <c r="N2126" s="7">
        <f>Produccion[[#This Row],[Cant. Bolsas]]*Produccion[[#This Row],[Kilos Bolsa]]</f>
        <v>0</v>
      </c>
      <c r="O2126" s="8" t="s">
        <v>45</v>
      </c>
      <c r="P2126" s="29">
        <f>Produccion[[#This Row],[Kilos Producidos]]*VLOOKUP(Produccion[[#This Row],[PRODUCTO]],ValorXKG[#All],2,FALSE)</f>
        <v>0</v>
      </c>
    </row>
    <row r="2127" spans="4:16" x14ac:dyDescent="0.25">
      <c r="D2127" s="4" t="s">
        <v>825</v>
      </c>
      <c r="E2127" s="5">
        <v>44818</v>
      </c>
      <c r="F2127" s="6">
        <v>0.52083333333333337</v>
      </c>
      <c r="G2127" s="6">
        <v>0.58333333333333337</v>
      </c>
      <c r="H2127" s="6">
        <f>MOD(Produccion[HORA FIN]-Produccion[HORA INICIO],1)</f>
        <v>6.25E-2</v>
      </c>
      <c r="I2127" s="16" t="s">
        <v>291</v>
      </c>
      <c r="J2127" s="7" t="s">
        <v>66</v>
      </c>
      <c r="K2127" s="7" t="s">
        <v>19</v>
      </c>
      <c r="L2127" s="7">
        <v>10</v>
      </c>
      <c r="M2127" s="7">
        <v>50</v>
      </c>
      <c r="N2127" s="7">
        <f>Produccion[[#This Row],[Cant. Bolsas]]*Produccion[[#This Row],[Kilos Bolsa]]</f>
        <v>500</v>
      </c>
      <c r="O2127" s="8" t="s">
        <v>827</v>
      </c>
      <c r="P2127" s="29">
        <f>Produccion[[#This Row],[Kilos Producidos]]*VLOOKUP(Produccion[[#This Row],[PRODUCTO]],ValorXKG[#All],2,FALSE)</f>
        <v>50000</v>
      </c>
    </row>
    <row r="2128" spans="4:16" x14ac:dyDescent="0.25">
      <c r="D2128" s="4" t="s">
        <v>824</v>
      </c>
      <c r="E2128" s="5">
        <v>44818</v>
      </c>
      <c r="F2128" s="6">
        <v>0.58333333333333337</v>
      </c>
      <c r="G2128" s="6">
        <v>0.625</v>
      </c>
      <c r="H2128" s="6">
        <f>MOD(Produccion[HORA FIN]-Produccion[HORA INICIO],1)</f>
        <v>4.166666666666663E-2</v>
      </c>
      <c r="I2128" s="16" t="s">
        <v>22</v>
      </c>
      <c r="J2128" s="7" t="s">
        <v>788</v>
      </c>
      <c r="K2128" s="7" t="s">
        <v>23</v>
      </c>
      <c r="L2128" s="7"/>
      <c r="M2128" s="7"/>
      <c r="N2128" s="7">
        <f>Produccion[[#This Row],[Cant. Bolsas]]*Produccion[[#This Row],[Kilos Bolsa]]</f>
        <v>0</v>
      </c>
      <c r="O2128" s="8" t="s">
        <v>45</v>
      </c>
      <c r="P2128" s="29">
        <f>Produccion[[#This Row],[Kilos Producidos]]*VLOOKUP(Produccion[[#This Row],[PRODUCTO]],ValorXKG[#All],2,FALSE)</f>
        <v>0</v>
      </c>
    </row>
    <row r="2129" spans="4:16" x14ac:dyDescent="0.25">
      <c r="D2129" s="4" t="s">
        <v>824</v>
      </c>
      <c r="E2129" s="5">
        <v>44818</v>
      </c>
      <c r="F2129" s="6">
        <v>0.625</v>
      </c>
      <c r="G2129" s="6">
        <v>0.91666666666666663</v>
      </c>
      <c r="H2129" s="6">
        <f>MOD(Produccion[HORA FIN]-Produccion[HORA INICIO],1)</f>
        <v>0.29166666666666663</v>
      </c>
      <c r="I2129" s="16" t="s">
        <v>550</v>
      </c>
      <c r="J2129" s="7" t="s">
        <v>788</v>
      </c>
      <c r="K2129" s="7" t="s">
        <v>13</v>
      </c>
      <c r="L2129" s="7">
        <v>53</v>
      </c>
      <c r="M2129" s="7">
        <v>50</v>
      </c>
      <c r="N2129" s="7">
        <f>Produccion[[#This Row],[Cant. Bolsas]]*Produccion[[#This Row],[Kilos Bolsa]]</f>
        <v>2650</v>
      </c>
      <c r="O2129" s="8" t="s">
        <v>827</v>
      </c>
      <c r="P2129" s="29">
        <f>Produccion[[#This Row],[Kilos Producidos]]*VLOOKUP(Produccion[[#This Row],[PRODUCTO]],ValorXKG[#All],2,FALSE)</f>
        <v>265000</v>
      </c>
    </row>
    <row r="2130" spans="4:16" x14ac:dyDescent="0.25">
      <c r="D2130" s="4" t="s">
        <v>826</v>
      </c>
      <c r="E2130" s="5">
        <v>44818</v>
      </c>
      <c r="F2130" s="6">
        <v>0.91666666666666663</v>
      </c>
      <c r="G2130" s="6">
        <v>0.99305555555555558</v>
      </c>
      <c r="H2130" s="6">
        <f>MOD(Produccion[HORA FIN]-Produccion[HORA INICIO],1)</f>
        <v>7.6388888888888951E-2</v>
      </c>
      <c r="I2130" s="16" t="s">
        <v>551</v>
      </c>
      <c r="J2130" s="7" t="s">
        <v>786</v>
      </c>
      <c r="K2130" s="7" t="s">
        <v>13</v>
      </c>
      <c r="L2130" s="7">
        <v>7</v>
      </c>
      <c r="M2130" s="7">
        <v>50</v>
      </c>
      <c r="N2130" s="7">
        <f>Produccion[[#This Row],[Cant. Bolsas]]*Produccion[[#This Row],[Kilos Bolsa]]</f>
        <v>350</v>
      </c>
      <c r="O2130" s="8" t="s">
        <v>827</v>
      </c>
      <c r="P2130" s="29">
        <f>Produccion[[#This Row],[Kilos Producidos]]*VLOOKUP(Produccion[[#This Row],[PRODUCTO]],ValorXKG[#All],2,FALSE)</f>
        <v>35000</v>
      </c>
    </row>
    <row r="2131" spans="4:16" x14ac:dyDescent="0.25">
      <c r="D2131" s="4" t="s">
        <v>826</v>
      </c>
      <c r="E2131" s="5">
        <v>44818</v>
      </c>
      <c r="F2131" s="6">
        <v>0.99305555555555558</v>
      </c>
      <c r="G2131" s="6">
        <v>6.25E-2</v>
      </c>
      <c r="H2131" s="6">
        <f>MOD(Produccion[HORA FIN]-Produccion[HORA INICIO],1)</f>
        <v>6.944444444444442E-2</v>
      </c>
      <c r="I2131" s="16" t="s">
        <v>22</v>
      </c>
      <c r="J2131" s="7" t="s">
        <v>786</v>
      </c>
      <c r="K2131" s="7" t="s">
        <v>23</v>
      </c>
      <c r="L2131" s="7"/>
      <c r="M2131" s="7"/>
      <c r="N2131" s="7">
        <f>Produccion[[#This Row],[Cant. Bolsas]]*Produccion[[#This Row],[Kilos Bolsa]]</f>
        <v>0</v>
      </c>
      <c r="O2131" s="8" t="s">
        <v>41</v>
      </c>
      <c r="P2131" s="29">
        <f>Produccion[[#This Row],[Kilos Producidos]]*VLOOKUP(Produccion[[#This Row],[PRODUCTO]],ValorXKG[#All],2,FALSE)</f>
        <v>0</v>
      </c>
    </row>
    <row r="2132" spans="4:16" x14ac:dyDescent="0.25">
      <c r="D2132" s="4" t="s">
        <v>826</v>
      </c>
      <c r="E2132" s="5">
        <v>44818</v>
      </c>
      <c r="F2132" s="6">
        <v>6.25E-2</v>
      </c>
      <c r="G2132" s="6">
        <v>0.14583333333333334</v>
      </c>
      <c r="H2132" s="6">
        <f>MOD(Produccion[HORA FIN]-Produccion[HORA INICIO],1)</f>
        <v>8.3333333333333343E-2</v>
      </c>
      <c r="I2132" s="16" t="s">
        <v>410</v>
      </c>
      <c r="J2132" s="7" t="s">
        <v>786</v>
      </c>
      <c r="K2132" s="7" t="s">
        <v>32</v>
      </c>
      <c r="L2132" s="7">
        <v>25</v>
      </c>
      <c r="M2132" s="7">
        <v>30</v>
      </c>
      <c r="N2132" s="7">
        <f>Produccion[[#This Row],[Cant. Bolsas]]*Produccion[[#This Row],[Kilos Bolsa]]</f>
        <v>750</v>
      </c>
      <c r="O2132" s="8" t="s">
        <v>827</v>
      </c>
      <c r="P2132" s="29">
        <f>Produccion[[#This Row],[Kilos Producidos]]*VLOOKUP(Produccion[[#This Row],[PRODUCTO]],ValorXKG[#All],2,FALSE)</f>
        <v>86250</v>
      </c>
    </row>
    <row r="2133" spans="4:16" x14ac:dyDescent="0.25">
      <c r="D2133" s="4" t="s">
        <v>826</v>
      </c>
      <c r="E2133" s="5">
        <v>44818</v>
      </c>
      <c r="F2133" s="6">
        <v>0.14583333333333334</v>
      </c>
      <c r="G2133" s="6">
        <v>0.25</v>
      </c>
      <c r="H2133" s="6">
        <f>MOD(Produccion[HORA FIN]-Produccion[HORA INICIO],1)</f>
        <v>0.10416666666666666</v>
      </c>
      <c r="I2133" s="16" t="s">
        <v>75</v>
      </c>
      <c r="J2133" s="7" t="s">
        <v>786</v>
      </c>
      <c r="K2133" s="7" t="s">
        <v>30</v>
      </c>
      <c r="L2133" s="7">
        <v>35</v>
      </c>
      <c r="M2133" s="7">
        <v>20</v>
      </c>
      <c r="N2133" s="7">
        <f>Produccion[[#This Row],[Cant. Bolsas]]*Produccion[[#This Row],[Kilos Bolsa]]</f>
        <v>700</v>
      </c>
      <c r="O2133" s="8" t="s">
        <v>827</v>
      </c>
      <c r="P2133" s="29">
        <f>Produccion[[#This Row],[Kilos Producidos]]*VLOOKUP(Produccion[[#This Row],[PRODUCTO]],ValorXKG[#All],2,FALSE)</f>
        <v>63000</v>
      </c>
    </row>
    <row r="2134" spans="4:16" x14ac:dyDescent="0.25">
      <c r="D2134" s="4" t="s">
        <v>825</v>
      </c>
      <c r="E2134" s="5">
        <v>44819</v>
      </c>
      <c r="F2134" s="6">
        <v>0.25</v>
      </c>
      <c r="G2134" s="6">
        <v>0.58333333333333337</v>
      </c>
      <c r="H2134" s="6">
        <f>MOD(Produccion[HORA FIN]-Produccion[HORA INICIO],1)</f>
        <v>0.33333333333333337</v>
      </c>
      <c r="I2134" s="16" t="s">
        <v>224</v>
      </c>
      <c r="J2134" s="7" t="s">
        <v>66</v>
      </c>
      <c r="K2134" s="7" t="s">
        <v>30</v>
      </c>
      <c r="L2134" s="7">
        <v>114</v>
      </c>
      <c r="M2134" s="7">
        <v>20</v>
      </c>
      <c r="N2134" s="7">
        <f>Produccion[[#This Row],[Cant. Bolsas]]*Produccion[[#This Row],[Kilos Bolsa]]</f>
        <v>2280</v>
      </c>
      <c r="O2134" s="8" t="s">
        <v>827</v>
      </c>
      <c r="P2134" s="29">
        <f>Produccion[[#This Row],[Kilos Producidos]]*VLOOKUP(Produccion[[#This Row],[PRODUCTO]],ValorXKG[#All],2,FALSE)</f>
        <v>205200</v>
      </c>
    </row>
    <row r="2135" spans="4:16" x14ac:dyDescent="0.25">
      <c r="D2135" s="4" t="s">
        <v>824</v>
      </c>
      <c r="E2135" s="5">
        <v>44819</v>
      </c>
      <c r="F2135" s="6">
        <v>0.58333333333333337</v>
      </c>
      <c r="G2135" s="6">
        <v>0.7583333333333333</v>
      </c>
      <c r="H2135" s="6">
        <f>MOD(Produccion[HORA FIN]-Produccion[HORA INICIO],1)</f>
        <v>0.17499999999999993</v>
      </c>
      <c r="I2135" s="16" t="s">
        <v>552</v>
      </c>
      <c r="J2135" s="7" t="s">
        <v>788</v>
      </c>
      <c r="K2135" s="7" t="s">
        <v>30</v>
      </c>
      <c r="L2135" s="7">
        <v>61</v>
      </c>
      <c r="M2135" s="7">
        <v>20</v>
      </c>
      <c r="N2135" s="7">
        <f>Produccion[[#This Row],[Cant. Bolsas]]*Produccion[[#This Row],[Kilos Bolsa]]</f>
        <v>1220</v>
      </c>
      <c r="O2135" s="8" t="s">
        <v>827</v>
      </c>
      <c r="P2135" s="29">
        <f>Produccion[[#This Row],[Kilos Producidos]]*VLOOKUP(Produccion[[#This Row],[PRODUCTO]],ValorXKG[#All],2,FALSE)</f>
        <v>109800</v>
      </c>
    </row>
    <row r="2136" spans="4:16" x14ac:dyDescent="0.25">
      <c r="D2136" s="4" t="s">
        <v>824</v>
      </c>
      <c r="E2136" s="5">
        <v>44819</v>
      </c>
      <c r="F2136" s="6">
        <v>0.7583333333333333</v>
      </c>
      <c r="G2136" s="6">
        <v>0.91666666666666663</v>
      </c>
      <c r="H2136" s="6">
        <f>MOD(Produccion[HORA FIN]-Produccion[HORA INICIO],1)</f>
        <v>0.15833333333333333</v>
      </c>
      <c r="I2136" s="16" t="s">
        <v>22</v>
      </c>
      <c r="J2136" s="7" t="s">
        <v>788</v>
      </c>
      <c r="K2136" s="7" t="s">
        <v>23</v>
      </c>
      <c r="L2136" s="7">
        <v>0</v>
      </c>
      <c r="M2136" s="7">
        <v>0</v>
      </c>
      <c r="N2136" s="7">
        <f>Produccion[[#This Row],[Cant. Bolsas]]*Produccion[[#This Row],[Kilos Bolsa]]</f>
        <v>0</v>
      </c>
      <c r="O2136" s="8" t="s">
        <v>24</v>
      </c>
      <c r="P2136" s="29">
        <f>Produccion[[#This Row],[Kilos Producidos]]*VLOOKUP(Produccion[[#This Row],[PRODUCTO]],ValorXKG[#All],2,FALSE)</f>
        <v>0</v>
      </c>
    </row>
    <row r="2137" spans="4:16" x14ac:dyDescent="0.25">
      <c r="D2137" s="4" t="s">
        <v>826</v>
      </c>
      <c r="E2137" s="5">
        <v>44819</v>
      </c>
      <c r="F2137" s="6">
        <v>0.91666666666666663</v>
      </c>
      <c r="G2137" s="6">
        <v>0.25</v>
      </c>
      <c r="H2137" s="6">
        <f>MOD(Produccion[HORA FIN]-Produccion[HORA INICIO],1)</f>
        <v>0.33333333333333337</v>
      </c>
      <c r="I2137" s="16" t="s">
        <v>22</v>
      </c>
      <c r="J2137" s="7" t="s">
        <v>66</v>
      </c>
      <c r="K2137" s="7" t="s">
        <v>23</v>
      </c>
      <c r="L2137" s="7"/>
      <c r="M2137" s="7"/>
      <c r="N2137" s="7">
        <f>Produccion[[#This Row],[Cant. Bolsas]]*Produccion[[#This Row],[Kilos Bolsa]]</f>
        <v>0</v>
      </c>
      <c r="O2137" s="8" t="s">
        <v>24</v>
      </c>
      <c r="P2137" s="29">
        <f>Produccion[[#This Row],[Kilos Producidos]]*VLOOKUP(Produccion[[#This Row],[PRODUCTO]],ValorXKG[#All],2,FALSE)</f>
        <v>0</v>
      </c>
    </row>
    <row r="2138" spans="4:16" x14ac:dyDescent="0.25">
      <c r="D2138" s="4" t="s">
        <v>825</v>
      </c>
      <c r="E2138" s="5">
        <v>44820</v>
      </c>
      <c r="F2138" s="6">
        <v>0.25</v>
      </c>
      <c r="G2138" s="6">
        <v>0.58333333333333337</v>
      </c>
      <c r="H2138" s="6">
        <f>MOD(Produccion[HORA FIN]-Produccion[HORA INICIO],1)</f>
        <v>0.33333333333333337</v>
      </c>
      <c r="I2138" s="16" t="s">
        <v>22</v>
      </c>
      <c r="J2138" s="7" t="s">
        <v>66</v>
      </c>
      <c r="K2138" s="7" t="s">
        <v>23</v>
      </c>
      <c r="L2138" s="7"/>
      <c r="M2138" s="7"/>
      <c r="N2138" s="7">
        <f>Produccion[[#This Row],[Cant. Bolsas]]*Produccion[[#This Row],[Kilos Bolsa]]</f>
        <v>0</v>
      </c>
      <c r="O2138" s="8" t="s">
        <v>24</v>
      </c>
      <c r="P2138" s="29">
        <f>Produccion[[#This Row],[Kilos Producidos]]*VLOOKUP(Produccion[[#This Row],[PRODUCTO]],ValorXKG[#All],2,FALSE)</f>
        <v>0</v>
      </c>
    </row>
    <row r="2139" spans="4:16" x14ac:dyDescent="0.25">
      <c r="D2139" s="4" t="s">
        <v>824</v>
      </c>
      <c r="E2139" s="5">
        <v>44820</v>
      </c>
      <c r="F2139" s="6">
        <v>0.58333333333333337</v>
      </c>
      <c r="G2139" s="6">
        <v>0.67708333333333337</v>
      </c>
      <c r="H2139" s="6">
        <f>MOD(Produccion[HORA FIN]-Produccion[HORA INICIO],1)</f>
        <v>9.375E-2</v>
      </c>
      <c r="I2139" s="16" t="s">
        <v>22</v>
      </c>
      <c r="J2139" s="7" t="s">
        <v>788</v>
      </c>
      <c r="K2139" s="7" t="s">
        <v>23</v>
      </c>
      <c r="L2139" s="7"/>
      <c r="M2139" s="7"/>
      <c r="N2139" s="7">
        <f>Produccion[[#This Row],[Cant. Bolsas]]*Produccion[[#This Row],[Kilos Bolsa]]</f>
        <v>0</v>
      </c>
      <c r="O2139" s="8" t="s">
        <v>24</v>
      </c>
      <c r="P2139" s="29">
        <f>Produccion[[#This Row],[Kilos Producidos]]*VLOOKUP(Produccion[[#This Row],[PRODUCTO]],ValorXKG[#All],2,FALSE)</f>
        <v>0</v>
      </c>
    </row>
    <row r="2140" spans="4:16" x14ac:dyDescent="0.25">
      <c r="D2140" s="4" t="s">
        <v>824</v>
      </c>
      <c r="E2140" s="5">
        <v>44820</v>
      </c>
      <c r="F2140" s="6">
        <v>0.67708333333333337</v>
      </c>
      <c r="G2140" s="6">
        <v>0.875</v>
      </c>
      <c r="H2140" s="6">
        <f>MOD(Produccion[HORA FIN]-Produccion[HORA INICIO],1)</f>
        <v>0.19791666666666663</v>
      </c>
      <c r="I2140" s="16" t="s">
        <v>553</v>
      </c>
      <c r="J2140" s="7" t="s">
        <v>788</v>
      </c>
      <c r="K2140" s="7" t="s">
        <v>26</v>
      </c>
      <c r="L2140" s="7">
        <v>50</v>
      </c>
      <c r="M2140" s="7">
        <v>40</v>
      </c>
      <c r="N2140" s="7">
        <f>Produccion[[#This Row],[Cant. Bolsas]]*Produccion[[#This Row],[Kilos Bolsa]]</f>
        <v>2000</v>
      </c>
      <c r="O2140" s="8" t="s">
        <v>827</v>
      </c>
      <c r="P2140" s="29">
        <f>Produccion[[#This Row],[Kilos Producidos]]*VLOOKUP(Produccion[[#This Row],[PRODUCTO]],ValorXKG[#All],2,FALSE)</f>
        <v>300000</v>
      </c>
    </row>
    <row r="2141" spans="4:16" x14ac:dyDescent="0.25">
      <c r="D2141" s="4" t="s">
        <v>824</v>
      </c>
      <c r="E2141" s="5">
        <v>44820</v>
      </c>
      <c r="F2141" s="6">
        <v>0.875</v>
      </c>
      <c r="G2141" s="6">
        <v>0.91666666666666663</v>
      </c>
      <c r="H2141" s="6">
        <f>MOD(Produccion[HORA FIN]-Produccion[HORA INICIO],1)</f>
        <v>4.166666666666663E-2</v>
      </c>
      <c r="I2141" s="16" t="s">
        <v>22</v>
      </c>
      <c r="J2141" s="7" t="s">
        <v>788</v>
      </c>
      <c r="K2141" s="7" t="s">
        <v>23</v>
      </c>
      <c r="L2141" s="7"/>
      <c r="M2141" s="7"/>
      <c r="N2141" s="7">
        <f>Produccion[[#This Row],[Cant. Bolsas]]*Produccion[[#This Row],[Kilos Bolsa]]</f>
        <v>0</v>
      </c>
      <c r="O2141" s="8" t="s">
        <v>28</v>
      </c>
      <c r="P2141" s="29">
        <f>Produccion[[#This Row],[Kilos Producidos]]*VLOOKUP(Produccion[[#This Row],[PRODUCTO]],ValorXKG[#All],2,FALSE)</f>
        <v>0</v>
      </c>
    </row>
    <row r="2142" spans="4:16" x14ac:dyDescent="0.25">
      <c r="D2142" s="4" t="s">
        <v>826</v>
      </c>
      <c r="E2142" s="5">
        <v>44820</v>
      </c>
      <c r="F2142" s="6">
        <v>0.9375</v>
      </c>
      <c r="G2142" s="6">
        <v>0.1736111111111111</v>
      </c>
      <c r="H2142" s="6">
        <f>MOD(Produccion[HORA FIN]-Produccion[HORA INICIO],1)</f>
        <v>0.23611111111111116</v>
      </c>
      <c r="I2142" s="16" t="s">
        <v>329</v>
      </c>
      <c r="J2142" s="7" t="s">
        <v>786</v>
      </c>
      <c r="K2142" s="7" t="s">
        <v>64</v>
      </c>
      <c r="L2142" s="7">
        <v>72</v>
      </c>
      <c r="M2142" s="7">
        <v>30</v>
      </c>
      <c r="N2142" s="7">
        <f>Produccion[[#This Row],[Cant. Bolsas]]*Produccion[[#This Row],[Kilos Bolsa]]</f>
        <v>2160</v>
      </c>
      <c r="O2142" s="8" t="s">
        <v>827</v>
      </c>
      <c r="P2142" s="29">
        <f>Produccion[[#This Row],[Kilos Producidos]]*VLOOKUP(Produccion[[#This Row],[PRODUCTO]],ValorXKG[#All],2,FALSE)</f>
        <v>248400</v>
      </c>
    </row>
    <row r="2143" spans="4:16" x14ac:dyDescent="0.25">
      <c r="D2143" s="4" t="s">
        <v>826</v>
      </c>
      <c r="E2143" s="5">
        <v>44820</v>
      </c>
      <c r="F2143" s="6">
        <v>0.1736111111111111</v>
      </c>
      <c r="G2143" s="6">
        <v>0.25</v>
      </c>
      <c r="H2143" s="6">
        <f>MOD(Produccion[HORA FIN]-Produccion[HORA INICIO],1)</f>
        <v>7.6388888888888895E-2</v>
      </c>
      <c r="I2143" s="16" t="s">
        <v>115</v>
      </c>
      <c r="J2143" s="7" t="s">
        <v>786</v>
      </c>
      <c r="K2143" s="7" t="s">
        <v>331</v>
      </c>
      <c r="L2143" s="7">
        <v>20</v>
      </c>
      <c r="M2143" s="7">
        <v>30</v>
      </c>
      <c r="N2143" s="7">
        <f>Produccion[[#This Row],[Cant. Bolsas]]*Produccion[[#This Row],[Kilos Bolsa]]</f>
        <v>600</v>
      </c>
      <c r="O2143" s="8" t="s">
        <v>827</v>
      </c>
      <c r="P2143" s="29">
        <f>Produccion[[#This Row],[Kilos Producidos]]*VLOOKUP(Produccion[[#This Row],[PRODUCTO]],ValorXKG[#All],2,FALSE)</f>
        <v>69000</v>
      </c>
    </row>
    <row r="2144" spans="4:16" x14ac:dyDescent="0.25">
      <c r="D2144" s="4" t="s">
        <v>825</v>
      </c>
      <c r="E2144" s="5">
        <v>44821</v>
      </c>
      <c r="F2144" s="6">
        <v>0.25</v>
      </c>
      <c r="G2144" s="6">
        <v>0.27083333333333331</v>
      </c>
      <c r="H2144" s="6">
        <f>MOD(Produccion[HORA FIN]-Produccion[HORA INICIO],1)</f>
        <v>2.0833333333333315E-2</v>
      </c>
      <c r="I2144" s="16" t="s">
        <v>22</v>
      </c>
      <c r="J2144" s="7" t="s">
        <v>413</v>
      </c>
      <c r="K2144" s="7" t="s">
        <v>331</v>
      </c>
      <c r="L2144" s="7"/>
      <c r="M2144" s="7"/>
      <c r="N2144" s="7">
        <f>Produccion[[#This Row],[Cant. Bolsas]]*Produccion[[#This Row],[Kilos Bolsa]]</f>
        <v>0</v>
      </c>
      <c r="O2144" s="8" t="s">
        <v>827</v>
      </c>
      <c r="P2144" s="29">
        <f>Produccion[[#This Row],[Kilos Producidos]]*VLOOKUP(Produccion[[#This Row],[PRODUCTO]],ValorXKG[#All],2,FALSE)</f>
        <v>0</v>
      </c>
    </row>
    <row r="2145" spans="4:16" x14ac:dyDescent="0.25">
      <c r="D2145" s="4" t="s">
        <v>825</v>
      </c>
      <c r="E2145" s="5">
        <v>44821</v>
      </c>
      <c r="F2145" s="6">
        <v>0.27083333333333331</v>
      </c>
      <c r="G2145" s="6">
        <v>0.3576388888888889</v>
      </c>
      <c r="H2145" s="6">
        <f>MOD(Produccion[HORA FIN]-Produccion[HORA INICIO],1)</f>
        <v>8.680555555555558E-2</v>
      </c>
      <c r="I2145" s="16" t="s">
        <v>22</v>
      </c>
      <c r="J2145" s="7" t="s">
        <v>413</v>
      </c>
      <c r="K2145" s="7" t="s">
        <v>23</v>
      </c>
      <c r="L2145" s="7"/>
      <c r="M2145" s="7"/>
      <c r="N2145" s="7">
        <f>Produccion[[#This Row],[Cant. Bolsas]]*Produccion[[#This Row],[Kilos Bolsa]]</f>
        <v>0</v>
      </c>
      <c r="O2145" s="8" t="s">
        <v>41</v>
      </c>
      <c r="P2145" s="29">
        <f>Produccion[[#This Row],[Kilos Producidos]]*VLOOKUP(Produccion[[#This Row],[PRODUCTO]],ValorXKG[#All],2,FALSE)</f>
        <v>0</v>
      </c>
    </row>
    <row r="2146" spans="4:16" x14ac:dyDescent="0.25">
      <c r="D2146" s="4" t="s">
        <v>825</v>
      </c>
      <c r="E2146" s="5">
        <v>44821</v>
      </c>
      <c r="F2146" s="6">
        <v>0.3576388888888889</v>
      </c>
      <c r="G2146" s="6">
        <v>0.54166666666666663</v>
      </c>
      <c r="H2146" s="6">
        <f>MOD(Produccion[HORA FIN]-Produccion[HORA INICIO],1)</f>
        <v>0.18402777777777773</v>
      </c>
      <c r="I2146" s="16" t="s">
        <v>554</v>
      </c>
      <c r="J2146" s="7" t="s">
        <v>413</v>
      </c>
      <c r="K2146" s="7" t="s">
        <v>19</v>
      </c>
      <c r="L2146" s="7">
        <v>34</v>
      </c>
      <c r="M2146" s="7">
        <v>50</v>
      </c>
      <c r="N2146" s="7">
        <f>Produccion[[#This Row],[Cant. Bolsas]]*Produccion[[#This Row],[Kilos Bolsa]]</f>
        <v>1700</v>
      </c>
      <c r="O2146" s="8" t="s">
        <v>827</v>
      </c>
      <c r="P2146" s="29">
        <f>Produccion[[#This Row],[Kilos Producidos]]*VLOOKUP(Produccion[[#This Row],[PRODUCTO]],ValorXKG[#All],2,FALSE)</f>
        <v>170000</v>
      </c>
    </row>
    <row r="2147" spans="4:16" x14ac:dyDescent="0.25">
      <c r="D2147" s="4" t="s">
        <v>825</v>
      </c>
      <c r="E2147" s="5">
        <v>44821</v>
      </c>
      <c r="F2147" s="6">
        <v>0.54166666666666663</v>
      </c>
      <c r="G2147" s="6">
        <v>0.56944444444444442</v>
      </c>
      <c r="H2147" s="6">
        <f>MOD(Produccion[HORA FIN]-Produccion[HORA INICIO],1)</f>
        <v>2.777777777777779E-2</v>
      </c>
      <c r="I2147" s="16" t="s">
        <v>22</v>
      </c>
      <c r="J2147" s="7" t="s">
        <v>413</v>
      </c>
      <c r="K2147" s="7" t="s">
        <v>23</v>
      </c>
      <c r="L2147" s="7"/>
      <c r="M2147" s="7"/>
      <c r="N2147" s="7">
        <f>Produccion[[#This Row],[Cant. Bolsas]]*Produccion[[#This Row],[Kilos Bolsa]]</f>
        <v>0</v>
      </c>
      <c r="O2147" s="8" t="s">
        <v>45</v>
      </c>
      <c r="P2147" s="29">
        <f>Produccion[[#This Row],[Kilos Producidos]]*VLOOKUP(Produccion[[#This Row],[PRODUCTO]],ValorXKG[#All],2,FALSE)</f>
        <v>0</v>
      </c>
    </row>
    <row r="2148" spans="4:16" x14ac:dyDescent="0.25">
      <c r="D2148" s="4" t="s">
        <v>825</v>
      </c>
      <c r="E2148" s="5">
        <v>44821</v>
      </c>
      <c r="F2148" s="6">
        <v>0.56944444444444442</v>
      </c>
      <c r="G2148" s="6">
        <v>0.58333333333333337</v>
      </c>
      <c r="H2148" s="6">
        <f>MOD(Produccion[HORA FIN]-Produccion[HORA INICIO],1)</f>
        <v>1.3888888888888951E-2</v>
      </c>
      <c r="I2148" s="16" t="s">
        <v>555</v>
      </c>
      <c r="J2148" s="7" t="s">
        <v>413</v>
      </c>
      <c r="K2148" s="7" t="s">
        <v>13</v>
      </c>
      <c r="L2148" s="7">
        <v>8</v>
      </c>
      <c r="M2148" s="7">
        <v>50</v>
      </c>
      <c r="N2148" s="7">
        <f>Produccion[[#This Row],[Cant. Bolsas]]*Produccion[[#This Row],[Kilos Bolsa]]</f>
        <v>400</v>
      </c>
      <c r="O2148" s="8" t="s">
        <v>827</v>
      </c>
      <c r="P2148" s="29">
        <f>Produccion[[#This Row],[Kilos Producidos]]*VLOOKUP(Produccion[[#This Row],[PRODUCTO]],ValorXKG[#All],2,FALSE)</f>
        <v>40000</v>
      </c>
    </row>
    <row r="2149" spans="4:16" x14ac:dyDescent="0.25">
      <c r="D2149" s="4" t="s">
        <v>824</v>
      </c>
      <c r="E2149" s="5">
        <v>44821</v>
      </c>
      <c r="F2149" s="6">
        <v>0.58333333333333337</v>
      </c>
      <c r="G2149" s="6">
        <v>0.88888888888888884</v>
      </c>
      <c r="H2149" s="6">
        <f>MOD(Produccion[HORA FIN]-Produccion[HORA INICIO],1)</f>
        <v>0.30555555555555547</v>
      </c>
      <c r="I2149" s="16" t="s">
        <v>21</v>
      </c>
      <c r="J2149" s="7" t="s">
        <v>789</v>
      </c>
      <c r="K2149" s="7" t="s">
        <v>13</v>
      </c>
      <c r="L2149" s="7">
        <v>33</v>
      </c>
      <c r="M2149" s="7">
        <v>50</v>
      </c>
      <c r="N2149" s="7">
        <f>Produccion[[#This Row],[Cant. Bolsas]]*Produccion[[#This Row],[Kilos Bolsa]]</f>
        <v>1650</v>
      </c>
      <c r="O2149" s="8" t="s">
        <v>827</v>
      </c>
      <c r="P2149" s="29">
        <f>Produccion[[#This Row],[Kilos Producidos]]*VLOOKUP(Produccion[[#This Row],[PRODUCTO]],ValorXKG[#All],2,FALSE)</f>
        <v>165000</v>
      </c>
    </row>
    <row r="2150" spans="4:16" x14ac:dyDescent="0.25">
      <c r="D2150" s="4" t="s">
        <v>825</v>
      </c>
      <c r="E2150" s="5">
        <v>44823</v>
      </c>
      <c r="F2150" s="6">
        <v>0.25</v>
      </c>
      <c r="G2150" s="6">
        <v>0.3125</v>
      </c>
      <c r="H2150" s="6">
        <f>MOD(Produccion[HORA FIN]-Produccion[HORA INICIO],1)</f>
        <v>6.25E-2</v>
      </c>
      <c r="I2150" s="16" t="s">
        <v>22</v>
      </c>
      <c r="J2150" s="7" t="s">
        <v>66</v>
      </c>
      <c r="K2150" s="7" t="s">
        <v>23</v>
      </c>
      <c r="L2150" s="7"/>
      <c r="M2150" s="7"/>
      <c r="N2150" s="7">
        <f>Produccion[[#This Row],[Cant. Bolsas]]*Produccion[[#This Row],[Kilos Bolsa]]</f>
        <v>0</v>
      </c>
      <c r="O2150" s="8" t="s">
        <v>45</v>
      </c>
      <c r="P2150" s="29">
        <f>Produccion[[#This Row],[Kilos Producidos]]*VLOOKUP(Produccion[[#This Row],[PRODUCTO]],ValorXKG[#All],2,FALSE)</f>
        <v>0</v>
      </c>
    </row>
    <row r="2151" spans="4:16" x14ac:dyDescent="0.25">
      <c r="D2151" s="4" t="s">
        <v>825</v>
      </c>
      <c r="E2151" s="5">
        <v>44823</v>
      </c>
      <c r="F2151" s="6">
        <v>0.3125</v>
      </c>
      <c r="G2151" s="6">
        <v>0.58333333333333337</v>
      </c>
      <c r="H2151" s="6">
        <f>MOD(Produccion[HORA FIN]-Produccion[HORA INICIO],1)</f>
        <v>0.27083333333333337</v>
      </c>
      <c r="I2151" s="16" t="s">
        <v>482</v>
      </c>
      <c r="J2151" s="7" t="s">
        <v>66</v>
      </c>
      <c r="K2151" s="7" t="s">
        <v>13</v>
      </c>
      <c r="L2151" s="7">
        <v>43</v>
      </c>
      <c r="M2151" s="7">
        <v>50</v>
      </c>
      <c r="N2151" s="7">
        <f>Produccion[[#This Row],[Cant. Bolsas]]*Produccion[[#This Row],[Kilos Bolsa]]</f>
        <v>2150</v>
      </c>
      <c r="O2151" s="8" t="s">
        <v>827</v>
      </c>
      <c r="P2151" s="29">
        <f>Produccion[[#This Row],[Kilos Producidos]]*VLOOKUP(Produccion[[#This Row],[PRODUCTO]],ValorXKG[#All],2,FALSE)</f>
        <v>215000</v>
      </c>
    </row>
    <row r="2152" spans="4:16" x14ac:dyDescent="0.25">
      <c r="D2152" s="4" t="s">
        <v>824</v>
      </c>
      <c r="E2152" s="5">
        <v>44823</v>
      </c>
      <c r="F2152" s="6">
        <v>0.58333333333333337</v>
      </c>
      <c r="G2152" s="6">
        <v>0.66666666666666663</v>
      </c>
      <c r="H2152" s="6">
        <f>MOD(Produccion[HORA FIN]-Produccion[HORA INICIO],1)</f>
        <v>8.3333333333333259E-2</v>
      </c>
      <c r="I2152" s="16" t="s">
        <v>374</v>
      </c>
      <c r="J2152" s="7" t="s">
        <v>783</v>
      </c>
      <c r="K2152" s="7" t="s">
        <v>13</v>
      </c>
      <c r="L2152" s="7">
        <v>7</v>
      </c>
      <c r="M2152" s="7">
        <v>50</v>
      </c>
      <c r="N2152" s="7">
        <f>Produccion[[#This Row],[Cant. Bolsas]]*Produccion[[#This Row],[Kilos Bolsa]]</f>
        <v>350</v>
      </c>
      <c r="O2152" s="8" t="s">
        <v>827</v>
      </c>
      <c r="P2152" s="29">
        <f>Produccion[[#This Row],[Kilos Producidos]]*VLOOKUP(Produccion[[#This Row],[PRODUCTO]],ValorXKG[#All],2,FALSE)</f>
        <v>35000</v>
      </c>
    </row>
    <row r="2153" spans="4:16" x14ac:dyDescent="0.25">
      <c r="D2153" s="4" t="s">
        <v>824</v>
      </c>
      <c r="E2153" s="5">
        <v>44823</v>
      </c>
      <c r="F2153" s="6">
        <v>0.66666666666666663</v>
      </c>
      <c r="G2153" s="6">
        <v>0.875</v>
      </c>
      <c r="H2153" s="6">
        <f>MOD(Produccion[HORA FIN]-Produccion[HORA INICIO],1)</f>
        <v>0.20833333333333337</v>
      </c>
      <c r="I2153" s="16" t="s">
        <v>141</v>
      </c>
      <c r="J2153" s="7" t="s">
        <v>783</v>
      </c>
      <c r="K2153" s="7" t="s">
        <v>19</v>
      </c>
      <c r="L2153" s="7">
        <v>33</v>
      </c>
      <c r="M2153" s="7">
        <v>50</v>
      </c>
      <c r="N2153" s="7">
        <f>Produccion[[#This Row],[Cant. Bolsas]]*Produccion[[#This Row],[Kilos Bolsa]]</f>
        <v>1650</v>
      </c>
      <c r="O2153" s="8" t="s">
        <v>827</v>
      </c>
      <c r="P2153" s="29">
        <f>Produccion[[#This Row],[Kilos Producidos]]*VLOOKUP(Produccion[[#This Row],[PRODUCTO]],ValorXKG[#All],2,FALSE)</f>
        <v>165000</v>
      </c>
    </row>
    <row r="2154" spans="4:16" x14ac:dyDescent="0.25">
      <c r="D2154" s="4" t="s">
        <v>824</v>
      </c>
      <c r="E2154" s="5">
        <v>44823</v>
      </c>
      <c r="F2154" s="6">
        <v>0.875</v>
      </c>
      <c r="G2154" s="6">
        <v>0.91666666666666663</v>
      </c>
      <c r="H2154" s="6">
        <f>MOD(Produccion[HORA FIN]-Produccion[HORA INICIO],1)</f>
        <v>4.166666666666663E-2</v>
      </c>
      <c r="I2154" s="16" t="s">
        <v>22</v>
      </c>
      <c r="J2154" s="7" t="s">
        <v>783</v>
      </c>
      <c r="K2154" s="7" t="s">
        <v>23</v>
      </c>
      <c r="L2154" s="7"/>
      <c r="M2154" s="7"/>
      <c r="N2154" s="7">
        <f>Produccion[[#This Row],[Cant. Bolsas]]*Produccion[[#This Row],[Kilos Bolsa]]</f>
        <v>0</v>
      </c>
      <c r="O2154" s="8" t="s">
        <v>28</v>
      </c>
      <c r="P2154" s="29">
        <f>Produccion[[#This Row],[Kilos Producidos]]*VLOOKUP(Produccion[[#This Row],[PRODUCTO]],ValorXKG[#All],2,FALSE)</f>
        <v>0</v>
      </c>
    </row>
    <row r="2155" spans="4:16" x14ac:dyDescent="0.25">
      <c r="D2155" s="4" t="s">
        <v>826</v>
      </c>
      <c r="E2155" s="5">
        <v>44823</v>
      </c>
      <c r="F2155" s="6">
        <v>0.91666666666666663</v>
      </c>
      <c r="G2155" s="6">
        <v>0.95833333333333337</v>
      </c>
      <c r="H2155" s="6">
        <f>MOD(Produccion[HORA FIN]-Produccion[HORA INICIO],1)</f>
        <v>4.1666666666666741E-2</v>
      </c>
      <c r="I2155" s="16" t="s">
        <v>22</v>
      </c>
      <c r="J2155" s="7" t="s">
        <v>788</v>
      </c>
      <c r="K2155" s="7" t="s">
        <v>23</v>
      </c>
      <c r="L2155" s="7"/>
      <c r="M2155" s="7"/>
      <c r="N2155" s="7">
        <f>Produccion[[#This Row],[Cant. Bolsas]]*Produccion[[#This Row],[Kilos Bolsa]]</f>
        <v>0</v>
      </c>
      <c r="O2155" s="8" t="s">
        <v>28</v>
      </c>
      <c r="P2155" s="29">
        <f>Produccion[[#This Row],[Kilos Producidos]]*VLOOKUP(Produccion[[#This Row],[PRODUCTO]],ValorXKG[#All],2,FALSE)</f>
        <v>0</v>
      </c>
    </row>
    <row r="2156" spans="4:16" x14ac:dyDescent="0.25">
      <c r="D2156" s="4" t="s">
        <v>826</v>
      </c>
      <c r="E2156" s="5">
        <v>44823</v>
      </c>
      <c r="F2156" s="6">
        <v>0.95833333333333337</v>
      </c>
      <c r="G2156" s="6">
        <v>0.2361111111111111</v>
      </c>
      <c r="H2156" s="6">
        <f>MOD(Produccion[HORA FIN]-Produccion[HORA INICIO],1)</f>
        <v>0.27777777777777768</v>
      </c>
      <c r="I2156" s="16" t="s">
        <v>62</v>
      </c>
      <c r="J2156" s="7" t="s">
        <v>788</v>
      </c>
      <c r="K2156" s="7" t="s">
        <v>30</v>
      </c>
      <c r="L2156" s="7">
        <v>100</v>
      </c>
      <c r="M2156" s="7">
        <v>20</v>
      </c>
      <c r="N2156" s="7">
        <f>Produccion[[#This Row],[Cant. Bolsas]]*Produccion[[#This Row],[Kilos Bolsa]]</f>
        <v>2000</v>
      </c>
      <c r="O2156" s="8" t="s">
        <v>827</v>
      </c>
      <c r="P2156" s="29">
        <f>Produccion[[#This Row],[Kilos Producidos]]*VLOOKUP(Produccion[[#This Row],[PRODUCTO]],ValorXKG[#All],2,FALSE)</f>
        <v>180000</v>
      </c>
    </row>
    <row r="2157" spans="4:16" x14ac:dyDescent="0.25">
      <c r="D2157" s="4" t="s">
        <v>826</v>
      </c>
      <c r="E2157" s="5">
        <v>44823</v>
      </c>
      <c r="F2157" s="6">
        <v>0.2361111111111111</v>
      </c>
      <c r="G2157" s="6">
        <v>0.27083333333333331</v>
      </c>
      <c r="H2157" s="6">
        <f>MOD(Produccion[HORA FIN]-Produccion[HORA INICIO],1)</f>
        <v>3.472222222222221E-2</v>
      </c>
      <c r="I2157" s="16" t="s">
        <v>22</v>
      </c>
      <c r="J2157" s="7" t="s">
        <v>788</v>
      </c>
      <c r="K2157" s="7" t="s">
        <v>23</v>
      </c>
      <c r="L2157" s="7"/>
      <c r="M2157" s="7"/>
      <c r="N2157" s="7">
        <f>Produccion[[#This Row],[Cant. Bolsas]]*Produccion[[#This Row],[Kilos Bolsa]]</f>
        <v>0</v>
      </c>
      <c r="O2157" s="8" t="s">
        <v>28</v>
      </c>
      <c r="P2157" s="29">
        <f>Produccion[[#This Row],[Kilos Producidos]]*VLOOKUP(Produccion[[#This Row],[PRODUCTO]],ValorXKG[#All],2,FALSE)</f>
        <v>0</v>
      </c>
    </row>
    <row r="2158" spans="4:16" x14ac:dyDescent="0.25">
      <c r="D2158" s="4" t="s">
        <v>825</v>
      </c>
      <c r="E2158" s="5">
        <v>44824</v>
      </c>
      <c r="F2158" s="6">
        <v>0.25</v>
      </c>
      <c r="G2158" s="6">
        <v>0.27777777777777779</v>
      </c>
      <c r="H2158" s="6">
        <f>MOD(Produccion[HORA FIN]-Produccion[HORA INICIO],1)</f>
        <v>2.777777777777779E-2</v>
      </c>
      <c r="I2158" s="16" t="s">
        <v>22</v>
      </c>
      <c r="J2158" s="7" t="s">
        <v>66</v>
      </c>
      <c r="K2158" s="7" t="s">
        <v>23</v>
      </c>
      <c r="L2158" s="7"/>
      <c r="M2158" s="7"/>
      <c r="N2158" s="7">
        <f>Produccion[[#This Row],[Cant. Bolsas]]*Produccion[[#This Row],[Kilos Bolsa]]</f>
        <v>0</v>
      </c>
      <c r="O2158" s="8" t="s">
        <v>45</v>
      </c>
      <c r="P2158" s="29">
        <f>Produccion[[#This Row],[Kilos Producidos]]*VLOOKUP(Produccion[[#This Row],[PRODUCTO]],ValorXKG[#All],2,FALSE)</f>
        <v>0</v>
      </c>
    </row>
    <row r="2159" spans="4:16" x14ac:dyDescent="0.25">
      <c r="D2159" s="4" t="s">
        <v>825</v>
      </c>
      <c r="E2159" s="5">
        <v>44824</v>
      </c>
      <c r="F2159" s="6">
        <v>0.27777777777777779</v>
      </c>
      <c r="G2159" s="6">
        <v>0.58333333333333337</v>
      </c>
      <c r="H2159" s="6">
        <f>MOD(Produccion[HORA FIN]-Produccion[HORA INICIO],1)</f>
        <v>0.30555555555555558</v>
      </c>
      <c r="I2159" s="16" t="s">
        <v>489</v>
      </c>
      <c r="J2159" s="7" t="s">
        <v>66</v>
      </c>
      <c r="K2159" s="7" t="s">
        <v>26</v>
      </c>
      <c r="L2159" s="7">
        <v>80</v>
      </c>
      <c r="M2159" s="7">
        <v>40</v>
      </c>
      <c r="N2159" s="7">
        <f>Produccion[[#This Row],[Cant. Bolsas]]*Produccion[[#This Row],[Kilos Bolsa]]</f>
        <v>3200</v>
      </c>
      <c r="O2159" s="8" t="s">
        <v>827</v>
      </c>
      <c r="P2159" s="29">
        <f>Produccion[[#This Row],[Kilos Producidos]]*VLOOKUP(Produccion[[#This Row],[PRODUCTO]],ValorXKG[#All],2,FALSE)</f>
        <v>480000</v>
      </c>
    </row>
    <row r="2160" spans="4:16" x14ac:dyDescent="0.25">
      <c r="D2160" s="4" t="s">
        <v>824</v>
      </c>
      <c r="E2160" s="5">
        <v>44824</v>
      </c>
      <c r="F2160" s="6">
        <v>0.58333333333333337</v>
      </c>
      <c r="G2160" s="6">
        <v>0.70833333333333337</v>
      </c>
      <c r="H2160" s="6">
        <f>MOD(Produccion[HORA FIN]-Produccion[HORA INICIO],1)</f>
        <v>0.125</v>
      </c>
      <c r="I2160" s="16" t="s">
        <v>101</v>
      </c>
      <c r="J2160" s="7" t="s">
        <v>783</v>
      </c>
      <c r="K2160" s="7" t="s">
        <v>26</v>
      </c>
      <c r="L2160" s="7">
        <v>20</v>
      </c>
      <c r="M2160" s="7">
        <v>40</v>
      </c>
      <c r="N2160" s="7">
        <f>Produccion[[#This Row],[Cant. Bolsas]]*Produccion[[#This Row],[Kilos Bolsa]]</f>
        <v>800</v>
      </c>
      <c r="O2160" s="8" t="s">
        <v>827</v>
      </c>
      <c r="P2160" s="29">
        <f>Produccion[[#This Row],[Kilos Producidos]]*VLOOKUP(Produccion[[#This Row],[PRODUCTO]],ValorXKG[#All],2,FALSE)</f>
        <v>120000</v>
      </c>
    </row>
    <row r="2161" spans="4:16" x14ac:dyDescent="0.25">
      <c r="D2161" s="4" t="s">
        <v>824</v>
      </c>
      <c r="E2161" s="5">
        <v>44824</v>
      </c>
      <c r="F2161" s="6">
        <v>0.70833333333333337</v>
      </c>
      <c r="G2161" s="6">
        <v>0.75</v>
      </c>
      <c r="H2161" s="6">
        <f>MOD(Produccion[HORA FIN]-Produccion[HORA INICIO],1)</f>
        <v>4.166666666666663E-2</v>
      </c>
      <c r="I2161" s="16" t="s">
        <v>22</v>
      </c>
      <c r="J2161" s="7" t="s">
        <v>783</v>
      </c>
      <c r="K2161" s="7" t="s">
        <v>23</v>
      </c>
      <c r="L2161" s="7"/>
      <c r="M2161" s="7"/>
      <c r="N2161" s="7">
        <f>Produccion[[#This Row],[Cant. Bolsas]]*Produccion[[#This Row],[Kilos Bolsa]]</f>
        <v>0</v>
      </c>
      <c r="O2161" s="8" t="s">
        <v>28</v>
      </c>
      <c r="P2161" s="29">
        <f>Produccion[[#This Row],[Kilos Producidos]]*VLOOKUP(Produccion[[#This Row],[PRODUCTO]],ValorXKG[#All],2,FALSE)</f>
        <v>0</v>
      </c>
    </row>
    <row r="2162" spans="4:16" x14ac:dyDescent="0.25">
      <c r="D2162" s="4" t="s">
        <v>824</v>
      </c>
      <c r="E2162" s="5">
        <v>44824</v>
      </c>
      <c r="F2162" s="6">
        <v>0.75</v>
      </c>
      <c r="G2162" s="6">
        <v>0.91666666666666663</v>
      </c>
      <c r="H2162" s="6">
        <f>MOD(Produccion[HORA FIN]-Produccion[HORA INICIO],1)</f>
        <v>0.16666666666666663</v>
      </c>
      <c r="I2162" s="16" t="s">
        <v>435</v>
      </c>
      <c r="J2162" s="7" t="s">
        <v>783</v>
      </c>
      <c r="K2162" s="7" t="s">
        <v>30</v>
      </c>
      <c r="L2162" s="7">
        <v>70</v>
      </c>
      <c r="M2162" s="7">
        <v>20</v>
      </c>
      <c r="N2162" s="7">
        <f>Produccion[[#This Row],[Cant. Bolsas]]*Produccion[[#This Row],[Kilos Bolsa]]</f>
        <v>1400</v>
      </c>
      <c r="O2162" s="8" t="s">
        <v>827</v>
      </c>
      <c r="P2162" s="29">
        <f>Produccion[[#This Row],[Kilos Producidos]]*VLOOKUP(Produccion[[#This Row],[PRODUCTO]],ValorXKG[#All],2,FALSE)</f>
        <v>126000</v>
      </c>
    </row>
    <row r="2163" spans="4:16" x14ac:dyDescent="0.25">
      <c r="D2163" s="4" t="s">
        <v>826</v>
      </c>
      <c r="E2163" s="5">
        <v>44824</v>
      </c>
      <c r="F2163" s="6">
        <v>0.91666666666666663</v>
      </c>
      <c r="G2163" s="6">
        <v>0.14583333333333334</v>
      </c>
      <c r="H2163" s="6">
        <f>MOD(Produccion[HORA FIN]-Produccion[HORA INICIO],1)</f>
        <v>0.22916666666666674</v>
      </c>
      <c r="I2163" s="16" t="s">
        <v>22</v>
      </c>
      <c r="J2163" s="7" t="s">
        <v>788</v>
      </c>
      <c r="K2163" s="7" t="s">
        <v>23</v>
      </c>
      <c r="L2163" s="7"/>
      <c r="M2163" s="7"/>
      <c r="N2163" s="7">
        <f>Produccion[[#This Row],[Cant. Bolsas]]*Produccion[[#This Row],[Kilos Bolsa]]</f>
        <v>0</v>
      </c>
      <c r="O2163" s="8" t="s">
        <v>41</v>
      </c>
      <c r="P2163" s="29">
        <f>Produccion[[#This Row],[Kilos Producidos]]*VLOOKUP(Produccion[[#This Row],[PRODUCTO]],ValorXKG[#All],2,FALSE)</f>
        <v>0</v>
      </c>
    </row>
    <row r="2164" spans="4:16" x14ac:dyDescent="0.25">
      <c r="D2164" s="4" t="s">
        <v>826</v>
      </c>
      <c r="E2164" s="5">
        <v>44824</v>
      </c>
      <c r="F2164" s="6">
        <v>0.14583333333333334</v>
      </c>
      <c r="G2164" s="6">
        <v>0.25</v>
      </c>
      <c r="H2164" s="6">
        <f>MOD(Produccion[HORA FIN]-Produccion[HORA INICIO],1)</f>
        <v>0.10416666666666666</v>
      </c>
      <c r="I2164" s="16" t="s">
        <v>80</v>
      </c>
      <c r="J2164" s="7" t="s">
        <v>788</v>
      </c>
      <c r="K2164" s="7" t="s">
        <v>32</v>
      </c>
      <c r="L2164" s="7">
        <v>40</v>
      </c>
      <c r="M2164" s="7">
        <v>30</v>
      </c>
      <c r="N2164" s="7">
        <f>Produccion[[#This Row],[Cant. Bolsas]]*Produccion[[#This Row],[Kilos Bolsa]]</f>
        <v>1200</v>
      </c>
      <c r="O2164" s="8" t="s">
        <v>827</v>
      </c>
      <c r="P2164" s="29">
        <f>Produccion[[#This Row],[Kilos Producidos]]*VLOOKUP(Produccion[[#This Row],[PRODUCTO]],ValorXKG[#All],2,FALSE)</f>
        <v>138000</v>
      </c>
    </row>
    <row r="2165" spans="4:16" x14ac:dyDescent="0.25">
      <c r="D2165" s="4" t="s">
        <v>825</v>
      </c>
      <c r="E2165" s="5">
        <v>44825</v>
      </c>
      <c r="F2165" s="6">
        <v>0.25</v>
      </c>
      <c r="G2165" s="6">
        <v>0.58333333333333337</v>
      </c>
      <c r="H2165" s="6">
        <f>MOD(Produccion[HORA FIN]-Produccion[HORA INICIO],1)</f>
        <v>0.33333333333333337</v>
      </c>
      <c r="I2165" s="16" t="s">
        <v>411</v>
      </c>
      <c r="J2165" s="7" t="s">
        <v>66</v>
      </c>
      <c r="K2165" s="7" t="s">
        <v>32</v>
      </c>
      <c r="L2165" s="7">
        <v>67</v>
      </c>
      <c r="M2165" s="7">
        <v>30</v>
      </c>
      <c r="N2165" s="7">
        <f>Produccion[[#This Row],[Cant. Bolsas]]*Produccion[[#This Row],[Kilos Bolsa]]</f>
        <v>2010</v>
      </c>
      <c r="O2165" s="8" t="s">
        <v>827</v>
      </c>
      <c r="P2165" s="29">
        <f>Produccion[[#This Row],[Kilos Producidos]]*VLOOKUP(Produccion[[#This Row],[PRODUCTO]],ValorXKG[#All],2,FALSE)</f>
        <v>231150</v>
      </c>
    </row>
    <row r="2166" spans="4:16" x14ac:dyDescent="0.25">
      <c r="D2166" s="4" t="s">
        <v>824</v>
      </c>
      <c r="E2166" s="5">
        <v>44825</v>
      </c>
      <c r="F2166" s="6">
        <v>0.58333333333333337</v>
      </c>
      <c r="G2166" s="6">
        <v>0.60416666666666663</v>
      </c>
      <c r="H2166" s="6">
        <f>MOD(Produccion[HORA FIN]-Produccion[HORA INICIO],1)</f>
        <v>2.0833333333333259E-2</v>
      </c>
      <c r="I2166" s="16" t="s">
        <v>40</v>
      </c>
      <c r="J2166" s="7" t="s">
        <v>783</v>
      </c>
      <c r="K2166" s="7" t="s">
        <v>64</v>
      </c>
      <c r="L2166" s="7">
        <v>3</v>
      </c>
      <c r="M2166" s="7">
        <v>30</v>
      </c>
      <c r="N2166" s="7">
        <f>Produccion[[#This Row],[Cant. Bolsas]]*Produccion[[#This Row],[Kilos Bolsa]]</f>
        <v>90</v>
      </c>
      <c r="O2166" s="8" t="s">
        <v>827</v>
      </c>
      <c r="P2166" s="29">
        <f>Produccion[[#This Row],[Kilos Producidos]]*VLOOKUP(Produccion[[#This Row],[PRODUCTO]],ValorXKG[#All],2,FALSE)</f>
        <v>10350</v>
      </c>
    </row>
    <row r="2167" spans="4:16" x14ac:dyDescent="0.25">
      <c r="D2167" s="4" t="s">
        <v>824</v>
      </c>
      <c r="E2167" s="5">
        <v>44825</v>
      </c>
      <c r="F2167" s="6">
        <v>0.60416666666666663</v>
      </c>
      <c r="G2167" s="6">
        <v>0.91666666666666663</v>
      </c>
      <c r="H2167" s="6">
        <f>MOD(Produccion[HORA FIN]-Produccion[HORA INICIO],1)</f>
        <v>0.3125</v>
      </c>
      <c r="I2167" s="16" t="s">
        <v>145</v>
      </c>
      <c r="J2167" s="7" t="s">
        <v>783</v>
      </c>
      <c r="K2167" s="7" t="s">
        <v>331</v>
      </c>
      <c r="L2167" s="7">
        <v>63</v>
      </c>
      <c r="M2167" s="7">
        <v>30</v>
      </c>
      <c r="N2167" s="7">
        <f>Produccion[[#This Row],[Cant. Bolsas]]*Produccion[[#This Row],[Kilos Bolsa]]</f>
        <v>1890</v>
      </c>
      <c r="O2167" s="8" t="s">
        <v>827</v>
      </c>
      <c r="P2167" s="29">
        <f>Produccion[[#This Row],[Kilos Producidos]]*VLOOKUP(Produccion[[#This Row],[PRODUCTO]],ValorXKG[#All],2,FALSE)</f>
        <v>217350</v>
      </c>
    </row>
    <row r="2168" spans="4:16" x14ac:dyDescent="0.25">
      <c r="D2168" s="4" t="s">
        <v>826</v>
      </c>
      <c r="E2168" s="5">
        <v>44825</v>
      </c>
      <c r="F2168" s="6">
        <v>0.91666666666666663</v>
      </c>
      <c r="G2168" s="6">
        <v>0.97916666666666663</v>
      </c>
      <c r="H2168" s="6">
        <f>MOD(Produccion[HORA FIN]-Produccion[HORA INICIO],1)</f>
        <v>6.25E-2</v>
      </c>
      <c r="I2168" s="16" t="s">
        <v>22</v>
      </c>
      <c r="J2168" s="7" t="s">
        <v>788</v>
      </c>
      <c r="K2168" s="7" t="s">
        <v>23</v>
      </c>
      <c r="L2168" s="7">
        <v>0</v>
      </c>
      <c r="M2168" s="7">
        <v>0</v>
      </c>
      <c r="N2168" s="7">
        <f>Produccion[[#This Row],[Cant. Bolsas]]*Produccion[[#This Row],[Kilos Bolsa]]</f>
        <v>0</v>
      </c>
      <c r="O2168" s="8" t="s">
        <v>41</v>
      </c>
      <c r="P2168" s="29">
        <f>Produccion[[#This Row],[Kilos Producidos]]*VLOOKUP(Produccion[[#This Row],[PRODUCTO]],ValorXKG[#All],2,FALSE)</f>
        <v>0</v>
      </c>
    </row>
    <row r="2169" spans="4:16" x14ac:dyDescent="0.25">
      <c r="D2169" s="4" t="s">
        <v>826</v>
      </c>
      <c r="E2169" s="5">
        <v>44825</v>
      </c>
      <c r="F2169" s="6">
        <v>0.97916666666666663</v>
      </c>
      <c r="G2169" s="6">
        <v>0.25</v>
      </c>
      <c r="H2169" s="6">
        <f>MOD(Produccion[HORA FIN]-Produccion[HORA INICIO],1)</f>
        <v>0.27083333333333337</v>
      </c>
      <c r="I2169" s="16" t="s">
        <v>556</v>
      </c>
      <c r="J2169" s="7" t="s">
        <v>788</v>
      </c>
      <c r="K2169" s="7" t="s">
        <v>30</v>
      </c>
      <c r="L2169" s="7">
        <v>118</v>
      </c>
      <c r="M2169" s="7">
        <v>20</v>
      </c>
      <c r="N2169" s="7">
        <f>Produccion[[#This Row],[Cant. Bolsas]]*Produccion[[#This Row],[Kilos Bolsa]]</f>
        <v>2360</v>
      </c>
      <c r="O2169" s="8" t="s">
        <v>827</v>
      </c>
      <c r="P2169" s="29">
        <f>Produccion[[#This Row],[Kilos Producidos]]*VLOOKUP(Produccion[[#This Row],[PRODUCTO]],ValorXKG[#All],2,FALSE)</f>
        <v>212400</v>
      </c>
    </row>
    <row r="2170" spans="4:16" x14ac:dyDescent="0.25">
      <c r="D2170" s="4" t="s">
        <v>825</v>
      </c>
      <c r="E2170" s="5">
        <v>44826</v>
      </c>
      <c r="F2170" s="6">
        <v>0.25</v>
      </c>
      <c r="G2170" s="6">
        <v>0.27083333333333331</v>
      </c>
      <c r="H2170" s="6">
        <f>MOD(Produccion[HORA FIN]-Produccion[HORA INICIO],1)</f>
        <v>2.0833333333333315E-2</v>
      </c>
      <c r="I2170" s="16" t="s">
        <v>22</v>
      </c>
      <c r="J2170" s="7" t="s">
        <v>66</v>
      </c>
      <c r="K2170" s="7" t="s">
        <v>30</v>
      </c>
      <c r="L2170" s="7"/>
      <c r="M2170" s="7"/>
      <c r="N2170" s="7">
        <f>Produccion[[#This Row],[Cant. Bolsas]]*Produccion[[#This Row],[Kilos Bolsa]]</f>
        <v>0</v>
      </c>
      <c r="O2170" s="8" t="s">
        <v>827</v>
      </c>
      <c r="P2170" s="29">
        <f>Produccion[[#This Row],[Kilos Producidos]]*VLOOKUP(Produccion[[#This Row],[PRODUCTO]],ValorXKG[#All],2,FALSE)</f>
        <v>0</v>
      </c>
    </row>
    <row r="2171" spans="4:16" x14ac:dyDescent="0.25">
      <c r="D2171" s="4" t="s">
        <v>825</v>
      </c>
      <c r="E2171" s="5">
        <v>44826</v>
      </c>
      <c r="F2171" s="6">
        <v>0.27083333333333331</v>
      </c>
      <c r="G2171" s="6">
        <v>0.375</v>
      </c>
      <c r="H2171" s="6">
        <f>MOD(Produccion[HORA FIN]-Produccion[HORA INICIO],1)</f>
        <v>0.10416666666666669</v>
      </c>
      <c r="I2171" s="16" t="s">
        <v>22</v>
      </c>
      <c r="J2171" s="7" t="s">
        <v>66</v>
      </c>
      <c r="K2171" s="7" t="s">
        <v>23</v>
      </c>
      <c r="L2171" s="7"/>
      <c r="M2171" s="7"/>
      <c r="N2171" s="7">
        <f>Produccion[[#This Row],[Cant. Bolsas]]*Produccion[[#This Row],[Kilos Bolsa]]</f>
        <v>0</v>
      </c>
      <c r="O2171" s="8" t="s">
        <v>45</v>
      </c>
      <c r="P2171" s="29">
        <f>Produccion[[#This Row],[Kilos Producidos]]*VLOOKUP(Produccion[[#This Row],[PRODUCTO]],ValorXKG[#All],2,FALSE)</f>
        <v>0</v>
      </c>
    </row>
    <row r="2172" spans="4:16" x14ac:dyDescent="0.25">
      <c r="D2172" s="4" t="s">
        <v>825</v>
      </c>
      <c r="E2172" s="5">
        <v>44826</v>
      </c>
      <c r="F2172" s="6">
        <v>0.375</v>
      </c>
      <c r="G2172" s="6">
        <v>0.52430555555555558</v>
      </c>
      <c r="H2172" s="6">
        <f>MOD(Produccion[HORA FIN]-Produccion[HORA INICIO],1)</f>
        <v>0.14930555555555558</v>
      </c>
      <c r="I2172" s="16" t="s">
        <v>557</v>
      </c>
      <c r="J2172" s="7" t="s">
        <v>66</v>
      </c>
      <c r="K2172" s="7" t="s">
        <v>32</v>
      </c>
      <c r="L2172" s="7">
        <v>32</v>
      </c>
      <c r="M2172" s="7">
        <v>30</v>
      </c>
      <c r="N2172" s="7">
        <f>Produccion[[#This Row],[Cant. Bolsas]]*Produccion[[#This Row],[Kilos Bolsa]]</f>
        <v>960</v>
      </c>
      <c r="O2172" s="8" t="s">
        <v>827</v>
      </c>
      <c r="P2172" s="29">
        <f>Produccion[[#This Row],[Kilos Producidos]]*VLOOKUP(Produccion[[#This Row],[PRODUCTO]],ValorXKG[#All],2,FALSE)</f>
        <v>110400</v>
      </c>
    </row>
    <row r="2173" spans="4:16" x14ac:dyDescent="0.25">
      <c r="D2173" s="4" t="s">
        <v>825</v>
      </c>
      <c r="E2173" s="5">
        <v>44826</v>
      </c>
      <c r="F2173" s="6">
        <v>0.52430555555555558</v>
      </c>
      <c r="G2173" s="6">
        <v>0.54166666666666663</v>
      </c>
      <c r="H2173" s="6">
        <f>MOD(Produccion[HORA FIN]-Produccion[HORA INICIO],1)</f>
        <v>1.7361111111111049E-2</v>
      </c>
      <c r="I2173" s="16" t="s">
        <v>22</v>
      </c>
      <c r="J2173" s="7" t="s">
        <v>66</v>
      </c>
      <c r="K2173" s="7" t="s">
        <v>23</v>
      </c>
      <c r="L2173" s="7"/>
      <c r="M2173" s="7"/>
      <c r="N2173" s="7">
        <f>Produccion[[#This Row],[Cant. Bolsas]]*Produccion[[#This Row],[Kilos Bolsa]]</f>
        <v>0</v>
      </c>
      <c r="O2173" s="8" t="s">
        <v>28</v>
      </c>
      <c r="P2173" s="29">
        <f>Produccion[[#This Row],[Kilos Producidos]]*VLOOKUP(Produccion[[#This Row],[PRODUCTO]],ValorXKG[#All],2,FALSE)</f>
        <v>0</v>
      </c>
    </row>
    <row r="2174" spans="4:16" x14ac:dyDescent="0.25">
      <c r="D2174" s="4" t="s">
        <v>825</v>
      </c>
      <c r="E2174" s="5">
        <v>44826</v>
      </c>
      <c r="F2174" s="6">
        <v>0.54166666666666663</v>
      </c>
      <c r="G2174" s="6">
        <v>0.58333333333333337</v>
      </c>
      <c r="H2174" s="6">
        <f>MOD(Produccion[HORA FIN]-Produccion[HORA INICIO],1)</f>
        <v>4.1666666666666741E-2</v>
      </c>
      <c r="I2174" s="16" t="s">
        <v>35</v>
      </c>
      <c r="J2174" s="7" t="s">
        <v>66</v>
      </c>
      <c r="K2174" s="7" t="s">
        <v>30</v>
      </c>
      <c r="L2174" s="7">
        <v>18</v>
      </c>
      <c r="M2174" s="7">
        <v>20</v>
      </c>
      <c r="N2174" s="7">
        <f>Produccion[[#This Row],[Cant. Bolsas]]*Produccion[[#This Row],[Kilos Bolsa]]</f>
        <v>360</v>
      </c>
      <c r="O2174" s="8" t="s">
        <v>827</v>
      </c>
      <c r="P2174" s="29">
        <f>Produccion[[#This Row],[Kilos Producidos]]*VLOOKUP(Produccion[[#This Row],[PRODUCTO]],ValorXKG[#All],2,FALSE)</f>
        <v>32400</v>
      </c>
    </row>
    <row r="2175" spans="4:16" x14ac:dyDescent="0.25">
      <c r="D2175" s="4" t="s">
        <v>824</v>
      </c>
      <c r="E2175" s="5">
        <v>44826</v>
      </c>
      <c r="F2175" s="6">
        <v>0.58333333333333337</v>
      </c>
      <c r="G2175" s="6">
        <v>0.91666666666666663</v>
      </c>
      <c r="H2175" s="6">
        <f>MOD(Produccion[HORA FIN]-Produccion[HORA INICIO],1)</f>
        <v>0.33333333333333326</v>
      </c>
      <c r="I2175" s="16" t="s">
        <v>62</v>
      </c>
      <c r="J2175" s="7" t="s">
        <v>783</v>
      </c>
      <c r="K2175" s="7" t="s">
        <v>30</v>
      </c>
      <c r="L2175" s="7">
        <v>120</v>
      </c>
      <c r="M2175" s="7">
        <v>20</v>
      </c>
      <c r="N2175" s="7">
        <f>Produccion[[#This Row],[Cant. Bolsas]]*Produccion[[#This Row],[Kilos Bolsa]]</f>
        <v>2400</v>
      </c>
      <c r="O2175" s="8" t="s">
        <v>827</v>
      </c>
      <c r="P2175" s="29">
        <f>Produccion[[#This Row],[Kilos Producidos]]*VLOOKUP(Produccion[[#This Row],[PRODUCTO]],ValorXKG[#All],2,FALSE)</f>
        <v>216000</v>
      </c>
    </row>
    <row r="2176" spans="4:16" x14ac:dyDescent="0.25">
      <c r="D2176" s="4" t="s">
        <v>826</v>
      </c>
      <c r="E2176" s="5">
        <v>44826</v>
      </c>
      <c r="F2176" s="6">
        <v>0.91666666666666663</v>
      </c>
      <c r="G2176" s="6">
        <v>0.25</v>
      </c>
      <c r="H2176" s="6">
        <f>MOD(Produccion[HORA FIN]-Produccion[HORA INICIO],1)</f>
        <v>0.33333333333333337</v>
      </c>
      <c r="I2176" s="16" t="s">
        <v>22</v>
      </c>
      <c r="J2176" s="7" t="s">
        <v>788</v>
      </c>
      <c r="K2176" s="7" t="s">
        <v>23</v>
      </c>
      <c r="L2176" s="7">
        <v>0</v>
      </c>
      <c r="M2176" s="7">
        <v>0</v>
      </c>
      <c r="N2176" s="7">
        <f>Produccion[[#This Row],[Cant. Bolsas]]*Produccion[[#This Row],[Kilos Bolsa]]</f>
        <v>0</v>
      </c>
      <c r="O2176" s="8" t="s">
        <v>49</v>
      </c>
      <c r="P2176" s="29">
        <f>Produccion[[#This Row],[Kilos Producidos]]*VLOOKUP(Produccion[[#This Row],[PRODUCTO]],ValorXKG[#All],2,FALSE)</f>
        <v>0</v>
      </c>
    </row>
    <row r="2177" spans="4:16" x14ac:dyDescent="0.25">
      <c r="D2177" s="4" t="s">
        <v>825</v>
      </c>
      <c r="E2177" s="5">
        <v>44827</v>
      </c>
      <c r="F2177" s="6">
        <v>0.25</v>
      </c>
      <c r="G2177" s="6">
        <v>0.28125</v>
      </c>
      <c r="H2177" s="6">
        <f>MOD(Produccion[HORA FIN]-Produccion[HORA INICIO],1)</f>
        <v>3.125E-2</v>
      </c>
      <c r="I2177" s="16" t="s">
        <v>22</v>
      </c>
      <c r="J2177" s="7" t="s">
        <v>66</v>
      </c>
      <c r="K2177" s="7" t="s">
        <v>23</v>
      </c>
      <c r="L2177" s="7"/>
      <c r="M2177" s="7"/>
      <c r="N2177" s="7">
        <f>Produccion[[#This Row],[Cant. Bolsas]]*Produccion[[#This Row],[Kilos Bolsa]]</f>
        <v>0</v>
      </c>
      <c r="O2177" s="8" t="s">
        <v>45</v>
      </c>
      <c r="P2177" s="29">
        <f>Produccion[[#This Row],[Kilos Producidos]]*VLOOKUP(Produccion[[#This Row],[PRODUCTO]],ValorXKG[#All],2,FALSE)</f>
        <v>0</v>
      </c>
    </row>
    <row r="2178" spans="4:16" x14ac:dyDescent="0.25">
      <c r="D2178" s="4" t="s">
        <v>825</v>
      </c>
      <c r="E2178" s="5">
        <v>44827</v>
      </c>
      <c r="F2178" s="6">
        <v>0.28125</v>
      </c>
      <c r="G2178" s="6">
        <v>0.58333333333333337</v>
      </c>
      <c r="H2178" s="6">
        <f>MOD(Produccion[HORA FIN]-Produccion[HORA INICIO],1)</f>
        <v>0.30208333333333337</v>
      </c>
      <c r="I2178" s="16" t="s">
        <v>558</v>
      </c>
      <c r="J2178" s="7" t="s">
        <v>66</v>
      </c>
      <c r="K2178" s="7" t="s">
        <v>30</v>
      </c>
      <c r="L2178" s="7">
        <v>100</v>
      </c>
      <c r="M2178" s="7">
        <v>20</v>
      </c>
      <c r="N2178" s="7">
        <f>Produccion[[#This Row],[Cant. Bolsas]]*Produccion[[#This Row],[Kilos Bolsa]]</f>
        <v>2000</v>
      </c>
      <c r="O2178" s="8" t="s">
        <v>827</v>
      </c>
      <c r="P2178" s="29">
        <f>Produccion[[#This Row],[Kilos Producidos]]*VLOOKUP(Produccion[[#This Row],[PRODUCTO]],ValorXKG[#All],2,FALSE)</f>
        <v>180000</v>
      </c>
    </row>
    <row r="2179" spans="4:16" x14ac:dyDescent="0.25">
      <c r="D2179" s="4" t="s">
        <v>824</v>
      </c>
      <c r="E2179" s="5">
        <v>44827</v>
      </c>
      <c r="F2179" s="6">
        <v>0.58333333333333337</v>
      </c>
      <c r="G2179" s="6">
        <v>0.79166666666666663</v>
      </c>
      <c r="H2179" s="6">
        <f>MOD(Produccion[HORA FIN]-Produccion[HORA INICIO],1)</f>
        <v>0.20833333333333326</v>
      </c>
      <c r="I2179" s="16" t="s">
        <v>174</v>
      </c>
      <c r="J2179" s="7" t="s">
        <v>783</v>
      </c>
      <c r="K2179" s="7" t="s">
        <v>30</v>
      </c>
      <c r="L2179" s="7">
        <v>68</v>
      </c>
      <c r="M2179" s="7">
        <v>20</v>
      </c>
      <c r="N2179" s="7">
        <f>Produccion[[#This Row],[Cant. Bolsas]]*Produccion[[#This Row],[Kilos Bolsa]]</f>
        <v>1360</v>
      </c>
      <c r="O2179" s="8" t="s">
        <v>827</v>
      </c>
      <c r="P2179" s="29">
        <f>Produccion[[#This Row],[Kilos Producidos]]*VLOOKUP(Produccion[[#This Row],[PRODUCTO]],ValorXKG[#All],2,FALSE)</f>
        <v>122400</v>
      </c>
    </row>
    <row r="2180" spans="4:16" x14ac:dyDescent="0.25">
      <c r="D2180" s="4" t="s">
        <v>824</v>
      </c>
      <c r="E2180" s="5">
        <v>44827</v>
      </c>
      <c r="F2180" s="6">
        <v>0.79166666666666663</v>
      </c>
      <c r="G2180" s="6">
        <v>0.83333333333333337</v>
      </c>
      <c r="H2180" s="6">
        <f>MOD(Produccion[HORA FIN]-Produccion[HORA INICIO],1)</f>
        <v>4.1666666666666741E-2</v>
      </c>
      <c r="I2180" s="16" t="s">
        <v>22</v>
      </c>
      <c r="J2180" s="7" t="s">
        <v>783</v>
      </c>
      <c r="K2180" s="7" t="s">
        <v>23</v>
      </c>
      <c r="L2180" s="7"/>
      <c r="M2180" s="7"/>
      <c r="N2180" s="7">
        <f>Produccion[[#This Row],[Cant. Bolsas]]*Produccion[[#This Row],[Kilos Bolsa]]</f>
        <v>0</v>
      </c>
      <c r="O2180" s="8" t="s">
        <v>28</v>
      </c>
      <c r="P2180" s="29">
        <f>Produccion[[#This Row],[Kilos Producidos]]*VLOOKUP(Produccion[[#This Row],[PRODUCTO]],ValorXKG[#All],2,FALSE)</f>
        <v>0</v>
      </c>
    </row>
    <row r="2181" spans="4:16" x14ac:dyDescent="0.25">
      <c r="D2181" s="4" t="s">
        <v>824</v>
      </c>
      <c r="E2181" s="5">
        <v>44827</v>
      </c>
      <c r="F2181" s="6">
        <v>0.83333333333333337</v>
      </c>
      <c r="G2181" s="6">
        <v>0.91666666666666663</v>
      </c>
      <c r="H2181" s="6">
        <f>MOD(Produccion[HORA FIN]-Produccion[HORA INICIO],1)</f>
        <v>8.3333333333333259E-2</v>
      </c>
      <c r="I2181" s="16" t="s">
        <v>325</v>
      </c>
      <c r="J2181" s="7" t="s">
        <v>783</v>
      </c>
      <c r="K2181" s="7" t="s">
        <v>38</v>
      </c>
      <c r="L2181" s="7">
        <v>11</v>
      </c>
      <c r="M2181" s="7">
        <v>20</v>
      </c>
      <c r="N2181" s="7">
        <f>Produccion[[#This Row],[Cant. Bolsas]]*Produccion[[#This Row],[Kilos Bolsa]]</f>
        <v>220</v>
      </c>
      <c r="O2181" s="8" t="s">
        <v>827</v>
      </c>
      <c r="P2181" s="29">
        <f>Produccion[[#This Row],[Kilos Producidos]]*VLOOKUP(Produccion[[#This Row],[PRODUCTO]],ValorXKG[#All],2,FALSE)</f>
        <v>36300</v>
      </c>
    </row>
    <row r="2182" spans="4:16" x14ac:dyDescent="0.25">
      <c r="D2182" s="4" t="s">
        <v>824</v>
      </c>
      <c r="E2182" s="5">
        <v>44827</v>
      </c>
      <c r="F2182" s="6">
        <v>0.83333333333333337</v>
      </c>
      <c r="G2182" s="6">
        <v>0.91666666666666663</v>
      </c>
      <c r="H2182" s="6">
        <f>MOD(Produccion[HORA FIN]-Produccion[HORA INICIO],1)</f>
        <v>8.3333333333333259E-2</v>
      </c>
      <c r="I2182" s="16" t="s">
        <v>141</v>
      </c>
      <c r="J2182" s="7" t="s">
        <v>783</v>
      </c>
      <c r="K2182" s="7" t="s">
        <v>36</v>
      </c>
      <c r="L2182" s="7">
        <v>11</v>
      </c>
      <c r="M2182" s="7">
        <v>30</v>
      </c>
      <c r="N2182" s="7">
        <f>Produccion[[#This Row],[Cant. Bolsas]]*Produccion[[#This Row],[Kilos Bolsa]]</f>
        <v>330</v>
      </c>
      <c r="O2182" s="8" t="s">
        <v>827</v>
      </c>
      <c r="P2182" s="29">
        <f>Produccion[[#This Row],[Kilos Producidos]]*VLOOKUP(Produccion[[#This Row],[PRODUCTO]],ValorXKG[#All],2,FALSE)</f>
        <v>37950</v>
      </c>
    </row>
    <row r="2183" spans="4:16" x14ac:dyDescent="0.25">
      <c r="D2183" s="4" t="s">
        <v>826</v>
      </c>
      <c r="E2183" s="5">
        <v>44827</v>
      </c>
      <c r="F2183" s="6">
        <v>0.91666666666666663</v>
      </c>
      <c r="G2183" s="6">
        <v>0.25</v>
      </c>
      <c r="H2183" s="6">
        <f>MOD(Produccion[HORA FIN]-Produccion[HORA INICIO],1)</f>
        <v>0.33333333333333337</v>
      </c>
      <c r="I2183" s="16" t="s">
        <v>22</v>
      </c>
      <c r="J2183" s="7" t="s">
        <v>788</v>
      </c>
      <c r="K2183" s="7" t="s">
        <v>23</v>
      </c>
      <c r="L2183" s="7">
        <v>0</v>
      </c>
      <c r="M2183" s="7">
        <v>0</v>
      </c>
      <c r="N2183" s="7">
        <f>Produccion[[#This Row],[Cant. Bolsas]]*Produccion[[#This Row],[Kilos Bolsa]]</f>
        <v>0</v>
      </c>
      <c r="O2183" s="8" t="s">
        <v>49</v>
      </c>
      <c r="P2183" s="29">
        <f>Produccion[[#This Row],[Kilos Producidos]]*VLOOKUP(Produccion[[#This Row],[PRODUCTO]],ValorXKG[#All],2,FALSE)</f>
        <v>0</v>
      </c>
    </row>
    <row r="2184" spans="4:16" x14ac:dyDescent="0.25">
      <c r="D2184" s="4" t="s">
        <v>824</v>
      </c>
      <c r="E2184" s="5">
        <v>44828</v>
      </c>
      <c r="F2184" s="6">
        <v>0.58333333333333337</v>
      </c>
      <c r="G2184" s="6">
        <v>0.91666666666666663</v>
      </c>
      <c r="H2184" s="6">
        <f>MOD(Produccion[HORA FIN]-Produccion[HORA INICIO],1)</f>
        <v>0.33333333333333326</v>
      </c>
      <c r="I2184" s="16" t="s">
        <v>62</v>
      </c>
      <c r="J2184" s="7" t="s">
        <v>783</v>
      </c>
      <c r="K2184" s="7" t="s">
        <v>36</v>
      </c>
      <c r="L2184" s="7">
        <v>40</v>
      </c>
      <c r="M2184" s="7">
        <v>30</v>
      </c>
      <c r="N2184" s="7">
        <f>Produccion[[#This Row],[Cant. Bolsas]]*Produccion[[#This Row],[Kilos Bolsa]]</f>
        <v>1200</v>
      </c>
      <c r="O2184" s="8" t="s">
        <v>827</v>
      </c>
      <c r="P2184" s="29">
        <f>Produccion[[#This Row],[Kilos Producidos]]*VLOOKUP(Produccion[[#This Row],[PRODUCTO]],ValorXKG[#All],2,FALSE)</f>
        <v>138000</v>
      </c>
    </row>
    <row r="2185" spans="4:16" x14ac:dyDescent="0.25">
      <c r="D2185" s="4" t="s">
        <v>824</v>
      </c>
      <c r="E2185" s="5">
        <v>44828</v>
      </c>
      <c r="F2185" s="6">
        <v>0.58333333333333337</v>
      </c>
      <c r="G2185" s="6">
        <v>0.91666666666666663</v>
      </c>
      <c r="H2185" s="6">
        <f>MOD(Produccion[HORA FIN]-Produccion[HORA INICIO],1)</f>
        <v>0.33333333333333326</v>
      </c>
      <c r="I2185" s="16" t="s">
        <v>12</v>
      </c>
      <c r="J2185" s="7" t="s">
        <v>783</v>
      </c>
      <c r="K2185" s="7" t="s">
        <v>38</v>
      </c>
      <c r="L2185" s="7">
        <v>40</v>
      </c>
      <c r="M2185" s="7">
        <v>20</v>
      </c>
      <c r="N2185" s="7">
        <f>Produccion[[#This Row],[Cant. Bolsas]]*Produccion[[#This Row],[Kilos Bolsa]]</f>
        <v>800</v>
      </c>
      <c r="O2185" s="8" t="s">
        <v>827</v>
      </c>
      <c r="P2185" s="29">
        <f>Produccion[[#This Row],[Kilos Producidos]]*VLOOKUP(Produccion[[#This Row],[PRODUCTO]],ValorXKG[#All],2,FALSE)</f>
        <v>132000</v>
      </c>
    </row>
    <row r="2186" spans="4:16" x14ac:dyDescent="0.25">
      <c r="D2186" s="4" t="s">
        <v>825</v>
      </c>
      <c r="E2186" s="5">
        <v>44830</v>
      </c>
      <c r="F2186" s="6">
        <v>0.25</v>
      </c>
      <c r="G2186" s="6">
        <v>0.44444444444444442</v>
      </c>
      <c r="H2186" s="6">
        <f>MOD(Produccion[HORA FIN]-Produccion[HORA INICIO],1)</f>
        <v>0.19444444444444442</v>
      </c>
      <c r="I2186" s="16" t="s">
        <v>22</v>
      </c>
      <c r="J2186" s="7" t="s">
        <v>66</v>
      </c>
      <c r="K2186" s="7" t="s">
        <v>23</v>
      </c>
      <c r="L2186" s="7"/>
      <c r="M2186" s="7"/>
      <c r="N2186" s="7">
        <f>Produccion[[#This Row],[Cant. Bolsas]]*Produccion[[#This Row],[Kilos Bolsa]]</f>
        <v>0</v>
      </c>
      <c r="O2186" s="8" t="s">
        <v>45</v>
      </c>
      <c r="P2186" s="29">
        <f>Produccion[[#This Row],[Kilos Producidos]]*VLOOKUP(Produccion[[#This Row],[PRODUCTO]],ValorXKG[#All],2,FALSE)</f>
        <v>0</v>
      </c>
    </row>
    <row r="2187" spans="4:16" x14ac:dyDescent="0.25">
      <c r="D2187" s="4" t="s">
        <v>825</v>
      </c>
      <c r="E2187" s="5">
        <v>44830</v>
      </c>
      <c r="F2187" s="6">
        <v>0.44444444444444442</v>
      </c>
      <c r="G2187" s="6">
        <v>0.58333333333333337</v>
      </c>
      <c r="H2187" s="6">
        <f>MOD(Produccion[HORA FIN]-Produccion[HORA INICIO],1)</f>
        <v>0.13888888888888895</v>
      </c>
      <c r="I2187" s="16" t="s">
        <v>559</v>
      </c>
      <c r="J2187" s="7" t="s">
        <v>66</v>
      </c>
      <c r="K2187" s="7" t="s">
        <v>36</v>
      </c>
      <c r="L2187" s="7">
        <v>23</v>
      </c>
      <c r="M2187" s="7">
        <v>30</v>
      </c>
      <c r="N2187" s="7">
        <f>Produccion[[#This Row],[Cant. Bolsas]]*Produccion[[#This Row],[Kilos Bolsa]]</f>
        <v>690</v>
      </c>
      <c r="O2187" s="8" t="s">
        <v>827</v>
      </c>
      <c r="P2187" s="29">
        <f>Produccion[[#This Row],[Kilos Producidos]]*VLOOKUP(Produccion[[#This Row],[PRODUCTO]],ValorXKG[#All],2,FALSE)</f>
        <v>79350</v>
      </c>
    </row>
    <row r="2188" spans="4:16" x14ac:dyDescent="0.25">
      <c r="D2188" s="4" t="s">
        <v>825</v>
      </c>
      <c r="E2188" s="5">
        <v>44830</v>
      </c>
      <c r="F2188" s="6">
        <v>0.44444444444444442</v>
      </c>
      <c r="G2188" s="6">
        <v>0.58333333333333337</v>
      </c>
      <c r="H2188" s="6">
        <f>MOD(Produccion[HORA FIN]-Produccion[HORA INICIO],1)</f>
        <v>0.13888888888888895</v>
      </c>
      <c r="I2188" s="16" t="s">
        <v>195</v>
      </c>
      <c r="J2188" s="7" t="s">
        <v>66</v>
      </c>
      <c r="K2188" s="7" t="s">
        <v>38</v>
      </c>
      <c r="L2188" s="7">
        <v>23</v>
      </c>
      <c r="M2188" s="7">
        <v>20</v>
      </c>
      <c r="N2188" s="7">
        <f>Produccion[[#This Row],[Cant. Bolsas]]*Produccion[[#This Row],[Kilos Bolsa]]</f>
        <v>460</v>
      </c>
      <c r="O2188" s="8" t="s">
        <v>827</v>
      </c>
      <c r="P2188" s="29">
        <f>Produccion[[#This Row],[Kilos Producidos]]*VLOOKUP(Produccion[[#This Row],[PRODUCTO]],ValorXKG[#All],2,FALSE)</f>
        <v>75900</v>
      </c>
    </row>
    <row r="2189" spans="4:16" x14ac:dyDescent="0.25">
      <c r="D2189" s="4" t="s">
        <v>824</v>
      </c>
      <c r="E2189" s="5">
        <v>44830</v>
      </c>
      <c r="F2189" s="6">
        <v>0.58333333333333337</v>
      </c>
      <c r="G2189" s="6">
        <v>0.91666666666666663</v>
      </c>
      <c r="H2189" s="6">
        <f>MOD(Produccion[HORA FIN]-Produccion[HORA INICIO],1)</f>
        <v>0.33333333333333326</v>
      </c>
      <c r="I2189" s="16" t="s">
        <v>410</v>
      </c>
      <c r="J2189" s="7" t="s">
        <v>783</v>
      </c>
      <c r="K2189" s="7" t="s">
        <v>36</v>
      </c>
      <c r="L2189" s="7">
        <v>50</v>
      </c>
      <c r="M2189" s="7">
        <v>30</v>
      </c>
      <c r="N2189" s="7">
        <f>Produccion[[#This Row],[Cant. Bolsas]]*Produccion[[#This Row],[Kilos Bolsa]]</f>
        <v>1500</v>
      </c>
      <c r="O2189" s="8" t="s">
        <v>827</v>
      </c>
      <c r="P2189" s="29">
        <f>Produccion[[#This Row],[Kilos Producidos]]*VLOOKUP(Produccion[[#This Row],[PRODUCTO]],ValorXKG[#All],2,FALSE)</f>
        <v>172500</v>
      </c>
    </row>
    <row r="2190" spans="4:16" x14ac:dyDescent="0.25">
      <c r="D2190" s="4" t="s">
        <v>824</v>
      </c>
      <c r="E2190" s="5">
        <v>44830</v>
      </c>
      <c r="F2190" s="6">
        <v>0.58333333333333337</v>
      </c>
      <c r="G2190" s="6">
        <v>0.91666666666666663</v>
      </c>
      <c r="H2190" s="6">
        <f>MOD(Produccion[HORA FIN]-Produccion[HORA INICIO],1)</f>
        <v>0.33333333333333326</v>
      </c>
      <c r="I2190" s="16" t="s">
        <v>15</v>
      </c>
      <c r="J2190" s="7" t="s">
        <v>783</v>
      </c>
      <c r="K2190" s="7" t="s">
        <v>38</v>
      </c>
      <c r="L2190" s="7">
        <v>50</v>
      </c>
      <c r="M2190" s="7">
        <v>20</v>
      </c>
      <c r="N2190" s="7">
        <f>Produccion[[#This Row],[Cant. Bolsas]]*Produccion[[#This Row],[Kilos Bolsa]]</f>
        <v>1000</v>
      </c>
      <c r="O2190" s="8" t="s">
        <v>827</v>
      </c>
      <c r="P2190" s="29">
        <f>Produccion[[#This Row],[Kilos Producidos]]*VLOOKUP(Produccion[[#This Row],[PRODUCTO]],ValorXKG[#All],2,FALSE)</f>
        <v>165000</v>
      </c>
    </row>
    <row r="2191" spans="4:16" x14ac:dyDescent="0.25">
      <c r="D2191" s="4" t="s">
        <v>826</v>
      </c>
      <c r="E2191" s="5">
        <v>44830</v>
      </c>
      <c r="F2191" s="6">
        <v>0.91666666666666663</v>
      </c>
      <c r="G2191" s="6">
        <v>0.99305555555555558</v>
      </c>
      <c r="H2191" s="6">
        <f>MOD(Produccion[HORA FIN]-Produccion[HORA INICIO],1)</f>
        <v>7.6388888888888951E-2</v>
      </c>
      <c r="I2191" s="16" t="s">
        <v>169</v>
      </c>
      <c r="J2191" s="7" t="s">
        <v>788</v>
      </c>
      <c r="K2191" s="7" t="s">
        <v>36</v>
      </c>
      <c r="L2191" s="7">
        <v>8</v>
      </c>
      <c r="M2191" s="7">
        <v>20</v>
      </c>
      <c r="N2191" s="7">
        <f>Produccion[[#This Row],[Cant. Bolsas]]*Produccion[[#This Row],[Kilos Bolsa]]</f>
        <v>160</v>
      </c>
      <c r="O2191" s="8" t="s">
        <v>827</v>
      </c>
      <c r="P2191" s="29">
        <f>Produccion[[#This Row],[Kilos Producidos]]*VLOOKUP(Produccion[[#This Row],[PRODUCTO]],ValorXKG[#All],2,FALSE)</f>
        <v>18400</v>
      </c>
    </row>
    <row r="2192" spans="4:16" x14ac:dyDescent="0.25">
      <c r="D2192" s="4" t="s">
        <v>826</v>
      </c>
      <c r="E2192" s="5">
        <v>44830</v>
      </c>
      <c r="F2192" s="6">
        <v>0.91666666666666663</v>
      </c>
      <c r="G2192" s="6">
        <v>0.99305555555555558</v>
      </c>
      <c r="H2192" s="6">
        <f>MOD(Produccion[HORA FIN]-Produccion[HORA INICIO],1)</f>
        <v>7.6388888888888951E-2</v>
      </c>
      <c r="I2192" s="16" t="s">
        <v>108</v>
      </c>
      <c r="J2192" s="7" t="s">
        <v>788</v>
      </c>
      <c r="K2192" s="7" t="s">
        <v>38</v>
      </c>
      <c r="L2192" s="7">
        <v>8</v>
      </c>
      <c r="M2192" s="7">
        <v>30</v>
      </c>
      <c r="N2192" s="7">
        <f>Produccion[[#This Row],[Cant. Bolsas]]*Produccion[[#This Row],[Kilos Bolsa]]</f>
        <v>240</v>
      </c>
      <c r="O2192" s="8" t="s">
        <v>827</v>
      </c>
      <c r="P2192" s="29">
        <f>Produccion[[#This Row],[Kilos Producidos]]*VLOOKUP(Produccion[[#This Row],[PRODUCTO]],ValorXKG[#All],2,FALSE)</f>
        <v>39600</v>
      </c>
    </row>
    <row r="2193" spans="4:16" x14ac:dyDescent="0.25">
      <c r="D2193" s="4" t="s">
        <v>826</v>
      </c>
      <c r="E2193" s="5">
        <v>44830</v>
      </c>
      <c r="F2193" s="6">
        <v>0.99305555555555558</v>
      </c>
      <c r="G2193" s="6">
        <v>5.5555555555555552E-2</v>
      </c>
      <c r="H2193" s="6">
        <f>MOD(Produccion[HORA FIN]-Produccion[HORA INICIO],1)</f>
        <v>6.25E-2</v>
      </c>
      <c r="I2193" s="16" t="s">
        <v>22</v>
      </c>
      <c r="J2193" s="7" t="s">
        <v>788</v>
      </c>
      <c r="K2193" s="7" t="s">
        <v>23</v>
      </c>
      <c r="L2193" s="7"/>
      <c r="M2193" s="7"/>
      <c r="N2193" s="7">
        <f>Produccion[[#This Row],[Cant. Bolsas]]*Produccion[[#This Row],[Kilos Bolsa]]</f>
        <v>0</v>
      </c>
      <c r="O2193" s="8" t="s">
        <v>28</v>
      </c>
      <c r="P2193" s="29">
        <f>Produccion[[#This Row],[Kilos Producidos]]*VLOOKUP(Produccion[[#This Row],[PRODUCTO]],ValorXKG[#All],2,FALSE)</f>
        <v>0</v>
      </c>
    </row>
    <row r="2194" spans="4:16" x14ac:dyDescent="0.25">
      <c r="D2194" s="4" t="s">
        <v>826</v>
      </c>
      <c r="E2194" s="5">
        <v>44830</v>
      </c>
      <c r="F2194" s="6">
        <v>5.5555555555555552E-2</v>
      </c>
      <c r="G2194" s="6">
        <v>0.25</v>
      </c>
      <c r="H2194" s="6">
        <f>MOD(Produccion[HORA FIN]-Produccion[HORA INICIO],1)</f>
        <v>0.19444444444444445</v>
      </c>
      <c r="I2194" s="16" t="s">
        <v>560</v>
      </c>
      <c r="J2194" s="7" t="s">
        <v>788</v>
      </c>
      <c r="K2194" s="7" t="s">
        <v>32</v>
      </c>
      <c r="L2194" s="7">
        <v>54</v>
      </c>
      <c r="M2194" s="7">
        <v>30</v>
      </c>
      <c r="N2194" s="7">
        <f>Produccion[[#This Row],[Cant. Bolsas]]*Produccion[[#This Row],[Kilos Bolsa]]</f>
        <v>1620</v>
      </c>
      <c r="O2194" s="8" t="s">
        <v>827</v>
      </c>
      <c r="P2194" s="29">
        <f>Produccion[[#This Row],[Kilos Producidos]]*VLOOKUP(Produccion[[#This Row],[PRODUCTO]],ValorXKG[#All],2,FALSE)</f>
        <v>186300</v>
      </c>
    </row>
    <row r="2195" spans="4:16" x14ac:dyDescent="0.25">
      <c r="D2195" s="4" t="s">
        <v>825</v>
      </c>
      <c r="E2195" s="5">
        <v>44831</v>
      </c>
      <c r="F2195" s="6">
        <v>0.25</v>
      </c>
      <c r="G2195" s="6">
        <v>0.27083333333333331</v>
      </c>
      <c r="H2195" s="6">
        <f>MOD(Produccion[HORA FIN]-Produccion[HORA INICIO],1)</f>
        <v>2.0833333333333315E-2</v>
      </c>
      <c r="I2195" s="16" t="s">
        <v>22</v>
      </c>
      <c r="J2195" s="7" t="s">
        <v>66</v>
      </c>
      <c r="K2195" s="7" t="s">
        <v>32</v>
      </c>
      <c r="L2195" s="7"/>
      <c r="M2195" s="7"/>
      <c r="N2195" s="7">
        <f>Produccion[[#This Row],[Cant. Bolsas]]*Produccion[[#This Row],[Kilos Bolsa]]</f>
        <v>0</v>
      </c>
      <c r="O2195" s="8" t="s">
        <v>827</v>
      </c>
      <c r="P2195" s="29">
        <f>Produccion[[#This Row],[Kilos Producidos]]*VLOOKUP(Produccion[[#This Row],[PRODUCTO]],ValorXKG[#All],2,FALSE)</f>
        <v>0</v>
      </c>
    </row>
    <row r="2196" spans="4:16" x14ac:dyDescent="0.25">
      <c r="D2196" s="4" t="s">
        <v>825</v>
      </c>
      <c r="E2196" s="5">
        <v>44831</v>
      </c>
      <c r="F2196" s="6">
        <v>0.27083333333333331</v>
      </c>
      <c r="G2196" s="6">
        <v>0.58333333333333337</v>
      </c>
      <c r="H2196" s="6">
        <f>MOD(Produccion[HORA FIN]-Produccion[HORA INICIO],1)</f>
        <v>0.31250000000000006</v>
      </c>
      <c r="I2196" s="16" t="s">
        <v>22</v>
      </c>
      <c r="J2196" s="7" t="s">
        <v>66</v>
      </c>
      <c r="K2196" s="7" t="s">
        <v>23</v>
      </c>
      <c r="L2196" s="7"/>
      <c r="M2196" s="7"/>
      <c r="N2196" s="7">
        <f>Produccion[[#This Row],[Cant. Bolsas]]*Produccion[[#This Row],[Kilos Bolsa]]</f>
        <v>0</v>
      </c>
      <c r="O2196" s="8" t="s">
        <v>49</v>
      </c>
      <c r="P2196" s="29">
        <f>Produccion[[#This Row],[Kilos Producidos]]*VLOOKUP(Produccion[[#This Row],[PRODUCTO]],ValorXKG[#All],2,FALSE)</f>
        <v>0</v>
      </c>
    </row>
    <row r="2197" spans="4:16" x14ac:dyDescent="0.25">
      <c r="D2197" s="4" t="s">
        <v>824</v>
      </c>
      <c r="E2197" s="5">
        <v>44831</v>
      </c>
      <c r="F2197" s="6">
        <v>0.58333333333333337</v>
      </c>
      <c r="G2197" s="6">
        <v>0.70833333333333337</v>
      </c>
      <c r="H2197" s="6">
        <f>MOD(Produccion[HORA FIN]-Produccion[HORA INICIO],1)</f>
        <v>0.125</v>
      </c>
      <c r="I2197" s="16" t="s">
        <v>22</v>
      </c>
      <c r="J2197" s="7" t="s">
        <v>783</v>
      </c>
      <c r="K2197" s="7" t="s">
        <v>23</v>
      </c>
      <c r="L2197" s="7"/>
      <c r="M2197" s="7"/>
      <c r="N2197" s="7">
        <f>Produccion[[#This Row],[Cant. Bolsas]]*Produccion[[#This Row],[Kilos Bolsa]]</f>
        <v>0</v>
      </c>
      <c r="O2197" s="8" t="s">
        <v>49</v>
      </c>
      <c r="P2197" s="29">
        <f>Produccion[[#This Row],[Kilos Producidos]]*VLOOKUP(Produccion[[#This Row],[PRODUCTO]],ValorXKG[#All],2,FALSE)</f>
        <v>0</v>
      </c>
    </row>
    <row r="2198" spans="4:16" x14ac:dyDescent="0.25">
      <c r="D2198" s="4" t="s">
        <v>824</v>
      </c>
      <c r="E2198" s="5">
        <v>44831</v>
      </c>
      <c r="F2198" s="6">
        <v>0.70833333333333337</v>
      </c>
      <c r="G2198" s="6">
        <v>0.91666666666666663</v>
      </c>
      <c r="H2198" s="6">
        <f>MOD(Produccion[HORA FIN]-Produccion[HORA INICIO],1)</f>
        <v>0.20833333333333326</v>
      </c>
      <c r="I2198" s="16" t="s">
        <v>53</v>
      </c>
      <c r="J2198" s="7" t="s">
        <v>783</v>
      </c>
      <c r="K2198" s="7" t="s">
        <v>26</v>
      </c>
      <c r="L2198" s="7">
        <v>23</v>
      </c>
      <c r="M2198" s="7">
        <v>50</v>
      </c>
      <c r="N2198" s="7">
        <f>Produccion[[#This Row],[Cant. Bolsas]]*Produccion[[#This Row],[Kilos Bolsa]]</f>
        <v>1150</v>
      </c>
      <c r="O2198" s="8" t="s">
        <v>827</v>
      </c>
      <c r="P2198" s="29">
        <f>Produccion[[#This Row],[Kilos Producidos]]*VLOOKUP(Produccion[[#This Row],[PRODUCTO]],ValorXKG[#All],2,FALSE)</f>
        <v>172500</v>
      </c>
    </row>
    <row r="2199" spans="4:16" x14ac:dyDescent="0.25">
      <c r="D2199" s="4" t="s">
        <v>826</v>
      </c>
      <c r="E2199" s="5">
        <v>44831</v>
      </c>
      <c r="F2199" s="6">
        <v>0.91666666666666663</v>
      </c>
      <c r="G2199" s="6">
        <v>8.3333333333333329E-2</v>
      </c>
      <c r="H2199" s="6">
        <f>MOD(Produccion[HORA FIN]-Produccion[HORA INICIO],1)</f>
        <v>0.16666666666666674</v>
      </c>
      <c r="I2199" s="16" t="s">
        <v>561</v>
      </c>
      <c r="J2199" s="7" t="s">
        <v>788</v>
      </c>
      <c r="K2199" s="7" t="s">
        <v>26</v>
      </c>
      <c r="L2199" s="7">
        <v>47</v>
      </c>
      <c r="M2199" s="7">
        <v>40</v>
      </c>
      <c r="N2199" s="7">
        <f>Produccion[[#This Row],[Cant. Bolsas]]*Produccion[[#This Row],[Kilos Bolsa]]</f>
        <v>1880</v>
      </c>
      <c r="O2199" s="8" t="s">
        <v>827</v>
      </c>
      <c r="P2199" s="29">
        <f>Produccion[[#This Row],[Kilos Producidos]]*VLOOKUP(Produccion[[#This Row],[PRODUCTO]],ValorXKG[#All],2,FALSE)</f>
        <v>282000</v>
      </c>
    </row>
    <row r="2200" spans="4:16" x14ac:dyDescent="0.25">
      <c r="D2200" s="4" t="s">
        <v>826</v>
      </c>
      <c r="E2200" s="5">
        <v>44831</v>
      </c>
      <c r="F2200" s="6">
        <v>8.3333333333333329E-2</v>
      </c>
      <c r="G2200" s="6">
        <v>0.1388888888888889</v>
      </c>
      <c r="H2200" s="6">
        <f>MOD(Produccion[HORA FIN]-Produccion[HORA INICIO],1)</f>
        <v>5.5555555555555566E-2</v>
      </c>
      <c r="I2200" s="16" t="s">
        <v>22</v>
      </c>
      <c r="J2200" s="7" t="s">
        <v>788</v>
      </c>
      <c r="K2200" s="7" t="s">
        <v>23</v>
      </c>
      <c r="L2200" s="7"/>
      <c r="M2200" s="7"/>
      <c r="N2200" s="7">
        <f>Produccion[[#This Row],[Cant. Bolsas]]*Produccion[[#This Row],[Kilos Bolsa]]</f>
        <v>0</v>
      </c>
      <c r="O2200" s="8" t="s">
        <v>28</v>
      </c>
      <c r="P2200" s="29">
        <f>Produccion[[#This Row],[Kilos Producidos]]*VLOOKUP(Produccion[[#This Row],[PRODUCTO]],ValorXKG[#All],2,FALSE)</f>
        <v>0</v>
      </c>
    </row>
    <row r="2201" spans="4:16" x14ac:dyDescent="0.25">
      <c r="D2201" s="4" t="s">
        <v>826</v>
      </c>
      <c r="E2201" s="5">
        <v>44831</v>
      </c>
      <c r="F2201" s="6">
        <v>0.1388888888888889</v>
      </c>
      <c r="G2201" s="6">
        <v>0.25</v>
      </c>
      <c r="H2201" s="6">
        <f>MOD(Produccion[HORA FIN]-Produccion[HORA INICIO],1)</f>
        <v>0.1111111111111111</v>
      </c>
      <c r="I2201" s="16" t="s">
        <v>451</v>
      </c>
      <c r="J2201" s="7" t="s">
        <v>788</v>
      </c>
      <c r="K2201" s="7" t="s">
        <v>32</v>
      </c>
      <c r="L2201" s="7">
        <v>30</v>
      </c>
      <c r="M2201" s="7">
        <v>30</v>
      </c>
      <c r="N2201" s="7">
        <f>Produccion[[#This Row],[Cant. Bolsas]]*Produccion[[#This Row],[Kilos Bolsa]]</f>
        <v>900</v>
      </c>
      <c r="O2201" s="8" t="s">
        <v>827</v>
      </c>
      <c r="P2201" s="29">
        <f>Produccion[[#This Row],[Kilos Producidos]]*VLOOKUP(Produccion[[#This Row],[PRODUCTO]],ValorXKG[#All],2,FALSE)</f>
        <v>103500</v>
      </c>
    </row>
    <row r="2202" spans="4:16" x14ac:dyDescent="0.25">
      <c r="D2202" s="4" t="s">
        <v>825</v>
      </c>
      <c r="E2202" s="5">
        <v>44832</v>
      </c>
      <c r="F2202" s="6">
        <v>0.25</v>
      </c>
      <c r="G2202" s="6">
        <v>0.2638888888888889</v>
      </c>
      <c r="H2202" s="6">
        <f>MOD(Produccion[HORA FIN]-Produccion[HORA INICIO],1)</f>
        <v>1.3888888888888895E-2</v>
      </c>
      <c r="I2202" s="16" t="s">
        <v>22</v>
      </c>
      <c r="J2202" s="7" t="s">
        <v>66</v>
      </c>
      <c r="K2202" s="7" t="s">
        <v>23</v>
      </c>
      <c r="L2202" s="7"/>
      <c r="M2202" s="7"/>
      <c r="N2202" s="7">
        <f>Produccion[[#This Row],[Cant. Bolsas]]*Produccion[[#This Row],[Kilos Bolsa]]</f>
        <v>0</v>
      </c>
      <c r="O2202" s="8" t="s">
        <v>45</v>
      </c>
      <c r="P2202" s="29">
        <f>Produccion[[#This Row],[Kilos Producidos]]*VLOOKUP(Produccion[[#This Row],[PRODUCTO]],ValorXKG[#All],2,FALSE)</f>
        <v>0</v>
      </c>
    </row>
    <row r="2203" spans="4:16" x14ac:dyDescent="0.25">
      <c r="D2203" s="4" t="s">
        <v>825</v>
      </c>
      <c r="E2203" s="5">
        <v>44832</v>
      </c>
      <c r="F2203" s="6">
        <v>0.2638888888888889</v>
      </c>
      <c r="G2203" s="6">
        <v>0.32291666666666669</v>
      </c>
      <c r="H2203" s="6">
        <f>MOD(Produccion[HORA FIN]-Produccion[HORA INICIO],1)</f>
        <v>5.902777777777779E-2</v>
      </c>
      <c r="I2203" s="16" t="s">
        <v>163</v>
      </c>
      <c r="J2203" s="7" t="s">
        <v>66</v>
      </c>
      <c r="K2203" s="7" t="s">
        <v>32</v>
      </c>
      <c r="L2203" s="7">
        <v>14</v>
      </c>
      <c r="M2203" s="7">
        <v>30</v>
      </c>
      <c r="N2203" s="7">
        <f>Produccion[[#This Row],[Cant. Bolsas]]*Produccion[[#This Row],[Kilos Bolsa]]</f>
        <v>420</v>
      </c>
      <c r="O2203" s="8" t="s">
        <v>827</v>
      </c>
      <c r="P2203" s="29">
        <f>Produccion[[#This Row],[Kilos Producidos]]*VLOOKUP(Produccion[[#This Row],[PRODUCTO]],ValorXKG[#All],2,FALSE)</f>
        <v>48300</v>
      </c>
    </row>
    <row r="2204" spans="4:16" x14ac:dyDescent="0.25">
      <c r="D2204" s="4" t="s">
        <v>825</v>
      </c>
      <c r="E2204" s="5">
        <v>44832</v>
      </c>
      <c r="F2204" s="6">
        <v>0.32291666666666669</v>
      </c>
      <c r="G2204" s="6">
        <v>0.375</v>
      </c>
      <c r="H2204" s="6">
        <f>MOD(Produccion[HORA FIN]-Produccion[HORA INICIO],1)</f>
        <v>5.2083333333333315E-2</v>
      </c>
      <c r="I2204" s="16" t="s">
        <v>22</v>
      </c>
      <c r="J2204" s="7" t="s">
        <v>66</v>
      </c>
      <c r="K2204" s="7" t="s">
        <v>23</v>
      </c>
      <c r="L2204" s="7"/>
      <c r="M2204" s="7"/>
      <c r="N2204" s="7">
        <f>Produccion[[#This Row],[Cant. Bolsas]]*Produccion[[#This Row],[Kilos Bolsa]]</f>
        <v>0</v>
      </c>
      <c r="O2204" s="8" t="s">
        <v>45</v>
      </c>
      <c r="P2204" s="29">
        <f>Produccion[[#This Row],[Kilos Producidos]]*VLOOKUP(Produccion[[#This Row],[PRODUCTO]],ValorXKG[#All],2,FALSE)</f>
        <v>0</v>
      </c>
    </row>
    <row r="2205" spans="4:16" x14ac:dyDescent="0.25">
      <c r="D2205" s="4" t="s">
        <v>825</v>
      </c>
      <c r="E2205" s="5">
        <v>44832</v>
      </c>
      <c r="F2205" s="6">
        <v>0.375</v>
      </c>
      <c r="G2205" s="6">
        <v>0.52083333333333337</v>
      </c>
      <c r="H2205" s="6">
        <f>MOD(Produccion[HORA FIN]-Produccion[HORA INICIO],1)</f>
        <v>0.14583333333333337</v>
      </c>
      <c r="I2205" s="16" t="s">
        <v>33</v>
      </c>
      <c r="J2205" s="7" t="s">
        <v>66</v>
      </c>
      <c r="K2205" s="7" t="s">
        <v>331</v>
      </c>
      <c r="L2205" s="7">
        <v>28</v>
      </c>
      <c r="M2205" s="7">
        <v>30</v>
      </c>
      <c r="N2205" s="7">
        <f>Produccion[[#This Row],[Cant. Bolsas]]*Produccion[[#This Row],[Kilos Bolsa]]</f>
        <v>840</v>
      </c>
      <c r="O2205" s="8" t="s">
        <v>827</v>
      </c>
      <c r="P2205" s="29">
        <f>Produccion[[#This Row],[Kilos Producidos]]*VLOOKUP(Produccion[[#This Row],[PRODUCTO]],ValorXKG[#All],2,FALSE)</f>
        <v>96600</v>
      </c>
    </row>
    <row r="2206" spans="4:16" x14ac:dyDescent="0.25">
      <c r="D2206" s="4" t="s">
        <v>825</v>
      </c>
      <c r="E2206" s="5">
        <v>44832</v>
      </c>
      <c r="F2206" s="6">
        <v>0.52083333333333337</v>
      </c>
      <c r="G2206" s="6">
        <v>0.58333333333333337</v>
      </c>
      <c r="H2206" s="6">
        <f>MOD(Produccion[HORA FIN]-Produccion[HORA INICIO],1)</f>
        <v>6.25E-2</v>
      </c>
      <c r="I2206" s="16" t="s">
        <v>104</v>
      </c>
      <c r="J2206" s="7" t="s">
        <v>66</v>
      </c>
      <c r="K2206" s="7" t="s">
        <v>32</v>
      </c>
      <c r="L2206" s="7">
        <v>16</v>
      </c>
      <c r="M2206" s="7">
        <v>30</v>
      </c>
      <c r="N2206" s="7">
        <f>Produccion[[#This Row],[Cant. Bolsas]]*Produccion[[#This Row],[Kilos Bolsa]]</f>
        <v>480</v>
      </c>
      <c r="O2206" s="8" t="s">
        <v>827</v>
      </c>
      <c r="P2206" s="29">
        <f>Produccion[[#This Row],[Kilos Producidos]]*VLOOKUP(Produccion[[#This Row],[PRODUCTO]],ValorXKG[#All],2,FALSE)</f>
        <v>55200</v>
      </c>
    </row>
    <row r="2207" spans="4:16" x14ac:dyDescent="0.25">
      <c r="D2207" s="4" t="s">
        <v>824</v>
      </c>
      <c r="E2207" s="5">
        <v>44832</v>
      </c>
      <c r="F2207" s="6">
        <v>0.58333333333333337</v>
      </c>
      <c r="G2207" s="6">
        <v>0.66666666666666663</v>
      </c>
      <c r="H2207" s="6">
        <f>MOD(Produccion[HORA FIN]-Produccion[HORA INICIO],1)</f>
        <v>8.3333333333333259E-2</v>
      </c>
      <c r="I2207" s="16" t="s">
        <v>62</v>
      </c>
      <c r="J2207" s="7" t="s">
        <v>783</v>
      </c>
      <c r="K2207" s="7" t="s">
        <v>64</v>
      </c>
      <c r="L2207" s="7">
        <v>20</v>
      </c>
      <c r="M2207" s="7">
        <v>30</v>
      </c>
      <c r="N2207" s="7">
        <f>Produccion[[#This Row],[Cant. Bolsas]]*Produccion[[#This Row],[Kilos Bolsa]]</f>
        <v>600</v>
      </c>
      <c r="O2207" s="8" t="s">
        <v>827</v>
      </c>
      <c r="P2207" s="29">
        <f>Produccion[[#This Row],[Kilos Producidos]]*VLOOKUP(Produccion[[#This Row],[PRODUCTO]],ValorXKG[#All],2,FALSE)</f>
        <v>69000</v>
      </c>
    </row>
    <row r="2208" spans="4:16" x14ac:dyDescent="0.25">
      <c r="D2208" s="4" t="s">
        <v>824</v>
      </c>
      <c r="E2208" s="5">
        <v>44832</v>
      </c>
      <c r="F2208" s="6">
        <v>0.66666666666666663</v>
      </c>
      <c r="G2208" s="6">
        <v>0.83333333333333337</v>
      </c>
      <c r="H2208" s="6">
        <f>MOD(Produccion[HORA FIN]-Produccion[HORA INICIO],1)</f>
        <v>0.16666666666666674</v>
      </c>
      <c r="I2208" s="16" t="s">
        <v>22</v>
      </c>
      <c r="J2208" s="7" t="s">
        <v>783</v>
      </c>
      <c r="K2208" s="7" t="s">
        <v>23</v>
      </c>
      <c r="L2208" s="7"/>
      <c r="M2208" s="7"/>
      <c r="N2208" s="7">
        <f>Produccion[[#This Row],[Cant. Bolsas]]*Produccion[[#This Row],[Kilos Bolsa]]</f>
        <v>0</v>
      </c>
      <c r="O2208" s="8" t="s">
        <v>45</v>
      </c>
      <c r="P2208" s="29">
        <f>Produccion[[#This Row],[Kilos Producidos]]*VLOOKUP(Produccion[[#This Row],[PRODUCTO]],ValorXKG[#All],2,FALSE)</f>
        <v>0</v>
      </c>
    </row>
    <row r="2209" spans="4:16" x14ac:dyDescent="0.25">
      <c r="D2209" s="4" t="s">
        <v>824</v>
      </c>
      <c r="E2209" s="5">
        <v>44832</v>
      </c>
      <c r="F2209" s="6">
        <v>0.83333333333333337</v>
      </c>
      <c r="G2209" s="6">
        <v>0.91666666666666663</v>
      </c>
      <c r="H2209" s="6">
        <f>MOD(Produccion[HORA FIN]-Produccion[HORA INICIO],1)</f>
        <v>8.3333333333333259E-2</v>
      </c>
      <c r="I2209" s="16" t="s">
        <v>360</v>
      </c>
      <c r="J2209" s="7" t="s">
        <v>783</v>
      </c>
      <c r="K2209" s="7" t="s">
        <v>64</v>
      </c>
      <c r="L2209" s="7">
        <v>21</v>
      </c>
      <c r="M2209" s="7">
        <v>30</v>
      </c>
      <c r="N2209" s="7">
        <f>Produccion[[#This Row],[Cant. Bolsas]]*Produccion[[#This Row],[Kilos Bolsa]]</f>
        <v>630</v>
      </c>
      <c r="O2209" s="8" t="s">
        <v>827</v>
      </c>
      <c r="P2209" s="29">
        <f>Produccion[[#This Row],[Kilos Producidos]]*VLOOKUP(Produccion[[#This Row],[PRODUCTO]],ValorXKG[#All],2,FALSE)</f>
        <v>72450</v>
      </c>
    </row>
    <row r="2210" spans="4:16" x14ac:dyDescent="0.25">
      <c r="D2210" s="4" t="s">
        <v>826</v>
      </c>
      <c r="E2210" s="5">
        <v>44832</v>
      </c>
      <c r="F2210" s="6">
        <v>0.91666666666666663</v>
      </c>
      <c r="G2210" s="6">
        <v>0.25</v>
      </c>
      <c r="H2210" s="6">
        <f>MOD(Produccion[HORA FIN]-Produccion[HORA INICIO],1)</f>
        <v>0.33333333333333337</v>
      </c>
      <c r="I2210" s="16" t="s">
        <v>22</v>
      </c>
      <c r="J2210" s="7" t="s">
        <v>788</v>
      </c>
      <c r="K2210" s="7" t="s">
        <v>23</v>
      </c>
      <c r="L2210" s="7">
        <v>0</v>
      </c>
      <c r="M2210" s="7">
        <v>0</v>
      </c>
      <c r="N2210" s="7">
        <f>Produccion[[#This Row],[Cant. Bolsas]]*Produccion[[#This Row],[Kilos Bolsa]]</f>
        <v>0</v>
      </c>
      <c r="O2210" s="8" t="s">
        <v>45</v>
      </c>
      <c r="P2210" s="29">
        <f>Produccion[[#This Row],[Kilos Producidos]]*VLOOKUP(Produccion[[#This Row],[PRODUCTO]],ValorXKG[#All],2,FALSE)</f>
        <v>0</v>
      </c>
    </row>
    <row r="2211" spans="4:16" x14ac:dyDescent="0.25">
      <c r="D2211" s="4" t="s">
        <v>825</v>
      </c>
      <c r="E2211" s="5">
        <v>44833</v>
      </c>
      <c r="F2211" s="6">
        <v>0.25</v>
      </c>
      <c r="G2211" s="6">
        <v>0.58333333333333337</v>
      </c>
      <c r="H2211" s="6">
        <f>MOD(Produccion[HORA FIN]-Produccion[HORA INICIO],1)</f>
        <v>0.33333333333333337</v>
      </c>
      <c r="I2211" s="16" t="s">
        <v>22</v>
      </c>
      <c r="J2211" s="7" t="s">
        <v>66</v>
      </c>
      <c r="K2211" s="7" t="s">
        <v>23</v>
      </c>
      <c r="L2211" s="7"/>
      <c r="M2211" s="7"/>
      <c r="N2211" s="7">
        <f>Produccion[[#This Row],[Cant. Bolsas]]*Produccion[[#This Row],[Kilos Bolsa]]</f>
        <v>0</v>
      </c>
      <c r="O2211" s="8" t="s">
        <v>45</v>
      </c>
      <c r="P2211" s="29">
        <f>Produccion[[#This Row],[Kilos Producidos]]*VLOOKUP(Produccion[[#This Row],[PRODUCTO]],ValorXKG[#All],2,FALSE)</f>
        <v>0</v>
      </c>
    </row>
    <row r="2212" spans="4:16" x14ac:dyDescent="0.25">
      <c r="D2212" s="4" t="s">
        <v>824</v>
      </c>
      <c r="E2212" s="5">
        <v>44833</v>
      </c>
      <c r="F2212" s="6">
        <v>0.58333333333333337</v>
      </c>
      <c r="G2212" s="6">
        <v>0.79166666666666663</v>
      </c>
      <c r="H2212" s="6">
        <f>MOD(Produccion[HORA FIN]-Produccion[HORA INICIO],1)</f>
        <v>0.20833333333333326</v>
      </c>
      <c r="I2212" s="16" t="s">
        <v>22</v>
      </c>
      <c r="J2212" s="7" t="s">
        <v>783</v>
      </c>
      <c r="K2212" s="7" t="s">
        <v>23</v>
      </c>
      <c r="L2212" s="7"/>
      <c r="M2212" s="7"/>
      <c r="N2212" s="7">
        <f>Produccion[[#This Row],[Cant. Bolsas]]*Produccion[[#This Row],[Kilos Bolsa]]</f>
        <v>0</v>
      </c>
      <c r="O2212" s="8" t="s">
        <v>45</v>
      </c>
      <c r="P2212" s="29">
        <f>Produccion[[#This Row],[Kilos Producidos]]*VLOOKUP(Produccion[[#This Row],[PRODUCTO]],ValorXKG[#All],2,FALSE)</f>
        <v>0</v>
      </c>
    </row>
    <row r="2213" spans="4:16" x14ac:dyDescent="0.25">
      <c r="D2213" s="4" t="s">
        <v>824</v>
      </c>
      <c r="E2213" s="5">
        <v>44833</v>
      </c>
      <c r="F2213" s="6">
        <v>0.79166666666666663</v>
      </c>
      <c r="G2213" s="6">
        <v>0.91666666666666663</v>
      </c>
      <c r="H2213" s="6">
        <f>MOD(Produccion[HORA FIN]-Produccion[HORA INICIO],1)</f>
        <v>0.125</v>
      </c>
      <c r="I2213" s="16" t="s">
        <v>62</v>
      </c>
      <c r="J2213" s="7" t="s">
        <v>783</v>
      </c>
      <c r="K2213" s="7" t="s">
        <v>64</v>
      </c>
      <c r="L2213" s="7">
        <v>30</v>
      </c>
      <c r="M2213" s="7">
        <v>30</v>
      </c>
      <c r="N2213" s="7">
        <f>Produccion[[#This Row],[Cant. Bolsas]]*Produccion[[#This Row],[Kilos Bolsa]]</f>
        <v>900</v>
      </c>
      <c r="O2213" s="8" t="s">
        <v>827</v>
      </c>
      <c r="P2213" s="29">
        <f>Produccion[[#This Row],[Kilos Producidos]]*VLOOKUP(Produccion[[#This Row],[PRODUCTO]],ValorXKG[#All],2,FALSE)</f>
        <v>103500</v>
      </c>
    </row>
    <row r="2214" spans="4:16" x14ac:dyDescent="0.25">
      <c r="D2214" s="4" t="s">
        <v>826</v>
      </c>
      <c r="E2214" s="5">
        <v>44833</v>
      </c>
      <c r="F2214" s="6">
        <v>0.91666666666666663</v>
      </c>
      <c r="G2214" s="6">
        <v>0</v>
      </c>
      <c r="H2214" s="6">
        <f>MOD(Produccion[HORA FIN]-Produccion[HORA INICIO],1)</f>
        <v>8.333333333333337E-2</v>
      </c>
      <c r="I2214" s="16" t="s">
        <v>224</v>
      </c>
      <c r="J2214" s="7" t="s">
        <v>788</v>
      </c>
      <c r="K2214" s="7" t="s">
        <v>32</v>
      </c>
      <c r="L2214" s="7">
        <v>19</v>
      </c>
      <c r="M2214" s="7">
        <v>30</v>
      </c>
      <c r="N2214" s="7">
        <f>Produccion[[#This Row],[Cant. Bolsas]]*Produccion[[#This Row],[Kilos Bolsa]]</f>
        <v>570</v>
      </c>
      <c r="O2214" s="8" t="s">
        <v>827</v>
      </c>
      <c r="P2214" s="29">
        <f>Produccion[[#This Row],[Kilos Producidos]]*VLOOKUP(Produccion[[#This Row],[PRODUCTO]],ValorXKG[#All],2,FALSE)</f>
        <v>65550</v>
      </c>
    </row>
    <row r="2215" spans="4:16" x14ac:dyDescent="0.25">
      <c r="D2215" s="4" t="s">
        <v>826</v>
      </c>
      <c r="E2215" s="5">
        <v>44833</v>
      </c>
      <c r="F2215" s="6">
        <v>0</v>
      </c>
      <c r="G2215" s="6">
        <v>9.7222222222222224E-2</v>
      </c>
      <c r="H2215" s="6">
        <f>MOD(Produccion[HORA FIN]-Produccion[HORA INICIO],1)</f>
        <v>9.7222222222222224E-2</v>
      </c>
      <c r="I2215" s="16" t="s">
        <v>98</v>
      </c>
      <c r="J2215" s="7" t="s">
        <v>788</v>
      </c>
      <c r="K2215" s="7" t="s">
        <v>331</v>
      </c>
      <c r="L2215" s="7">
        <v>20</v>
      </c>
      <c r="M2215" s="7">
        <v>30</v>
      </c>
      <c r="N2215" s="7">
        <f>Produccion[[#This Row],[Cant. Bolsas]]*Produccion[[#This Row],[Kilos Bolsa]]</f>
        <v>600</v>
      </c>
      <c r="O2215" s="8" t="s">
        <v>827</v>
      </c>
      <c r="P2215" s="29">
        <f>Produccion[[#This Row],[Kilos Producidos]]*VLOOKUP(Produccion[[#This Row],[PRODUCTO]],ValorXKG[#All],2,FALSE)</f>
        <v>69000</v>
      </c>
    </row>
    <row r="2216" spans="4:16" x14ac:dyDescent="0.25">
      <c r="D2216" s="4" t="s">
        <v>826</v>
      </c>
      <c r="E2216" s="5">
        <v>44833</v>
      </c>
      <c r="F2216" s="6">
        <v>9.7222222222222224E-2</v>
      </c>
      <c r="G2216" s="6">
        <v>0.125</v>
      </c>
      <c r="H2216" s="6">
        <f>MOD(Produccion[HORA FIN]-Produccion[HORA INICIO],1)</f>
        <v>2.7777777777777776E-2</v>
      </c>
      <c r="I2216" s="16" t="s">
        <v>22</v>
      </c>
      <c r="J2216" s="7" t="s">
        <v>788</v>
      </c>
      <c r="K2216" s="7" t="s">
        <v>23</v>
      </c>
      <c r="L2216" s="7"/>
      <c r="M2216" s="7"/>
      <c r="N2216" s="7">
        <f>Produccion[[#This Row],[Cant. Bolsas]]*Produccion[[#This Row],[Kilos Bolsa]]</f>
        <v>0</v>
      </c>
      <c r="O2216" s="8" t="s">
        <v>28</v>
      </c>
      <c r="P2216" s="29">
        <f>Produccion[[#This Row],[Kilos Producidos]]*VLOOKUP(Produccion[[#This Row],[PRODUCTO]],ValorXKG[#All],2,FALSE)</f>
        <v>0</v>
      </c>
    </row>
    <row r="2217" spans="4:16" x14ac:dyDescent="0.25">
      <c r="D2217" s="4" t="s">
        <v>826</v>
      </c>
      <c r="E2217" s="5">
        <v>44833</v>
      </c>
      <c r="F2217" s="6">
        <v>0.125</v>
      </c>
      <c r="G2217" s="6">
        <v>0.22569444444444445</v>
      </c>
      <c r="H2217" s="6">
        <f>MOD(Produccion[HORA FIN]-Produccion[HORA INICIO],1)</f>
        <v>0.10069444444444445</v>
      </c>
      <c r="I2217" s="16" t="s">
        <v>156</v>
      </c>
      <c r="J2217" s="7" t="s">
        <v>788</v>
      </c>
      <c r="K2217" s="7" t="s">
        <v>26</v>
      </c>
      <c r="L2217" s="7">
        <v>25</v>
      </c>
      <c r="M2217" s="7">
        <v>40</v>
      </c>
      <c r="N2217" s="7">
        <f>Produccion[[#This Row],[Cant. Bolsas]]*Produccion[[#This Row],[Kilos Bolsa]]</f>
        <v>1000</v>
      </c>
      <c r="O2217" s="8" t="s">
        <v>827</v>
      </c>
      <c r="P2217" s="29">
        <f>Produccion[[#This Row],[Kilos Producidos]]*VLOOKUP(Produccion[[#This Row],[PRODUCTO]],ValorXKG[#All],2,FALSE)</f>
        <v>150000</v>
      </c>
    </row>
    <row r="2218" spans="4:16" x14ac:dyDescent="0.25">
      <c r="D2218" s="4" t="s">
        <v>826</v>
      </c>
      <c r="E2218" s="5">
        <v>44833</v>
      </c>
      <c r="F2218" s="6">
        <v>0.22569444444444445</v>
      </c>
      <c r="G2218" s="6">
        <v>0.25</v>
      </c>
      <c r="H2218" s="6">
        <f>MOD(Produccion[HORA FIN]-Produccion[HORA INICIO],1)</f>
        <v>2.4305555555555552E-2</v>
      </c>
      <c r="I2218" s="16" t="s">
        <v>22</v>
      </c>
      <c r="J2218" s="7" t="s">
        <v>788</v>
      </c>
      <c r="K2218" s="7" t="s">
        <v>23</v>
      </c>
      <c r="L2218" s="7">
        <v>0</v>
      </c>
      <c r="M2218" s="7">
        <v>0</v>
      </c>
      <c r="N2218" s="7">
        <f>Produccion[[#This Row],[Cant. Bolsas]]*Produccion[[#This Row],[Kilos Bolsa]]</f>
        <v>0</v>
      </c>
      <c r="O2218" s="8" t="s">
        <v>28</v>
      </c>
      <c r="P2218" s="29">
        <f>Produccion[[#This Row],[Kilos Producidos]]*VLOOKUP(Produccion[[#This Row],[PRODUCTO]],ValorXKG[#All],2,FALSE)</f>
        <v>0</v>
      </c>
    </row>
    <row r="2219" spans="4:16" x14ac:dyDescent="0.25">
      <c r="D2219" s="4" t="s">
        <v>825</v>
      </c>
      <c r="E2219" s="5">
        <v>44834</v>
      </c>
      <c r="F2219" s="6">
        <v>0.25</v>
      </c>
      <c r="G2219" s="6">
        <v>0.28472222222222221</v>
      </c>
      <c r="H2219" s="6">
        <f>MOD(Produccion[HORA FIN]-Produccion[HORA INICIO],1)</f>
        <v>3.472222222222221E-2</v>
      </c>
      <c r="I2219" s="16" t="s">
        <v>22</v>
      </c>
      <c r="J2219" s="7" t="s">
        <v>66</v>
      </c>
      <c r="K2219" s="7" t="s">
        <v>23</v>
      </c>
      <c r="L2219" s="7"/>
      <c r="M2219" s="7"/>
      <c r="N2219" s="7">
        <f>Produccion[[#This Row],[Cant. Bolsas]]*Produccion[[#This Row],[Kilos Bolsa]]</f>
        <v>0</v>
      </c>
      <c r="O2219" s="8" t="s">
        <v>45</v>
      </c>
      <c r="P2219" s="29">
        <f>Produccion[[#This Row],[Kilos Producidos]]*VLOOKUP(Produccion[[#This Row],[PRODUCTO]],ValorXKG[#All],2,FALSE)</f>
        <v>0</v>
      </c>
    </row>
    <row r="2220" spans="4:16" x14ac:dyDescent="0.25">
      <c r="D2220" s="4" t="s">
        <v>825</v>
      </c>
      <c r="E2220" s="5">
        <v>44834</v>
      </c>
      <c r="F2220" s="6">
        <v>0.28472222222222221</v>
      </c>
      <c r="G2220" s="6">
        <v>0.375</v>
      </c>
      <c r="H2220" s="6">
        <f>MOD(Produccion[HORA FIN]-Produccion[HORA INICIO],1)</f>
        <v>9.027777777777779E-2</v>
      </c>
      <c r="I2220" s="16" t="s">
        <v>33</v>
      </c>
      <c r="J2220" s="7" t="s">
        <v>66</v>
      </c>
      <c r="K2220" s="7" t="s">
        <v>30</v>
      </c>
      <c r="L2220" s="7">
        <v>26</v>
      </c>
      <c r="M2220" s="7">
        <v>20</v>
      </c>
      <c r="N2220" s="7">
        <f>Produccion[[#This Row],[Cant. Bolsas]]*Produccion[[#This Row],[Kilos Bolsa]]</f>
        <v>520</v>
      </c>
      <c r="O2220" s="8" t="s">
        <v>827</v>
      </c>
      <c r="P2220" s="29">
        <f>Produccion[[#This Row],[Kilos Producidos]]*VLOOKUP(Produccion[[#This Row],[PRODUCTO]],ValorXKG[#All],2,FALSE)</f>
        <v>46800</v>
      </c>
    </row>
    <row r="2221" spans="4:16" x14ac:dyDescent="0.25">
      <c r="D2221" s="4" t="s">
        <v>825</v>
      </c>
      <c r="E2221" s="5">
        <v>44834</v>
      </c>
      <c r="F2221" s="6">
        <v>0.375</v>
      </c>
      <c r="G2221" s="6">
        <v>0.40972222222222221</v>
      </c>
      <c r="H2221" s="6">
        <f>MOD(Produccion[HORA FIN]-Produccion[HORA INICIO],1)</f>
        <v>3.472222222222221E-2</v>
      </c>
      <c r="I2221" s="16" t="s">
        <v>22</v>
      </c>
      <c r="J2221" s="7" t="s">
        <v>66</v>
      </c>
      <c r="K2221" s="7" t="s">
        <v>23</v>
      </c>
      <c r="L2221" s="7"/>
      <c r="M2221" s="7"/>
      <c r="N2221" s="7">
        <f>Produccion[[#This Row],[Cant. Bolsas]]*Produccion[[#This Row],[Kilos Bolsa]]</f>
        <v>0</v>
      </c>
      <c r="O2221" s="8" t="s">
        <v>45</v>
      </c>
      <c r="P2221" s="29">
        <f>Produccion[[#This Row],[Kilos Producidos]]*VLOOKUP(Produccion[[#This Row],[PRODUCTO]],ValorXKG[#All],2,FALSE)</f>
        <v>0</v>
      </c>
    </row>
    <row r="2222" spans="4:16" x14ac:dyDescent="0.25">
      <c r="D2222" s="4" t="s">
        <v>825</v>
      </c>
      <c r="E2222" s="5">
        <v>44834</v>
      </c>
      <c r="F2222" s="6">
        <v>0.40972222222222221</v>
      </c>
      <c r="G2222" s="6">
        <v>0.58333333333333337</v>
      </c>
      <c r="H2222" s="6">
        <f>MOD(Produccion[HORA FIN]-Produccion[HORA INICIO],1)</f>
        <v>0.17361111111111116</v>
      </c>
      <c r="I2222" s="16" t="s">
        <v>562</v>
      </c>
      <c r="J2222" s="7" t="s">
        <v>66</v>
      </c>
      <c r="K2222" s="7" t="s">
        <v>13</v>
      </c>
      <c r="L2222" s="7">
        <v>31</v>
      </c>
      <c r="M2222" s="7">
        <v>50</v>
      </c>
      <c r="N2222" s="7">
        <f>Produccion[[#This Row],[Cant. Bolsas]]*Produccion[[#This Row],[Kilos Bolsa]]</f>
        <v>1550</v>
      </c>
      <c r="O2222" s="8" t="s">
        <v>827</v>
      </c>
      <c r="P2222" s="29">
        <f>Produccion[[#This Row],[Kilos Producidos]]*VLOOKUP(Produccion[[#This Row],[PRODUCTO]],ValorXKG[#All],2,FALSE)</f>
        <v>155000</v>
      </c>
    </row>
    <row r="2223" spans="4:16" x14ac:dyDescent="0.25">
      <c r="D2223" s="4" t="s">
        <v>824</v>
      </c>
      <c r="E2223" s="5">
        <v>44834</v>
      </c>
      <c r="F2223" s="6">
        <v>0.58333333333333337</v>
      </c>
      <c r="G2223" s="6">
        <v>0.89583333333333337</v>
      </c>
      <c r="H2223" s="6">
        <f>MOD(Produccion[HORA FIN]-Produccion[HORA INICIO],1)</f>
        <v>0.3125</v>
      </c>
      <c r="I2223" s="16" t="s">
        <v>563</v>
      </c>
      <c r="J2223" s="7" t="s">
        <v>74</v>
      </c>
      <c r="K2223" s="7" t="s">
        <v>13</v>
      </c>
      <c r="L2223" s="7">
        <v>53</v>
      </c>
      <c r="M2223" s="7">
        <v>50</v>
      </c>
      <c r="N2223" s="7">
        <f>Produccion[[#This Row],[Cant. Bolsas]]*Produccion[[#This Row],[Kilos Bolsa]]</f>
        <v>2650</v>
      </c>
      <c r="O2223" s="8" t="s">
        <v>827</v>
      </c>
      <c r="P2223" s="29">
        <f>Produccion[[#This Row],[Kilos Producidos]]*VLOOKUP(Produccion[[#This Row],[PRODUCTO]],ValorXKG[#All],2,FALSE)</f>
        <v>265000</v>
      </c>
    </row>
    <row r="2224" spans="4:16" x14ac:dyDescent="0.25">
      <c r="D2224" s="4" t="s">
        <v>824</v>
      </c>
      <c r="E2224" s="5">
        <v>44834</v>
      </c>
      <c r="F2224" s="6">
        <v>0.89583333333333337</v>
      </c>
      <c r="G2224" s="6">
        <v>0.91666666666666663</v>
      </c>
      <c r="H2224" s="6">
        <f>MOD(Produccion[HORA FIN]-Produccion[HORA INICIO],1)</f>
        <v>2.0833333333333259E-2</v>
      </c>
      <c r="I2224" s="16" t="s">
        <v>22</v>
      </c>
      <c r="J2224" s="7" t="s">
        <v>74</v>
      </c>
      <c r="K2224" s="7" t="s">
        <v>23</v>
      </c>
      <c r="L2224" s="7"/>
      <c r="M2224" s="7"/>
      <c r="N2224" s="7">
        <f>Produccion[[#This Row],[Cant. Bolsas]]*Produccion[[#This Row],[Kilos Bolsa]]</f>
        <v>0</v>
      </c>
      <c r="O2224" s="8" t="s">
        <v>45</v>
      </c>
      <c r="P2224" s="29">
        <f>Produccion[[#This Row],[Kilos Producidos]]*VLOOKUP(Produccion[[#This Row],[PRODUCTO]],ValorXKG[#All],2,FALSE)</f>
        <v>0</v>
      </c>
    </row>
    <row r="2225" spans="4:16" x14ac:dyDescent="0.25">
      <c r="D2225" s="4" t="s">
        <v>826</v>
      </c>
      <c r="E2225" s="5">
        <v>44834</v>
      </c>
      <c r="F2225" s="6">
        <v>0.91666666666666663</v>
      </c>
      <c r="G2225" s="6">
        <v>0</v>
      </c>
      <c r="H2225" s="6">
        <f>MOD(Produccion[HORA FIN]-Produccion[HORA INICIO],1)</f>
        <v>8.333333333333337E-2</v>
      </c>
      <c r="I2225" s="16" t="s">
        <v>12</v>
      </c>
      <c r="J2225" s="7" t="s">
        <v>788</v>
      </c>
      <c r="K2225" s="7" t="s">
        <v>13</v>
      </c>
      <c r="L2225" s="7">
        <v>8</v>
      </c>
      <c r="M2225" s="7">
        <v>50</v>
      </c>
      <c r="N2225" s="7">
        <f>Produccion[[#This Row],[Cant. Bolsas]]*Produccion[[#This Row],[Kilos Bolsa]]</f>
        <v>400</v>
      </c>
      <c r="O2225" s="8" t="s">
        <v>827</v>
      </c>
      <c r="P2225" s="29">
        <f>Produccion[[#This Row],[Kilos Producidos]]*VLOOKUP(Produccion[[#This Row],[PRODUCTO]],ValorXKG[#All],2,FALSE)</f>
        <v>40000</v>
      </c>
    </row>
    <row r="2226" spans="4:16" x14ac:dyDescent="0.25">
      <c r="D2226" s="4" t="s">
        <v>826</v>
      </c>
      <c r="E2226" s="5">
        <v>44834</v>
      </c>
      <c r="F2226" s="6">
        <v>0</v>
      </c>
      <c r="G2226" s="6">
        <v>1.9444444444444445E-2</v>
      </c>
      <c r="H2226" s="6">
        <f>MOD(Produccion[HORA FIN]-Produccion[HORA INICIO],1)</f>
        <v>1.9444444444444445E-2</v>
      </c>
      <c r="I2226" s="16" t="s">
        <v>22</v>
      </c>
      <c r="J2226" s="7" t="s">
        <v>788</v>
      </c>
      <c r="K2226" s="7" t="s">
        <v>23</v>
      </c>
      <c r="L2226" s="7"/>
      <c r="M2226" s="7"/>
      <c r="N2226" s="7">
        <f>Produccion[[#This Row],[Cant. Bolsas]]*Produccion[[#This Row],[Kilos Bolsa]]</f>
        <v>0</v>
      </c>
      <c r="O2226" s="8" t="s">
        <v>45</v>
      </c>
      <c r="P2226" s="29">
        <f>Produccion[[#This Row],[Kilos Producidos]]*VLOOKUP(Produccion[[#This Row],[PRODUCTO]],ValorXKG[#All],2,FALSE)</f>
        <v>0</v>
      </c>
    </row>
    <row r="2227" spans="4:16" x14ac:dyDescent="0.25">
      <c r="D2227" s="4" t="s">
        <v>826</v>
      </c>
      <c r="E2227" s="5">
        <v>44834</v>
      </c>
      <c r="F2227" s="6">
        <v>1.9444444444444445E-2</v>
      </c>
      <c r="G2227" s="6">
        <v>0.25</v>
      </c>
      <c r="H2227" s="6">
        <f>MOD(Produccion[HORA FIN]-Produccion[HORA INICIO],1)</f>
        <v>0.23055555555555557</v>
      </c>
      <c r="I2227" s="16" t="s">
        <v>564</v>
      </c>
      <c r="J2227" s="7" t="s">
        <v>788</v>
      </c>
      <c r="K2227" s="7" t="s">
        <v>19</v>
      </c>
      <c r="L2227" s="7">
        <v>38</v>
      </c>
      <c r="M2227" s="7">
        <v>50</v>
      </c>
      <c r="N2227" s="7">
        <f>Produccion[[#This Row],[Cant. Bolsas]]*Produccion[[#This Row],[Kilos Bolsa]]</f>
        <v>1900</v>
      </c>
      <c r="O2227" s="8" t="s">
        <v>827</v>
      </c>
      <c r="P2227" s="29">
        <f>Produccion[[#This Row],[Kilos Producidos]]*VLOOKUP(Produccion[[#This Row],[PRODUCTO]],ValorXKG[#All],2,FALSE)</f>
        <v>190000</v>
      </c>
    </row>
    <row r="2228" spans="4:16" x14ac:dyDescent="0.25">
      <c r="D2228" s="4" t="s">
        <v>825</v>
      </c>
      <c r="E2228" s="5">
        <v>44835</v>
      </c>
      <c r="F2228" s="6">
        <v>0.25</v>
      </c>
      <c r="G2228" s="6">
        <v>0.58333333333333337</v>
      </c>
      <c r="H2228" s="6">
        <f>MOD(Produccion[HORA FIN]-Produccion[HORA INICIO],1)</f>
        <v>0.33333333333333337</v>
      </c>
      <c r="I2228" s="16" t="s">
        <v>392</v>
      </c>
      <c r="J2228" s="7" t="s">
        <v>503</v>
      </c>
      <c r="K2228" s="7" t="s">
        <v>19</v>
      </c>
      <c r="L2228" s="7">
        <v>45</v>
      </c>
      <c r="M2228" s="7">
        <v>50</v>
      </c>
      <c r="N2228" s="7">
        <f>Produccion[[#This Row],[Cant. Bolsas]]*Produccion[[#This Row],[Kilos Bolsa]]</f>
        <v>2250</v>
      </c>
      <c r="O2228" s="8" t="s">
        <v>827</v>
      </c>
      <c r="P2228" s="29">
        <f>Produccion[[#This Row],[Kilos Producidos]]*VLOOKUP(Produccion[[#This Row],[PRODUCTO]],ValorXKG[#All],2,FALSE)</f>
        <v>225000</v>
      </c>
    </row>
    <row r="2229" spans="4:16" x14ac:dyDescent="0.25">
      <c r="D2229" s="4" t="s">
        <v>825</v>
      </c>
      <c r="E2229" s="5">
        <v>44837</v>
      </c>
      <c r="F2229" s="6">
        <v>0.25</v>
      </c>
      <c r="G2229" s="6">
        <v>0.3125</v>
      </c>
      <c r="H2229" s="6">
        <f>MOD(Produccion[HORA FIN]-Produccion[HORA INICIO],1)</f>
        <v>6.25E-2</v>
      </c>
      <c r="I2229" s="16" t="s">
        <v>22</v>
      </c>
      <c r="J2229" s="7" t="s">
        <v>66</v>
      </c>
      <c r="K2229" s="7" t="s">
        <v>23</v>
      </c>
      <c r="L2229" s="7"/>
      <c r="M2229" s="7"/>
      <c r="N2229" s="7">
        <f>Produccion[[#This Row],[Cant. Bolsas]]*Produccion[[#This Row],[Kilos Bolsa]]</f>
        <v>0</v>
      </c>
      <c r="O2229" s="8" t="s">
        <v>45</v>
      </c>
      <c r="P2229" s="29">
        <f>Produccion[[#This Row],[Kilos Producidos]]*VLOOKUP(Produccion[[#This Row],[PRODUCTO]],ValorXKG[#All],2,FALSE)</f>
        <v>0</v>
      </c>
    </row>
    <row r="2230" spans="4:16" x14ac:dyDescent="0.25">
      <c r="D2230" s="4" t="s">
        <v>825</v>
      </c>
      <c r="E2230" s="5">
        <v>44837</v>
      </c>
      <c r="F2230" s="6">
        <v>0.3125</v>
      </c>
      <c r="G2230" s="6">
        <v>0.58333333333333337</v>
      </c>
      <c r="H2230" s="6">
        <f>MOD(Produccion[HORA FIN]-Produccion[HORA INICIO],1)</f>
        <v>0.27083333333333337</v>
      </c>
      <c r="I2230" s="16" t="s">
        <v>482</v>
      </c>
      <c r="J2230" s="7" t="s">
        <v>66</v>
      </c>
      <c r="K2230" s="7" t="s">
        <v>13</v>
      </c>
      <c r="L2230" s="7">
        <v>43</v>
      </c>
      <c r="M2230" s="7">
        <v>50</v>
      </c>
      <c r="N2230" s="7">
        <f>Produccion[[#This Row],[Cant. Bolsas]]*Produccion[[#This Row],[Kilos Bolsa]]</f>
        <v>2150</v>
      </c>
      <c r="O2230" s="8" t="s">
        <v>827</v>
      </c>
      <c r="P2230" s="29">
        <f>Produccion[[#This Row],[Kilos Producidos]]*VLOOKUP(Produccion[[#This Row],[PRODUCTO]],ValorXKG[#All],2,FALSE)</f>
        <v>215000</v>
      </c>
    </row>
    <row r="2231" spans="4:16" x14ac:dyDescent="0.25">
      <c r="D2231" s="4" t="s">
        <v>824</v>
      </c>
      <c r="E2231" s="5">
        <v>44837</v>
      </c>
      <c r="F2231" s="6">
        <v>0.58333333333333337</v>
      </c>
      <c r="G2231" s="6">
        <v>0.64583333333333337</v>
      </c>
      <c r="H2231" s="6">
        <f>MOD(Produccion[HORA FIN]-Produccion[HORA INICIO],1)</f>
        <v>6.25E-2</v>
      </c>
      <c r="I2231" s="16" t="s">
        <v>200</v>
      </c>
      <c r="J2231" s="7" t="s">
        <v>783</v>
      </c>
      <c r="K2231" s="7" t="s">
        <v>13</v>
      </c>
      <c r="L2231" s="7">
        <v>7</v>
      </c>
      <c r="M2231" s="7">
        <v>50</v>
      </c>
      <c r="N2231" s="7">
        <f>Produccion[[#This Row],[Cant. Bolsas]]*Produccion[[#This Row],[Kilos Bolsa]]</f>
        <v>350</v>
      </c>
      <c r="O2231" s="8" t="s">
        <v>827</v>
      </c>
      <c r="P2231" s="29">
        <f>Produccion[[#This Row],[Kilos Producidos]]*VLOOKUP(Produccion[[#This Row],[PRODUCTO]],ValorXKG[#All],2,FALSE)</f>
        <v>35000</v>
      </c>
    </row>
    <row r="2232" spans="4:16" x14ac:dyDescent="0.25">
      <c r="D2232" s="4" t="s">
        <v>824</v>
      </c>
      <c r="E2232" s="5">
        <v>44837</v>
      </c>
      <c r="F2232" s="6">
        <v>0.64583333333333337</v>
      </c>
      <c r="G2232" s="6">
        <v>0.84722222222222221</v>
      </c>
      <c r="H2232" s="6">
        <f>MOD(Produccion[HORA FIN]-Produccion[HORA INICIO],1)</f>
        <v>0.20138888888888884</v>
      </c>
      <c r="I2232" s="16" t="s">
        <v>565</v>
      </c>
      <c r="J2232" s="7" t="s">
        <v>783</v>
      </c>
      <c r="K2232" s="7" t="s">
        <v>19</v>
      </c>
      <c r="L2232" s="7">
        <v>25</v>
      </c>
      <c r="M2232" s="7">
        <v>50</v>
      </c>
      <c r="N2232" s="7">
        <f>Produccion[[#This Row],[Cant. Bolsas]]*Produccion[[#This Row],[Kilos Bolsa]]</f>
        <v>1250</v>
      </c>
      <c r="O2232" s="8" t="s">
        <v>827</v>
      </c>
      <c r="P2232" s="29">
        <f>Produccion[[#This Row],[Kilos Producidos]]*VLOOKUP(Produccion[[#This Row],[PRODUCTO]],ValorXKG[#All],2,FALSE)</f>
        <v>125000</v>
      </c>
    </row>
    <row r="2233" spans="4:16" x14ac:dyDescent="0.25">
      <c r="D2233" s="4" t="s">
        <v>824</v>
      </c>
      <c r="E2233" s="5">
        <v>44837</v>
      </c>
      <c r="F2233" s="6">
        <v>0.84722222222222221</v>
      </c>
      <c r="G2233" s="6">
        <v>0.89583333333333337</v>
      </c>
      <c r="H2233" s="6">
        <f>MOD(Produccion[HORA FIN]-Produccion[HORA INICIO],1)</f>
        <v>4.861111111111116E-2</v>
      </c>
      <c r="I2233" s="16" t="s">
        <v>22</v>
      </c>
      <c r="J2233" s="7" t="s">
        <v>783</v>
      </c>
      <c r="K2233" s="7" t="s">
        <v>23</v>
      </c>
      <c r="L2233" s="7"/>
      <c r="M2233" s="7"/>
      <c r="N2233" s="7">
        <f>Produccion[[#This Row],[Cant. Bolsas]]*Produccion[[#This Row],[Kilos Bolsa]]</f>
        <v>0</v>
      </c>
      <c r="O2233" s="8" t="s">
        <v>28</v>
      </c>
      <c r="P2233" s="29">
        <f>Produccion[[#This Row],[Kilos Producidos]]*VLOOKUP(Produccion[[#This Row],[PRODUCTO]],ValorXKG[#All],2,FALSE)</f>
        <v>0</v>
      </c>
    </row>
    <row r="2234" spans="4:16" x14ac:dyDescent="0.25">
      <c r="D2234" s="4" t="s">
        <v>824</v>
      </c>
      <c r="E2234" s="5">
        <v>44837</v>
      </c>
      <c r="F2234" s="6">
        <v>0.89583333333333337</v>
      </c>
      <c r="G2234" s="6">
        <v>0.91666666666666663</v>
      </c>
      <c r="H2234" s="6">
        <f>MOD(Produccion[HORA FIN]-Produccion[HORA INICIO],1)</f>
        <v>2.0833333333333259E-2</v>
      </c>
      <c r="I2234" s="16" t="s">
        <v>62</v>
      </c>
      <c r="J2234" s="7" t="s">
        <v>783</v>
      </c>
      <c r="K2234" s="7" t="s">
        <v>64</v>
      </c>
      <c r="L2234" s="7">
        <v>5</v>
      </c>
      <c r="M2234" s="7">
        <v>30</v>
      </c>
      <c r="N2234" s="7">
        <f>Produccion[[#This Row],[Cant. Bolsas]]*Produccion[[#This Row],[Kilos Bolsa]]</f>
        <v>150</v>
      </c>
      <c r="O2234" s="8" t="s">
        <v>827</v>
      </c>
      <c r="P2234" s="29">
        <f>Produccion[[#This Row],[Kilos Producidos]]*VLOOKUP(Produccion[[#This Row],[PRODUCTO]],ValorXKG[#All],2,FALSE)</f>
        <v>17250</v>
      </c>
    </row>
    <row r="2235" spans="4:16" x14ac:dyDescent="0.25">
      <c r="D2235" s="4" t="s">
        <v>826</v>
      </c>
      <c r="E2235" s="5">
        <v>44837</v>
      </c>
      <c r="F2235" s="6">
        <v>0.91666666666666663</v>
      </c>
      <c r="G2235" s="6">
        <v>2.0833333333333332E-2</v>
      </c>
      <c r="H2235" s="6">
        <f>MOD(Produccion[HORA FIN]-Produccion[HORA INICIO],1)</f>
        <v>0.10416666666666674</v>
      </c>
      <c r="I2235" s="16" t="s">
        <v>33</v>
      </c>
      <c r="J2235" s="7" t="s">
        <v>788</v>
      </c>
      <c r="K2235" s="7" t="s">
        <v>32</v>
      </c>
      <c r="L2235" s="7">
        <v>20</v>
      </c>
      <c r="M2235" s="7">
        <v>30</v>
      </c>
      <c r="N2235" s="7">
        <f>Produccion[[#This Row],[Cant. Bolsas]]*Produccion[[#This Row],[Kilos Bolsa]]</f>
        <v>600</v>
      </c>
      <c r="O2235" s="8" t="s">
        <v>827</v>
      </c>
      <c r="P2235" s="29">
        <f>Produccion[[#This Row],[Kilos Producidos]]*VLOOKUP(Produccion[[#This Row],[PRODUCTO]],ValorXKG[#All],2,FALSE)</f>
        <v>69000</v>
      </c>
    </row>
    <row r="2236" spans="4:16" x14ac:dyDescent="0.25">
      <c r="D2236" s="4" t="s">
        <v>826</v>
      </c>
      <c r="E2236" s="5">
        <v>44837</v>
      </c>
      <c r="F2236" s="6">
        <v>2.0833333333333332E-2</v>
      </c>
      <c r="G2236" s="6">
        <v>0.125</v>
      </c>
      <c r="H2236" s="6">
        <f>MOD(Produccion[HORA FIN]-Produccion[HORA INICIO],1)</f>
        <v>0.10416666666666667</v>
      </c>
      <c r="I2236" s="16" t="s">
        <v>62</v>
      </c>
      <c r="J2236" s="7" t="s">
        <v>788</v>
      </c>
      <c r="K2236" s="7" t="s">
        <v>331</v>
      </c>
      <c r="L2236" s="7">
        <v>25</v>
      </c>
      <c r="M2236" s="7">
        <v>30</v>
      </c>
      <c r="N2236" s="7">
        <f>Produccion[[#This Row],[Cant. Bolsas]]*Produccion[[#This Row],[Kilos Bolsa]]</f>
        <v>750</v>
      </c>
      <c r="O2236" s="8" t="s">
        <v>827</v>
      </c>
      <c r="P2236" s="29">
        <f>Produccion[[#This Row],[Kilos Producidos]]*VLOOKUP(Produccion[[#This Row],[PRODUCTO]],ValorXKG[#All],2,FALSE)</f>
        <v>86250</v>
      </c>
    </row>
    <row r="2237" spans="4:16" x14ac:dyDescent="0.25">
      <c r="D2237" s="4" t="s">
        <v>826</v>
      </c>
      <c r="E2237" s="5">
        <v>44837</v>
      </c>
      <c r="F2237" s="6">
        <v>0.125</v>
      </c>
      <c r="G2237" s="6">
        <v>0.25</v>
      </c>
      <c r="H2237" s="6">
        <f>MOD(Produccion[HORA FIN]-Produccion[HORA INICIO],1)</f>
        <v>0.125</v>
      </c>
      <c r="I2237" s="16" t="s">
        <v>62</v>
      </c>
      <c r="J2237" s="7" t="s">
        <v>788</v>
      </c>
      <c r="K2237" s="7" t="s">
        <v>32</v>
      </c>
      <c r="L2237" s="7">
        <v>30</v>
      </c>
      <c r="M2237" s="7">
        <v>30</v>
      </c>
      <c r="N2237" s="7">
        <f>Produccion[[#This Row],[Cant. Bolsas]]*Produccion[[#This Row],[Kilos Bolsa]]</f>
        <v>900</v>
      </c>
      <c r="O2237" s="8" t="s">
        <v>827</v>
      </c>
      <c r="P2237" s="29">
        <f>Produccion[[#This Row],[Kilos Producidos]]*VLOOKUP(Produccion[[#This Row],[PRODUCTO]],ValorXKG[#All],2,FALSE)</f>
        <v>103500</v>
      </c>
    </row>
    <row r="2238" spans="4:16" x14ac:dyDescent="0.25">
      <c r="D2238" s="4" t="s">
        <v>825</v>
      </c>
      <c r="E2238" s="5">
        <v>44838</v>
      </c>
      <c r="F2238" s="6">
        <v>0.25</v>
      </c>
      <c r="G2238" s="6">
        <v>0.58333333333333337</v>
      </c>
      <c r="H2238" s="6">
        <f>MOD(Produccion[HORA FIN]-Produccion[HORA INICIO],1)</f>
        <v>0.33333333333333337</v>
      </c>
      <c r="I2238" s="16" t="s">
        <v>512</v>
      </c>
      <c r="J2238" s="7" t="s">
        <v>66</v>
      </c>
      <c r="K2238" s="7" t="s">
        <v>32</v>
      </c>
      <c r="L2238" s="7">
        <v>71</v>
      </c>
      <c r="M2238" s="7">
        <v>30</v>
      </c>
      <c r="N2238" s="7">
        <f>Produccion[[#This Row],[Cant. Bolsas]]*Produccion[[#This Row],[Kilos Bolsa]]</f>
        <v>2130</v>
      </c>
      <c r="O2238" s="8" t="s">
        <v>827</v>
      </c>
      <c r="P2238" s="29">
        <f>Produccion[[#This Row],[Kilos Producidos]]*VLOOKUP(Produccion[[#This Row],[PRODUCTO]],ValorXKG[#All],2,FALSE)</f>
        <v>244950</v>
      </c>
    </row>
    <row r="2239" spans="4:16" x14ac:dyDescent="0.25">
      <c r="D2239" s="4" t="s">
        <v>824</v>
      </c>
      <c r="E2239" s="5">
        <v>44838</v>
      </c>
      <c r="F2239" s="6">
        <v>0.58333333333333337</v>
      </c>
      <c r="G2239" s="6">
        <v>0.72916666666666663</v>
      </c>
      <c r="H2239" s="6">
        <f>MOD(Produccion[HORA FIN]-Produccion[HORA INICIO],1)</f>
        <v>0.14583333333333326</v>
      </c>
      <c r="I2239" s="16" t="s">
        <v>566</v>
      </c>
      <c r="J2239" s="7" t="s">
        <v>783</v>
      </c>
      <c r="K2239" s="7" t="s">
        <v>64</v>
      </c>
      <c r="L2239" s="7">
        <v>23</v>
      </c>
      <c r="M2239" s="7">
        <v>30</v>
      </c>
      <c r="N2239" s="7">
        <f>Produccion[[#This Row],[Cant. Bolsas]]*Produccion[[#This Row],[Kilos Bolsa]]</f>
        <v>690</v>
      </c>
      <c r="O2239" s="8" t="s">
        <v>827</v>
      </c>
      <c r="P2239" s="29">
        <f>Produccion[[#This Row],[Kilos Producidos]]*VLOOKUP(Produccion[[#This Row],[PRODUCTO]],ValorXKG[#All],2,FALSE)</f>
        <v>79350</v>
      </c>
    </row>
    <row r="2240" spans="4:16" x14ac:dyDescent="0.25">
      <c r="D2240" s="4" t="s">
        <v>824</v>
      </c>
      <c r="E2240" s="5">
        <v>44838</v>
      </c>
      <c r="F2240" s="6">
        <v>0.72916666666666663</v>
      </c>
      <c r="G2240" s="6">
        <v>0.82291666666666663</v>
      </c>
      <c r="H2240" s="6">
        <f>MOD(Produccion[HORA FIN]-Produccion[HORA INICIO],1)</f>
        <v>9.375E-2</v>
      </c>
      <c r="I2240" s="16" t="s">
        <v>291</v>
      </c>
      <c r="J2240" s="7" t="s">
        <v>783</v>
      </c>
      <c r="K2240" s="7" t="s">
        <v>331</v>
      </c>
      <c r="L2240" s="7">
        <v>25</v>
      </c>
      <c r="M2240" s="7">
        <v>30</v>
      </c>
      <c r="N2240" s="7">
        <f>Produccion[[#This Row],[Cant. Bolsas]]*Produccion[[#This Row],[Kilos Bolsa]]</f>
        <v>750</v>
      </c>
      <c r="O2240" s="8" t="s">
        <v>827</v>
      </c>
      <c r="P2240" s="29">
        <f>Produccion[[#This Row],[Kilos Producidos]]*VLOOKUP(Produccion[[#This Row],[PRODUCTO]],ValorXKG[#All],2,FALSE)</f>
        <v>86250</v>
      </c>
    </row>
    <row r="2241" spans="4:16" x14ac:dyDescent="0.25">
      <c r="D2241" s="4" t="s">
        <v>824</v>
      </c>
      <c r="E2241" s="5">
        <v>44838</v>
      </c>
      <c r="F2241" s="6">
        <v>0.82291666666666663</v>
      </c>
      <c r="G2241" s="6">
        <v>0.86458333333333337</v>
      </c>
      <c r="H2241" s="6">
        <f>MOD(Produccion[HORA FIN]-Produccion[HORA INICIO],1)</f>
        <v>4.1666666666666741E-2</v>
      </c>
      <c r="I2241" s="16" t="s">
        <v>22</v>
      </c>
      <c r="J2241" s="7" t="s">
        <v>783</v>
      </c>
      <c r="K2241" s="7" t="s">
        <v>23</v>
      </c>
      <c r="L2241" s="7"/>
      <c r="M2241" s="7"/>
      <c r="N2241" s="7">
        <f>Produccion[[#This Row],[Cant. Bolsas]]*Produccion[[#This Row],[Kilos Bolsa]]</f>
        <v>0</v>
      </c>
      <c r="O2241" s="8" t="s">
        <v>28</v>
      </c>
      <c r="P2241" s="29">
        <f>Produccion[[#This Row],[Kilos Producidos]]*VLOOKUP(Produccion[[#This Row],[PRODUCTO]],ValorXKG[#All],2,FALSE)</f>
        <v>0</v>
      </c>
    </row>
    <row r="2242" spans="4:16" x14ac:dyDescent="0.25">
      <c r="D2242" s="4" t="s">
        <v>824</v>
      </c>
      <c r="E2242" s="5">
        <v>44838</v>
      </c>
      <c r="F2242" s="6">
        <v>0.86458333333333337</v>
      </c>
      <c r="G2242" s="6">
        <v>0.88888888888888884</v>
      </c>
      <c r="H2242" s="6">
        <f>MOD(Produccion[HORA FIN]-Produccion[HORA INICIO],1)</f>
        <v>2.4305555555555469E-2</v>
      </c>
      <c r="I2242" s="16" t="s">
        <v>206</v>
      </c>
      <c r="J2242" s="7" t="s">
        <v>783</v>
      </c>
      <c r="K2242" s="7" t="s">
        <v>30</v>
      </c>
      <c r="L2242" s="7">
        <v>8</v>
      </c>
      <c r="M2242" s="7">
        <v>20</v>
      </c>
      <c r="N2242" s="7">
        <f>Produccion[[#This Row],[Cant. Bolsas]]*Produccion[[#This Row],[Kilos Bolsa]]</f>
        <v>160</v>
      </c>
      <c r="O2242" s="8" t="s">
        <v>827</v>
      </c>
      <c r="P2242" s="29">
        <f>Produccion[[#This Row],[Kilos Producidos]]*VLOOKUP(Produccion[[#This Row],[PRODUCTO]],ValorXKG[#All],2,FALSE)</f>
        <v>14400</v>
      </c>
    </row>
    <row r="2243" spans="4:16" x14ac:dyDescent="0.25">
      <c r="D2243" s="4" t="s">
        <v>824</v>
      </c>
      <c r="E2243" s="5">
        <v>44838</v>
      </c>
      <c r="F2243" s="6">
        <v>0.88888888888888884</v>
      </c>
      <c r="G2243" s="6">
        <v>0.91666666666666663</v>
      </c>
      <c r="H2243" s="6">
        <f>MOD(Produccion[HORA FIN]-Produccion[HORA INICIO],1)</f>
        <v>2.777777777777779E-2</v>
      </c>
      <c r="I2243" s="16" t="s">
        <v>22</v>
      </c>
      <c r="J2243" s="7" t="s">
        <v>783</v>
      </c>
      <c r="K2243" s="7" t="s">
        <v>23</v>
      </c>
      <c r="L2243" s="7"/>
      <c r="M2243" s="7"/>
      <c r="N2243" s="7">
        <f>Produccion[[#This Row],[Cant. Bolsas]]*Produccion[[#This Row],[Kilos Bolsa]]</f>
        <v>0</v>
      </c>
      <c r="O2243" s="8" t="s">
        <v>45</v>
      </c>
      <c r="P2243" s="29">
        <f>Produccion[[#This Row],[Kilos Producidos]]*VLOOKUP(Produccion[[#This Row],[PRODUCTO]],ValorXKG[#All],2,FALSE)</f>
        <v>0</v>
      </c>
    </row>
    <row r="2244" spans="4:16" x14ac:dyDescent="0.25">
      <c r="D2244" s="4" t="s">
        <v>826</v>
      </c>
      <c r="E2244" s="5">
        <v>44838</v>
      </c>
      <c r="F2244" s="6">
        <v>0.91666666666666663</v>
      </c>
      <c r="G2244" s="6">
        <v>2.0833333333333332E-2</v>
      </c>
      <c r="H2244" s="6">
        <f>MOD(Produccion[HORA FIN]-Produccion[HORA INICIO],1)</f>
        <v>0.10416666666666674</v>
      </c>
      <c r="I2244" s="16" t="s">
        <v>22</v>
      </c>
      <c r="J2244" s="7" t="s">
        <v>788</v>
      </c>
      <c r="K2244" s="7" t="s">
        <v>23</v>
      </c>
      <c r="L2244" s="7"/>
      <c r="M2244" s="7"/>
      <c r="N2244" s="7">
        <f>Produccion[[#This Row],[Cant. Bolsas]]*Produccion[[#This Row],[Kilos Bolsa]]</f>
        <v>0</v>
      </c>
      <c r="O2244" s="8" t="s">
        <v>24</v>
      </c>
      <c r="P2244" s="29">
        <f>Produccion[[#This Row],[Kilos Producidos]]*VLOOKUP(Produccion[[#This Row],[PRODUCTO]],ValorXKG[#All],2,FALSE)</f>
        <v>0</v>
      </c>
    </row>
    <row r="2245" spans="4:16" x14ac:dyDescent="0.25">
      <c r="D2245" s="4" t="s">
        <v>826</v>
      </c>
      <c r="E2245" s="5">
        <v>44838</v>
      </c>
      <c r="F2245" s="6">
        <v>2.0833333333333332E-2</v>
      </c>
      <c r="G2245" s="6">
        <v>0.25</v>
      </c>
      <c r="H2245" s="6">
        <f>MOD(Produccion[HORA FIN]-Produccion[HORA INICIO],1)</f>
        <v>0.22916666666666666</v>
      </c>
      <c r="I2245" s="16" t="s">
        <v>104</v>
      </c>
      <c r="J2245" s="7" t="s">
        <v>788</v>
      </c>
      <c r="K2245" s="7" t="s">
        <v>30</v>
      </c>
      <c r="L2245" s="7">
        <v>88</v>
      </c>
      <c r="M2245" s="7">
        <v>20</v>
      </c>
      <c r="N2245" s="7">
        <f>Produccion[[#This Row],[Cant. Bolsas]]*Produccion[[#This Row],[Kilos Bolsa]]</f>
        <v>1760</v>
      </c>
      <c r="O2245" s="8" t="s">
        <v>827</v>
      </c>
      <c r="P2245" s="29">
        <f>Produccion[[#This Row],[Kilos Producidos]]*VLOOKUP(Produccion[[#This Row],[PRODUCTO]],ValorXKG[#All],2,FALSE)</f>
        <v>158400</v>
      </c>
    </row>
    <row r="2246" spans="4:16" x14ac:dyDescent="0.25">
      <c r="D2246" s="4" t="s">
        <v>825</v>
      </c>
      <c r="E2246" s="5">
        <v>44839</v>
      </c>
      <c r="F2246" s="6">
        <v>0.25</v>
      </c>
      <c r="G2246" s="6">
        <v>0.58333333333333337</v>
      </c>
      <c r="H2246" s="6">
        <f>MOD(Produccion[HORA FIN]-Produccion[HORA INICIO],1)</f>
        <v>0.33333333333333337</v>
      </c>
      <c r="I2246" s="16" t="s">
        <v>120</v>
      </c>
      <c r="J2246" s="7" t="s">
        <v>66</v>
      </c>
      <c r="K2246" s="7" t="s">
        <v>30</v>
      </c>
      <c r="L2246" s="7">
        <v>106</v>
      </c>
      <c r="M2246" s="7">
        <v>20</v>
      </c>
      <c r="N2246" s="7">
        <f>Produccion[[#This Row],[Cant. Bolsas]]*Produccion[[#This Row],[Kilos Bolsa]]</f>
        <v>2120</v>
      </c>
      <c r="O2246" s="8" t="s">
        <v>827</v>
      </c>
      <c r="P2246" s="29">
        <f>Produccion[[#This Row],[Kilos Producidos]]*VLOOKUP(Produccion[[#This Row],[PRODUCTO]],ValorXKG[#All],2,FALSE)</f>
        <v>190800</v>
      </c>
    </row>
    <row r="2247" spans="4:16" x14ac:dyDescent="0.25">
      <c r="D2247" s="4" t="s">
        <v>824</v>
      </c>
      <c r="E2247" s="5">
        <v>44839</v>
      </c>
      <c r="F2247" s="6">
        <v>0.58333333333333337</v>
      </c>
      <c r="G2247" s="6">
        <v>0.625</v>
      </c>
      <c r="H2247" s="6">
        <f>MOD(Produccion[HORA FIN]-Produccion[HORA INICIO],1)</f>
        <v>4.166666666666663E-2</v>
      </c>
      <c r="I2247" s="16" t="s">
        <v>22</v>
      </c>
      <c r="J2247" s="7" t="s">
        <v>783</v>
      </c>
      <c r="K2247" s="7" t="s">
        <v>30</v>
      </c>
      <c r="L2247" s="7"/>
      <c r="M2247" s="7"/>
      <c r="N2247" s="7">
        <f>Produccion[[#This Row],[Cant. Bolsas]]*Produccion[[#This Row],[Kilos Bolsa]]</f>
        <v>0</v>
      </c>
      <c r="O2247" s="8" t="s">
        <v>827</v>
      </c>
      <c r="P2247" s="29">
        <f>Produccion[[#This Row],[Kilos Producidos]]*VLOOKUP(Produccion[[#This Row],[PRODUCTO]],ValorXKG[#All],2,FALSE)</f>
        <v>0</v>
      </c>
    </row>
    <row r="2248" spans="4:16" x14ac:dyDescent="0.25">
      <c r="D2248" s="4" t="s">
        <v>824</v>
      </c>
      <c r="E2248" s="5">
        <v>44839</v>
      </c>
      <c r="F2248" s="6">
        <v>0.625</v>
      </c>
      <c r="G2248" s="6">
        <v>0.65625</v>
      </c>
      <c r="H2248" s="6">
        <f>MOD(Produccion[HORA FIN]-Produccion[HORA INICIO],1)</f>
        <v>3.125E-2</v>
      </c>
      <c r="I2248" s="16" t="s">
        <v>22</v>
      </c>
      <c r="J2248" s="7" t="s">
        <v>783</v>
      </c>
      <c r="K2248" s="7" t="s">
        <v>23</v>
      </c>
      <c r="L2248" s="7"/>
      <c r="M2248" s="7"/>
      <c r="N2248" s="7">
        <f>Produccion[[#This Row],[Cant. Bolsas]]*Produccion[[#This Row],[Kilos Bolsa]]</f>
        <v>0</v>
      </c>
      <c r="O2248" s="8" t="s">
        <v>45</v>
      </c>
      <c r="P2248" s="29">
        <f>Produccion[[#This Row],[Kilos Producidos]]*VLOOKUP(Produccion[[#This Row],[PRODUCTO]],ValorXKG[#All],2,FALSE)</f>
        <v>0</v>
      </c>
    </row>
    <row r="2249" spans="4:16" x14ac:dyDescent="0.25">
      <c r="D2249" s="4" t="s">
        <v>824</v>
      </c>
      <c r="E2249" s="5">
        <v>44839</v>
      </c>
      <c r="F2249" s="6">
        <v>0.65625</v>
      </c>
      <c r="G2249" s="6">
        <v>0.79166666666666663</v>
      </c>
      <c r="H2249" s="6">
        <f>MOD(Produccion[HORA FIN]-Produccion[HORA INICIO],1)</f>
        <v>0.13541666666666663</v>
      </c>
      <c r="I2249" s="16" t="s">
        <v>262</v>
      </c>
      <c r="J2249" s="7" t="s">
        <v>783</v>
      </c>
      <c r="K2249" s="7" t="s">
        <v>64</v>
      </c>
      <c r="L2249" s="7">
        <v>30</v>
      </c>
      <c r="M2249" s="7">
        <v>30</v>
      </c>
      <c r="N2249" s="7">
        <f>Produccion[[#This Row],[Cant. Bolsas]]*Produccion[[#This Row],[Kilos Bolsa]]</f>
        <v>900</v>
      </c>
      <c r="O2249" s="8" t="s">
        <v>827</v>
      </c>
      <c r="P2249" s="29">
        <f>Produccion[[#This Row],[Kilos Producidos]]*VLOOKUP(Produccion[[#This Row],[PRODUCTO]],ValorXKG[#All],2,FALSE)</f>
        <v>103500</v>
      </c>
    </row>
    <row r="2250" spans="4:16" x14ac:dyDescent="0.25">
      <c r="D2250" s="4" t="s">
        <v>824</v>
      </c>
      <c r="E2250" s="5">
        <v>44839</v>
      </c>
      <c r="F2250" s="6">
        <v>0.79166666666666663</v>
      </c>
      <c r="G2250" s="6">
        <v>0.91666666666666663</v>
      </c>
      <c r="H2250" s="6">
        <f>MOD(Produccion[HORA FIN]-Produccion[HORA INICIO],1)</f>
        <v>0.125</v>
      </c>
      <c r="I2250" s="16" t="s">
        <v>12</v>
      </c>
      <c r="J2250" s="7" t="s">
        <v>783</v>
      </c>
      <c r="K2250" s="7" t="s">
        <v>331</v>
      </c>
      <c r="L2250" s="7">
        <v>20</v>
      </c>
      <c r="M2250" s="7">
        <v>30</v>
      </c>
      <c r="N2250" s="7">
        <f>Produccion[[#This Row],[Cant. Bolsas]]*Produccion[[#This Row],[Kilos Bolsa]]</f>
        <v>600</v>
      </c>
      <c r="O2250" s="8" t="s">
        <v>827</v>
      </c>
      <c r="P2250" s="29">
        <f>Produccion[[#This Row],[Kilos Producidos]]*VLOOKUP(Produccion[[#This Row],[PRODUCTO]],ValorXKG[#All],2,FALSE)</f>
        <v>69000</v>
      </c>
    </row>
    <row r="2251" spans="4:16" x14ac:dyDescent="0.25">
      <c r="D2251" s="4" t="s">
        <v>826</v>
      </c>
      <c r="E2251" s="5">
        <v>44839</v>
      </c>
      <c r="F2251" s="6">
        <v>0.91666666666666663</v>
      </c>
      <c r="G2251" s="6">
        <v>4.8611111111111112E-2</v>
      </c>
      <c r="H2251" s="6">
        <f>MOD(Produccion[HORA FIN]-Produccion[HORA INICIO],1)</f>
        <v>0.13194444444444453</v>
      </c>
      <c r="I2251" s="16" t="s">
        <v>493</v>
      </c>
      <c r="J2251" s="7" t="s">
        <v>788</v>
      </c>
      <c r="K2251" s="7" t="s">
        <v>38</v>
      </c>
      <c r="L2251" s="7">
        <v>15</v>
      </c>
      <c r="M2251" s="7">
        <v>30</v>
      </c>
      <c r="N2251" s="7">
        <f>Produccion[[#This Row],[Cant. Bolsas]]*Produccion[[#This Row],[Kilos Bolsa]]</f>
        <v>450</v>
      </c>
      <c r="O2251" s="8" t="s">
        <v>827</v>
      </c>
      <c r="P2251" s="29">
        <f>Produccion[[#This Row],[Kilos Producidos]]*VLOOKUP(Produccion[[#This Row],[PRODUCTO]],ValorXKG[#All],2,FALSE)</f>
        <v>74250</v>
      </c>
    </row>
    <row r="2252" spans="4:16" x14ac:dyDescent="0.25">
      <c r="D2252" s="4" t="s">
        <v>826</v>
      </c>
      <c r="E2252" s="5">
        <v>44839</v>
      </c>
      <c r="F2252" s="6">
        <v>0.91666666666666663</v>
      </c>
      <c r="G2252" s="6">
        <v>4.8611111111111112E-2</v>
      </c>
      <c r="H2252" s="6">
        <f>MOD(Produccion[HORA FIN]-Produccion[HORA INICIO],1)</f>
        <v>0.13194444444444453</v>
      </c>
      <c r="I2252" s="16" t="s">
        <v>494</v>
      </c>
      <c r="J2252" s="7" t="s">
        <v>788</v>
      </c>
      <c r="K2252" s="7" t="s">
        <v>36</v>
      </c>
      <c r="L2252" s="7">
        <v>15</v>
      </c>
      <c r="M2252" s="7">
        <v>20</v>
      </c>
      <c r="N2252" s="7">
        <f>Produccion[[#This Row],[Cant. Bolsas]]*Produccion[[#This Row],[Kilos Bolsa]]</f>
        <v>300</v>
      </c>
      <c r="O2252" s="8" t="s">
        <v>827</v>
      </c>
      <c r="P2252" s="29">
        <f>Produccion[[#This Row],[Kilos Producidos]]*VLOOKUP(Produccion[[#This Row],[PRODUCTO]],ValorXKG[#All],2,FALSE)</f>
        <v>34500</v>
      </c>
    </row>
    <row r="2253" spans="4:16" x14ac:dyDescent="0.25">
      <c r="D2253" s="4" t="s">
        <v>826</v>
      </c>
      <c r="E2253" s="5">
        <v>44839</v>
      </c>
      <c r="F2253" s="6">
        <v>4.8611111111111112E-2</v>
      </c>
      <c r="G2253" s="6">
        <v>0.125</v>
      </c>
      <c r="H2253" s="6">
        <f>MOD(Produccion[HORA FIN]-Produccion[HORA INICIO],1)</f>
        <v>7.6388888888888895E-2</v>
      </c>
      <c r="I2253" s="16" t="s">
        <v>22</v>
      </c>
      <c r="J2253" s="7" t="s">
        <v>788</v>
      </c>
      <c r="K2253" s="7" t="s">
        <v>23</v>
      </c>
      <c r="L2253" s="7"/>
      <c r="M2253" s="7"/>
      <c r="N2253" s="7">
        <f>Produccion[[#This Row],[Cant. Bolsas]]*Produccion[[#This Row],[Kilos Bolsa]]</f>
        <v>0</v>
      </c>
      <c r="O2253" s="8" t="s">
        <v>41</v>
      </c>
      <c r="P2253" s="29">
        <f>Produccion[[#This Row],[Kilos Producidos]]*VLOOKUP(Produccion[[#This Row],[PRODUCTO]],ValorXKG[#All],2,FALSE)</f>
        <v>0</v>
      </c>
    </row>
    <row r="2254" spans="4:16" x14ac:dyDescent="0.25">
      <c r="D2254" s="4" t="s">
        <v>826</v>
      </c>
      <c r="E2254" s="5">
        <v>44839</v>
      </c>
      <c r="F2254" s="6">
        <v>0.125</v>
      </c>
      <c r="G2254" s="6">
        <v>0.25</v>
      </c>
      <c r="H2254" s="6">
        <f>MOD(Produccion[HORA FIN]-Produccion[HORA INICIO],1)</f>
        <v>0.125</v>
      </c>
      <c r="I2254" s="16" t="s">
        <v>179</v>
      </c>
      <c r="J2254" s="7" t="s">
        <v>788</v>
      </c>
      <c r="K2254" s="7" t="s">
        <v>13</v>
      </c>
      <c r="L2254" s="7">
        <v>22</v>
      </c>
      <c r="M2254" s="7">
        <v>50</v>
      </c>
      <c r="N2254" s="7">
        <f>Produccion[[#This Row],[Cant. Bolsas]]*Produccion[[#This Row],[Kilos Bolsa]]</f>
        <v>1100</v>
      </c>
      <c r="O2254" s="8" t="s">
        <v>827</v>
      </c>
      <c r="P2254" s="29">
        <f>Produccion[[#This Row],[Kilos Producidos]]*VLOOKUP(Produccion[[#This Row],[PRODUCTO]],ValorXKG[#All],2,FALSE)</f>
        <v>110000</v>
      </c>
    </row>
    <row r="2255" spans="4:16" x14ac:dyDescent="0.25">
      <c r="D2255" s="4" t="s">
        <v>825</v>
      </c>
      <c r="E2255" s="5">
        <v>44840</v>
      </c>
      <c r="F2255" s="6">
        <v>0.25</v>
      </c>
      <c r="G2255" s="6">
        <v>0.58333333333333337</v>
      </c>
      <c r="H2255" s="6">
        <f>MOD(Produccion[HORA FIN]-Produccion[HORA INICIO],1)</f>
        <v>0.33333333333333337</v>
      </c>
      <c r="I2255" s="16" t="s">
        <v>15</v>
      </c>
      <c r="J2255" s="7" t="s">
        <v>66</v>
      </c>
      <c r="K2255" s="7" t="s">
        <v>13</v>
      </c>
      <c r="L2255" s="7">
        <v>40</v>
      </c>
      <c r="M2255" s="7">
        <v>50</v>
      </c>
      <c r="N2255" s="7">
        <f>Produccion[[#This Row],[Cant. Bolsas]]*Produccion[[#This Row],[Kilos Bolsa]]</f>
        <v>2000</v>
      </c>
      <c r="O2255" s="8" t="s">
        <v>827</v>
      </c>
      <c r="P2255" s="29">
        <f>Produccion[[#This Row],[Kilos Producidos]]*VLOOKUP(Produccion[[#This Row],[PRODUCTO]],ValorXKG[#All],2,FALSE)</f>
        <v>200000</v>
      </c>
    </row>
    <row r="2256" spans="4:16" x14ac:dyDescent="0.25">
      <c r="D2256" s="4" t="s">
        <v>824</v>
      </c>
      <c r="E2256" s="5">
        <v>44840</v>
      </c>
      <c r="F2256" s="6">
        <v>0.58333333333333337</v>
      </c>
      <c r="G2256" s="6">
        <v>0.78472222222222221</v>
      </c>
      <c r="H2256" s="6">
        <f>MOD(Produccion[HORA FIN]-Produccion[HORA INICIO],1)</f>
        <v>0.20138888888888884</v>
      </c>
      <c r="I2256" s="16" t="s">
        <v>567</v>
      </c>
      <c r="J2256" s="7" t="s">
        <v>783</v>
      </c>
      <c r="K2256" s="7" t="s">
        <v>13</v>
      </c>
      <c r="L2256" s="7">
        <v>21</v>
      </c>
      <c r="M2256" s="7">
        <v>50</v>
      </c>
      <c r="N2256" s="7">
        <f>Produccion[[#This Row],[Cant. Bolsas]]*Produccion[[#This Row],[Kilos Bolsa]]</f>
        <v>1050</v>
      </c>
      <c r="O2256" s="8" t="s">
        <v>827</v>
      </c>
      <c r="P2256" s="29">
        <f>Produccion[[#This Row],[Kilos Producidos]]*VLOOKUP(Produccion[[#This Row],[PRODUCTO]],ValorXKG[#All],2,FALSE)</f>
        <v>105000</v>
      </c>
    </row>
    <row r="2257" spans="4:16" x14ac:dyDescent="0.25">
      <c r="D2257" s="4" t="s">
        <v>824</v>
      </c>
      <c r="E2257" s="5">
        <v>44840</v>
      </c>
      <c r="F2257" s="6">
        <v>0.78472222222222221</v>
      </c>
      <c r="G2257" s="6">
        <v>0.83333333333333337</v>
      </c>
      <c r="H2257" s="6">
        <f>MOD(Produccion[HORA FIN]-Produccion[HORA INICIO],1)</f>
        <v>4.861111111111116E-2</v>
      </c>
      <c r="I2257" s="16" t="s">
        <v>22</v>
      </c>
      <c r="J2257" s="7" t="s">
        <v>783</v>
      </c>
      <c r="K2257" s="7" t="s">
        <v>23</v>
      </c>
      <c r="L2257" s="7"/>
      <c r="M2257" s="7"/>
      <c r="N2257" s="7">
        <f>Produccion[[#This Row],[Cant. Bolsas]]*Produccion[[#This Row],[Kilos Bolsa]]</f>
        <v>0</v>
      </c>
      <c r="O2257" s="8" t="s">
        <v>45</v>
      </c>
      <c r="P2257" s="29">
        <f>Produccion[[#This Row],[Kilos Producidos]]*VLOOKUP(Produccion[[#This Row],[PRODUCTO]],ValorXKG[#All],2,FALSE)</f>
        <v>0</v>
      </c>
    </row>
    <row r="2258" spans="4:16" x14ac:dyDescent="0.25">
      <c r="D2258" s="4" t="s">
        <v>824</v>
      </c>
      <c r="E2258" s="5">
        <v>44840</v>
      </c>
      <c r="F2258" s="6">
        <v>0.83333333333333337</v>
      </c>
      <c r="G2258" s="6">
        <v>0.91666666666666663</v>
      </c>
      <c r="H2258" s="6">
        <f>MOD(Produccion[HORA FIN]-Produccion[HORA INICIO],1)</f>
        <v>8.3333333333333259E-2</v>
      </c>
      <c r="I2258" s="16" t="s">
        <v>445</v>
      </c>
      <c r="J2258" s="7" t="s">
        <v>783</v>
      </c>
      <c r="K2258" s="7" t="s">
        <v>19</v>
      </c>
      <c r="L2258" s="7">
        <v>17</v>
      </c>
      <c r="M2258" s="7">
        <v>50</v>
      </c>
      <c r="N2258" s="7">
        <f>Produccion[[#This Row],[Cant. Bolsas]]*Produccion[[#This Row],[Kilos Bolsa]]</f>
        <v>850</v>
      </c>
      <c r="O2258" s="8" t="s">
        <v>827</v>
      </c>
      <c r="P2258" s="29">
        <f>Produccion[[#This Row],[Kilos Producidos]]*VLOOKUP(Produccion[[#This Row],[PRODUCTO]],ValorXKG[#All],2,FALSE)</f>
        <v>85000</v>
      </c>
    </row>
    <row r="2259" spans="4:16" x14ac:dyDescent="0.25">
      <c r="D2259" s="4" t="s">
        <v>826</v>
      </c>
      <c r="E2259" s="5">
        <v>44840</v>
      </c>
      <c r="F2259" s="6">
        <v>0.91666666666666663</v>
      </c>
      <c r="G2259" s="6">
        <v>1.3888888888888888E-2</v>
      </c>
      <c r="H2259" s="6">
        <f>MOD(Produccion[HORA FIN]-Produccion[HORA INICIO],1)</f>
        <v>9.722222222222221E-2</v>
      </c>
      <c r="I2259" s="16" t="s">
        <v>568</v>
      </c>
      <c r="J2259" s="7" t="s">
        <v>788</v>
      </c>
      <c r="K2259" s="7" t="s">
        <v>19</v>
      </c>
      <c r="L2259" s="7">
        <v>13</v>
      </c>
      <c r="M2259" s="7">
        <v>50</v>
      </c>
      <c r="N2259" s="7">
        <f>Produccion[[#This Row],[Cant. Bolsas]]*Produccion[[#This Row],[Kilos Bolsa]]</f>
        <v>650</v>
      </c>
      <c r="O2259" s="8" t="s">
        <v>827</v>
      </c>
      <c r="P2259" s="29">
        <f>Produccion[[#This Row],[Kilos Producidos]]*VLOOKUP(Produccion[[#This Row],[PRODUCTO]],ValorXKG[#All],2,FALSE)</f>
        <v>65000</v>
      </c>
    </row>
    <row r="2260" spans="4:16" x14ac:dyDescent="0.25">
      <c r="D2260" s="4" t="s">
        <v>826</v>
      </c>
      <c r="E2260" s="5">
        <v>44840</v>
      </c>
      <c r="F2260" s="6">
        <v>1.3888888888888888E-2</v>
      </c>
      <c r="G2260" s="6">
        <v>7.2222222222222215E-2</v>
      </c>
      <c r="H2260" s="6">
        <f>MOD(Produccion[HORA FIN]-Produccion[HORA INICIO],1)</f>
        <v>5.8333333333333327E-2</v>
      </c>
      <c r="I2260" s="16" t="s">
        <v>22</v>
      </c>
      <c r="J2260" s="7" t="s">
        <v>788</v>
      </c>
      <c r="K2260" s="7" t="s">
        <v>23</v>
      </c>
      <c r="L2260" s="7"/>
      <c r="M2260" s="7"/>
      <c r="N2260" s="7">
        <f>Produccion[[#This Row],[Cant. Bolsas]]*Produccion[[#This Row],[Kilos Bolsa]]</f>
        <v>0</v>
      </c>
      <c r="O2260" s="8" t="s">
        <v>28</v>
      </c>
      <c r="P2260" s="29">
        <f>Produccion[[#This Row],[Kilos Producidos]]*VLOOKUP(Produccion[[#This Row],[PRODUCTO]],ValorXKG[#All],2,FALSE)</f>
        <v>0</v>
      </c>
    </row>
    <row r="2261" spans="4:16" x14ac:dyDescent="0.25">
      <c r="D2261" s="4" t="s">
        <v>826</v>
      </c>
      <c r="E2261" s="5">
        <v>44840</v>
      </c>
      <c r="F2261" s="6">
        <v>7.2222222222222215E-2</v>
      </c>
      <c r="G2261" s="6">
        <v>0.2013888888888889</v>
      </c>
      <c r="H2261" s="6">
        <f>MOD(Produccion[HORA FIN]-Produccion[HORA INICIO],1)</f>
        <v>0.12916666666666668</v>
      </c>
      <c r="I2261" s="16" t="s">
        <v>569</v>
      </c>
      <c r="J2261" s="7" t="s">
        <v>788</v>
      </c>
      <c r="K2261" s="7" t="s">
        <v>26</v>
      </c>
      <c r="L2261" s="7">
        <v>34</v>
      </c>
      <c r="M2261" s="7">
        <v>40</v>
      </c>
      <c r="N2261" s="7">
        <f>Produccion[[#This Row],[Cant. Bolsas]]*Produccion[[#This Row],[Kilos Bolsa]]</f>
        <v>1360</v>
      </c>
      <c r="O2261" s="8" t="s">
        <v>827</v>
      </c>
      <c r="P2261" s="29">
        <f>Produccion[[#This Row],[Kilos Producidos]]*VLOOKUP(Produccion[[#This Row],[PRODUCTO]],ValorXKG[#All],2,FALSE)</f>
        <v>204000</v>
      </c>
    </row>
    <row r="2262" spans="4:16" x14ac:dyDescent="0.25">
      <c r="D2262" s="4" t="s">
        <v>826</v>
      </c>
      <c r="E2262" s="5">
        <v>44840</v>
      </c>
      <c r="F2262" s="6">
        <v>0.2013888888888889</v>
      </c>
      <c r="G2262" s="6">
        <v>0.25</v>
      </c>
      <c r="H2262" s="6">
        <f>MOD(Produccion[HORA FIN]-Produccion[HORA INICIO],1)</f>
        <v>4.8611111111111105E-2</v>
      </c>
      <c r="I2262" s="16" t="s">
        <v>22</v>
      </c>
      <c r="J2262" s="7" t="s">
        <v>788</v>
      </c>
      <c r="K2262" s="7" t="s">
        <v>23</v>
      </c>
      <c r="L2262" s="7">
        <v>0</v>
      </c>
      <c r="M2262" s="7">
        <v>0</v>
      </c>
      <c r="N2262" s="7">
        <f>Produccion[[#This Row],[Cant. Bolsas]]*Produccion[[#This Row],[Kilos Bolsa]]</f>
        <v>0</v>
      </c>
      <c r="O2262" s="8" t="s">
        <v>24</v>
      </c>
      <c r="P2262" s="29">
        <f>Produccion[[#This Row],[Kilos Producidos]]*VLOOKUP(Produccion[[#This Row],[PRODUCTO]],ValorXKG[#All],2,FALSE)</f>
        <v>0</v>
      </c>
    </row>
    <row r="2263" spans="4:16" x14ac:dyDescent="0.25">
      <c r="D2263" s="4" t="s">
        <v>825</v>
      </c>
      <c r="E2263" s="5">
        <v>44841</v>
      </c>
      <c r="F2263" s="6">
        <v>0.25</v>
      </c>
      <c r="G2263" s="6">
        <v>0.41666666666666669</v>
      </c>
      <c r="H2263" s="6">
        <f>MOD(Produccion[HORA FIN]-Produccion[HORA INICIO],1)</f>
        <v>0.16666666666666669</v>
      </c>
      <c r="I2263" s="16" t="s">
        <v>22</v>
      </c>
      <c r="J2263" s="7" t="s">
        <v>783</v>
      </c>
      <c r="K2263" s="7" t="s">
        <v>26</v>
      </c>
      <c r="L2263" s="7"/>
      <c r="M2263" s="7"/>
      <c r="N2263" s="7">
        <f>Produccion[[#This Row],[Cant. Bolsas]]*Produccion[[#This Row],[Kilos Bolsa]]</f>
        <v>0</v>
      </c>
      <c r="O2263" s="8" t="s">
        <v>827</v>
      </c>
      <c r="P2263" s="29">
        <f>Produccion[[#This Row],[Kilos Producidos]]*VLOOKUP(Produccion[[#This Row],[PRODUCTO]],ValorXKG[#All],2,FALSE)</f>
        <v>0</v>
      </c>
    </row>
    <row r="2264" spans="4:16" x14ac:dyDescent="0.25">
      <c r="D2264" s="4" t="s">
        <v>825</v>
      </c>
      <c r="E2264" s="5">
        <v>44841</v>
      </c>
      <c r="F2264" s="6">
        <v>0.41666666666666669</v>
      </c>
      <c r="G2264" s="6">
        <v>0.58333333333333337</v>
      </c>
      <c r="H2264" s="6">
        <f>MOD(Produccion[HORA FIN]-Produccion[HORA INICIO],1)</f>
        <v>0.16666666666666669</v>
      </c>
      <c r="I2264" s="16" t="s">
        <v>33</v>
      </c>
      <c r="J2264" s="7" t="s">
        <v>783</v>
      </c>
      <c r="K2264" s="7" t="s">
        <v>64</v>
      </c>
      <c r="L2264" s="7">
        <v>32</v>
      </c>
      <c r="M2264" s="7">
        <v>30</v>
      </c>
      <c r="N2264" s="7">
        <f>Produccion[[#This Row],[Cant. Bolsas]]*Produccion[[#This Row],[Kilos Bolsa]]</f>
        <v>960</v>
      </c>
      <c r="O2264" s="8" t="s">
        <v>827</v>
      </c>
      <c r="P2264" s="29">
        <f>Produccion[[#This Row],[Kilos Producidos]]*VLOOKUP(Produccion[[#This Row],[PRODUCTO]],ValorXKG[#All],2,FALSE)</f>
        <v>110400</v>
      </c>
    </row>
    <row r="2265" spans="4:16" x14ac:dyDescent="0.25">
      <c r="D2265" s="4" t="s">
        <v>824</v>
      </c>
      <c r="E2265" s="5">
        <v>44841</v>
      </c>
      <c r="F2265" s="6">
        <v>0.58333333333333337</v>
      </c>
      <c r="G2265" s="6">
        <v>0.89583333333333337</v>
      </c>
      <c r="H2265" s="6">
        <f>MOD(Produccion[HORA FIN]-Produccion[HORA INICIO],1)</f>
        <v>0.3125</v>
      </c>
      <c r="I2265" s="16" t="s">
        <v>195</v>
      </c>
      <c r="J2265" s="7" t="s">
        <v>595</v>
      </c>
      <c r="K2265" s="7" t="s">
        <v>64</v>
      </c>
      <c r="L2265" s="7">
        <v>69</v>
      </c>
      <c r="M2265" s="7">
        <v>30</v>
      </c>
      <c r="N2265" s="7">
        <f>Produccion[[#This Row],[Cant. Bolsas]]*Produccion[[#This Row],[Kilos Bolsa]]</f>
        <v>2070</v>
      </c>
      <c r="O2265" s="8" t="s">
        <v>827</v>
      </c>
      <c r="P2265" s="29">
        <f>Produccion[[#This Row],[Kilos Producidos]]*VLOOKUP(Produccion[[#This Row],[PRODUCTO]],ValorXKG[#All],2,FALSE)</f>
        <v>238050</v>
      </c>
    </row>
    <row r="2266" spans="4:16" x14ac:dyDescent="0.25">
      <c r="D2266" s="4" t="s">
        <v>825</v>
      </c>
      <c r="E2266" s="5">
        <v>44842</v>
      </c>
      <c r="F2266" s="6">
        <v>0.27083333333333331</v>
      </c>
      <c r="G2266" s="6">
        <v>0.41666666666666669</v>
      </c>
      <c r="H2266" s="6">
        <f>MOD(Produccion[HORA FIN]-Produccion[HORA INICIO],1)</f>
        <v>0.14583333333333337</v>
      </c>
      <c r="I2266" s="16" t="s">
        <v>138</v>
      </c>
      <c r="J2266" s="7" t="s">
        <v>783</v>
      </c>
      <c r="K2266" s="7" t="s">
        <v>331</v>
      </c>
      <c r="L2266" s="7">
        <v>25</v>
      </c>
      <c r="M2266" s="7">
        <v>30</v>
      </c>
      <c r="N2266" s="7">
        <f>Produccion[[#This Row],[Cant. Bolsas]]*Produccion[[#This Row],[Kilos Bolsa]]</f>
        <v>750</v>
      </c>
      <c r="O2266" s="8" t="s">
        <v>827</v>
      </c>
      <c r="P2266" s="29">
        <f>Produccion[[#This Row],[Kilos Producidos]]*VLOOKUP(Produccion[[#This Row],[PRODUCTO]],ValorXKG[#All],2,FALSE)</f>
        <v>86250</v>
      </c>
    </row>
    <row r="2267" spans="4:16" x14ac:dyDescent="0.25">
      <c r="D2267" s="4" t="s">
        <v>825</v>
      </c>
      <c r="E2267" s="5">
        <v>44842</v>
      </c>
      <c r="F2267" s="6">
        <v>0.41666666666666669</v>
      </c>
      <c r="G2267" s="6">
        <v>0.5625</v>
      </c>
      <c r="H2267" s="6">
        <f>MOD(Produccion[HORA FIN]-Produccion[HORA INICIO],1)</f>
        <v>0.14583333333333331</v>
      </c>
      <c r="I2267" s="16" t="s">
        <v>173</v>
      </c>
      <c r="J2267" s="7" t="s">
        <v>783</v>
      </c>
      <c r="K2267" s="7" t="s">
        <v>36</v>
      </c>
      <c r="L2267" s="7">
        <v>20</v>
      </c>
      <c r="M2267" s="7">
        <v>30</v>
      </c>
      <c r="N2267" s="7">
        <f>Produccion[[#This Row],[Cant. Bolsas]]*Produccion[[#This Row],[Kilos Bolsa]]</f>
        <v>600</v>
      </c>
      <c r="O2267" s="8" t="s">
        <v>827</v>
      </c>
      <c r="P2267" s="29">
        <f>Produccion[[#This Row],[Kilos Producidos]]*VLOOKUP(Produccion[[#This Row],[PRODUCTO]],ValorXKG[#All],2,FALSE)</f>
        <v>69000</v>
      </c>
    </row>
    <row r="2268" spans="4:16" x14ac:dyDescent="0.25">
      <c r="D2268" s="4" t="s">
        <v>825</v>
      </c>
      <c r="E2268" s="5">
        <v>44842</v>
      </c>
      <c r="F2268" s="6">
        <v>0.41666666666666669</v>
      </c>
      <c r="G2268" s="6">
        <v>0.5625</v>
      </c>
      <c r="H2268" s="6">
        <f>MOD(Produccion[HORA FIN]-Produccion[HORA INICIO],1)</f>
        <v>0.14583333333333331</v>
      </c>
      <c r="I2268" s="16" t="s">
        <v>72</v>
      </c>
      <c r="J2268" s="7" t="s">
        <v>783</v>
      </c>
      <c r="K2268" s="7" t="s">
        <v>38</v>
      </c>
      <c r="L2268" s="7">
        <v>20</v>
      </c>
      <c r="M2268" s="7">
        <v>20</v>
      </c>
      <c r="N2268" s="7">
        <f>Produccion[[#This Row],[Cant. Bolsas]]*Produccion[[#This Row],[Kilos Bolsa]]</f>
        <v>400</v>
      </c>
      <c r="O2268" s="8" t="s">
        <v>827</v>
      </c>
      <c r="P2268" s="29">
        <f>Produccion[[#This Row],[Kilos Producidos]]*VLOOKUP(Produccion[[#This Row],[PRODUCTO]],ValorXKG[#All],2,FALSE)</f>
        <v>66000</v>
      </c>
    </row>
    <row r="2269" spans="4:16" x14ac:dyDescent="0.25">
      <c r="D2269" s="4" t="s">
        <v>825</v>
      </c>
      <c r="E2269" s="5">
        <v>44842</v>
      </c>
      <c r="F2269" s="6">
        <v>0.5625</v>
      </c>
      <c r="G2269" s="6">
        <v>0.60416666666666663</v>
      </c>
      <c r="H2269" s="6">
        <f>MOD(Produccion[HORA FIN]-Produccion[HORA INICIO],1)</f>
        <v>4.166666666666663E-2</v>
      </c>
      <c r="I2269" s="16" t="s">
        <v>22</v>
      </c>
      <c r="J2269" s="7" t="s">
        <v>783</v>
      </c>
      <c r="K2269" s="7" t="s">
        <v>23</v>
      </c>
      <c r="L2269" s="7"/>
      <c r="M2269" s="7"/>
      <c r="N2269" s="7">
        <f>Produccion[[#This Row],[Cant. Bolsas]]*Produccion[[#This Row],[Kilos Bolsa]]</f>
        <v>0</v>
      </c>
      <c r="O2269" s="8" t="s">
        <v>49</v>
      </c>
      <c r="P2269" s="29">
        <f>Produccion[[#This Row],[Kilos Producidos]]*VLOOKUP(Produccion[[#This Row],[PRODUCTO]],ValorXKG[#All],2,FALSE)</f>
        <v>0</v>
      </c>
    </row>
    <row r="2270" spans="4:16" x14ac:dyDescent="0.25">
      <c r="D2270" s="4" t="s">
        <v>826</v>
      </c>
      <c r="E2270" s="5">
        <v>44844</v>
      </c>
      <c r="F2270" s="6">
        <v>0.91666666666666663</v>
      </c>
      <c r="G2270" s="6">
        <v>0.94097222222222221</v>
      </c>
      <c r="H2270" s="6">
        <f>MOD(Produccion[HORA FIN]-Produccion[HORA INICIO],1)</f>
        <v>2.430555555555558E-2</v>
      </c>
      <c r="I2270" s="16" t="s">
        <v>22</v>
      </c>
      <c r="J2270" s="7" t="s">
        <v>788</v>
      </c>
      <c r="K2270" s="7" t="s">
        <v>23</v>
      </c>
      <c r="L2270" s="7">
        <v>0</v>
      </c>
      <c r="M2270" s="7">
        <v>0</v>
      </c>
      <c r="N2270" s="7">
        <f>Produccion[[#This Row],[Cant. Bolsas]]*Produccion[[#This Row],[Kilos Bolsa]]</f>
        <v>0</v>
      </c>
      <c r="O2270" s="8" t="s">
        <v>45</v>
      </c>
      <c r="P2270" s="29">
        <f>Produccion[[#This Row],[Kilos Producidos]]*VLOOKUP(Produccion[[#This Row],[PRODUCTO]],ValorXKG[#All],2,FALSE)</f>
        <v>0</v>
      </c>
    </row>
    <row r="2271" spans="4:16" x14ac:dyDescent="0.25">
      <c r="D2271" s="4" t="s">
        <v>826</v>
      </c>
      <c r="E2271" s="5">
        <v>44844</v>
      </c>
      <c r="F2271" s="6">
        <v>0.94097222222222221</v>
      </c>
      <c r="G2271" s="6">
        <v>0.125</v>
      </c>
      <c r="H2271" s="6">
        <f>MOD(Produccion[HORA FIN]-Produccion[HORA INICIO],1)</f>
        <v>0.18402777777777779</v>
      </c>
      <c r="I2271" s="16" t="s">
        <v>570</v>
      </c>
      <c r="J2271" s="7" t="s">
        <v>788</v>
      </c>
      <c r="K2271" s="7" t="s">
        <v>32</v>
      </c>
      <c r="L2271" s="7">
        <v>28</v>
      </c>
      <c r="M2271" s="7">
        <v>30</v>
      </c>
      <c r="N2271" s="7">
        <f>Produccion[[#This Row],[Cant. Bolsas]]*Produccion[[#This Row],[Kilos Bolsa]]</f>
        <v>840</v>
      </c>
      <c r="O2271" s="8" t="s">
        <v>192</v>
      </c>
      <c r="P2271" s="29">
        <f>Produccion[[#This Row],[Kilos Producidos]]*VLOOKUP(Produccion[[#This Row],[PRODUCTO]],ValorXKG[#All],2,FALSE)</f>
        <v>96600</v>
      </c>
    </row>
    <row r="2272" spans="4:16" x14ac:dyDescent="0.25">
      <c r="D2272" s="4" t="s">
        <v>826</v>
      </c>
      <c r="E2272" s="5">
        <v>44844</v>
      </c>
      <c r="F2272" s="6">
        <v>0.94097222222222221</v>
      </c>
      <c r="G2272" s="6">
        <v>0.125</v>
      </c>
      <c r="H2272" s="6">
        <f>MOD(Produccion[HORA FIN]-Produccion[HORA INICIO],1)</f>
        <v>0.18402777777777779</v>
      </c>
      <c r="I2272" s="16" t="s">
        <v>571</v>
      </c>
      <c r="J2272" s="7" t="s">
        <v>788</v>
      </c>
      <c r="K2272" s="7" t="s">
        <v>36</v>
      </c>
      <c r="L2272" s="7">
        <v>28</v>
      </c>
      <c r="M2272" s="7">
        <v>20</v>
      </c>
      <c r="N2272" s="7">
        <f>Produccion[[#This Row],[Cant. Bolsas]]*Produccion[[#This Row],[Kilos Bolsa]]</f>
        <v>560</v>
      </c>
      <c r="O2272" s="8" t="s">
        <v>827</v>
      </c>
      <c r="P2272" s="29">
        <f>Produccion[[#This Row],[Kilos Producidos]]*VLOOKUP(Produccion[[#This Row],[PRODUCTO]],ValorXKG[#All],2,FALSE)</f>
        <v>64400</v>
      </c>
    </row>
    <row r="2273" spans="4:16" x14ac:dyDescent="0.25">
      <c r="D2273" s="4" t="s">
        <v>826</v>
      </c>
      <c r="E2273" s="5">
        <v>44844</v>
      </c>
      <c r="F2273" s="6">
        <v>0.125</v>
      </c>
      <c r="G2273" s="6">
        <v>0.22222222222222221</v>
      </c>
      <c r="H2273" s="6">
        <f>MOD(Produccion[HORA FIN]-Produccion[HORA INICIO],1)</f>
        <v>9.722222222222221E-2</v>
      </c>
      <c r="I2273" s="16" t="s">
        <v>22</v>
      </c>
      <c r="J2273" s="7" t="s">
        <v>788</v>
      </c>
      <c r="K2273" s="7" t="s">
        <v>23</v>
      </c>
      <c r="L2273" s="7"/>
      <c r="M2273" s="7"/>
      <c r="N2273" s="7">
        <f>Produccion[[#This Row],[Cant. Bolsas]]*Produccion[[#This Row],[Kilos Bolsa]]</f>
        <v>0</v>
      </c>
      <c r="O2273" s="8" t="s">
        <v>45</v>
      </c>
      <c r="P2273" s="29">
        <f>Produccion[[#This Row],[Kilos Producidos]]*VLOOKUP(Produccion[[#This Row],[PRODUCTO]],ValorXKG[#All],2,FALSE)</f>
        <v>0</v>
      </c>
    </row>
    <row r="2274" spans="4:16" x14ac:dyDescent="0.25">
      <c r="D2274" s="4" t="s">
        <v>826</v>
      </c>
      <c r="E2274" s="5">
        <v>44844</v>
      </c>
      <c r="F2274" s="6">
        <v>0.22222222222222221</v>
      </c>
      <c r="G2274" s="6">
        <v>0.25</v>
      </c>
      <c r="H2274" s="6">
        <f>MOD(Produccion[HORA FIN]-Produccion[HORA INICIO],1)</f>
        <v>2.777777777777779E-2</v>
      </c>
      <c r="I2274" s="16" t="s">
        <v>572</v>
      </c>
      <c r="J2274" s="7" t="s">
        <v>788</v>
      </c>
      <c r="K2274" s="7" t="s">
        <v>13</v>
      </c>
      <c r="L2274" s="7">
        <v>7</v>
      </c>
      <c r="M2274" s="7">
        <v>45</v>
      </c>
      <c r="N2274" s="7">
        <f>Produccion[[#This Row],[Cant. Bolsas]]*Produccion[[#This Row],[Kilos Bolsa]]</f>
        <v>315</v>
      </c>
      <c r="O2274" s="8" t="s">
        <v>827</v>
      </c>
      <c r="P2274" s="29">
        <f>Produccion[[#This Row],[Kilos Producidos]]*VLOOKUP(Produccion[[#This Row],[PRODUCTO]],ValorXKG[#All],2,FALSE)</f>
        <v>31500</v>
      </c>
    </row>
    <row r="2275" spans="4:16" x14ac:dyDescent="0.25">
      <c r="D2275" s="4" t="s">
        <v>825</v>
      </c>
      <c r="E2275" s="5">
        <v>44845</v>
      </c>
      <c r="F2275" s="6">
        <v>0.25</v>
      </c>
      <c r="G2275" s="6">
        <v>0.39583333333333331</v>
      </c>
      <c r="H2275" s="6">
        <f>MOD(Produccion[HORA FIN]-Produccion[HORA INICIO],1)</f>
        <v>0.14583333333333331</v>
      </c>
      <c r="I2275" s="16" t="s">
        <v>22</v>
      </c>
      <c r="J2275" s="7" t="s">
        <v>66</v>
      </c>
      <c r="K2275" s="7" t="s">
        <v>23</v>
      </c>
      <c r="L2275" s="7"/>
      <c r="M2275" s="7"/>
      <c r="N2275" s="7">
        <f>Produccion[[#This Row],[Cant. Bolsas]]*Produccion[[#This Row],[Kilos Bolsa]]</f>
        <v>0</v>
      </c>
      <c r="O2275" s="8" t="s">
        <v>45</v>
      </c>
      <c r="P2275" s="29">
        <f>Produccion[[#This Row],[Kilos Producidos]]*VLOOKUP(Produccion[[#This Row],[PRODUCTO]],ValorXKG[#All],2,FALSE)</f>
        <v>0</v>
      </c>
    </row>
    <row r="2276" spans="4:16" x14ac:dyDescent="0.25">
      <c r="D2276" s="4" t="s">
        <v>825</v>
      </c>
      <c r="E2276" s="5">
        <v>44845</v>
      </c>
      <c r="F2276" s="6">
        <v>0.39583333333333331</v>
      </c>
      <c r="G2276" s="6">
        <v>0.58333333333333337</v>
      </c>
      <c r="H2276" s="6">
        <f>MOD(Produccion[HORA FIN]-Produccion[HORA INICIO],1)</f>
        <v>0.18750000000000006</v>
      </c>
      <c r="I2276" s="16" t="s">
        <v>291</v>
      </c>
      <c r="J2276" s="7" t="s">
        <v>66</v>
      </c>
      <c r="K2276" s="7" t="s">
        <v>13</v>
      </c>
      <c r="L2276" s="7">
        <v>30</v>
      </c>
      <c r="M2276" s="7">
        <v>50</v>
      </c>
      <c r="N2276" s="7">
        <f>Produccion[[#This Row],[Cant. Bolsas]]*Produccion[[#This Row],[Kilos Bolsa]]</f>
        <v>1500</v>
      </c>
      <c r="O2276" s="8" t="s">
        <v>827</v>
      </c>
      <c r="P2276" s="29">
        <f>Produccion[[#This Row],[Kilos Producidos]]*VLOOKUP(Produccion[[#This Row],[PRODUCTO]],ValorXKG[#All],2,FALSE)</f>
        <v>150000</v>
      </c>
    </row>
    <row r="2277" spans="4:16" x14ac:dyDescent="0.25">
      <c r="D2277" s="4" t="s">
        <v>824</v>
      </c>
      <c r="E2277" s="5">
        <v>44845</v>
      </c>
      <c r="F2277" s="6">
        <v>0.58333333333333337</v>
      </c>
      <c r="G2277" s="6">
        <v>0.625</v>
      </c>
      <c r="H2277" s="6">
        <f>MOD(Produccion[HORA FIN]-Produccion[HORA INICIO],1)</f>
        <v>4.166666666666663E-2</v>
      </c>
      <c r="I2277" s="16" t="s">
        <v>253</v>
      </c>
      <c r="J2277" s="7" t="s">
        <v>783</v>
      </c>
      <c r="K2277" s="7" t="s">
        <v>13</v>
      </c>
      <c r="L2277" s="7">
        <v>1</v>
      </c>
      <c r="M2277" s="7">
        <v>50</v>
      </c>
      <c r="N2277" s="7">
        <f>Produccion[[#This Row],[Cant. Bolsas]]*Produccion[[#This Row],[Kilos Bolsa]]</f>
        <v>50</v>
      </c>
      <c r="O2277" s="8" t="s">
        <v>827</v>
      </c>
      <c r="P2277" s="29">
        <f>Produccion[[#This Row],[Kilos Producidos]]*VLOOKUP(Produccion[[#This Row],[PRODUCTO]],ValorXKG[#All],2,FALSE)</f>
        <v>5000</v>
      </c>
    </row>
    <row r="2278" spans="4:16" x14ac:dyDescent="0.25">
      <c r="D2278" s="4" t="s">
        <v>824</v>
      </c>
      <c r="E2278" s="5">
        <v>44845</v>
      </c>
      <c r="F2278" s="6">
        <v>0.625</v>
      </c>
      <c r="G2278" s="6">
        <v>0.66666666666666663</v>
      </c>
      <c r="H2278" s="6">
        <f>MOD(Produccion[HORA FIN]-Produccion[HORA INICIO],1)</f>
        <v>4.166666666666663E-2</v>
      </c>
      <c r="I2278" s="16" t="s">
        <v>22</v>
      </c>
      <c r="J2278" s="7" t="s">
        <v>783</v>
      </c>
      <c r="K2278" s="7" t="s">
        <v>23</v>
      </c>
      <c r="L2278" s="7"/>
      <c r="M2278" s="7"/>
      <c r="N2278" s="7">
        <f>Produccion[[#This Row],[Cant. Bolsas]]*Produccion[[#This Row],[Kilos Bolsa]]</f>
        <v>0</v>
      </c>
      <c r="O2278" s="8" t="s">
        <v>372</v>
      </c>
      <c r="P2278" s="29">
        <f>Produccion[[#This Row],[Kilos Producidos]]*VLOOKUP(Produccion[[#This Row],[PRODUCTO]],ValorXKG[#All],2,FALSE)</f>
        <v>0</v>
      </c>
    </row>
    <row r="2279" spans="4:16" x14ac:dyDescent="0.25">
      <c r="D2279" s="4" t="s">
        <v>824</v>
      </c>
      <c r="E2279" s="5">
        <v>44845</v>
      </c>
      <c r="F2279" s="6">
        <v>0.66666666666666663</v>
      </c>
      <c r="G2279" s="6">
        <v>0.69791666666666663</v>
      </c>
      <c r="H2279" s="6">
        <f>MOD(Produccion[HORA FIN]-Produccion[HORA INICIO],1)</f>
        <v>3.125E-2</v>
      </c>
      <c r="I2279" s="16" t="s">
        <v>22</v>
      </c>
      <c r="J2279" s="7" t="s">
        <v>783</v>
      </c>
      <c r="K2279" s="7" t="s">
        <v>23</v>
      </c>
      <c r="L2279" s="7"/>
      <c r="M2279" s="7"/>
      <c r="N2279" s="7">
        <f>Produccion[[#This Row],[Cant. Bolsas]]*Produccion[[#This Row],[Kilos Bolsa]]</f>
        <v>0</v>
      </c>
      <c r="O2279" s="8" t="s">
        <v>45</v>
      </c>
      <c r="P2279" s="29">
        <f>Produccion[[#This Row],[Kilos Producidos]]*VLOOKUP(Produccion[[#This Row],[PRODUCTO]],ValorXKG[#All],2,FALSE)</f>
        <v>0</v>
      </c>
    </row>
    <row r="2280" spans="4:16" x14ac:dyDescent="0.25">
      <c r="D2280" s="4" t="s">
        <v>824</v>
      </c>
      <c r="E2280" s="5">
        <v>44845</v>
      </c>
      <c r="F2280" s="6">
        <v>0.69791666666666663</v>
      </c>
      <c r="G2280" s="6">
        <v>0.91666666666666663</v>
      </c>
      <c r="H2280" s="6">
        <f>MOD(Produccion[HORA FIN]-Produccion[HORA INICIO],1)</f>
        <v>0.21875</v>
      </c>
      <c r="I2280" s="16" t="s">
        <v>348</v>
      </c>
      <c r="J2280" s="7" t="s">
        <v>783</v>
      </c>
      <c r="K2280" s="7" t="s">
        <v>64</v>
      </c>
      <c r="L2280" s="7">
        <v>55</v>
      </c>
      <c r="M2280" s="7">
        <v>30</v>
      </c>
      <c r="N2280" s="7">
        <f>Produccion[[#This Row],[Cant. Bolsas]]*Produccion[[#This Row],[Kilos Bolsa]]</f>
        <v>1650</v>
      </c>
      <c r="O2280" s="8" t="s">
        <v>827</v>
      </c>
      <c r="P2280" s="29">
        <f>Produccion[[#This Row],[Kilos Producidos]]*VLOOKUP(Produccion[[#This Row],[PRODUCTO]],ValorXKG[#All],2,FALSE)</f>
        <v>189750</v>
      </c>
    </row>
    <row r="2281" spans="4:16" x14ac:dyDescent="0.25">
      <c r="D2281" s="4" t="s">
        <v>826</v>
      </c>
      <c r="E2281" s="5">
        <v>44845</v>
      </c>
      <c r="F2281" s="6">
        <v>0.91666666666666663</v>
      </c>
      <c r="G2281" s="6">
        <v>0</v>
      </c>
      <c r="H2281" s="6">
        <f>MOD(Produccion[HORA FIN]-Produccion[HORA INICIO],1)</f>
        <v>8.333333333333337E-2</v>
      </c>
      <c r="I2281" s="16" t="s">
        <v>97</v>
      </c>
      <c r="J2281" s="7" t="s">
        <v>788</v>
      </c>
      <c r="K2281" s="7" t="s">
        <v>32</v>
      </c>
      <c r="L2281" s="7">
        <v>17</v>
      </c>
      <c r="M2281" s="7">
        <v>30</v>
      </c>
      <c r="N2281" s="7">
        <f>Produccion[[#This Row],[Cant. Bolsas]]*Produccion[[#This Row],[Kilos Bolsa]]</f>
        <v>510</v>
      </c>
      <c r="O2281" s="8" t="s">
        <v>827</v>
      </c>
      <c r="P2281" s="29">
        <f>Produccion[[#This Row],[Kilos Producidos]]*VLOOKUP(Produccion[[#This Row],[PRODUCTO]],ValorXKG[#All],2,FALSE)</f>
        <v>58650</v>
      </c>
    </row>
    <row r="2282" spans="4:16" x14ac:dyDescent="0.25">
      <c r="D2282" s="4" t="s">
        <v>826</v>
      </c>
      <c r="E2282" s="5">
        <v>44845</v>
      </c>
      <c r="F2282" s="6">
        <v>0</v>
      </c>
      <c r="G2282" s="6">
        <v>0.25</v>
      </c>
      <c r="H2282" s="6">
        <f>MOD(Produccion[HORA FIN]-Produccion[HORA INICIO],1)</f>
        <v>0.25</v>
      </c>
      <c r="I2282" s="16" t="s">
        <v>75</v>
      </c>
      <c r="J2282" s="7" t="s">
        <v>788</v>
      </c>
      <c r="K2282" s="7" t="s">
        <v>331</v>
      </c>
      <c r="L2282" s="7">
        <v>56</v>
      </c>
      <c r="M2282" s="7">
        <v>30</v>
      </c>
      <c r="N2282" s="7">
        <f>Produccion[[#This Row],[Cant. Bolsas]]*Produccion[[#This Row],[Kilos Bolsa]]</f>
        <v>1680</v>
      </c>
      <c r="O2282" s="8" t="s">
        <v>827</v>
      </c>
      <c r="P2282" s="29">
        <f>Produccion[[#This Row],[Kilos Producidos]]*VLOOKUP(Produccion[[#This Row],[PRODUCTO]],ValorXKG[#All],2,FALSE)</f>
        <v>193200</v>
      </c>
    </row>
    <row r="2283" spans="4:16" x14ac:dyDescent="0.25">
      <c r="D2283" s="4" t="s">
        <v>825</v>
      </c>
      <c r="E2283" s="5">
        <v>44846</v>
      </c>
      <c r="F2283" s="6">
        <v>0.25</v>
      </c>
      <c r="G2283" s="6">
        <v>0.30208333333333331</v>
      </c>
      <c r="H2283" s="6">
        <f>MOD(Produccion[HORA FIN]-Produccion[HORA INICIO],1)</f>
        <v>5.2083333333333315E-2</v>
      </c>
      <c r="I2283" s="16" t="s">
        <v>22</v>
      </c>
      <c r="J2283" s="7" t="s">
        <v>66</v>
      </c>
      <c r="K2283" s="7" t="s">
        <v>23</v>
      </c>
      <c r="L2283" s="7"/>
      <c r="M2283" s="7"/>
      <c r="N2283" s="7">
        <f>Produccion[[#This Row],[Cant. Bolsas]]*Produccion[[#This Row],[Kilos Bolsa]]</f>
        <v>0</v>
      </c>
      <c r="O2283" s="8" t="s">
        <v>45</v>
      </c>
      <c r="P2283" s="29">
        <f>Produccion[[#This Row],[Kilos Producidos]]*VLOOKUP(Produccion[[#This Row],[PRODUCTO]],ValorXKG[#All],2,FALSE)</f>
        <v>0</v>
      </c>
    </row>
    <row r="2284" spans="4:16" x14ac:dyDescent="0.25">
      <c r="D2284" s="4" t="s">
        <v>825</v>
      </c>
      <c r="E2284" s="5">
        <v>44846</v>
      </c>
      <c r="F2284" s="6">
        <v>0.30208333333333331</v>
      </c>
      <c r="G2284" s="6">
        <v>0.58333333333333337</v>
      </c>
      <c r="H2284" s="6">
        <f>MOD(Produccion[HORA FIN]-Produccion[HORA INICIO],1)</f>
        <v>0.28125000000000006</v>
      </c>
      <c r="I2284" s="16" t="s">
        <v>573</v>
      </c>
      <c r="J2284" s="7" t="s">
        <v>66</v>
      </c>
      <c r="K2284" s="7" t="s">
        <v>13</v>
      </c>
      <c r="L2284" s="7">
        <v>44</v>
      </c>
      <c r="M2284" s="7">
        <v>50</v>
      </c>
      <c r="N2284" s="7">
        <f>Produccion[[#This Row],[Cant. Bolsas]]*Produccion[[#This Row],[Kilos Bolsa]]</f>
        <v>2200</v>
      </c>
      <c r="O2284" s="8" t="s">
        <v>827</v>
      </c>
      <c r="P2284" s="29">
        <f>Produccion[[#This Row],[Kilos Producidos]]*VLOOKUP(Produccion[[#This Row],[PRODUCTO]],ValorXKG[#All],2,FALSE)</f>
        <v>220000</v>
      </c>
    </row>
    <row r="2285" spans="4:16" x14ac:dyDescent="0.25">
      <c r="D2285" s="4" t="s">
        <v>824</v>
      </c>
      <c r="E2285" s="5">
        <v>44846</v>
      </c>
      <c r="F2285" s="6">
        <v>0.58333333333333337</v>
      </c>
      <c r="G2285" s="6">
        <v>0.72916666666666663</v>
      </c>
      <c r="H2285" s="6">
        <f>MOD(Produccion[HORA FIN]-Produccion[HORA INICIO],1)</f>
        <v>0.14583333333333326</v>
      </c>
      <c r="I2285" s="16" t="s">
        <v>460</v>
      </c>
      <c r="J2285" s="7" t="s">
        <v>783</v>
      </c>
      <c r="K2285" s="7" t="s">
        <v>13</v>
      </c>
      <c r="L2285" s="7">
        <v>23</v>
      </c>
      <c r="M2285" s="7">
        <v>50</v>
      </c>
      <c r="N2285" s="7">
        <f>Produccion[[#This Row],[Cant. Bolsas]]*Produccion[[#This Row],[Kilos Bolsa]]</f>
        <v>1150</v>
      </c>
      <c r="O2285" s="8" t="s">
        <v>827</v>
      </c>
      <c r="P2285" s="29">
        <f>Produccion[[#This Row],[Kilos Producidos]]*VLOOKUP(Produccion[[#This Row],[PRODUCTO]],ValorXKG[#All],2,FALSE)</f>
        <v>115000</v>
      </c>
    </row>
    <row r="2286" spans="4:16" x14ac:dyDescent="0.25">
      <c r="D2286" s="4" t="s">
        <v>824</v>
      </c>
      <c r="E2286" s="5">
        <v>44846</v>
      </c>
      <c r="F2286" s="6">
        <v>0.72916666666666663</v>
      </c>
      <c r="G2286" s="6">
        <v>0.77083333333333337</v>
      </c>
      <c r="H2286" s="6">
        <f>MOD(Produccion[HORA FIN]-Produccion[HORA INICIO],1)</f>
        <v>4.1666666666666741E-2</v>
      </c>
      <c r="I2286" s="16" t="s">
        <v>22</v>
      </c>
      <c r="J2286" s="7" t="s">
        <v>783</v>
      </c>
      <c r="K2286" s="7" t="s">
        <v>23</v>
      </c>
      <c r="L2286" s="7"/>
      <c r="M2286" s="7"/>
      <c r="N2286" s="7">
        <f>Produccion[[#This Row],[Cant. Bolsas]]*Produccion[[#This Row],[Kilos Bolsa]]</f>
        <v>0</v>
      </c>
      <c r="O2286" s="8" t="s">
        <v>45</v>
      </c>
      <c r="P2286" s="29">
        <f>Produccion[[#This Row],[Kilos Producidos]]*VLOOKUP(Produccion[[#This Row],[PRODUCTO]],ValorXKG[#All],2,FALSE)</f>
        <v>0</v>
      </c>
    </row>
    <row r="2287" spans="4:16" x14ac:dyDescent="0.25">
      <c r="D2287" s="4" t="s">
        <v>824</v>
      </c>
      <c r="E2287" s="5">
        <v>44846</v>
      </c>
      <c r="F2287" s="6">
        <v>0.77083333333333337</v>
      </c>
      <c r="G2287" s="6">
        <v>0.91666666666666663</v>
      </c>
      <c r="H2287" s="6">
        <f>MOD(Produccion[HORA FIN]-Produccion[HORA INICIO],1)</f>
        <v>0.14583333333333326</v>
      </c>
      <c r="I2287" s="16" t="s">
        <v>460</v>
      </c>
      <c r="J2287" s="7" t="s">
        <v>783</v>
      </c>
      <c r="K2287" s="7" t="s">
        <v>19</v>
      </c>
      <c r="L2287" s="7">
        <v>23</v>
      </c>
      <c r="M2287" s="7">
        <v>50</v>
      </c>
      <c r="N2287" s="7">
        <f>Produccion[[#This Row],[Cant. Bolsas]]*Produccion[[#This Row],[Kilos Bolsa]]</f>
        <v>1150</v>
      </c>
      <c r="O2287" s="8" t="s">
        <v>827</v>
      </c>
      <c r="P2287" s="29">
        <f>Produccion[[#This Row],[Kilos Producidos]]*VLOOKUP(Produccion[[#This Row],[PRODUCTO]],ValorXKG[#All],2,FALSE)</f>
        <v>115000</v>
      </c>
    </row>
    <row r="2288" spans="4:16" x14ac:dyDescent="0.25">
      <c r="D2288" s="4" t="s">
        <v>826</v>
      </c>
      <c r="E2288" s="5">
        <v>44846</v>
      </c>
      <c r="F2288" s="6">
        <v>0.91666666666666663</v>
      </c>
      <c r="G2288" s="6">
        <v>0</v>
      </c>
      <c r="H2288" s="6">
        <f>MOD(Produccion[HORA FIN]-Produccion[HORA INICIO],1)</f>
        <v>8.333333333333337E-2</v>
      </c>
      <c r="I2288" s="16" t="s">
        <v>62</v>
      </c>
      <c r="J2288" s="7" t="s">
        <v>788</v>
      </c>
      <c r="K2288" s="7" t="s">
        <v>19</v>
      </c>
      <c r="L2288" s="7">
        <v>12</v>
      </c>
      <c r="M2288" s="7">
        <v>50</v>
      </c>
      <c r="N2288" s="7">
        <f>Produccion[[#This Row],[Cant. Bolsas]]*Produccion[[#This Row],[Kilos Bolsa]]</f>
        <v>600</v>
      </c>
      <c r="O2288" s="8" t="s">
        <v>827</v>
      </c>
      <c r="P2288" s="29">
        <f>Produccion[[#This Row],[Kilos Producidos]]*VLOOKUP(Produccion[[#This Row],[PRODUCTO]],ValorXKG[#All],2,FALSE)</f>
        <v>60000</v>
      </c>
    </row>
    <row r="2289" spans="4:16" x14ac:dyDescent="0.25">
      <c r="D2289" s="4" t="s">
        <v>826</v>
      </c>
      <c r="E2289" s="5">
        <v>44846</v>
      </c>
      <c r="F2289" s="6">
        <v>0</v>
      </c>
      <c r="G2289" s="6">
        <v>0.25</v>
      </c>
      <c r="H2289" s="6">
        <f>MOD(Produccion[HORA FIN]-Produccion[HORA INICIO],1)</f>
        <v>0.25</v>
      </c>
      <c r="I2289" s="16" t="s">
        <v>22</v>
      </c>
      <c r="J2289" s="7" t="s">
        <v>788</v>
      </c>
      <c r="K2289" s="7" t="s">
        <v>23</v>
      </c>
      <c r="L2289" s="7">
        <v>0</v>
      </c>
      <c r="M2289" s="7">
        <v>0</v>
      </c>
      <c r="N2289" s="7">
        <f>Produccion[[#This Row],[Cant. Bolsas]]*Produccion[[#This Row],[Kilos Bolsa]]</f>
        <v>0</v>
      </c>
      <c r="O2289" s="8" t="s">
        <v>192</v>
      </c>
      <c r="P2289" s="29">
        <f>Produccion[[#This Row],[Kilos Producidos]]*VLOOKUP(Produccion[[#This Row],[PRODUCTO]],ValorXKG[#All],2,FALSE)</f>
        <v>0</v>
      </c>
    </row>
    <row r="2290" spans="4:16" x14ac:dyDescent="0.25">
      <c r="D2290" s="4" t="s">
        <v>825</v>
      </c>
      <c r="E2290" s="5">
        <v>44847</v>
      </c>
      <c r="F2290" s="6">
        <v>0.25</v>
      </c>
      <c r="G2290" s="6">
        <v>0.30902777777777779</v>
      </c>
      <c r="H2290" s="6">
        <f>MOD(Produccion[HORA FIN]-Produccion[HORA INICIO],1)</f>
        <v>5.902777777777779E-2</v>
      </c>
      <c r="I2290" s="16" t="s">
        <v>22</v>
      </c>
      <c r="J2290" s="7" t="s">
        <v>66</v>
      </c>
      <c r="K2290" s="7" t="s">
        <v>23</v>
      </c>
      <c r="L2290" s="7"/>
      <c r="M2290" s="7"/>
      <c r="N2290" s="7">
        <f>Produccion[[#This Row],[Cant. Bolsas]]*Produccion[[#This Row],[Kilos Bolsa]]</f>
        <v>0</v>
      </c>
      <c r="O2290" s="8" t="s">
        <v>45</v>
      </c>
      <c r="P2290" s="29">
        <f>Produccion[[#This Row],[Kilos Producidos]]*VLOOKUP(Produccion[[#This Row],[PRODUCTO]],ValorXKG[#All],2,FALSE)</f>
        <v>0</v>
      </c>
    </row>
    <row r="2291" spans="4:16" x14ac:dyDescent="0.25">
      <c r="D2291" s="4" t="s">
        <v>825</v>
      </c>
      <c r="E2291" s="5">
        <v>44847</v>
      </c>
      <c r="F2291" s="6">
        <v>0.30902777777777779</v>
      </c>
      <c r="G2291" s="6">
        <v>0.47916666666666669</v>
      </c>
      <c r="H2291" s="6">
        <f>MOD(Produccion[HORA FIN]-Produccion[HORA INICIO],1)</f>
        <v>0.1701388888888889</v>
      </c>
      <c r="I2291" s="16" t="s">
        <v>574</v>
      </c>
      <c r="J2291" s="7" t="s">
        <v>66</v>
      </c>
      <c r="K2291" s="7" t="s">
        <v>30</v>
      </c>
      <c r="L2291" s="7">
        <v>67</v>
      </c>
      <c r="M2291" s="7">
        <v>20</v>
      </c>
      <c r="N2291" s="7">
        <f>Produccion[[#This Row],[Cant. Bolsas]]*Produccion[[#This Row],[Kilos Bolsa]]</f>
        <v>1340</v>
      </c>
      <c r="O2291" s="8" t="s">
        <v>827</v>
      </c>
      <c r="P2291" s="29">
        <f>Produccion[[#This Row],[Kilos Producidos]]*VLOOKUP(Produccion[[#This Row],[PRODUCTO]],ValorXKG[#All],2,FALSE)</f>
        <v>120600</v>
      </c>
    </row>
    <row r="2292" spans="4:16" x14ac:dyDescent="0.25">
      <c r="D2292" s="4" t="s">
        <v>825</v>
      </c>
      <c r="E2292" s="5">
        <v>44847</v>
      </c>
      <c r="F2292" s="6">
        <v>0.47916666666666669</v>
      </c>
      <c r="G2292" s="6">
        <v>0.49305555555555558</v>
      </c>
      <c r="H2292" s="6">
        <f>MOD(Produccion[HORA FIN]-Produccion[HORA INICIO],1)</f>
        <v>1.3888888888888895E-2</v>
      </c>
      <c r="I2292" s="16" t="s">
        <v>22</v>
      </c>
      <c r="J2292" s="7" t="s">
        <v>66</v>
      </c>
      <c r="K2292" s="7" t="s">
        <v>23</v>
      </c>
      <c r="L2292" s="7"/>
      <c r="M2292" s="7"/>
      <c r="N2292" s="7">
        <f>Produccion[[#This Row],[Cant. Bolsas]]*Produccion[[#This Row],[Kilos Bolsa]]</f>
        <v>0</v>
      </c>
      <c r="O2292" s="8" t="s">
        <v>45</v>
      </c>
      <c r="P2292" s="29">
        <f>Produccion[[#This Row],[Kilos Producidos]]*VLOOKUP(Produccion[[#This Row],[PRODUCTO]],ValorXKG[#All],2,FALSE)</f>
        <v>0</v>
      </c>
    </row>
    <row r="2293" spans="4:16" x14ac:dyDescent="0.25">
      <c r="D2293" s="4" t="s">
        <v>825</v>
      </c>
      <c r="E2293" s="5">
        <v>44847</v>
      </c>
      <c r="F2293" s="6">
        <v>0.49305555555555558</v>
      </c>
      <c r="G2293" s="6">
        <v>0.58333333333333337</v>
      </c>
      <c r="H2293" s="6">
        <f>MOD(Produccion[HORA FIN]-Produccion[HORA INICIO],1)</f>
        <v>9.027777777777779E-2</v>
      </c>
      <c r="I2293" s="16" t="s">
        <v>575</v>
      </c>
      <c r="J2293" s="7" t="s">
        <v>66</v>
      </c>
      <c r="K2293" s="7" t="s">
        <v>64</v>
      </c>
      <c r="L2293" s="7">
        <v>27</v>
      </c>
      <c r="M2293" s="7">
        <v>30</v>
      </c>
      <c r="N2293" s="7">
        <f>Produccion[[#This Row],[Cant. Bolsas]]*Produccion[[#This Row],[Kilos Bolsa]]</f>
        <v>810</v>
      </c>
      <c r="O2293" s="8" t="s">
        <v>827</v>
      </c>
      <c r="P2293" s="29">
        <f>Produccion[[#This Row],[Kilos Producidos]]*VLOOKUP(Produccion[[#This Row],[PRODUCTO]],ValorXKG[#All],2,FALSE)</f>
        <v>93150</v>
      </c>
    </row>
    <row r="2294" spans="4:16" x14ac:dyDescent="0.25">
      <c r="D2294" s="4" t="s">
        <v>824</v>
      </c>
      <c r="E2294" s="5">
        <v>44847</v>
      </c>
      <c r="F2294" s="6">
        <v>0.58333333333333337</v>
      </c>
      <c r="G2294" s="6">
        <v>0.91666666666666663</v>
      </c>
      <c r="H2294" s="6">
        <f>MOD(Produccion[HORA FIN]-Produccion[HORA INICIO],1)</f>
        <v>0.33333333333333326</v>
      </c>
      <c r="I2294" s="16" t="s">
        <v>544</v>
      </c>
      <c r="J2294" s="7" t="s">
        <v>783</v>
      </c>
      <c r="K2294" s="7" t="s">
        <v>64</v>
      </c>
      <c r="L2294" s="7">
        <v>73</v>
      </c>
      <c r="M2294" s="7">
        <v>30</v>
      </c>
      <c r="N2294" s="7">
        <f>Produccion[[#This Row],[Cant. Bolsas]]*Produccion[[#This Row],[Kilos Bolsa]]</f>
        <v>2190</v>
      </c>
      <c r="O2294" s="8" t="s">
        <v>827</v>
      </c>
      <c r="P2294" s="29">
        <f>Produccion[[#This Row],[Kilos Producidos]]*VLOOKUP(Produccion[[#This Row],[PRODUCTO]],ValorXKG[#All],2,FALSE)</f>
        <v>251850</v>
      </c>
    </row>
    <row r="2295" spans="4:16" x14ac:dyDescent="0.25">
      <c r="D2295" s="4" t="s">
        <v>826</v>
      </c>
      <c r="E2295" s="5">
        <v>44847</v>
      </c>
      <c r="F2295" s="6">
        <v>0.91666666666666663</v>
      </c>
      <c r="G2295" s="6">
        <v>0.95833333333333337</v>
      </c>
      <c r="H2295" s="6">
        <f>MOD(Produccion[HORA FIN]-Produccion[HORA INICIO],1)</f>
        <v>4.1666666666666741E-2</v>
      </c>
      <c r="I2295" s="16" t="s">
        <v>40</v>
      </c>
      <c r="J2295" s="7" t="s">
        <v>788</v>
      </c>
      <c r="K2295" s="7" t="s">
        <v>32</v>
      </c>
      <c r="L2295" s="7">
        <v>6</v>
      </c>
      <c r="M2295" s="7">
        <v>30</v>
      </c>
      <c r="N2295" s="7">
        <f>Produccion[[#This Row],[Cant. Bolsas]]*Produccion[[#This Row],[Kilos Bolsa]]</f>
        <v>180</v>
      </c>
      <c r="O2295" s="8" t="s">
        <v>827</v>
      </c>
      <c r="P2295" s="29">
        <f>Produccion[[#This Row],[Kilos Producidos]]*VLOOKUP(Produccion[[#This Row],[PRODUCTO]],ValorXKG[#All],2,FALSE)</f>
        <v>20700</v>
      </c>
    </row>
    <row r="2296" spans="4:16" x14ac:dyDescent="0.25">
      <c r="D2296" s="4" t="s">
        <v>826</v>
      </c>
      <c r="E2296" s="5">
        <v>44847</v>
      </c>
      <c r="F2296" s="6">
        <v>0.95833333333333337</v>
      </c>
      <c r="G2296" s="6">
        <v>0</v>
      </c>
      <c r="H2296" s="6">
        <f>MOD(Produccion[HORA FIN]-Produccion[HORA INICIO],1)</f>
        <v>4.166666666666663E-2</v>
      </c>
      <c r="I2296" s="16" t="s">
        <v>22</v>
      </c>
      <c r="J2296" s="7" t="s">
        <v>788</v>
      </c>
      <c r="K2296" s="7" t="s">
        <v>23</v>
      </c>
      <c r="L2296" s="7">
        <v>0</v>
      </c>
      <c r="M2296" s="7">
        <v>0</v>
      </c>
      <c r="N2296" s="7">
        <f>Produccion[[#This Row],[Cant. Bolsas]]*Produccion[[#This Row],[Kilos Bolsa]]</f>
        <v>0</v>
      </c>
      <c r="O2296" s="8" t="s">
        <v>41</v>
      </c>
      <c r="P2296" s="29">
        <f>Produccion[[#This Row],[Kilos Producidos]]*VLOOKUP(Produccion[[#This Row],[PRODUCTO]],ValorXKG[#All],2,FALSE)</f>
        <v>0</v>
      </c>
    </row>
    <row r="2297" spans="4:16" x14ac:dyDescent="0.25">
      <c r="D2297" s="4" t="s">
        <v>826</v>
      </c>
      <c r="E2297" s="5">
        <v>44847</v>
      </c>
      <c r="F2297" s="6">
        <v>0</v>
      </c>
      <c r="G2297" s="6">
        <v>0.25</v>
      </c>
      <c r="H2297" s="6">
        <f>MOD(Produccion[HORA FIN]-Produccion[HORA INICIO],1)</f>
        <v>0.25</v>
      </c>
      <c r="I2297" s="16" t="s">
        <v>576</v>
      </c>
      <c r="J2297" s="7" t="s">
        <v>788</v>
      </c>
      <c r="K2297" s="7" t="s">
        <v>36</v>
      </c>
      <c r="L2297" s="7">
        <v>37</v>
      </c>
      <c r="M2297" s="7">
        <v>20</v>
      </c>
      <c r="N2297" s="7">
        <f>Produccion[[#This Row],[Cant. Bolsas]]*Produccion[[#This Row],[Kilos Bolsa]]</f>
        <v>740</v>
      </c>
      <c r="O2297" s="8" t="s">
        <v>827</v>
      </c>
      <c r="P2297" s="29">
        <f>Produccion[[#This Row],[Kilos Producidos]]*VLOOKUP(Produccion[[#This Row],[PRODUCTO]],ValorXKG[#All],2,FALSE)</f>
        <v>85100</v>
      </c>
    </row>
    <row r="2298" spans="4:16" x14ac:dyDescent="0.25">
      <c r="D2298" s="4" t="s">
        <v>826</v>
      </c>
      <c r="E2298" s="5">
        <v>44847</v>
      </c>
      <c r="F2298" s="6">
        <v>0</v>
      </c>
      <c r="G2298" s="6">
        <v>0.25</v>
      </c>
      <c r="H2298" s="6">
        <f>MOD(Produccion[HORA FIN]-Produccion[HORA INICIO],1)</f>
        <v>0.25</v>
      </c>
      <c r="I2298" s="16" t="s">
        <v>577</v>
      </c>
      <c r="J2298" s="7" t="s">
        <v>788</v>
      </c>
      <c r="K2298" s="7" t="s">
        <v>38</v>
      </c>
      <c r="L2298" s="7">
        <v>37</v>
      </c>
      <c r="M2298" s="7">
        <v>30</v>
      </c>
      <c r="N2298" s="7">
        <f>Produccion[[#This Row],[Cant. Bolsas]]*Produccion[[#This Row],[Kilos Bolsa]]</f>
        <v>1110</v>
      </c>
      <c r="O2298" s="8" t="s">
        <v>827</v>
      </c>
      <c r="P2298" s="29">
        <f>Produccion[[#This Row],[Kilos Producidos]]*VLOOKUP(Produccion[[#This Row],[PRODUCTO]],ValorXKG[#All],2,FALSE)</f>
        <v>183150</v>
      </c>
    </row>
    <row r="2299" spans="4:16" x14ac:dyDescent="0.25">
      <c r="D2299" s="4" t="s">
        <v>825</v>
      </c>
      <c r="E2299" s="5">
        <v>44848</v>
      </c>
      <c r="F2299" s="6">
        <v>0.25</v>
      </c>
      <c r="G2299" s="6">
        <v>0.58333333333333337</v>
      </c>
      <c r="H2299" s="6">
        <f>MOD(Produccion[HORA FIN]-Produccion[HORA INICIO],1)</f>
        <v>0.33333333333333337</v>
      </c>
      <c r="I2299" s="16" t="s">
        <v>22</v>
      </c>
      <c r="J2299" s="7" t="s">
        <v>66</v>
      </c>
      <c r="K2299" s="7" t="s">
        <v>23</v>
      </c>
      <c r="L2299" s="7"/>
      <c r="M2299" s="7"/>
      <c r="N2299" s="7">
        <f>Produccion[[#This Row],[Cant. Bolsas]]*Produccion[[#This Row],[Kilos Bolsa]]</f>
        <v>0</v>
      </c>
      <c r="O2299" s="8" t="s">
        <v>49</v>
      </c>
      <c r="P2299" s="29">
        <f>Produccion[[#This Row],[Kilos Producidos]]*VLOOKUP(Produccion[[#This Row],[PRODUCTO]],ValorXKG[#All],2,FALSE)</f>
        <v>0</v>
      </c>
    </row>
    <row r="2300" spans="4:16" x14ac:dyDescent="0.25">
      <c r="D2300" s="4" t="s">
        <v>824</v>
      </c>
      <c r="E2300" s="5">
        <v>44848</v>
      </c>
      <c r="F2300" s="6">
        <v>0.58333333333333337</v>
      </c>
      <c r="G2300" s="6">
        <v>0.875</v>
      </c>
      <c r="H2300" s="6">
        <f>MOD(Produccion[HORA FIN]-Produccion[HORA INICIO],1)</f>
        <v>0.29166666666666663</v>
      </c>
      <c r="I2300" s="16" t="s">
        <v>22</v>
      </c>
      <c r="J2300" s="7" t="s">
        <v>783</v>
      </c>
      <c r="K2300" s="7" t="s">
        <v>23</v>
      </c>
      <c r="L2300" s="7"/>
      <c r="M2300" s="7"/>
      <c r="N2300" s="7">
        <f>Produccion[[#This Row],[Cant. Bolsas]]*Produccion[[#This Row],[Kilos Bolsa]]</f>
        <v>0</v>
      </c>
      <c r="O2300" s="8" t="s">
        <v>49</v>
      </c>
      <c r="P2300" s="29">
        <f>Produccion[[#This Row],[Kilos Producidos]]*VLOOKUP(Produccion[[#This Row],[PRODUCTO]],ValorXKG[#All],2,FALSE)</f>
        <v>0</v>
      </c>
    </row>
    <row r="2301" spans="4:16" x14ac:dyDescent="0.25">
      <c r="D2301" s="4" t="s">
        <v>824</v>
      </c>
      <c r="E2301" s="5">
        <v>44848</v>
      </c>
      <c r="F2301" s="6">
        <v>0.875</v>
      </c>
      <c r="G2301" s="6">
        <v>0.91666666666666663</v>
      </c>
      <c r="H2301" s="6">
        <f>MOD(Produccion[HORA FIN]-Produccion[HORA INICIO],1)</f>
        <v>4.166666666666663E-2</v>
      </c>
      <c r="I2301" s="16" t="s">
        <v>62</v>
      </c>
      <c r="J2301" s="7" t="s">
        <v>783</v>
      </c>
      <c r="K2301" s="7" t="s">
        <v>30</v>
      </c>
      <c r="L2301" s="7">
        <v>15</v>
      </c>
      <c r="M2301" s="7">
        <v>20</v>
      </c>
      <c r="N2301" s="7">
        <f>Produccion[[#This Row],[Cant. Bolsas]]*Produccion[[#This Row],[Kilos Bolsa]]</f>
        <v>300</v>
      </c>
      <c r="O2301" s="8" t="s">
        <v>827</v>
      </c>
      <c r="P2301" s="29">
        <f>Produccion[[#This Row],[Kilos Producidos]]*VLOOKUP(Produccion[[#This Row],[PRODUCTO]],ValorXKG[#All],2,FALSE)</f>
        <v>27000</v>
      </c>
    </row>
    <row r="2302" spans="4:16" x14ac:dyDescent="0.25">
      <c r="D2302" s="4" t="s">
        <v>826</v>
      </c>
      <c r="E2302" s="5">
        <v>44848</v>
      </c>
      <c r="F2302" s="6">
        <v>0.91666666666666663</v>
      </c>
      <c r="G2302" s="6">
        <v>0.25</v>
      </c>
      <c r="H2302" s="6">
        <f>MOD(Produccion[HORA FIN]-Produccion[HORA INICIO],1)</f>
        <v>0.33333333333333337</v>
      </c>
      <c r="I2302" s="16" t="s">
        <v>141</v>
      </c>
      <c r="J2302" s="7" t="s">
        <v>788</v>
      </c>
      <c r="K2302" s="7" t="s">
        <v>30</v>
      </c>
      <c r="L2302" s="7">
        <v>132</v>
      </c>
      <c r="M2302" s="7">
        <v>20</v>
      </c>
      <c r="N2302" s="7">
        <f>Produccion[[#This Row],[Cant. Bolsas]]*Produccion[[#This Row],[Kilos Bolsa]]</f>
        <v>2640</v>
      </c>
      <c r="O2302" s="8" t="s">
        <v>827</v>
      </c>
      <c r="P2302" s="29">
        <f>Produccion[[#This Row],[Kilos Producidos]]*VLOOKUP(Produccion[[#This Row],[PRODUCTO]],ValorXKG[#All],2,FALSE)</f>
        <v>237600</v>
      </c>
    </row>
    <row r="2303" spans="4:16" x14ac:dyDescent="0.25">
      <c r="D2303" s="4" t="s">
        <v>825</v>
      </c>
      <c r="E2303" s="5">
        <v>44849</v>
      </c>
      <c r="F2303" s="6">
        <v>0.25</v>
      </c>
      <c r="G2303" s="6">
        <v>0.54166666666666663</v>
      </c>
      <c r="H2303" s="6">
        <f>MOD(Produccion[HORA FIN]-Produccion[HORA INICIO],1)</f>
        <v>0.29166666666666663</v>
      </c>
      <c r="I2303" s="16" t="s">
        <v>137</v>
      </c>
      <c r="J2303" s="7" t="s">
        <v>783</v>
      </c>
      <c r="K2303" s="7" t="s">
        <v>30</v>
      </c>
      <c r="L2303" s="7">
        <v>93</v>
      </c>
      <c r="M2303" s="7">
        <v>20</v>
      </c>
      <c r="N2303" s="7">
        <f>Produccion[[#This Row],[Cant. Bolsas]]*Produccion[[#This Row],[Kilos Bolsa]]</f>
        <v>1860</v>
      </c>
      <c r="O2303" s="8" t="s">
        <v>827</v>
      </c>
      <c r="P2303" s="29">
        <f>Produccion[[#This Row],[Kilos Producidos]]*VLOOKUP(Produccion[[#This Row],[PRODUCTO]],ValorXKG[#All],2,FALSE)</f>
        <v>167400</v>
      </c>
    </row>
    <row r="2304" spans="4:16" x14ac:dyDescent="0.25">
      <c r="D2304" s="4" t="s">
        <v>825</v>
      </c>
      <c r="E2304" s="5">
        <v>44849</v>
      </c>
      <c r="F2304" s="6">
        <v>0.54166666666666663</v>
      </c>
      <c r="G2304" s="6">
        <v>0.58333333333333337</v>
      </c>
      <c r="H2304" s="6">
        <f>MOD(Produccion[HORA FIN]-Produccion[HORA INICIO],1)</f>
        <v>4.1666666666666741E-2</v>
      </c>
      <c r="I2304" s="16" t="s">
        <v>22</v>
      </c>
      <c r="J2304" s="7" t="s">
        <v>783</v>
      </c>
      <c r="K2304" s="7" t="s">
        <v>23</v>
      </c>
      <c r="L2304" s="7"/>
      <c r="M2304" s="7"/>
      <c r="N2304" s="7">
        <f>Produccion[[#This Row],[Cant. Bolsas]]*Produccion[[#This Row],[Kilos Bolsa]]</f>
        <v>0</v>
      </c>
      <c r="O2304" s="8" t="s">
        <v>45</v>
      </c>
      <c r="P2304" s="29">
        <f>Produccion[[#This Row],[Kilos Producidos]]*VLOOKUP(Produccion[[#This Row],[PRODUCTO]],ValorXKG[#All],2,FALSE)</f>
        <v>0</v>
      </c>
    </row>
    <row r="2305" spans="4:16" x14ac:dyDescent="0.25">
      <c r="D2305" s="4" t="s">
        <v>824</v>
      </c>
      <c r="E2305" s="5">
        <v>44849</v>
      </c>
      <c r="F2305" s="6">
        <v>0.60416666666666663</v>
      </c>
      <c r="G2305" s="6">
        <v>0.875</v>
      </c>
      <c r="H2305" s="6">
        <f>MOD(Produccion[HORA FIN]-Produccion[HORA INICIO],1)</f>
        <v>0.27083333333333337</v>
      </c>
      <c r="I2305" s="16" t="s">
        <v>352</v>
      </c>
      <c r="J2305" s="7" t="s">
        <v>503</v>
      </c>
      <c r="K2305" s="7" t="s">
        <v>36</v>
      </c>
      <c r="L2305" s="7">
        <v>40</v>
      </c>
      <c r="M2305" s="7">
        <v>30</v>
      </c>
      <c r="N2305" s="7">
        <f>Produccion[[#This Row],[Cant. Bolsas]]*Produccion[[#This Row],[Kilos Bolsa]]</f>
        <v>1200</v>
      </c>
      <c r="O2305" s="8" t="s">
        <v>827</v>
      </c>
      <c r="P2305" s="29">
        <f>Produccion[[#This Row],[Kilos Producidos]]*VLOOKUP(Produccion[[#This Row],[PRODUCTO]],ValorXKG[#All],2,FALSE)</f>
        <v>138000</v>
      </c>
    </row>
    <row r="2306" spans="4:16" x14ac:dyDescent="0.25">
      <c r="D2306" s="4" t="s">
        <v>824</v>
      </c>
      <c r="E2306" s="5">
        <v>44849</v>
      </c>
      <c r="F2306" s="6">
        <v>0.60416666666666663</v>
      </c>
      <c r="G2306" s="6">
        <v>0.875</v>
      </c>
      <c r="H2306" s="6">
        <f>MOD(Produccion[HORA FIN]-Produccion[HORA INICIO],1)</f>
        <v>0.27083333333333337</v>
      </c>
      <c r="I2306" s="16" t="s">
        <v>272</v>
      </c>
      <c r="J2306" s="7" t="s">
        <v>503</v>
      </c>
      <c r="K2306" s="7" t="s">
        <v>38</v>
      </c>
      <c r="L2306" s="7">
        <v>50</v>
      </c>
      <c r="M2306" s="7">
        <v>20</v>
      </c>
      <c r="N2306" s="7">
        <f>Produccion[[#This Row],[Cant. Bolsas]]*Produccion[[#This Row],[Kilos Bolsa]]</f>
        <v>1000</v>
      </c>
      <c r="O2306" s="8" t="s">
        <v>827</v>
      </c>
      <c r="P2306" s="29">
        <f>Produccion[[#This Row],[Kilos Producidos]]*VLOOKUP(Produccion[[#This Row],[PRODUCTO]],ValorXKG[#All],2,FALSE)</f>
        <v>165000</v>
      </c>
    </row>
    <row r="2307" spans="4:16" x14ac:dyDescent="0.25">
      <c r="D2307" s="4" t="s">
        <v>824</v>
      </c>
      <c r="E2307" s="5">
        <v>44849</v>
      </c>
      <c r="F2307" s="6">
        <v>0.875</v>
      </c>
      <c r="G2307" s="6">
        <v>0.91666666666666663</v>
      </c>
      <c r="H2307" s="6">
        <f>MOD(Produccion[HORA FIN]-Produccion[HORA INICIO],1)</f>
        <v>4.166666666666663E-2</v>
      </c>
      <c r="I2307" s="16" t="s">
        <v>22</v>
      </c>
      <c r="J2307" s="7" t="s">
        <v>503</v>
      </c>
      <c r="K2307" s="7" t="s">
        <v>23</v>
      </c>
      <c r="L2307" s="7"/>
      <c r="M2307" s="7"/>
      <c r="N2307" s="7">
        <f>Produccion[[#This Row],[Cant. Bolsas]]*Produccion[[#This Row],[Kilos Bolsa]]</f>
        <v>0</v>
      </c>
      <c r="O2307" s="8" t="s">
        <v>45</v>
      </c>
      <c r="P2307" s="29">
        <f>Produccion[[#This Row],[Kilos Producidos]]*VLOOKUP(Produccion[[#This Row],[PRODUCTO]],ValorXKG[#All],2,FALSE)</f>
        <v>0</v>
      </c>
    </row>
    <row r="2308" spans="4:16" x14ac:dyDescent="0.25">
      <c r="D2308" s="4" t="s">
        <v>825</v>
      </c>
      <c r="E2308" s="5">
        <v>44851</v>
      </c>
      <c r="F2308" s="6">
        <v>0.25</v>
      </c>
      <c r="G2308" s="6">
        <v>0.33333333333333331</v>
      </c>
      <c r="H2308" s="6">
        <f>MOD(Produccion[HORA FIN]-Produccion[HORA INICIO],1)</f>
        <v>8.3333333333333315E-2</v>
      </c>
      <c r="I2308" s="16" t="s">
        <v>22</v>
      </c>
      <c r="J2308" s="7" t="s">
        <v>66</v>
      </c>
      <c r="K2308" s="7" t="s">
        <v>23</v>
      </c>
      <c r="L2308" s="7"/>
      <c r="M2308" s="7"/>
      <c r="N2308" s="7">
        <f>Produccion[[#This Row],[Cant. Bolsas]]*Produccion[[#This Row],[Kilos Bolsa]]</f>
        <v>0</v>
      </c>
      <c r="O2308" s="8" t="s">
        <v>41</v>
      </c>
      <c r="P2308" s="29">
        <f>Produccion[[#This Row],[Kilos Producidos]]*VLOOKUP(Produccion[[#This Row],[PRODUCTO]],ValorXKG[#All],2,FALSE)</f>
        <v>0</v>
      </c>
    </row>
    <row r="2309" spans="4:16" x14ac:dyDescent="0.25">
      <c r="D2309" s="4" t="s">
        <v>825</v>
      </c>
      <c r="E2309" s="5">
        <v>44851</v>
      </c>
      <c r="F2309" s="6">
        <v>0.33333333333333331</v>
      </c>
      <c r="G2309" s="6">
        <v>0.58333333333333337</v>
      </c>
      <c r="H2309" s="6">
        <f>MOD(Produccion[HORA FIN]-Produccion[HORA INICIO],1)</f>
        <v>0.25000000000000006</v>
      </c>
      <c r="I2309" s="16" t="s">
        <v>291</v>
      </c>
      <c r="J2309" s="7" t="s">
        <v>66</v>
      </c>
      <c r="K2309" s="7" t="s">
        <v>13</v>
      </c>
      <c r="L2309" s="7">
        <v>40</v>
      </c>
      <c r="M2309" s="7">
        <v>50</v>
      </c>
      <c r="N2309" s="7">
        <f>Produccion[[#This Row],[Cant. Bolsas]]*Produccion[[#This Row],[Kilos Bolsa]]</f>
        <v>2000</v>
      </c>
      <c r="O2309" s="8" t="s">
        <v>827</v>
      </c>
      <c r="P2309" s="29">
        <f>Produccion[[#This Row],[Kilos Producidos]]*VLOOKUP(Produccion[[#This Row],[PRODUCTO]],ValorXKG[#All],2,FALSE)</f>
        <v>200000</v>
      </c>
    </row>
    <row r="2310" spans="4:16" x14ac:dyDescent="0.25">
      <c r="D2310" s="4" t="s">
        <v>824</v>
      </c>
      <c r="E2310" s="5">
        <v>44851</v>
      </c>
      <c r="F2310" s="6">
        <v>0.58333333333333337</v>
      </c>
      <c r="G2310" s="6">
        <v>0.84375</v>
      </c>
      <c r="H2310" s="6">
        <f>MOD(Produccion[HORA FIN]-Produccion[HORA INICIO],1)</f>
        <v>0.26041666666666663</v>
      </c>
      <c r="I2310" s="16" t="s">
        <v>505</v>
      </c>
      <c r="J2310" s="7" t="s">
        <v>783</v>
      </c>
      <c r="K2310" s="7" t="s">
        <v>13</v>
      </c>
      <c r="L2310" s="7">
        <v>37</v>
      </c>
      <c r="M2310" s="7">
        <v>50</v>
      </c>
      <c r="N2310" s="7">
        <f>Produccion[[#This Row],[Cant. Bolsas]]*Produccion[[#This Row],[Kilos Bolsa]]</f>
        <v>1850</v>
      </c>
      <c r="O2310" s="8" t="s">
        <v>827</v>
      </c>
      <c r="P2310" s="29">
        <f>Produccion[[#This Row],[Kilos Producidos]]*VLOOKUP(Produccion[[#This Row],[PRODUCTO]],ValorXKG[#All],2,FALSE)</f>
        <v>185000</v>
      </c>
    </row>
    <row r="2311" spans="4:16" x14ac:dyDescent="0.25">
      <c r="D2311" s="4" t="s">
        <v>824</v>
      </c>
      <c r="E2311" s="5">
        <v>44851</v>
      </c>
      <c r="F2311" s="6">
        <v>0.84375</v>
      </c>
      <c r="G2311" s="6">
        <v>0.89583333333333337</v>
      </c>
      <c r="H2311" s="6">
        <f>MOD(Produccion[HORA FIN]-Produccion[HORA INICIO],1)</f>
        <v>5.208333333333337E-2</v>
      </c>
      <c r="I2311" s="16" t="s">
        <v>22</v>
      </c>
      <c r="J2311" s="7" t="s">
        <v>783</v>
      </c>
      <c r="K2311" s="7" t="s">
        <v>23</v>
      </c>
      <c r="L2311" s="7"/>
      <c r="M2311" s="7"/>
      <c r="N2311" s="7">
        <f>Produccion[[#This Row],[Cant. Bolsas]]*Produccion[[#This Row],[Kilos Bolsa]]</f>
        <v>0</v>
      </c>
      <c r="O2311" s="8" t="s">
        <v>49</v>
      </c>
      <c r="P2311" s="29">
        <f>Produccion[[#This Row],[Kilos Producidos]]*VLOOKUP(Produccion[[#This Row],[PRODUCTO]],ValorXKG[#All],2,FALSE)</f>
        <v>0</v>
      </c>
    </row>
    <row r="2312" spans="4:16" x14ac:dyDescent="0.25">
      <c r="D2312" s="4" t="s">
        <v>824</v>
      </c>
      <c r="E2312" s="5">
        <v>44851</v>
      </c>
      <c r="F2312" s="6">
        <v>0.89583333333333337</v>
      </c>
      <c r="G2312" s="6">
        <v>0.91666666666666663</v>
      </c>
      <c r="H2312" s="6">
        <f>MOD(Produccion[HORA FIN]-Produccion[HORA INICIO],1)</f>
        <v>2.0833333333333259E-2</v>
      </c>
      <c r="I2312" s="16" t="s">
        <v>35</v>
      </c>
      <c r="J2312" s="7" t="s">
        <v>783</v>
      </c>
      <c r="K2312" s="7" t="s">
        <v>331</v>
      </c>
      <c r="L2312" s="7">
        <v>6</v>
      </c>
      <c r="M2312" s="7">
        <v>30</v>
      </c>
      <c r="N2312" s="7">
        <f>Produccion[[#This Row],[Cant. Bolsas]]*Produccion[[#This Row],[Kilos Bolsa]]</f>
        <v>180</v>
      </c>
      <c r="O2312" s="8" t="s">
        <v>827</v>
      </c>
      <c r="P2312" s="29">
        <f>Produccion[[#This Row],[Kilos Producidos]]*VLOOKUP(Produccion[[#This Row],[PRODUCTO]],ValorXKG[#All],2,FALSE)</f>
        <v>20700</v>
      </c>
    </row>
    <row r="2313" spans="4:16" x14ac:dyDescent="0.25">
      <c r="D2313" s="4" t="s">
        <v>826</v>
      </c>
      <c r="E2313" s="5">
        <v>44851</v>
      </c>
      <c r="F2313" s="6">
        <v>0.91666666666666663</v>
      </c>
      <c r="G2313" s="6">
        <v>2.7777777777777776E-2</v>
      </c>
      <c r="H2313" s="6">
        <f>MOD(Produccion[HORA FIN]-Produccion[HORA INICIO],1)</f>
        <v>0.11111111111111116</v>
      </c>
      <c r="I2313" s="16" t="s">
        <v>42</v>
      </c>
      <c r="J2313" s="7" t="s">
        <v>788</v>
      </c>
      <c r="K2313" s="7" t="s">
        <v>331</v>
      </c>
      <c r="L2313" s="7">
        <v>24</v>
      </c>
      <c r="M2313" s="7">
        <v>30</v>
      </c>
      <c r="N2313" s="7">
        <f>Produccion[[#This Row],[Cant. Bolsas]]*Produccion[[#This Row],[Kilos Bolsa]]</f>
        <v>720</v>
      </c>
      <c r="O2313" s="8" t="s">
        <v>827</v>
      </c>
      <c r="P2313" s="29">
        <f>Produccion[[#This Row],[Kilos Producidos]]*VLOOKUP(Produccion[[#This Row],[PRODUCTO]],ValorXKG[#All],2,FALSE)</f>
        <v>82800</v>
      </c>
    </row>
    <row r="2314" spans="4:16" x14ac:dyDescent="0.25">
      <c r="D2314" s="4" t="s">
        <v>826</v>
      </c>
      <c r="E2314" s="5">
        <v>44851</v>
      </c>
      <c r="F2314" s="6">
        <v>2.7777777777777776E-2</v>
      </c>
      <c r="G2314" s="6">
        <v>7.6388888888888895E-2</v>
      </c>
      <c r="H2314" s="6">
        <f>MOD(Produccion[HORA FIN]-Produccion[HORA INICIO],1)</f>
        <v>4.8611111111111119E-2</v>
      </c>
      <c r="I2314" s="16" t="s">
        <v>22</v>
      </c>
      <c r="J2314" s="7" t="s">
        <v>788</v>
      </c>
      <c r="K2314" s="7" t="s">
        <v>23</v>
      </c>
      <c r="L2314" s="7"/>
      <c r="M2314" s="7"/>
      <c r="N2314" s="7">
        <f>Produccion[[#This Row],[Cant. Bolsas]]*Produccion[[#This Row],[Kilos Bolsa]]</f>
        <v>0</v>
      </c>
      <c r="O2314" s="8" t="s">
        <v>28</v>
      </c>
      <c r="P2314" s="29">
        <f>Produccion[[#This Row],[Kilos Producidos]]*VLOOKUP(Produccion[[#This Row],[PRODUCTO]],ValorXKG[#All],2,FALSE)</f>
        <v>0</v>
      </c>
    </row>
    <row r="2315" spans="4:16" x14ac:dyDescent="0.25">
      <c r="D2315" s="4" t="s">
        <v>826</v>
      </c>
      <c r="E2315" s="5">
        <v>44851</v>
      </c>
      <c r="F2315" s="6">
        <v>7.6388888888888895E-2</v>
      </c>
      <c r="G2315" s="6">
        <v>0.25</v>
      </c>
      <c r="H2315" s="6">
        <f>MOD(Produccion[HORA FIN]-Produccion[HORA INICIO],1)</f>
        <v>0.1736111111111111</v>
      </c>
      <c r="I2315" s="16" t="s">
        <v>37</v>
      </c>
      <c r="J2315" s="7" t="s">
        <v>788</v>
      </c>
      <c r="K2315" s="7" t="s">
        <v>19</v>
      </c>
      <c r="L2315" s="7">
        <v>32</v>
      </c>
      <c r="M2315" s="7">
        <v>50</v>
      </c>
      <c r="N2315" s="7">
        <f>Produccion[[#This Row],[Cant. Bolsas]]*Produccion[[#This Row],[Kilos Bolsa]]</f>
        <v>1600</v>
      </c>
      <c r="O2315" s="8" t="s">
        <v>827</v>
      </c>
      <c r="P2315" s="29">
        <f>Produccion[[#This Row],[Kilos Producidos]]*VLOOKUP(Produccion[[#This Row],[PRODUCTO]],ValorXKG[#All],2,FALSE)</f>
        <v>160000</v>
      </c>
    </row>
    <row r="2316" spans="4:16" x14ac:dyDescent="0.25">
      <c r="D2316" s="4" t="s">
        <v>825</v>
      </c>
      <c r="E2316" s="5">
        <v>44852</v>
      </c>
      <c r="F2316" s="6">
        <v>0.25</v>
      </c>
      <c r="G2316" s="6">
        <v>0.45833333333333331</v>
      </c>
      <c r="H2316" s="6">
        <f>MOD(Produccion[HORA FIN]-Produccion[HORA INICIO],1)</f>
        <v>0.20833333333333331</v>
      </c>
      <c r="I2316" s="16" t="s">
        <v>62</v>
      </c>
      <c r="J2316" s="7" t="s">
        <v>66</v>
      </c>
      <c r="K2316" s="7" t="s">
        <v>13</v>
      </c>
      <c r="L2316" s="7">
        <v>30</v>
      </c>
      <c r="M2316" s="7">
        <v>50</v>
      </c>
      <c r="N2316" s="7">
        <f>Produccion[[#This Row],[Cant. Bolsas]]*Produccion[[#This Row],[Kilos Bolsa]]</f>
        <v>1500</v>
      </c>
      <c r="O2316" s="8" t="s">
        <v>827</v>
      </c>
      <c r="P2316" s="29">
        <f>Produccion[[#This Row],[Kilos Producidos]]*VLOOKUP(Produccion[[#This Row],[PRODUCTO]],ValorXKG[#All],2,FALSE)</f>
        <v>150000</v>
      </c>
    </row>
    <row r="2317" spans="4:16" x14ac:dyDescent="0.25">
      <c r="D2317" s="4" t="s">
        <v>825</v>
      </c>
      <c r="E2317" s="5">
        <v>44852</v>
      </c>
      <c r="F2317" s="6">
        <v>0.45833333333333331</v>
      </c>
      <c r="G2317" s="6">
        <v>0.53472222222222221</v>
      </c>
      <c r="H2317" s="6">
        <f>MOD(Produccion[HORA FIN]-Produccion[HORA INICIO],1)</f>
        <v>7.6388888888888895E-2</v>
      </c>
      <c r="I2317" s="16" t="s">
        <v>22</v>
      </c>
      <c r="J2317" s="7" t="s">
        <v>66</v>
      </c>
      <c r="K2317" s="7" t="s">
        <v>23</v>
      </c>
      <c r="L2317" s="7"/>
      <c r="M2317" s="7"/>
      <c r="N2317" s="7">
        <f>Produccion[[#This Row],[Cant. Bolsas]]*Produccion[[#This Row],[Kilos Bolsa]]</f>
        <v>0</v>
      </c>
      <c r="O2317" s="8" t="s">
        <v>41</v>
      </c>
      <c r="P2317" s="29">
        <f>Produccion[[#This Row],[Kilos Producidos]]*VLOOKUP(Produccion[[#This Row],[PRODUCTO]],ValorXKG[#All],2,FALSE)</f>
        <v>0</v>
      </c>
    </row>
    <row r="2318" spans="4:16" x14ac:dyDescent="0.25">
      <c r="D2318" s="4" t="s">
        <v>825</v>
      </c>
      <c r="E2318" s="5">
        <v>44852</v>
      </c>
      <c r="F2318" s="6">
        <v>0.53472222222222221</v>
      </c>
      <c r="G2318" s="6">
        <v>0.58333333333333337</v>
      </c>
      <c r="H2318" s="6">
        <f>MOD(Produccion[HORA FIN]-Produccion[HORA INICIO],1)</f>
        <v>4.861111111111116E-2</v>
      </c>
      <c r="I2318" s="16" t="s">
        <v>35</v>
      </c>
      <c r="J2318" s="7" t="s">
        <v>66</v>
      </c>
      <c r="K2318" s="7" t="s">
        <v>64</v>
      </c>
      <c r="L2318" s="7">
        <v>14</v>
      </c>
      <c r="M2318" s="7">
        <v>30</v>
      </c>
      <c r="N2318" s="7">
        <f>Produccion[[#This Row],[Cant. Bolsas]]*Produccion[[#This Row],[Kilos Bolsa]]</f>
        <v>420</v>
      </c>
      <c r="O2318" s="8" t="s">
        <v>827</v>
      </c>
      <c r="P2318" s="29">
        <f>Produccion[[#This Row],[Kilos Producidos]]*VLOOKUP(Produccion[[#This Row],[PRODUCTO]],ValorXKG[#All],2,FALSE)</f>
        <v>48300</v>
      </c>
    </row>
    <row r="2319" spans="4:16" x14ac:dyDescent="0.25">
      <c r="D2319" s="4" t="s">
        <v>824</v>
      </c>
      <c r="E2319" s="5">
        <v>44852</v>
      </c>
      <c r="F2319" s="6">
        <v>0.58333333333333337</v>
      </c>
      <c r="G2319" s="6">
        <v>0.91666666666666663</v>
      </c>
      <c r="H2319" s="6">
        <f>MOD(Produccion[HORA FIN]-Produccion[HORA INICIO],1)</f>
        <v>0.33333333333333326</v>
      </c>
      <c r="I2319" s="16" t="s">
        <v>578</v>
      </c>
      <c r="J2319" s="7" t="s">
        <v>783</v>
      </c>
      <c r="K2319" s="7" t="s">
        <v>64</v>
      </c>
      <c r="L2319" s="7">
        <v>77</v>
      </c>
      <c r="M2319" s="7">
        <v>30</v>
      </c>
      <c r="N2319" s="7">
        <f>Produccion[[#This Row],[Cant. Bolsas]]*Produccion[[#This Row],[Kilos Bolsa]]</f>
        <v>2310</v>
      </c>
      <c r="O2319" s="8" t="s">
        <v>827</v>
      </c>
      <c r="P2319" s="29">
        <f>Produccion[[#This Row],[Kilos Producidos]]*VLOOKUP(Produccion[[#This Row],[PRODUCTO]],ValorXKG[#All],2,FALSE)</f>
        <v>265650</v>
      </c>
    </row>
    <row r="2320" spans="4:16" x14ac:dyDescent="0.25">
      <c r="D2320" s="4" t="s">
        <v>826</v>
      </c>
      <c r="E2320" s="5">
        <v>44852</v>
      </c>
      <c r="F2320" s="6">
        <v>0.91666666666666663</v>
      </c>
      <c r="G2320" s="6">
        <v>0.95833333333333337</v>
      </c>
      <c r="H2320" s="6">
        <f>MOD(Produccion[HORA FIN]-Produccion[HORA INICIO],1)</f>
        <v>4.1666666666666741E-2</v>
      </c>
      <c r="I2320" s="16" t="s">
        <v>40</v>
      </c>
      <c r="J2320" s="7" t="s">
        <v>788</v>
      </c>
      <c r="K2320" s="7" t="s">
        <v>32</v>
      </c>
      <c r="L2320" s="7">
        <v>6</v>
      </c>
      <c r="M2320" s="7">
        <v>30</v>
      </c>
      <c r="N2320" s="7">
        <f>Produccion[[#This Row],[Cant. Bolsas]]*Produccion[[#This Row],[Kilos Bolsa]]</f>
        <v>180</v>
      </c>
      <c r="O2320" s="8" t="s">
        <v>827</v>
      </c>
      <c r="P2320" s="29">
        <f>Produccion[[#This Row],[Kilos Producidos]]*VLOOKUP(Produccion[[#This Row],[PRODUCTO]],ValorXKG[#All],2,FALSE)</f>
        <v>20700</v>
      </c>
    </row>
    <row r="2321" spans="4:16" x14ac:dyDescent="0.25">
      <c r="D2321" s="4" t="s">
        <v>826</v>
      </c>
      <c r="E2321" s="5">
        <v>44852</v>
      </c>
      <c r="F2321" s="6">
        <v>0.95833333333333337</v>
      </c>
      <c r="G2321" s="6">
        <v>1.3888888888888888E-2</v>
      </c>
      <c r="H2321" s="6">
        <f>MOD(Produccion[HORA FIN]-Produccion[HORA INICIO],1)</f>
        <v>5.5555555555555469E-2</v>
      </c>
      <c r="I2321" s="16" t="s">
        <v>22</v>
      </c>
      <c r="J2321" s="7" t="s">
        <v>788</v>
      </c>
      <c r="K2321" s="7" t="s">
        <v>23</v>
      </c>
      <c r="L2321" s="7"/>
      <c r="M2321" s="7"/>
      <c r="N2321" s="7">
        <f>Produccion[[#This Row],[Cant. Bolsas]]*Produccion[[#This Row],[Kilos Bolsa]]</f>
        <v>0</v>
      </c>
      <c r="O2321" s="8" t="s">
        <v>24</v>
      </c>
      <c r="P2321" s="29">
        <f>Produccion[[#This Row],[Kilos Producidos]]*VLOOKUP(Produccion[[#This Row],[PRODUCTO]],ValorXKG[#All],2,FALSE)</f>
        <v>0</v>
      </c>
    </row>
    <row r="2322" spans="4:16" x14ac:dyDescent="0.25">
      <c r="D2322" s="4" t="s">
        <v>826</v>
      </c>
      <c r="E2322" s="5">
        <v>44852</v>
      </c>
      <c r="F2322" s="6">
        <v>1.3888888888888888E-2</v>
      </c>
      <c r="G2322" s="6">
        <v>0.25</v>
      </c>
      <c r="H2322" s="6">
        <f>MOD(Produccion[HORA FIN]-Produccion[HORA INICIO],1)</f>
        <v>0.2361111111111111</v>
      </c>
      <c r="I2322" s="16" t="s">
        <v>579</v>
      </c>
      <c r="J2322" s="7" t="s">
        <v>788</v>
      </c>
      <c r="K2322" s="7" t="s">
        <v>32</v>
      </c>
      <c r="L2322" s="7">
        <v>58</v>
      </c>
      <c r="M2322" s="7">
        <v>30</v>
      </c>
      <c r="N2322" s="7">
        <f>Produccion[[#This Row],[Cant. Bolsas]]*Produccion[[#This Row],[Kilos Bolsa]]</f>
        <v>1740</v>
      </c>
      <c r="O2322" s="8" t="s">
        <v>827</v>
      </c>
      <c r="P2322" s="29">
        <f>Produccion[[#This Row],[Kilos Producidos]]*VLOOKUP(Produccion[[#This Row],[PRODUCTO]],ValorXKG[#All],2,FALSE)</f>
        <v>200100</v>
      </c>
    </row>
    <row r="2323" spans="4:16" x14ac:dyDescent="0.25">
      <c r="D2323" s="4" t="s">
        <v>825</v>
      </c>
      <c r="E2323" s="5">
        <v>44853</v>
      </c>
      <c r="F2323" s="6">
        <v>0.25</v>
      </c>
      <c r="G2323" s="6">
        <v>0.27777777777777779</v>
      </c>
      <c r="H2323" s="6">
        <f>MOD(Produccion[HORA FIN]-Produccion[HORA INICIO],1)</f>
        <v>2.777777777777779E-2</v>
      </c>
      <c r="I2323" s="16" t="s">
        <v>22</v>
      </c>
      <c r="J2323" s="7" t="s">
        <v>66</v>
      </c>
      <c r="K2323" s="7" t="s">
        <v>64</v>
      </c>
      <c r="L2323" s="7"/>
      <c r="M2323" s="7"/>
      <c r="N2323" s="7">
        <f>Produccion[[#This Row],[Cant. Bolsas]]*Produccion[[#This Row],[Kilos Bolsa]]</f>
        <v>0</v>
      </c>
      <c r="O2323" s="8" t="s">
        <v>827</v>
      </c>
      <c r="P2323" s="29">
        <f>Produccion[[#This Row],[Kilos Producidos]]*VLOOKUP(Produccion[[#This Row],[PRODUCTO]],ValorXKG[#All],2,FALSE)</f>
        <v>0</v>
      </c>
    </row>
    <row r="2324" spans="4:16" x14ac:dyDescent="0.25">
      <c r="D2324" s="4" t="s">
        <v>825</v>
      </c>
      <c r="E2324" s="5">
        <v>44853</v>
      </c>
      <c r="F2324" s="6">
        <v>0.27777777777777779</v>
      </c>
      <c r="G2324" s="6">
        <v>0.375</v>
      </c>
      <c r="H2324" s="6">
        <f>MOD(Produccion[HORA FIN]-Produccion[HORA INICIO],1)</f>
        <v>9.722222222222221E-2</v>
      </c>
      <c r="I2324" s="16" t="s">
        <v>22</v>
      </c>
      <c r="J2324" s="7" t="s">
        <v>66</v>
      </c>
      <c r="K2324" s="7" t="s">
        <v>23</v>
      </c>
      <c r="L2324" s="7"/>
      <c r="M2324" s="7"/>
      <c r="N2324" s="7">
        <f>Produccion[[#This Row],[Cant. Bolsas]]*Produccion[[#This Row],[Kilos Bolsa]]</f>
        <v>0</v>
      </c>
      <c r="O2324" s="8" t="s">
        <v>41</v>
      </c>
      <c r="P2324" s="29">
        <f>Produccion[[#This Row],[Kilos Producidos]]*VLOOKUP(Produccion[[#This Row],[PRODUCTO]],ValorXKG[#All],2,FALSE)</f>
        <v>0</v>
      </c>
    </row>
    <row r="2325" spans="4:16" x14ac:dyDescent="0.25">
      <c r="D2325" s="4" t="s">
        <v>825</v>
      </c>
      <c r="E2325" s="5">
        <v>44853</v>
      </c>
      <c r="F2325" s="6">
        <v>0.375</v>
      </c>
      <c r="G2325" s="6">
        <v>0.58333333333333337</v>
      </c>
      <c r="H2325" s="6">
        <f>MOD(Produccion[HORA FIN]-Produccion[HORA INICIO],1)</f>
        <v>0.20833333333333337</v>
      </c>
      <c r="I2325" s="16" t="s">
        <v>42</v>
      </c>
      <c r="J2325" s="7" t="s">
        <v>66</v>
      </c>
      <c r="K2325" s="7" t="s">
        <v>331</v>
      </c>
      <c r="L2325" s="7">
        <v>45</v>
      </c>
      <c r="M2325" s="7">
        <v>30</v>
      </c>
      <c r="N2325" s="7">
        <f>Produccion[[#This Row],[Cant. Bolsas]]*Produccion[[#This Row],[Kilos Bolsa]]</f>
        <v>1350</v>
      </c>
      <c r="O2325" s="8" t="s">
        <v>827</v>
      </c>
      <c r="P2325" s="29">
        <f>Produccion[[#This Row],[Kilos Producidos]]*VLOOKUP(Produccion[[#This Row],[PRODUCTO]],ValorXKG[#All],2,FALSE)</f>
        <v>155250</v>
      </c>
    </row>
    <row r="2326" spans="4:16" x14ac:dyDescent="0.25">
      <c r="D2326" s="4" t="s">
        <v>824</v>
      </c>
      <c r="E2326" s="5">
        <v>44853</v>
      </c>
      <c r="F2326" s="6">
        <v>0.58333333333333337</v>
      </c>
      <c r="G2326" s="6">
        <v>0.625</v>
      </c>
      <c r="H2326" s="6">
        <f>MOD(Produccion[HORA FIN]-Produccion[HORA INICIO],1)</f>
        <v>4.166666666666663E-2</v>
      </c>
      <c r="I2326" s="16" t="s">
        <v>40</v>
      </c>
      <c r="J2326" s="7" t="s">
        <v>783</v>
      </c>
      <c r="K2326" s="7" t="s">
        <v>64</v>
      </c>
      <c r="L2326" s="7">
        <v>6</v>
      </c>
      <c r="M2326" s="7">
        <v>30</v>
      </c>
      <c r="N2326" s="7">
        <f>Produccion[[#This Row],[Cant. Bolsas]]*Produccion[[#This Row],[Kilos Bolsa]]</f>
        <v>180</v>
      </c>
      <c r="O2326" s="8" t="s">
        <v>827</v>
      </c>
      <c r="P2326" s="29">
        <f>Produccion[[#This Row],[Kilos Producidos]]*VLOOKUP(Produccion[[#This Row],[PRODUCTO]],ValorXKG[#All],2,FALSE)</f>
        <v>20700</v>
      </c>
    </row>
    <row r="2327" spans="4:16" x14ac:dyDescent="0.25">
      <c r="D2327" s="4" t="s">
        <v>824</v>
      </c>
      <c r="E2327" s="5">
        <v>44853</v>
      </c>
      <c r="F2327" s="6">
        <v>0.625</v>
      </c>
      <c r="G2327" s="6">
        <v>0.66666666666666663</v>
      </c>
      <c r="H2327" s="6">
        <f>MOD(Produccion[HORA FIN]-Produccion[HORA INICIO],1)</f>
        <v>4.166666666666663E-2</v>
      </c>
      <c r="I2327" s="16" t="s">
        <v>22</v>
      </c>
      <c r="J2327" s="7" t="s">
        <v>783</v>
      </c>
      <c r="K2327" s="7" t="s">
        <v>23</v>
      </c>
      <c r="L2327" s="7"/>
      <c r="M2327" s="7"/>
      <c r="N2327" s="7">
        <f>Produccion[[#This Row],[Cant. Bolsas]]*Produccion[[#This Row],[Kilos Bolsa]]</f>
        <v>0</v>
      </c>
      <c r="O2327" s="8" t="s">
        <v>28</v>
      </c>
      <c r="P2327" s="29">
        <f>Produccion[[#This Row],[Kilos Producidos]]*VLOOKUP(Produccion[[#This Row],[PRODUCTO]],ValorXKG[#All],2,FALSE)</f>
        <v>0</v>
      </c>
    </row>
    <row r="2328" spans="4:16" x14ac:dyDescent="0.25">
      <c r="D2328" s="4" t="s">
        <v>824</v>
      </c>
      <c r="E2328" s="5">
        <v>44853</v>
      </c>
      <c r="F2328" s="6">
        <v>0.66666666666666663</v>
      </c>
      <c r="G2328" s="6">
        <v>0.91666666666666663</v>
      </c>
      <c r="H2328" s="6">
        <f>MOD(Produccion[HORA FIN]-Produccion[HORA INICIO],1)</f>
        <v>0.25</v>
      </c>
      <c r="I2328" s="16" t="s">
        <v>141</v>
      </c>
      <c r="J2328" s="7" t="s">
        <v>783</v>
      </c>
      <c r="K2328" s="7" t="s">
        <v>36</v>
      </c>
      <c r="L2328" s="7">
        <v>33</v>
      </c>
      <c r="M2328" s="7">
        <v>30</v>
      </c>
      <c r="N2328" s="7">
        <f>Produccion[[#This Row],[Cant. Bolsas]]*Produccion[[#This Row],[Kilos Bolsa]]</f>
        <v>990</v>
      </c>
      <c r="O2328" s="8" t="s">
        <v>827</v>
      </c>
      <c r="P2328" s="29">
        <f>Produccion[[#This Row],[Kilos Producidos]]*VLOOKUP(Produccion[[#This Row],[PRODUCTO]],ValorXKG[#All],2,FALSE)</f>
        <v>113850</v>
      </c>
    </row>
    <row r="2329" spans="4:16" x14ac:dyDescent="0.25">
      <c r="D2329" s="4" t="s">
        <v>824</v>
      </c>
      <c r="E2329" s="5">
        <v>44853</v>
      </c>
      <c r="F2329" s="6">
        <v>0.66666666666666663</v>
      </c>
      <c r="G2329" s="6">
        <v>0.91666666666666663</v>
      </c>
      <c r="H2329" s="6">
        <f>MOD(Produccion[HORA FIN]-Produccion[HORA INICIO],1)</f>
        <v>0.25</v>
      </c>
      <c r="I2329" s="16" t="s">
        <v>291</v>
      </c>
      <c r="J2329" s="7" t="s">
        <v>783</v>
      </c>
      <c r="K2329" s="7" t="s">
        <v>38</v>
      </c>
      <c r="L2329" s="7">
        <v>50</v>
      </c>
      <c r="M2329" s="7">
        <v>20</v>
      </c>
      <c r="N2329" s="7">
        <f>Produccion[[#This Row],[Cant. Bolsas]]*Produccion[[#This Row],[Kilos Bolsa]]</f>
        <v>1000</v>
      </c>
      <c r="O2329" s="8" t="s">
        <v>827</v>
      </c>
      <c r="P2329" s="29">
        <f>Produccion[[#This Row],[Kilos Producidos]]*VLOOKUP(Produccion[[#This Row],[PRODUCTO]],ValorXKG[#All],2,FALSE)</f>
        <v>165000</v>
      </c>
    </row>
    <row r="2330" spans="4:16" x14ac:dyDescent="0.25">
      <c r="D2330" s="4" t="s">
        <v>826</v>
      </c>
      <c r="E2330" s="5">
        <v>44853</v>
      </c>
      <c r="F2330" s="6">
        <v>0.91666666666666663</v>
      </c>
      <c r="G2330" s="6">
        <v>7.9861111111111105E-2</v>
      </c>
      <c r="H2330" s="6">
        <f>MOD(Produccion[HORA FIN]-Produccion[HORA INICIO],1)</f>
        <v>0.16319444444444442</v>
      </c>
      <c r="I2330" s="16" t="s">
        <v>580</v>
      </c>
      <c r="J2330" s="7" t="s">
        <v>788</v>
      </c>
      <c r="K2330" s="7" t="s">
        <v>36</v>
      </c>
      <c r="L2330" s="7">
        <v>17</v>
      </c>
      <c r="M2330" s="7">
        <v>30</v>
      </c>
      <c r="N2330" s="7">
        <f>Produccion[[#This Row],[Cant. Bolsas]]*Produccion[[#This Row],[Kilos Bolsa]]</f>
        <v>510</v>
      </c>
      <c r="O2330" s="8" t="s">
        <v>827</v>
      </c>
      <c r="P2330" s="29">
        <f>Produccion[[#This Row],[Kilos Producidos]]*VLOOKUP(Produccion[[#This Row],[PRODUCTO]],ValorXKG[#All],2,FALSE)</f>
        <v>58650</v>
      </c>
    </row>
    <row r="2331" spans="4:16" x14ac:dyDescent="0.25">
      <c r="D2331" s="4" t="s">
        <v>826</v>
      </c>
      <c r="E2331" s="5">
        <v>44853</v>
      </c>
      <c r="F2331" s="6">
        <v>0.91666666666666663</v>
      </c>
      <c r="G2331" s="6">
        <v>7.9861111111111105E-2</v>
      </c>
      <c r="H2331" s="6">
        <f>MOD(Produccion[HORA FIN]-Produccion[HORA INICIO],1)</f>
        <v>0.16319444444444442</v>
      </c>
      <c r="I2331" s="16" t="s">
        <v>581</v>
      </c>
      <c r="J2331" s="7" t="s">
        <v>788</v>
      </c>
      <c r="K2331" s="7" t="s">
        <v>38</v>
      </c>
      <c r="L2331" s="7">
        <v>25</v>
      </c>
      <c r="M2331" s="7">
        <v>20</v>
      </c>
      <c r="N2331" s="7">
        <f>Produccion[[#This Row],[Cant. Bolsas]]*Produccion[[#This Row],[Kilos Bolsa]]</f>
        <v>500</v>
      </c>
      <c r="O2331" s="8" t="s">
        <v>827</v>
      </c>
      <c r="P2331" s="29">
        <f>Produccion[[#This Row],[Kilos Producidos]]*VLOOKUP(Produccion[[#This Row],[PRODUCTO]],ValorXKG[#All],2,FALSE)</f>
        <v>82500</v>
      </c>
    </row>
    <row r="2332" spans="4:16" x14ac:dyDescent="0.25">
      <c r="D2332" s="4" t="s">
        <v>826</v>
      </c>
      <c r="E2332" s="5">
        <v>44853</v>
      </c>
      <c r="F2332" s="6">
        <v>7.9861111111111105E-2</v>
      </c>
      <c r="G2332" s="6">
        <v>0.15972222222222221</v>
      </c>
      <c r="H2332" s="6">
        <f>MOD(Produccion[HORA FIN]-Produccion[HORA INICIO],1)</f>
        <v>7.9861111111111105E-2</v>
      </c>
      <c r="I2332" s="16" t="s">
        <v>22</v>
      </c>
      <c r="J2332" s="7" t="s">
        <v>788</v>
      </c>
      <c r="K2332" s="7" t="s">
        <v>23</v>
      </c>
      <c r="L2332" s="7"/>
      <c r="M2332" s="7"/>
      <c r="N2332" s="7">
        <f>Produccion[[#This Row],[Cant. Bolsas]]*Produccion[[#This Row],[Kilos Bolsa]]</f>
        <v>0</v>
      </c>
      <c r="O2332" s="8" t="s">
        <v>41</v>
      </c>
      <c r="P2332" s="29">
        <f>Produccion[[#This Row],[Kilos Producidos]]*VLOOKUP(Produccion[[#This Row],[PRODUCTO]],ValorXKG[#All],2,FALSE)</f>
        <v>0</v>
      </c>
    </row>
    <row r="2333" spans="4:16" x14ac:dyDescent="0.25">
      <c r="D2333" s="4" t="s">
        <v>826</v>
      </c>
      <c r="E2333" s="5">
        <v>44853</v>
      </c>
      <c r="F2333" s="6">
        <v>0.15972222222222221</v>
      </c>
      <c r="G2333" s="6">
        <v>0.25</v>
      </c>
      <c r="H2333" s="6">
        <f>MOD(Produccion[HORA FIN]-Produccion[HORA INICIO],1)</f>
        <v>9.027777777777779E-2</v>
      </c>
      <c r="I2333" s="16" t="s">
        <v>582</v>
      </c>
      <c r="J2333" s="7" t="s">
        <v>788</v>
      </c>
      <c r="K2333" s="7" t="s">
        <v>13</v>
      </c>
      <c r="L2333" s="7">
        <v>19</v>
      </c>
      <c r="M2333" s="7">
        <v>50</v>
      </c>
      <c r="N2333" s="7">
        <f>Produccion[[#This Row],[Cant. Bolsas]]*Produccion[[#This Row],[Kilos Bolsa]]</f>
        <v>950</v>
      </c>
      <c r="O2333" s="8" t="s">
        <v>827</v>
      </c>
      <c r="P2333" s="29">
        <f>Produccion[[#This Row],[Kilos Producidos]]*VLOOKUP(Produccion[[#This Row],[PRODUCTO]],ValorXKG[#All],2,FALSE)</f>
        <v>95000</v>
      </c>
    </row>
    <row r="2334" spans="4:16" x14ac:dyDescent="0.25">
      <c r="D2334" s="4" t="s">
        <v>825</v>
      </c>
      <c r="E2334" s="5">
        <v>44854</v>
      </c>
      <c r="F2334" s="6">
        <v>0.25</v>
      </c>
      <c r="G2334" s="6">
        <v>0.58333333333333337</v>
      </c>
      <c r="H2334" s="6">
        <f>MOD(Produccion[HORA FIN]-Produccion[HORA INICIO],1)</f>
        <v>0.33333333333333337</v>
      </c>
      <c r="I2334" s="16" t="s">
        <v>392</v>
      </c>
      <c r="J2334" s="7" t="s">
        <v>66</v>
      </c>
      <c r="K2334" s="7" t="s">
        <v>13</v>
      </c>
      <c r="L2334" s="7">
        <v>45</v>
      </c>
      <c r="M2334" s="7">
        <v>50</v>
      </c>
      <c r="N2334" s="7">
        <f>Produccion[[#This Row],[Cant. Bolsas]]*Produccion[[#This Row],[Kilos Bolsa]]</f>
        <v>2250</v>
      </c>
      <c r="O2334" s="8" t="s">
        <v>827</v>
      </c>
      <c r="P2334" s="29">
        <f>Produccion[[#This Row],[Kilos Producidos]]*VLOOKUP(Produccion[[#This Row],[PRODUCTO]],ValorXKG[#All],2,FALSE)</f>
        <v>225000</v>
      </c>
    </row>
    <row r="2335" spans="4:16" x14ac:dyDescent="0.25">
      <c r="D2335" s="4" t="s">
        <v>824</v>
      </c>
      <c r="E2335" s="5">
        <v>44854</v>
      </c>
      <c r="F2335" s="6">
        <v>0.58333333333333337</v>
      </c>
      <c r="G2335" s="6">
        <v>0.70833333333333337</v>
      </c>
      <c r="H2335" s="6">
        <f>MOD(Produccion[HORA FIN]-Produccion[HORA INICIO],1)</f>
        <v>0.125</v>
      </c>
      <c r="I2335" s="16" t="s">
        <v>62</v>
      </c>
      <c r="J2335" s="7" t="s">
        <v>783</v>
      </c>
      <c r="K2335" s="7" t="s">
        <v>13</v>
      </c>
      <c r="L2335" s="7">
        <v>18</v>
      </c>
      <c r="M2335" s="7">
        <v>50</v>
      </c>
      <c r="N2335" s="7">
        <f>Produccion[[#This Row],[Cant. Bolsas]]*Produccion[[#This Row],[Kilos Bolsa]]</f>
        <v>900</v>
      </c>
      <c r="O2335" s="8" t="s">
        <v>827</v>
      </c>
      <c r="P2335" s="29">
        <f>Produccion[[#This Row],[Kilos Producidos]]*VLOOKUP(Produccion[[#This Row],[PRODUCTO]],ValorXKG[#All],2,FALSE)</f>
        <v>90000</v>
      </c>
    </row>
    <row r="2336" spans="4:16" x14ac:dyDescent="0.25">
      <c r="D2336" s="4" t="s">
        <v>824</v>
      </c>
      <c r="E2336" s="5">
        <v>44854</v>
      </c>
      <c r="F2336" s="6">
        <v>0.70833333333333337</v>
      </c>
      <c r="G2336" s="6">
        <v>0.73958333333333337</v>
      </c>
      <c r="H2336" s="6">
        <f>MOD(Produccion[HORA FIN]-Produccion[HORA INICIO],1)</f>
        <v>3.125E-2</v>
      </c>
      <c r="I2336" s="16" t="s">
        <v>22</v>
      </c>
      <c r="J2336" s="7" t="s">
        <v>783</v>
      </c>
      <c r="K2336" s="7" t="s">
        <v>23</v>
      </c>
      <c r="L2336" s="7"/>
      <c r="M2336" s="7"/>
      <c r="N2336" s="7">
        <f>Produccion[[#This Row],[Cant. Bolsas]]*Produccion[[#This Row],[Kilos Bolsa]]</f>
        <v>0</v>
      </c>
      <c r="O2336" s="8" t="s">
        <v>45</v>
      </c>
      <c r="P2336" s="29">
        <f>Produccion[[#This Row],[Kilos Producidos]]*VLOOKUP(Produccion[[#This Row],[PRODUCTO]],ValorXKG[#All],2,FALSE)</f>
        <v>0</v>
      </c>
    </row>
    <row r="2337" spans="4:16" x14ac:dyDescent="0.25">
      <c r="D2337" s="4" t="s">
        <v>824</v>
      </c>
      <c r="E2337" s="5">
        <v>44854</v>
      </c>
      <c r="F2337" s="6">
        <v>0.73958333333333337</v>
      </c>
      <c r="G2337" s="6">
        <v>0.91666666666666663</v>
      </c>
      <c r="H2337" s="6">
        <f>MOD(Produccion[HORA FIN]-Produccion[HORA INICIO],1)</f>
        <v>0.17708333333333326</v>
      </c>
      <c r="I2337" s="16" t="s">
        <v>583</v>
      </c>
      <c r="J2337" s="7" t="s">
        <v>783</v>
      </c>
      <c r="K2337" s="7" t="s">
        <v>19</v>
      </c>
      <c r="L2337" s="7">
        <v>23</v>
      </c>
      <c r="M2337" s="7">
        <v>50</v>
      </c>
      <c r="N2337" s="7">
        <f>Produccion[[#This Row],[Cant. Bolsas]]*Produccion[[#This Row],[Kilos Bolsa]]</f>
        <v>1150</v>
      </c>
      <c r="O2337" s="8" t="s">
        <v>827</v>
      </c>
      <c r="P2337" s="29">
        <f>Produccion[[#This Row],[Kilos Producidos]]*VLOOKUP(Produccion[[#This Row],[PRODUCTO]],ValorXKG[#All],2,FALSE)</f>
        <v>115000</v>
      </c>
    </row>
    <row r="2338" spans="4:16" x14ac:dyDescent="0.25">
      <c r="D2338" s="4" t="s">
        <v>826</v>
      </c>
      <c r="E2338" s="5">
        <v>44854</v>
      </c>
      <c r="F2338" s="6">
        <v>0.91666666666666663</v>
      </c>
      <c r="G2338" s="6">
        <v>1.3888888888888888E-2</v>
      </c>
      <c r="H2338" s="6">
        <f>MOD(Produccion[HORA FIN]-Produccion[HORA INICIO],1)</f>
        <v>9.722222222222221E-2</v>
      </c>
      <c r="I2338" s="16" t="s">
        <v>584</v>
      </c>
      <c r="J2338" s="7" t="s">
        <v>788</v>
      </c>
      <c r="K2338" s="7" t="s">
        <v>19</v>
      </c>
      <c r="L2338" s="7">
        <v>15</v>
      </c>
      <c r="M2338" s="7">
        <v>50</v>
      </c>
      <c r="N2338" s="7">
        <f>Produccion[[#This Row],[Cant. Bolsas]]*Produccion[[#This Row],[Kilos Bolsa]]</f>
        <v>750</v>
      </c>
      <c r="O2338" s="8" t="s">
        <v>827</v>
      </c>
      <c r="P2338" s="29">
        <f>Produccion[[#This Row],[Kilos Producidos]]*VLOOKUP(Produccion[[#This Row],[PRODUCTO]],ValorXKG[#All],2,FALSE)</f>
        <v>75000</v>
      </c>
    </row>
    <row r="2339" spans="4:16" x14ac:dyDescent="0.25">
      <c r="D2339" s="4" t="s">
        <v>826</v>
      </c>
      <c r="E2339" s="5">
        <v>44854</v>
      </c>
      <c r="F2339" s="6">
        <v>1.3888888888888888E-2</v>
      </c>
      <c r="G2339" s="6">
        <v>9.375E-2</v>
      </c>
      <c r="H2339" s="6">
        <f>MOD(Produccion[HORA FIN]-Produccion[HORA INICIO],1)</f>
        <v>7.9861111111111105E-2</v>
      </c>
      <c r="I2339" s="16" t="s">
        <v>22</v>
      </c>
      <c r="J2339" s="7" t="s">
        <v>788</v>
      </c>
      <c r="K2339" s="7" t="s">
        <v>23</v>
      </c>
      <c r="L2339" s="7">
        <v>0</v>
      </c>
      <c r="M2339" s="7">
        <v>0</v>
      </c>
      <c r="N2339" s="7">
        <f>Produccion[[#This Row],[Cant. Bolsas]]*Produccion[[#This Row],[Kilos Bolsa]]</f>
        <v>0</v>
      </c>
      <c r="O2339" s="8" t="s">
        <v>28</v>
      </c>
      <c r="P2339" s="29">
        <f>Produccion[[#This Row],[Kilos Producidos]]*VLOOKUP(Produccion[[#This Row],[PRODUCTO]],ValorXKG[#All],2,FALSE)</f>
        <v>0</v>
      </c>
    </row>
    <row r="2340" spans="4:16" x14ac:dyDescent="0.25">
      <c r="D2340" s="4" t="s">
        <v>826</v>
      </c>
      <c r="E2340" s="5">
        <v>44854</v>
      </c>
      <c r="F2340" s="6">
        <v>9.375E-2</v>
      </c>
      <c r="G2340" s="6">
        <v>0.25</v>
      </c>
      <c r="H2340" s="6">
        <f>MOD(Produccion[HORA FIN]-Produccion[HORA INICIO],1)</f>
        <v>0.15625</v>
      </c>
      <c r="I2340" s="16" t="s">
        <v>166</v>
      </c>
      <c r="J2340" s="7" t="s">
        <v>788</v>
      </c>
      <c r="K2340" s="7" t="s">
        <v>30</v>
      </c>
      <c r="L2340" s="7">
        <v>65</v>
      </c>
      <c r="M2340" s="7">
        <v>20</v>
      </c>
      <c r="N2340" s="7">
        <f>Produccion[[#This Row],[Cant. Bolsas]]*Produccion[[#This Row],[Kilos Bolsa]]</f>
        <v>1300</v>
      </c>
      <c r="O2340" s="8" t="s">
        <v>827</v>
      </c>
      <c r="P2340" s="29">
        <f>Produccion[[#This Row],[Kilos Producidos]]*VLOOKUP(Produccion[[#This Row],[PRODUCTO]],ValorXKG[#All],2,FALSE)</f>
        <v>117000</v>
      </c>
    </row>
    <row r="2341" spans="4:16" x14ac:dyDescent="0.25">
      <c r="D2341" s="4" t="s">
        <v>825</v>
      </c>
      <c r="E2341" s="5">
        <v>44855</v>
      </c>
      <c r="F2341" s="6">
        <v>0.25</v>
      </c>
      <c r="G2341" s="6">
        <v>0.38194444444444442</v>
      </c>
      <c r="H2341" s="6">
        <f>MOD(Produccion[HORA FIN]-Produccion[HORA INICIO],1)</f>
        <v>0.13194444444444442</v>
      </c>
      <c r="I2341" s="16" t="s">
        <v>585</v>
      </c>
      <c r="J2341" s="7" t="s">
        <v>66</v>
      </c>
      <c r="K2341" s="7" t="s">
        <v>13</v>
      </c>
      <c r="L2341" s="7">
        <v>31</v>
      </c>
      <c r="M2341" s="7">
        <v>20</v>
      </c>
      <c r="N2341" s="7">
        <f>Produccion[[#This Row],[Cant. Bolsas]]*Produccion[[#This Row],[Kilos Bolsa]]</f>
        <v>620</v>
      </c>
      <c r="O2341" s="8" t="s">
        <v>827</v>
      </c>
      <c r="P2341" s="29">
        <f>Produccion[[#This Row],[Kilos Producidos]]*VLOOKUP(Produccion[[#This Row],[PRODUCTO]],ValorXKG[#All],2,FALSE)</f>
        <v>62000</v>
      </c>
    </row>
    <row r="2342" spans="4:16" x14ac:dyDescent="0.25">
      <c r="D2342" s="4" t="s">
        <v>825</v>
      </c>
      <c r="E2342" s="5">
        <v>44855</v>
      </c>
      <c r="F2342" s="6">
        <v>0.38194444444444442</v>
      </c>
      <c r="G2342" s="6">
        <v>0.4375</v>
      </c>
      <c r="H2342" s="6">
        <f>MOD(Produccion[HORA FIN]-Produccion[HORA INICIO],1)</f>
        <v>5.555555555555558E-2</v>
      </c>
      <c r="I2342" s="16" t="s">
        <v>22</v>
      </c>
      <c r="J2342" s="7" t="s">
        <v>66</v>
      </c>
      <c r="K2342" s="7" t="s">
        <v>23</v>
      </c>
      <c r="L2342" s="7"/>
      <c r="M2342" s="7"/>
      <c r="N2342" s="7">
        <f>Produccion[[#This Row],[Cant. Bolsas]]*Produccion[[#This Row],[Kilos Bolsa]]</f>
        <v>0</v>
      </c>
      <c r="O2342" s="8" t="s">
        <v>28</v>
      </c>
      <c r="P2342" s="29">
        <f>Produccion[[#This Row],[Kilos Producidos]]*VLOOKUP(Produccion[[#This Row],[PRODUCTO]],ValorXKG[#All],2,FALSE)</f>
        <v>0</v>
      </c>
    </row>
    <row r="2343" spans="4:16" x14ac:dyDescent="0.25">
      <c r="D2343" s="4" t="s">
        <v>825</v>
      </c>
      <c r="E2343" s="5">
        <v>44855</v>
      </c>
      <c r="F2343" s="6">
        <v>0.4375</v>
      </c>
      <c r="G2343" s="6">
        <v>0.58333333333333337</v>
      </c>
      <c r="H2343" s="6">
        <f>MOD(Produccion[HORA FIN]-Produccion[HORA INICIO],1)</f>
        <v>0.14583333333333337</v>
      </c>
      <c r="I2343" s="16" t="s">
        <v>418</v>
      </c>
      <c r="J2343" s="7" t="s">
        <v>66</v>
      </c>
      <c r="K2343" s="7" t="s">
        <v>13</v>
      </c>
      <c r="L2343" s="7">
        <v>27</v>
      </c>
      <c r="M2343" s="7">
        <v>50</v>
      </c>
      <c r="N2343" s="7">
        <f>Produccion[[#This Row],[Cant. Bolsas]]*Produccion[[#This Row],[Kilos Bolsa]]</f>
        <v>1350</v>
      </c>
      <c r="O2343" s="8" t="s">
        <v>827</v>
      </c>
      <c r="P2343" s="29">
        <f>Produccion[[#This Row],[Kilos Producidos]]*VLOOKUP(Produccion[[#This Row],[PRODUCTO]],ValorXKG[#All],2,FALSE)</f>
        <v>135000</v>
      </c>
    </row>
    <row r="2344" spans="4:16" x14ac:dyDescent="0.25">
      <c r="D2344" s="4" t="s">
        <v>824</v>
      </c>
      <c r="E2344" s="5">
        <v>44855</v>
      </c>
      <c r="F2344" s="6">
        <v>0.58333333333333337</v>
      </c>
      <c r="G2344" s="6">
        <v>0.70833333333333337</v>
      </c>
      <c r="H2344" s="6">
        <f>MOD(Produccion[HORA FIN]-Produccion[HORA INICIO],1)</f>
        <v>0.125</v>
      </c>
      <c r="I2344" s="16" t="s">
        <v>22</v>
      </c>
      <c r="J2344" s="7" t="s">
        <v>783</v>
      </c>
      <c r="K2344" s="7" t="s">
        <v>13</v>
      </c>
      <c r="L2344" s="7"/>
      <c r="M2344" s="7">
        <v>50</v>
      </c>
      <c r="N2344" s="7">
        <f>Produccion[[#This Row],[Cant. Bolsas]]*Produccion[[#This Row],[Kilos Bolsa]]</f>
        <v>0</v>
      </c>
      <c r="O2344" s="8" t="s">
        <v>827</v>
      </c>
      <c r="P2344" s="29">
        <f>Produccion[[#This Row],[Kilos Producidos]]*VLOOKUP(Produccion[[#This Row],[PRODUCTO]],ValorXKG[#All],2,FALSE)</f>
        <v>0</v>
      </c>
    </row>
    <row r="2345" spans="4:16" x14ac:dyDescent="0.25">
      <c r="D2345" s="4" t="s">
        <v>824</v>
      </c>
      <c r="E2345" s="5">
        <v>44855</v>
      </c>
      <c r="F2345" s="6">
        <v>0.70833333333333337</v>
      </c>
      <c r="G2345" s="6">
        <v>0.75</v>
      </c>
      <c r="H2345" s="6">
        <f>MOD(Produccion[HORA FIN]-Produccion[HORA INICIO],1)</f>
        <v>4.166666666666663E-2</v>
      </c>
      <c r="I2345" s="16" t="s">
        <v>22</v>
      </c>
      <c r="J2345" s="7" t="s">
        <v>783</v>
      </c>
      <c r="K2345" s="7" t="s">
        <v>23</v>
      </c>
      <c r="L2345" s="7"/>
      <c r="M2345" s="7"/>
      <c r="N2345" s="7">
        <f>Produccion[[#This Row],[Cant. Bolsas]]*Produccion[[#This Row],[Kilos Bolsa]]</f>
        <v>0</v>
      </c>
      <c r="O2345" s="8" t="s">
        <v>28</v>
      </c>
      <c r="P2345" s="29">
        <f>Produccion[[#This Row],[Kilos Producidos]]*VLOOKUP(Produccion[[#This Row],[PRODUCTO]],ValorXKG[#All],2,FALSE)</f>
        <v>0</v>
      </c>
    </row>
    <row r="2346" spans="4:16" x14ac:dyDescent="0.25">
      <c r="D2346" s="4" t="s">
        <v>824</v>
      </c>
      <c r="E2346" s="5">
        <v>44855</v>
      </c>
      <c r="F2346" s="6">
        <v>0.75</v>
      </c>
      <c r="G2346" s="6">
        <v>0.91666666666666663</v>
      </c>
      <c r="H2346" s="6">
        <f>MOD(Produccion[HORA FIN]-Produccion[HORA INICIO],1)</f>
        <v>0.16666666666666663</v>
      </c>
      <c r="I2346" s="16" t="s">
        <v>35</v>
      </c>
      <c r="J2346" s="7" t="s">
        <v>783</v>
      </c>
      <c r="K2346" s="7" t="s">
        <v>30</v>
      </c>
      <c r="L2346" s="7">
        <v>72</v>
      </c>
      <c r="M2346" s="7">
        <v>20</v>
      </c>
      <c r="N2346" s="7">
        <f>Produccion[[#This Row],[Cant. Bolsas]]*Produccion[[#This Row],[Kilos Bolsa]]</f>
        <v>1440</v>
      </c>
      <c r="O2346" s="8" t="s">
        <v>827</v>
      </c>
      <c r="P2346" s="29">
        <f>Produccion[[#This Row],[Kilos Producidos]]*VLOOKUP(Produccion[[#This Row],[PRODUCTO]],ValorXKG[#All],2,FALSE)</f>
        <v>129600</v>
      </c>
    </row>
    <row r="2347" spans="4:16" x14ac:dyDescent="0.25">
      <c r="D2347" s="4" t="s">
        <v>826</v>
      </c>
      <c r="E2347" s="5">
        <v>44855</v>
      </c>
      <c r="F2347" s="6">
        <v>0.91666666666666663</v>
      </c>
      <c r="G2347" s="6">
        <v>0.25</v>
      </c>
      <c r="H2347" s="6">
        <f>MOD(Produccion[HORA FIN]-Produccion[HORA INICIO],1)</f>
        <v>0.33333333333333337</v>
      </c>
      <c r="I2347" s="16" t="s">
        <v>390</v>
      </c>
      <c r="J2347" s="7" t="s">
        <v>788</v>
      </c>
      <c r="K2347" s="7" t="s">
        <v>30</v>
      </c>
      <c r="L2347" s="7">
        <v>115</v>
      </c>
      <c r="M2347" s="7">
        <v>20</v>
      </c>
      <c r="N2347" s="7">
        <f>Produccion[[#This Row],[Cant. Bolsas]]*Produccion[[#This Row],[Kilos Bolsa]]</f>
        <v>2300</v>
      </c>
      <c r="O2347" s="8" t="s">
        <v>827</v>
      </c>
      <c r="P2347" s="29">
        <f>Produccion[[#This Row],[Kilos Producidos]]*VLOOKUP(Produccion[[#This Row],[PRODUCTO]],ValorXKG[#All],2,FALSE)</f>
        <v>207000</v>
      </c>
    </row>
    <row r="2348" spans="4:16" x14ac:dyDescent="0.25">
      <c r="D2348" s="4" t="s">
        <v>826</v>
      </c>
      <c r="E2348" s="5">
        <v>44857</v>
      </c>
      <c r="F2348" s="6">
        <v>0.91666666666666663</v>
      </c>
      <c r="G2348" s="6">
        <v>0.94444444444444442</v>
      </c>
      <c r="H2348" s="6">
        <f>MOD(Produccion[HORA FIN]-Produccion[HORA INICIO],1)</f>
        <v>2.777777777777779E-2</v>
      </c>
      <c r="I2348" s="16" t="s">
        <v>22</v>
      </c>
      <c r="J2348" s="7" t="s">
        <v>788</v>
      </c>
      <c r="K2348" s="7" t="s">
        <v>23</v>
      </c>
      <c r="L2348" s="7"/>
      <c r="M2348" s="7"/>
      <c r="N2348" s="7">
        <f>Produccion[[#This Row],[Cant. Bolsas]]*Produccion[[#This Row],[Kilos Bolsa]]</f>
        <v>0</v>
      </c>
      <c r="O2348" s="8" t="s">
        <v>45</v>
      </c>
      <c r="P2348" s="29">
        <f>Produccion[[#This Row],[Kilos Producidos]]*VLOOKUP(Produccion[[#This Row],[PRODUCTO]],ValorXKG[#All],2,FALSE)</f>
        <v>0</v>
      </c>
    </row>
    <row r="2349" spans="4:16" x14ac:dyDescent="0.25">
      <c r="D2349" s="4" t="s">
        <v>826</v>
      </c>
      <c r="E2349" s="5">
        <v>44857</v>
      </c>
      <c r="F2349" s="6">
        <v>0.94444444444444442</v>
      </c>
      <c r="G2349" s="6">
        <v>0.25</v>
      </c>
      <c r="H2349" s="6">
        <f>MOD(Produccion[HORA FIN]-Produccion[HORA INICIO],1)</f>
        <v>0.30555555555555558</v>
      </c>
      <c r="I2349" s="16" t="s">
        <v>586</v>
      </c>
      <c r="J2349" s="7" t="s">
        <v>788</v>
      </c>
      <c r="K2349" s="7" t="s">
        <v>32</v>
      </c>
      <c r="L2349" s="7">
        <v>83</v>
      </c>
      <c r="M2349" s="7">
        <v>30</v>
      </c>
      <c r="N2349" s="7">
        <f>Produccion[[#This Row],[Cant. Bolsas]]*Produccion[[#This Row],[Kilos Bolsa]]</f>
        <v>2490</v>
      </c>
      <c r="O2349" s="8" t="s">
        <v>827</v>
      </c>
      <c r="P2349" s="29">
        <f>Produccion[[#This Row],[Kilos Producidos]]*VLOOKUP(Produccion[[#This Row],[PRODUCTO]],ValorXKG[#All],2,FALSE)</f>
        <v>286350</v>
      </c>
    </row>
    <row r="2350" spans="4:16" x14ac:dyDescent="0.25">
      <c r="D2350" s="4" t="s">
        <v>825</v>
      </c>
      <c r="E2350" s="5">
        <v>44858</v>
      </c>
      <c r="F2350" s="6">
        <v>0.25</v>
      </c>
      <c r="G2350" s="6">
        <v>0.375</v>
      </c>
      <c r="H2350" s="6">
        <f>MOD(Produccion[HORA FIN]-Produccion[HORA INICIO],1)</f>
        <v>0.125</v>
      </c>
      <c r="I2350" s="16" t="s">
        <v>12</v>
      </c>
      <c r="J2350" s="7" t="s">
        <v>66</v>
      </c>
      <c r="K2350" s="7" t="s">
        <v>64</v>
      </c>
      <c r="L2350" s="7">
        <v>20</v>
      </c>
      <c r="M2350" s="7">
        <v>30</v>
      </c>
      <c r="N2350" s="7">
        <f>Produccion[[#This Row],[Cant. Bolsas]]*Produccion[[#This Row],[Kilos Bolsa]]</f>
        <v>600</v>
      </c>
      <c r="O2350" s="8" t="s">
        <v>827</v>
      </c>
      <c r="P2350" s="29">
        <f>Produccion[[#This Row],[Kilos Producidos]]*VLOOKUP(Produccion[[#This Row],[PRODUCTO]],ValorXKG[#All],2,FALSE)</f>
        <v>69000</v>
      </c>
    </row>
    <row r="2351" spans="4:16" x14ac:dyDescent="0.25">
      <c r="D2351" s="4" t="s">
        <v>825</v>
      </c>
      <c r="E2351" s="5">
        <v>44858</v>
      </c>
      <c r="F2351" s="6">
        <v>0.375</v>
      </c>
      <c r="G2351" s="6">
        <v>0.4236111111111111</v>
      </c>
      <c r="H2351" s="6">
        <f>MOD(Produccion[HORA FIN]-Produccion[HORA INICIO],1)</f>
        <v>4.8611111111111105E-2</v>
      </c>
      <c r="I2351" s="16" t="s">
        <v>22</v>
      </c>
      <c r="J2351" s="7" t="s">
        <v>66</v>
      </c>
      <c r="K2351" s="7" t="s">
        <v>23</v>
      </c>
      <c r="L2351" s="7"/>
      <c r="M2351" s="7"/>
      <c r="N2351" s="7">
        <f>Produccion[[#This Row],[Cant. Bolsas]]*Produccion[[#This Row],[Kilos Bolsa]]</f>
        <v>0</v>
      </c>
      <c r="O2351" s="8" t="s">
        <v>28</v>
      </c>
      <c r="P2351" s="29">
        <f>Produccion[[#This Row],[Kilos Producidos]]*VLOOKUP(Produccion[[#This Row],[PRODUCTO]],ValorXKG[#All],2,FALSE)</f>
        <v>0</v>
      </c>
    </row>
    <row r="2352" spans="4:16" x14ac:dyDescent="0.25">
      <c r="D2352" s="4" t="s">
        <v>825</v>
      </c>
      <c r="E2352" s="5">
        <v>44858</v>
      </c>
      <c r="F2352" s="6">
        <v>0.4236111111111111</v>
      </c>
      <c r="G2352" s="6">
        <v>0.52083333333333337</v>
      </c>
      <c r="H2352" s="6">
        <f>MOD(Produccion[HORA FIN]-Produccion[HORA INICIO],1)</f>
        <v>9.7222222222222265E-2</v>
      </c>
      <c r="I2352" s="16" t="s">
        <v>379</v>
      </c>
      <c r="J2352" s="7" t="s">
        <v>66</v>
      </c>
      <c r="K2352" s="7" t="s">
        <v>26</v>
      </c>
      <c r="L2352" s="7">
        <v>25</v>
      </c>
      <c r="M2352" s="7">
        <v>40</v>
      </c>
      <c r="N2352" s="7">
        <f>Produccion[[#This Row],[Cant. Bolsas]]*Produccion[[#This Row],[Kilos Bolsa]]</f>
        <v>1000</v>
      </c>
      <c r="O2352" s="8" t="s">
        <v>827</v>
      </c>
      <c r="P2352" s="29">
        <f>Produccion[[#This Row],[Kilos Producidos]]*VLOOKUP(Produccion[[#This Row],[PRODUCTO]],ValorXKG[#All],2,FALSE)</f>
        <v>150000</v>
      </c>
    </row>
    <row r="2353" spans="4:16" x14ac:dyDescent="0.25">
      <c r="D2353" s="4" t="s">
        <v>825</v>
      </c>
      <c r="E2353" s="5">
        <v>44858</v>
      </c>
      <c r="F2353" s="6">
        <v>0.52083333333333337</v>
      </c>
      <c r="G2353" s="6">
        <v>0.58333333333333337</v>
      </c>
      <c r="H2353" s="6">
        <f>MOD(Produccion[HORA FIN]-Produccion[HORA INICIO],1)</f>
        <v>6.25E-2</v>
      </c>
      <c r="I2353" s="16" t="s">
        <v>22</v>
      </c>
      <c r="J2353" s="7" t="s">
        <v>66</v>
      </c>
      <c r="K2353" s="7" t="s">
        <v>23</v>
      </c>
      <c r="L2353" s="7"/>
      <c r="M2353" s="7"/>
      <c r="N2353" s="7">
        <f>Produccion[[#This Row],[Cant. Bolsas]]*Produccion[[#This Row],[Kilos Bolsa]]</f>
        <v>0</v>
      </c>
      <c r="O2353" s="8" t="s">
        <v>41</v>
      </c>
      <c r="P2353" s="29">
        <f>Produccion[[#This Row],[Kilos Producidos]]*VLOOKUP(Produccion[[#This Row],[PRODUCTO]],ValorXKG[#All],2,FALSE)</f>
        <v>0</v>
      </c>
    </row>
    <row r="2354" spans="4:16" x14ac:dyDescent="0.25">
      <c r="D2354" s="4" t="s">
        <v>824</v>
      </c>
      <c r="E2354" s="5">
        <v>44858</v>
      </c>
      <c r="F2354" s="6">
        <v>0.58333333333333337</v>
      </c>
      <c r="G2354" s="6">
        <v>0.61111111111111116</v>
      </c>
      <c r="H2354" s="6">
        <f>MOD(Produccion[HORA FIN]-Produccion[HORA INICIO],1)</f>
        <v>2.777777777777779E-2</v>
      </c>
      <c r="I2354" s="16" t="s">
        <v>22</v>
      </c>
      <c r="J2354" s="7" t="s">
        <v>783</v>
      </c>
      <c r="K2354" s="7" t="s">
        <v>23</v>
      </c>
      <c r="L2354" s="7"/>
      <c r="M2354" s="7"/>
      <c r="N2354" s="7">
        <f>Produccion[[#This Row],[Cant. Bolsas]]*Produccion[[#This Row],[Kilos Bolsa]]</f>
        <v>0</v>
      </c>
      <c r="O2354" s="8" t="s">
        <v>41</v>
      </c>
      <c r="P2354" s="29">
        <f>Produccion[[#This Row],[Kilos Producidos]]*VLOOKUP(Produccion[[#This Row],[PRODUCTO]],ValorXKG[#All],2,FALSE)</f>
        <v>0</v>
      </c>
    </row>
    <row r="2355" spans="4:16" x14ac:dyDescent="0.25">
      <c r="D2355" s="4" t="s">
        <v>824</v>
      </c>
      <c r="E2355" s="5">
        <v>44858</v>
      </c>
      <c r="F2355" s="6">
        <v>0.61111111111111116</v>
      </c>
      <c r="G2355" s="6">
        <v>0.91666666666666663</v>
      </c>
      <c r="H2355" s="6">
        <f>MOD(Produccion[HORA FIN]-Produccion[HORA INICIO],1)</f>
        <v>0.30555555555555547</v>
      </c>
      <c r="I2355" s="16" t="s">
        <v>587</v>
      </c>
      <c r="J2355" s="7" t="s">
        <v>783</v>
      </c>
      <c r="K2355" s="7" t="s">
        <v>36</v>
      </c>
      <c r="L2355" s="7">
        <v>43</v>
      </c>
      <c r="M2355" s="7">
        <v>30</v>
      </c>
      <c r="N2355" s="7">
        <f>Produccion[[#This Row],[Cant. Bolsas]]*Produccion[[#This Row],[Kilos Bolsa]]</f>
        <v>1290</v>
      </c>
      <c r="O2355" s="8" t="s">
        <v>827</v>
      </c>
      <c r="P2355" s="29">
        <f>Produccion[[#This Row],[Kilos Producidos]]*VLOOKUP(Produccion[[#This Row],[PRODUCTO]],ValorXKG[#All],2,FALSE)</f>
        <v>148350</v>
      </c>
    </row>
    <row r="2356" spans="4:16" x14ac:dyDescent="0.25">
      <c r="D2356" s="4" t="s">
        <v>824</v>
      </c>
      <c r="E2356" s="5">
        <v>44858</v>
      </c>
      <c r="F2356" s="6">
        <v>0.61111111111111116</v>
      </c>
      <c r="G2356" s="6">
        <v>0.91666666666666663</v>
      </c>
      <c r="H2356" s="6">
        <f>MOD(Produccion[HORA FIN]-Produccion[HORA INICIO],1)</f>
        <v>0.30555555555555547</v>
      </c>
      <c r="I2356" s="16" t="s">
        <v>588</v>
      </c>
      <c r="J2356" s="7" t="s">
        <v>783</v>
      </c>
      <c r="K2356" s="7" t="s">
        <v>38</v>
      </c>
      <c r="L2356" s="7">
        <v>65</v>
      </c>
      <c r="M2356" s="7">
        <v>20</v>
      </c>
      <c r="N2356" s="7">
        <f>Produccion[[#This Row],[Cant. Bolsas]]*Produccion[[#This Row],[Kilos Bolsa]]</f>
        <v>1300</v>
      </c>
      <c r="O2356" s="8" t="s">
        <v>827</v>
      </c>
      <c r="P2356" s="29">
        <f>Produccion[[#This Row],[Kilos Producidos]]*VLOOKUP(Produccion[[#This Row],[PRODUCTO]],ValorXKG[#All],2,FALSE)</f>
        <v>214500</v>
      </c>
    </row>
    <row r="2357" spans="4:16" x14ac:dyDescent="0.25">
      <c r="D2357" s="4" t="s">
        <v>826</v>
      </c>
      <c r="E2357" s="5">
        <v>44858</v>
      </c>
      <c r="F2357" s="6">
        <v>0.91666666666666663</v>
      </c>
      <c r="G2357" s="6">
        <v>0.10416666666666667</v>
      </c>
      <c r="H2357" s="6">
        <f>MOD(Produccion[HORA FIN]-Produccion[HORA INICIO],1)</f>
        <v>0.1875</v>
      </c>
      <c r="I2357" s="16" t="s">
        <v>589</v>
      </c>
      <c r="J2357" s="7" t="s">
        <v>788</v>
      </c>
      <c r="K2357" s="7" t="s">
        <v>38</v>
      </c>
      <c r="L2357" s="7">
        <v>43</v>
      </c>
      <c r="M2357" s="7">
        <v>20</v>
      </c>
      <c r="N2357" s="7">
        <f>Produccion[[#This Row],[Cant. Bolsas]]*Produccion[[#This Row],[Kilos Bolsa]]</f>
        <v>860</v>
      </c>
      <c r="O2357" s="8" t="s">
        <v>827</v>
      </c>
      <c r="P2357" s="29">
        <f>Produccion[[#This Row],[Kilos Producidos]]*VLOOKUP(Produccion[[#This Row],[PRODUCTO]],ValorXKG[#All],2,FALSE)</f>
        <v>141900</v>
      </c>
    </row>
    <row r="2358" spans="4:16" x14ac:dyDescent="0.25">
      <c r="D2358" s="4" t="s">
        <v>826</v>
      </c>
      <c r="E2358" s="5">
        <v>44858</v>
      </c>
      <c r="F2358" s="6">
        <v>0.91666666666666663</v>
      </c>
      <c r="G2358" s="6">
        <v>0.10416666666666667</v>
      </c>
      <c r="H2358" s="6">
        <f>MOD(Produccion[HORA FIN]-Produccion[HORA INICIO],1)</f>
        <v>0.1875</v>
      </c>
      <c r="I2358" s="16" t="s">
        <v>101</v>
      </c>
      <c r="J2358" s="7" t="s">
        <v>788</v>
      </c>
      <c r="K2358" s="7" t="s">
        <v>36</v>
      </c>
      <c r="L2358" s="7">
        <v>20</v>
      </c>
      <c r="M2358" s="7">
        <v>30</v>
      </c>
      <c r="N2358" s="7">
        <f>Produccion[[#This Row],[Cant. Bolsas]]*Produccion[[#This Row],[Kilos Bolsa]]</f>
        <v>600</v>
      </c>
      <c r="O2358" s="8" t="s">
        <v>827</v>
      </c>
      <c r="P2358" s="29">
        <f>Produccion[[#This Row],[Kilos Producidos]]*VLOOKUP(Produccion[[#This Row],[PRODUCTO]],ValorXKG[#All],2,FALSE)</f>
        <v>69000</v>
      </c>
    </row>
    <row r="2359" spans="4:16" x14ac:dyDescent="0.25">
      <c r="D2359" s="4" t="s">
        <v>826</v>
      </c>
      <c r="E2359" s="5">
        <v>44858</v>
      </c>
      <c r="F2359" s="6">
        <v>0.10416666666666667</v>
      </c>
      <c r="G2359" s="6">
        <v>0.25</v>
      </c>
      <c r="H2359" s="6">
        <f>MOD(Produccion[HORA FIN]-Produccion[HORA INICIO],1)</f>
        <v>0.14583333333333331</v>
      </c>
      <c r="I2359" s="16" t="s">
        <v>22</v>
      </c>
      <c r="J2359" s="7" t="s">
        <v>788</v>
      </c>
      <c r="K2359" s="7" t="s">
        <v>23</v>
      </c>
      <c r="L2359" s="7"/>
      <c r="M2359" s="7"/>
      <c r="N2359" s="7">
        <f>Produccion[[#This Row],[Cant. Bolsas]]*Produccion[[#This Row],[Kilos Bolsa]]</f>
        <v>0</v>
      </c>
      <c r="O2359" s="8" t="s">
        <v>49</v>
      </c>
      <c r="P2359" s="29">
        <f>Produccion[[#This Row],[Kilos Producidos]]*VLOOKUP(Produccion[[#This Row],[PRODUCTO]],ValorXKG[#All],2,FALSE)</f>
        <v>0</v>
      </c>
    </row>
    <row r="2360" spans="4:16" x14ac:dyDescent="0.25">
      <c r="D2360" s="4" t="s">
        <v>825</v>
      </c>
      <c r="E2360" s="5">
        <v>44859</v>
      </c>
      <c r="F2360" s="6">
        <v>0.25</v>
      </c>
      <c r="G2360" s="6">
        <v>0.4375</v>
      </c>
      <c r="H2360" s="6">
        <f>MOD(Produccion[HORA FIN]-Produccion[HORA INICIO],1)</f>
        <v>0.1875</v>
      </c>
      <c r="I2360" s="16" t="s">
        <v>22</v>
      </c>
      <c r="J2360" s="7" t="s">
        <v>66</v>
      </c>
      <c r="K2360" s="7" t="s">
        <v>23</v>
      </c>
      <c r="L2360" s="7"/>
      <c r="M2360" s="7"/>
      <c r="N2360" s="7">
        <f>Produccion[[#This Row],[Cant. Bolsas]]*Produccion[[#This Row],[Kilos Bolsa]]</f>
        <v>0</v>
      </c>
      <c r="O2360" s="8" t="s">
        <v>49</v>
      </c>
      <c r="P2360" s="29">
        <f>Produccion[[#This Row],[Kilos Producidos]]*VLOOKUP(Produccion[[#This Row],[PRODUCTO]],ValorXKG[#All],2,FALSE)</f>
        <v>0</v>
      </c>
    </row>
    <row r="2361" spans="4:16" x14ac:dyDescent="0.25">
      <c r="D2361" s="4" t="s">
        <v>825</v>
      </c>
      <c r="E2361" s="5">
        <v>44859</v>
      </c>
      <c r="F2361" s="6">
        <v>0.4375</v>
      </c>
      <c r="G2361" s="6">
        <v>0.51388888888888884</v>
      </c>
      <c r="H2361" s="6">
        <f>MOD(Produccion[HORA FIN]-Produccion[HORA INICIO],1)</f>
        <v>7.638888888888884E-2</v>
      </c>
      <c r="I2361" s="16" t="s">
        <v>22</v>
      </c>
      <c r="J2361" s="7" t="s">
        <v>66</v>
      </c>
      <c r="K2361" s="7" t="s">
        <v>23</v>
      </c>
      <c r="L2361" s="7"/>
      <c r="M2361" s="7"/>
      <c r="N2361" s="7">
        <f>Produccion[[#This Row],[Cant. Bolsas]]*Produccion[[#This Row],[Kilos Bolsa]]</f>
        <v>0</v>
      </c>
      <c r="O2361" s="8" t="s">
        <v>45</v>
      </c>
      <c r="P2361" s="29">
        <f>Produccion[[#This Row],[Kilos Producidos]]*VLOOKUP(Produccion[[#This Row],[PRODUCTO]],ValorXKG[#All],2,FALSE)</f>
        <v>0</v>
      </c>
    </row>
    <row r="2362" spans="4:16" x14ac:dyDescent="0.25">
      <c r="D2362" s="4" t="s">
        <v>825</v>
      </c>
      <c r="E2362" s="5">
        <v>44859</v>
      </c>
      <c r="F2362" s="6">
        <v>0.51388888888888884</v>
      </c>
      <c r="G2362" s="6">
        <v>0.58333333333333337</v>
      </c>
      <c r="H2362" s="6">
        <f>MOD(Produccion[HORA FIN]-Produccion[HORA INICIO],1)</f>
        <v>6.9444444444444531E-2</v>
      </c>
      <c r="I2362" s="16" t="s">
        <v>22</v>
      </c>
      <c r="J2362" s="7" t="s">
        <v>66</v>
      </c>
      <c r="K2362" s="7" t="s">
        <v>23</v>
      </c>
      <c r="L2362" s="7"/>
      <c r="M2362" s="7"/>
      <c r="N2362" s="7">
        <f>Produccion[[#This Row],[Cant. Bolsas]]*Produccion[[#This Row],[Kilos Bolsa]]</f>
        <v>0</v>
      </c>
      <c r="O2362" s="8" t="s">
        <v>192</v>
      </c>
      <c r="P2362" s="29">
        <f>Produccion[[#This Row],[Kilos Producidos]]*VLOOKUP(Produccion[[#This Row],[PRODUCTO]],ValorXKG[#All],2,FALSE)</f>
        <v>0</v>
      </c>
    </row>
    <row r="2363" spans="4:16" x14ac:dyDescent="0.25">
      <c r="D2363" s="4" t="s">
        <v>824</v>
      </c>
      <c r="E2363" s="5">
        <v>44859</v>
      </c>
      <c r="F2363" s="6">
        <v>0.58333333333333337</v>
      </c>
      <c r="G2363" s="6">
        <v>0.85416666666666663</v>
      </c>
      <c r="H2363" s="6">
        <f>MOD(Produccion[HORA FIN]-Produccion[HORA INICIO],1)</f>
        <v>0.27083333333333326</v>
      </c>
      <c r="I2363" s="16" t="s">
        <v>22</v>
      </c>
      <c r="J2363" s="7" t="s">
        <v>783</v>
      </c>
      <c r="K2363" s="7" t="s">
        <v>23</v>
      </c>
      <c r="L2363" s="7"/>
      <c r="M2363" s="7"/>
      <c r="N2363" s="7">
        <f>Produccion[[#This Row],[Cant. Bolsas]]*Produccion[[#This Row],[Kilos Bolsa]]</f>
        <v>0</v>
      </c>
      <c r="O2363" s="8" t="s">
        <v>192</v>
      </c>
      <c r="P2363" s="29">
        <f>Produccion[[#This Row],[Kilos Producidos]]*VLOOKUP(Produccion[[#This Row],[PRODUCTO]],ValorXKG[#All],2,FALSE)</f>
        <v>0</v>
      </c>
    </row>
    <row r="2364" spans="4:16" x14ac:dyDescent="0.25">
      <c r="D2364" s="4" t="s">
        <v>824</v>
      </c>
      <c r="E2364" s="5">
        <v>44859</v>
      </c>
      <c r="F2364" s="6">
        <v>0.85416666666666663</v>
      </c>
      <c r="G2364" s="6">
        <v>0.91666666666666663</v>
      </c>
      <c r="H2364" s="6">
        <f>MOD(Produccion[HORA FIN]-Produccion[HORA INICIO],1)</f>
        <v>6.25E-2</v>
      </c>
      <c r="I2364" s="16" t="s">
        <v>291</v>
      </c>
      <c r="J2364" s="7" t="s">
        <v>783</v>
      </c>
      <c r="K2364" s="7" t="s">
        <v>13</v>
      </c>
      <c r="L2364" s="7">
        <v>10</v>
      </c>
      <c r="M2364" s="7">
        <v>50</v>
      </c>
      <c r="N2364" s="7">
        <f>Produccion[[#This Row],[Cant. Bolsas]]*Produccion[[#This Row],[Kilos Bolsa]]</f>
        <v>500</v>
      </c>
      <c r="O2364" s="8" t="s">
        <v>827</v>
      </c>
      <c r="P2364" s="29">
        <f>Produccion[[#This Row],[Kilos Producidos]]*VLOOKUP(Produccion[[#This Row],[PRODUCTO]],ValorXKG[#All],2,FALSE)</f>
        <v>50000</v>
      </c>
    </row>
    <row r="2365" spans="4:16" x14ac:dyDescent="0.25">
      <c r="D2365" s="4" t="s">
        <v>826</v>
      </c>
      <c r="E2365" s="5">
        <v>44859</v>
      </c>
      <c r="F2365" s="6">
        <v>0.91666666666666663</v>
      </c>
      <c r="G2365" s="6">
        <v>8.3333333333333329E-2</v>
      </c>
      <c r="H2365" s="6">
        <f>MOD(Produccion[HORA FIN]-Produccion[HORA INICIO],1)</f>
        <v>0.16666666666666674</v>
      </c>
      <c r="I2365" s="16" t="s">
        <v>139</v>
      </c>
      <c r="J2365" s="7" t="s">
        <v>788</v>
      </c>
      <c r="K2365" s="7" t="s">
        <v>13</v>
      </c>
      <c r="L2365" s="7">
        <v>21</v>
      </c>
      <c r="M2365" s="7">
        <v>50</v>
      </c>
      <c r="N2365" s="7">
        <f>Produccion[[#This Row],[Cant. Bolsas]]*Produccion[[#This Row],[Kilos Bolsa]]</f>
        <v>1050</v>
      </c>
      <c r="O2365" s="8" t="s">
        <v>827</v>
      </c>
      <c r="P2365" s="29">
        <f>Produccion[[#This Row],[Kilos Producidos]]*VLOOKUP(Produccion[[#This Row],[PRODUCTO]],ValorXKG[#All],2,FALSE)</f>
        <v>105000</v>
      </c>
    </row>
    <row r="2366" spans="4:16" x14ac:dyDescent="0.25">
      <c r="D2366" s="4" t="s">
        <v>826</v>
      </c>
      <c r="E2366" s="5">
        <v>44859</v>
      </c>
      <c r="F2366" s="6">
        <v>8.3333333333333329E-2</v>
      </c>
      <c r="G2366" s="6">
        <v>0.25</v>
      </c>
      <c r="H2366" s="6">
        <f>MOD(Produccion[HORA FIN]-Produccion[HORA INICIO],1)</f>
        <v>0.16666666666666669</v>
      </c>
      <c r="I2366" s="16" t="s">
        <v>590</v>
      </c>
      <c r="J2366" s="7" t="s">
        <v>788</v>
      </c>
      <c r="K2366" s="7" t="s">
        <v>19</v>
      </c>
      <c r="L2366" s="7">
        <v>29</v>
      </c>
      <c r="M2366" s="7">
        <v>50</v>
      </c>
      <c r="N2366" s="7">
        <f>Produccion[[#This Row],[Cant. Bolsas]]*Produccion[[#This Row],[Kilos Bolsa]]</f>
        <v>1450</v>
      </c>
      <c r="O2366" s="8" t="s">
        <v>827</v>
      </c>
      <c r="P2366" s="29">
        <f>Produccion[[#This Row],[Kilos Producidos]]*VLOOKUP(Produccion[[#This Row],[PRODUCTO]],ValorXKG[#All],2,FALSE)</f>
        <v>145000</v>
      </c>
    </row>
    <row r="2367" spans="4:16" x14ac:dyDescent="0.25">
      <c r="D2367" s="4" t="s">
        <v>825</v>
      </c>
      <c r="E2367" s="5">
        <v>44860</v>
      </c>
      <c r="F2367" s="6">
        <v>0.25</v>
      </c>
      <c r="G2367" s="6">
        <v>0.50555555555555554</v>
      </c>
      <c r="H2367" s="6">
        <f>MOD(Produccion[HORA FIN]-Produccion[HORA INICIO],1)</f>
        <v>0.25555555555555554</v>
      </c>
      <c r="I2367" s="16" t="s">
        <v>591</v>
      </c>
      <c r="J2367" s="7" t="s">
        <v>66</v>
      </c>
      <c r="K2367" s="7" t="s">
        <v>19</v>
      </c>
      <c r="L2367" s="7">
        <v>36</v>
      </c>
      <c r="M2367" s="7">
        <v>50</v>
      </c>
      <c r="N2367" s="7">
        <f>Produccion[[#This Row],[Cant. Bolsas]]*Produccion[[#This Row],[Kilos Bolsa]]</f>
        <v>1800</v>
      </c>
      <c r="O2367" s="8" t="s">
        <v>827</v>
      </c>
      <c r="P2367" s="29">
        <f>Produccion[[#This Row],[Kilos Producidos]]*VLOOKUP(Produccion[[#This Row],[PRODUCTO]],ValorXKG[#All],2,FALSE)</f>
        <v>180000</v>
      </c>
    </row>
    <row r="2368" spans="4:16" x14ac:dyDescent="0.25">
      <c r="D2368" s="4" t="s">
        <v>825</v>
      </c>
      <c r="E2368" s="5">
        <v>44860</v>
      </c>
      <c r="F2368" s="6">
        <v>0.50555555555555554</v>
      </c>
      <c r="G2368" s="6">
        <v>0.54166666666666663</v>
      </c>
      <c r="H2368" s="6">
        <f>MOD(Produccion[HORA FIN]-Produccion[HORA INICIO],1)</f>
        <v>3.6111111111111094E-2</v>
      </c>
      <c r="I2368" s="16" t="s">
        <v>22</v>
      </c>
      <c r="J2368" s="7" t="s">
        <v>66</v>
      </c>
      <c r="K2368" s="7" t="s">
        <v>23</v>
      </c>
      <c r="L2368" s="7"/>
      <c r="M2368" s="7"/>
      <c r="N2368" s="7">
        <f>Produccion[[#This Row],[Cant. Bolsas]]*Produccion[[#This Row],[Kilos Bolsa]]</f>
        <v>0</v>
      </c>
      <c r="O2368" s="8" t="s">
        <v>28</v>
      </c>
      <c r="P2368" s="29">
        <f>Produccion[[#This Row],[Kilos Producidos]]*VLOOKUP(Produccion[[#This Row],[PRODUCTO]],ValorXKG[#All],2,FALSE)</f>
        <v>0</v>
      </c>
    </row>
    <row r="2369" spans="4:16" x14ac:dyDescent="0.25">
      <c r="D2369" s="4" t="s">
        <v>825</v>
      </c>
      <c r="E2369" s="5">
        <v>44860</v>
      </c>
      <c r="F2369" s="6">
        <v>0.54166666666666663</v>
      </c>
      <c r="G2369" s="6">
        <v>0.58333333333333337</v>
      </c>
      <c r="H2369" s="6">
        <f>MOD(Produccion[HORA FIN]-Produccion[HORA INICIO],1)</f>
        <v>4.1666666666666741E-2</v>
      </c>
      <c r="I2369" s="16" t="s">
        <v>93</v>
      </c>
      <c r="J2369" s="7" t="s">
        <v>66</v>
      </c>
      <c r="K2369" s="7" t="s">
        <v>13</v>
      </c>
      <c r="L2369" s="7">
        <v>9</v>
      </c>
      <c r="M2369" s="7">
        <v>50</v>
      </c>
      <c r="N2369" s="7">
        <f>Produccion[[#This Row],[Cant. Bolsas]]*Produccion[[#This Row],[Kilos Bolsa]]</f>
        <v>450</v>
      </c>
      <c r="O2369" s="8" t="s">
        <v>827</v>
      </c>
      <c r="P2369" s="29">
        <f>Produccion[[#This Row],[Kilos Producidos]]*VLOOKUP(Produccion[[#This Row],[PRODUCTO]],ValorXKG[#All],2,FALSE)</f>
        <v>45000</v>
      </c>
    </row>
    <row r="2370" spans="4:16" x14ac:dyDescent="0.25">
      <c r="D2370" s="4" t="s">
        <v>824</v>
      </c>
      <c r="E2370" s="5">
        <v>44860</v>
      </c>
      <c r="F2370" s="6">
        <v>0.58333333333333337</v>
      </c>
      <c r="G2370" s="6">
        <v>0.70833333333333337</v>
      </c>
      <c r="H2370" s="6">
        <f>MOD(Produccion[HORA FIN]-Produccion[HORA INICIO],1)</f>
        <v>0.125</v>
      </c>
      <c r="I2370" s="16" t="s">
        <v>22</v>
      </c>
      <c r="J2370" s="7" t="s">
        <v>783</v>
      </c>
      <c r="K2370" s="7" t="s">
        <v>23</v>
      </c>
      <c r="L2370" s="7"/>
      <c r="M2370" s="7"/>
      <c r="N2370" s="7">
        <f>Produccion[[#This Row],[Cant. Bolsas]]*Produccion[[#This Row],[Kilos Bolsa]]</f>
        <v>0</v>
      </c>
      <c r="O2370" s="8" t="s">
        <v>24</v>
      </c>
      <c r="P2370" s="29">
        <f>Produccion[[#This Row],[Kilos Producidos]]*VLOOKUP(Produccion[[#This Row],[PRODUCTO]],ValorXKG[#All],2,FALSE)</f>
        <v>0</v>
      </c>
    </row>
    <row r="2371" spans="4:16" x14ac:dyDescent="0.25">
      <c r="D2371" s="4" t="s">
        <v>824</v>
      </c>
      <c r="E2371" s="5">
        <v>44860</v>
      </c>
      <c r="F2371" s="6">
        <v>0.70833333333333337</v>
      </c>
      <c r="G2371" s="6">
        <v>0.84027777777777779</v>
      </c>
      <c r="H2371" s="6">
        <f>MOD(Produccion[HORA FIN]-Produccion[HORA INICIO],1)</f>
        <v>0.13194444444444442</v>
      </c>
      <c r="I2371" s="16" t="s">
        <v>592</v>
      </c>
      <c r="J2371" s="7" t="s">
        <v>783</v>
      </c>
      <c r="K2371" s="7" t="s">
        <v>13</v>
      </c>
      <c r="L2371" s="7">
        <v>22</v>
      </c>
      <c r="M2371" s="7">
        <v>50</v>
      </c>
      <c r="N2371" s="7">
        <f>Produccion[[#This Row],[Cant. Bolsas]]*Produccion[[#This Row],[Kilos Bolsa]]</f>
        <v>1100</v>
      </c>
      <c r="O2371" s="8" t="s">
        <v>827</v>
      </c>
      <c r="P2371" s="29">
        <f>Produccion[[#This Row],[Kilos Producidos]]*VLOOKUP(Produccion[[#This Row],[PRODUCTO]],ValorXKG[#All],2,FALSE)</f>
        <v>110000</v>
      </c>
    </row>
    <row r="2372" spans="4:16" x14ac:dyDescent="0.25">
      <c r="D2372" s="4" t="s">
        <v>824</v>
      </c>
      <c r="E2372" s="5">
        <v>44860</v>
      </c>
      <c r="F2372" s="6">
        <v>0.84027777777777779</v>
      </c>
      <c r="G2372" s="6">
        <v>0.88888888888888884</v>
      </c>
      <c r="H2372" s="6">
        <f>MOD(Produccion[HORA FIN]-Produccion[HORA INICIO],1)</f>
        <v>4.8611111111111049E-2</v>
      </c>
      <c r="I2372" s="16" t="s">
        <v>22</v>
      </c>
      <c r="J2372" s="7" t="s">
        <v>783</v>
      </c>
      <c r="K2372" s="7" t="s">
        <v>23</v>
      </c>
      <c r="L2372" s="7"/>
      <c r="M2372" s="7"/>
      <c r="N2372" s="7">
        <f>Produccion[[#This Row],[Cant. Bolsas]]*Produccion[[#This Row],[Kilos Bolsa]]</f>
        <v>0</v>
      </c>
      <c r="O2372" s="8" t="s">
        <v>28</v>
      </c>
      <c r="P2372" s="29">
        <f>Produccion[[#This Row],[Kilos Producidos]]*VLOOKUP(Produccion[[#This Row],[PRODUCTO]],ValorXKG[#All],2,FALSE)</f>
        <v>0</v>
      </c>
    </row>
    <row r="2373" spans="4:16" x14ac:dyDescent="0.25">
      <c r="D2373" s="4" t="s">
        <v>824</v>
      </c>
      <c r="E2373" s="5">
        <v>44860</v>
      </c>
      <c r="F2373" s="6">
        <v>0.88888888888888884</v>
      </c>
      <c r="G2373" s="6">
        <v>0.91666666666666663</v>
      </c>
      <c r="H2373" s="6">
        <f>MOD(Produccion[HORA FIN]-Produccion[HORA INICIO],1)</f>
        <v>2.777777777777779E-2</v>
      </c>
      <c r="I2373" s="16" t="s">
        <v>93</v>
      </c>
      <c r="J2373" s="7" t="s">
        <v>783</v>
      </c>
      <c r="K2373" s="7" t="s">
        <v>30</v>
      </c>
      <c r="L2373" s="7">
        <v>15</v>
      </c>
      <c r="M2373" s="7">
        <v>20</v>
      </c>
      <c r="N2373" s="7">
        <f>Produccion[[#This Row],[Cant. Bolsas]]*Produccion[[#This Row],[Kilos Bolsa]]</f>
        <v>300</v>
      </c>
      <c r="O2373" s="8" t="s">
        <v>827</v>
      </c>
      <c r="P2373" s="29">
        <f>Produccion[[#This Row],[Kilos Producidos]]*VLOOKUP(Produccion[[#This Row],[PRODUCTO]],ValorXKG[#All],2,FALSE)</f>
        <v>27000</v>
      </c>
    </row>
    <row r="2374" spans="4:16" x14ac:dyDescent="0.25">
      <c r="D2374" s="4" t="s">
        <v>826</v>
      </c>
      <c r="E2374" s="5">
        <v>44860</v>
      </c>
      <c r="F2374" s="6">
        <v>0.91666666666666663</v>
      </c>
      <c r="G2374" s="6">
        <v>0.20833333333333334</v>
      </c>
      <c r="H2374" s="6">
        <f>MOD(Produccion[HORA FIN]-Produccion[HORA INICIO],1)</f>
        <v>0.29166666666666674</v>
      </c>
      <c r="I2374" s="16" t="s">
        <v>62</v>
      </c>
      <c r="J2374" s="7" t="s">
        <v>788</v>
      </c>
      <c r="K2374" s="7" t="s">
        <v>30</v>
      </c>
      <c r="L2374" s="7">
        <v>105</v>
      </c>
      <c r="M2374" s="7">
        <v>20</v>
      </c>
      <c r="N2374" s="7">
        <f>Produccion[[#This Row],[Cant. Bolsas]]*Produccion[[#This Row],[Kilos Bolsa]]</f>
        <v>2100</v>
      </c>
      <c r="O2374" s="8" t="s">
        <v>827</v>
      </c>
      <c r="P2374" s="29">
        <f>Produccion[[#This Row],[Kilos Producidos]]*VLOOKUP(Produccion[[#This Row],[PRODUCTO]],ValorXKG[#All],2,FALSE)</f>
        <v>189000</v>
      </c>
    </row>
    <row r="2375" spans="4:16" x14ac:dyDescent="0.25">
      <c r="D2375" s="4" t="s">
        <v>826</v>
      </c>
      <c r="E2375" s="5">
        <v>44860</v>
      </c>
      <c r="F2375" s="6">
        <v>0.20833333333333334</v>
      </c>
      <c r="G2375" s="6">
        <v>0.25</v>
      </c>
      <c r="H2375" s="6">
        <f>MOD(Produccion[HORA FIN]-Produccion[HORA INICIO],1)</f>
        <v>4.1666666666666657E-2</v>
      </c>
      <c r="I2375" s="16" t="s">
        <v>22</v>
      </c>
      <c r="J2375" s="7" t="s">
        <v>788</v>
      </c>
      <c r="K2375" s="7" t="s">
        <v>23</v>
      </c>
      <c r="L2375" s="7">
        <v>0</v>
      </c>
      <c r="M2375" s="7">
        <v>0</v>
      </c>
      <c r="N2375" s="7">
        <f>Produccion[[#This Row],[Cant. Bolsas]]*Produccion[[#This Row],[Kilos Bolsa]]</f>
        <v>0</v>
      </c>
      <c r="O2375" s="8" t="s">
        <v>41</v>
      </c>
      <c r="P2375" s="29">
        <f>Produccion[[#This Row],[Kilos Producidos]]*VLOOKUP(Produccion[[#This Row],[PRODUCTO]],ValorXKG[#All],2,FALSE)</f>
        <v>0</v>
      </c>
    </row>
    <row r="2376" spans="4:16" x14ac:dyDescent="0.25">
      <c r="D2376" s="4" t="s">
        <v>825</v>
      </c>
      <c r="E2376" s="5">
        <v>44861</v>
      </c>
      <c r="F2376" s="6">
        <v>0.25</v>
      </c>
      <c r="G2376" s="6">
        <v>0.29166666666666669</v>
      </c>
      <c r="H2376" s="6">
        <f>MOD(Produccion[HORA FIN]-Produccion[HORA INICIO],1)</f>
        <v>4.1666666666666685E-2</v>
      </c>
      <c r="I2376" s="16" t="s">
        <v>22</v>
      </c>
      <c r="J2376" s="7" t="s">
        <v>66</v>
      </c>
      <c r="K2376" s="7" t="s">
        <v>23</v>
      </c>
      <c r="L2376" s="7"/>
      <c r="M2376" s="7"/>
      <c r="N2376" s="7">
        <f>Produccion[[#This Row],[Cant. Bolsas]]*Produccion[[#This Row],[Kilos Bolsa]]</f>
        <v>0</v>
      </c>
      <c r="O2376" s="8" t="s">
        <v>45</v>
      </c>
      <c r="P2376" s="29">
        <f>Produccion[[#This Row],[Kilos Producidos]]*VLOOKUP(Produccion[[#This Row],[PRODUCTO]],ValorXKG[#All],2,FALSE)</f>
        <v>0</v>
      </c>
    </row>
    <row r="2377" spans="4:16" x14ac:dyDescent="0.25">
      <c r="D2377" s="4" t="s">
        <v>825</v>
      </c>
      <c r="E2377" s="5">
        <v>44861</v>
      </c>
      <c r="F2377" s="6">
        <v>0.29166666666666669</v>
      </c>
      <c r="G2377" s="6">
        <v>0.58333333333333337</v>
      </c>
      <c r="H2377" s="6">
        <f>MOD(Produccion[HORA FIN]-Produccion[HORA INICIO],1)</f>
        <v>0.29166666666666669</v>
      </c>
      <c r="I2377" s="16" t="s">
        <v>241</v>
      </c>
      <c r="J2377" s="7" t="s">
        <v>66</v>
      </c>
      <c r="K2377" s="7" t="s">
        <v>64</v>
      </c>
      <c r="L2377" s="7">
        <v>67</v>
      </c>
      <c r="M2377" s="7">
        <v>30</v>
      </c>
      <c r="N2377" s="7">
        <f>Produccion[[#This Row],[Cant. Bolsas]]*Produccion[[#This Row],[Kilos Bolsa]]</f>
        <v>2010</v>
      </c>
      <c r="O2377" s="8" t="s">
        <v>827</v>
      </c>
      <c r="P2377" s="29">
        <f>Produccion[[#This Row],[Kilos Producidos]]*VLOOKUP(Produccion[[#This Row],[PRODUCTO]],ValorXKG[#All],2,FALSE)</f>
        <v>231150</v>
      </c>
    </row>
    <row r="2378" spans="4:16" x14ac:dyDescent="0.25">
      <c r="D2378" s="4" t="s">
        <v>824</v>
      </c>
      <c r="E2378" s="5">
        <v>44861</v>
      </c>
      <c r="F2378" s="6">
        <v>0.58333333333333337</v>
      </c>
      <c r="G2378" s="6">
        <v>0.70833333333333337</v>
      </c>
      <c r="H2378" s="6">
        <f>MOD(Produccion[HORA FIN]-Produccion[HORA INICIO],1)</f>
        <v>0.125</v>
      </c>
      <c r="I2378" s="16" t="s">
        <v>75</v>
      </c>
      <c r="J2378" s="7" t="s">
        <v>783</v>
      </c>
      <c r="K2378" s="7" t="s">
        <v>64</v>
      </c>
      <c r="L2378" s="7">
        <v>28</v>
      </c>
      <c r="M2378" s="7">
        <v>30</v>
      </c>
      <c r="N2378" s="7">
        <f>Produccion[[#This Row],[Cant. Bolsas]]*Produccion[[#This Row],[Kilos Bolsa]]</f>
        <v>840</v>
      </c>
      <c r="O2378" s="8" t="s">
        <v>827</v>
      </c>
      <c r="P2378" s="29">
        <f>Produccion[[#This Row],[Kilos Producidos]]*VLOOKUP(Produccion[[#This Row],[PRODUCTO]],ValorXKG[#All],2,FALSE)</f>
        <v>96600</v>
      </c>
    </row>
    <row r="2379" spans="4:16" x14ac:dyDescent="0.25">
      <c r="D2379" s="4" t="s">
        <v>824</v>
      </c>
      <c r="E2379" s="5">
        <v>44861</v>
      </c>
      <c r="F2379" s="6">
        <v>0.70833333333333337</v>
      </c>
      <c r="G2379" s="6">
        <v>0.91666666666666663</v>
      </c>
      <c r="H2379" s="6">
        <f>MOD(Produccion[HORA FIN]-Produccion[HORA INICIO],1)</f>
        <v>0.20833333333333326</v>
      </c>
      <c r="I2379" s="16" t="s">
        <v>593</v>
      </c>
      <c r="J2379" s="7" t="s">
        <v>783</v>
      </c>
      <c r="K2379" s="7" t="s">
        <v>331</v>
      </c>
      <c r="L2379" s="7">
        <v>49</v>
      </c>
      <c r="M2379" s="7">
        <v>30</v>
      </c>
      <c r="N2379" s="7">
        <f>Produccion[[#This Row],[Cant. Bolsas]]*Produccion[[#This Row],[Kilos Bolsa]]</f>
        <v>1470</v>
      </c>
      <c r="O2379" s="8" t="s">
        <v>827</v>
      </c>
      <c r="P2379" s="29">
        <f>Produccion[[#This Row],[Kilos Producidos]]*VLOOKUP(Produccion[[#This Row],[PRODUCTO]],ValorXKG[#All],2,FALSE)</f>
        <v>169050</v>
      </c>
    </row>
    <row r="2380" spans="4:16" x14ac:dyDescent="0.25">
      <c r="D2380" s="4" t="s">
        <v>826</v>
      </c>
      <c r="E2380" s="5">
        <v>44861</v>
      </c>
      <c r="F2380" s="6">
        <v>0.91666666666666663</v>
      </c>
      <c r="G2380" s="6">
        <v>2.0833333333333332E-2</v>
      </c>
      <c r="H2380" s="6">
        <f>MOD(Produccion[HORA FIN]-Produccion[HORA INICIO],1)</f>
        <v>0.10416666666666674</v>
      </c>
      <c r="I2380" s="16" t="s">
        <v>145</v>
      </c>
      <c r="J2380" s="7" t="s">
        <v>788</v>
      </c>
      <c r="K2380" s="7" t="s">
        <v>331</v>
      </c>
      <c r="L2380" s="7">
        <v>21</v>
      </c>
      <c r="M2380" s="7">
        <v>30</v>
      </c>
      <c r="N2380" s="7">
        <f>Produccion[[#This Row],[Cant. Bolsas]]*Produccion[[#This Row],[Kilos Bolsa]]</f>
        <v>630</v>
      </c>
      <c r="O2380" s="8" t="s">
        <v>827</v>
      </c>
      <c r="P2380" s="29">
        <f>Produccion[[#This Row],[Kilos Producidos]]*VLOOKUP(Produccion[[#This Row],[PRODUCTO]],ValorXKG[#All],2,FALSE)</f>
        <v>72450</v>
      </c>
    </row>
    <row r="2381" spans="4:16" x14ac:dyDescent="0.25">
      <c r="D2381" s="4" t="s">
        <v>826</v>
      </c>
      <c r="E2381" s="5">
        <v>44861</v>
      </c>
      <c r="F2381" s="6">
        <v>2.0833333333333332E-2</v>
      </c>
      <c r="G2381" s="6">
        <v>6.5972222222222224E-2</v>
      </c>
      <c r="H2381" s="6">
        <f>MOD(Produccion[HORA FIN]-Produccion[HORA INICIO],1)</f>
        <v>4.5138888888888895E-2</v>
      </c>
      <c r="I2381" s="16" t="s">
        <v>22</v>
      </c>
      <c r="J2381" s="7" t="s">
        <v>788</v>
      </c>
      <c r="K2381" s="7" t="s">
        <v>23</v>
      </c>
      <c r="L2381" s="7">
        <v>0</v>
      </c>
      <c r="M2381" s="7">
        <v>0</v>
      </c>
      <c r="N2381" s="7">
        <f>Produccion[[#This Row],[Cant. Bolsas]]*Produccion[[#This Row],[Kilos Bolsa]]</f>
        <v>0</v>
      </c>
      <c r="O2381" s="8" t="s">
        <v>41</v>
      </c>
      <c r="P2381" s="29">
        <f>Produccion[[#This Row],[Kilos Producidos]]*VLOOKUP(Produccion[[#This Row],[PRODUCTO]],ValorXKG[#All],2,FALSE)</f>
        <v>0</v>
      </c>
    </row>
    <row r="2382" spans="4:16" x14ac:dyDescent="0.25">
      <c r="D2382" s="4" t="s">
        <v>826</v>
      </c>
      <c r="E2382" s="5">
        <v>44861</v>
      </c>
      <c r="F2382" s="6">
        <v>6.5972222222222224E-2</v>
      </c>
      <c r="G2382" s="6">
        <v>0.21527777777777779</v>
      </c>
      <c r="H2382" s="6">
        <f>MOD(Produccion[HORA FIN]-Produccion[HORA INICIO],1)</f>
        <v>0.14930555555555558</v>
      </c>
      <c r="I2382" s="16" t="s">
        <v>594</v>
      </c>
      <c r="J2382" s="7" t="s">
        <v>788</v>
      </c>
      <c r="K2382" s="7" t="s">
        <v>30</v>
      </c>
      <c r="L2382" s="7">
        <v>60</v>
      </c>
      <c r="M2382" s="7">
        <v>20</v>
      </c>
      <c r="N2382" s="7">
        <f>Produccion[[#This Row],[Cant. Bolsas]]*Produccion[[#This Row],[Kilos Bolsa]]</f>
        <v>1200</v>
      </c>
      <c r="O2382" s="8" t="s">
        <v>827</v>
      </c>
      <c r="P2382" s="29">
        <f>Produccion[[#This Row],[Kilos Producidos]]*VLOOKUP(Produccion[[#This Row],[PRODUCTO]],ValorXKG[#All],2,FALSE)</f>
        <v>108000</v>
      </c>
    </row>
    <row r="2383" spans="4:16" x14ac:dyDescent="0.25">
      <c r="D2383" s="4" t="s">
        <v>826</v>
      </c>
      <c r="E2383" s="5">
        <v>44861</v>
      </c>
      <c r="F2383" s="6">
        <v>0.21527777777777779</v>
      </c>
      <c r="G2383" s="6">
        <v>0.25</v>
      </c>
      <c r="H2383" s="6">
        <f>MOD(Produccion[HORA FIN]-Produccion[HORA INICIO],1)</f>
        <v>3.472222222222221E-2</v>
      </c>
      <c r="I2383" s="16" t="s">
        <v>22</v>
      </c>
      <c r="J2383" s="7" t="s">
        <v>788</v>
      </c>
      <c r="K2383" s="7" t="s">
        <v>23</v>
      </c>
      <c r="L2383" s="7"/>
      <c r="M2383" s="7"/>
      <c r="N2383" s="7">
        <f>Produccion[[#This Row],[Cant. Bolsas]]*Produccion[[#This Row],[Kilos Bolsa]]</f>
        <v>0</v>
      </c>
      <c r="O2383" s="8" t="s">
        <v>28</v>
      </c>
      <c r="P2383" s="29">
        <f>Produccion[[#This Row],[Kilos Producidos]]*VLOOKUP(Produccion[[#This Row],[PRODUCTO]],ValorXKG[#All],2,FALSE)</f>
        <v>0</v>
      </c>
    </row>
    <row r="2384" spans="4:16" x14ac:dyDescent="0.25">
      <c r="D2384" s="4" t="s">
        <v>825</v>
      </c>
      <c r="E2384" s="5">
        <v>44862</v>
      </c>
      <c r="F2384" s="6">
        <v>0.25</v>
      </c>
      <c r="G2384" s="6">
        <v>0.58333333333333337</v>
      </c>
      <c r="H2384" s="6">
        <f>MOD(Produccion[HORA FIN]-Produccion[HORA INICIO],1)</f>
        <v>0.33333333333333337</v>
      </c>
      <c r="I2384" s="16" t="s">
        <v>22</v>
      </c>
      <c r="J2384" s="7" t="s">
        <v>66</v>
      </c>
      <c r="K2384" s="7" t="s">
        <v>23</v>
      </c>
      <c r="L2384" s="7"/>
      <c r="M2384" s="7"/>
      <c r="N2384" s="7">
        <f>Produccion[[#This Row],[Cant. Bolsas]]*Produccion[[#This Row],[Kilos Bolsa]]</f>
        <v>0</v>
      </c>
      <c r="O2384" s="8" t="s">
        <v>45</v>
      </c>
      <c r="P2384" s="29">
        <f>Produccion[[#This Row],[Kilos Producidos]]*VLOOKUP(Produccion[[#This Row],[PRODUCTO]],ValorXKG[#All],2,FALSE)</f>
        <v>0</v>
      </c>
    </row>
    <row r="2385" spans="4:16" x14ac:dyDescent="0.25">
      <c r="D2385" s="4" t="s">
        <v>824</v>
      </c>
      <c r="E2385" s="5">
        <v>44862</v>
      </c>
      <c r="F2385" s="6">
        <v>0.58333333333333337</v>
      </c>
      <c r="G2385" s="6">
        <v>0.79166666666666663</v>
      </c>
      <c r="H2385" s="6">
        <f>MOD(Produccion[HORA FIN]-Produccion[HORA INICIO],1)</f>
        <v>0.20833333333333326</v>
      </c>
      <c r="I2385" s="16" t="s">
        <v>22</v>
      </c>
      <c r="J2385" s="7" t="s">
        <v>783</v>
      </c>
      <c r="K2385" s="7" t="s">
        <v>23</v>
      </c>
      <c r="L2385" s="7"/>
      <c r="M2385" s="7"/>
      <c r="N2385" s="7">
        <f>Produccion[[#This Row],[Cant. Bolsas]]*Produccion[[#This Row],[Kilos Bolsa]]</f>
        <v>0</v>
      </c>
      <c r="O2385" s="8" t="s">
        <v>45</v>
      </c>
      <c r="P2385" s="29">
        <f>Produccion[[#This Row],[Kilos Producidos]]*VLOOKUP(Produccion[[#This Row],[PRODUCTO]],ValorXKG[#All],2,FALSE)</f>
        <v>0</v>
      </c>
    </row>
    <row r="2386" spans="4:16" x14ac:dyDescent="0.25">
      <c r="D2386" s="4" t="s">
        <v>824</v>
      </c>
      <c r="E2386" s="5">
        <v>44862</v>
      </c>
      <c r="F2386" s="6">
        <v>0.79166666666666663</v>
      </c>
      <c r="G2386" s="6">
        <v>0.91666666666666663</v>
      </c>
      <c r="H2386" s="6">
        <f>MOD(Produccion[HORA FIN]-Produccion[HORA INICIO],1)</f>
        <v>0.125</v>
      </c>
      <c r="I2386" s="16" t="s">
        <v>291</v>
      </c>
      <c r="J2386" s="7" t="s">
        <v>783</v>
      </c>
      <c r="K2386" s="7" t="s">
        <v>30</v>
      </c>
      <c r="L2386" s="7">
        <v>50</v>
      </c>
      <c r="M2386" s="7">
        <v>20</v>
      </c>
      <c r="N2386" s="7">
        <f>Produccion[[#This Row],[Cant. Bolsas]]*Produccion[[#This Row],[Kilos Bolsa]]</f>
        <v>1000</v>
      </c>
      <c r="O2386" s="8" t="s">
        <v>827</v>
      </c>
      <c r="P2386" s="29">
        <f>Produccion[[#This Row],[Kilos Producidos]]*VLOOKUP(Produccion[[#This Row],[PRODUCTO]],ValorXKG[#All],2,FALSE)</f>
        <v>90000</v>
      </c>
    </row>
    <row r="2387" spans="4:16" x14ac:dyDescent="0.25">
      <c r="D2387" s="4" t="s">
        <v>826</v>
      </c>
      <c r="E2387" s="5">
        <v>44862</v>
      </c>
      <c r="F2387" s="6">
        <v>0.91666666666666663</v>
      </c>
      <c r="G2387" s="6">
        <v>0.25</v>
      </c>
      <c r="H2387" s="6">
        <f>MOD(Produccion[HORA FIN]-Produccion[HORA INICIO],1)</f>
        <v>0.33333333333333337</v>
      </c>
      <c r="I2387" s="16" t="s">
        <v>139</v>
      </c>
      <c r="J2387" s="7" t="s">
        <v>788</v>
      </c>
      <c r="K2387" s="7" t="s">
        <v>30</v>
      </c>
      <c r="L2387" s="7">
        <v>105</v>
      </c>
      <c r="M2387" s="7">
        <v>20</v>
      </c>
      <c r="N2387" s="7">
        <f>Produccion[[#This Row],[Cant. Bolsas]]*Produccion[[#This Row],[Kilos Bolsa]]</f>
        <v>2100</v>
      </c>
      <c r="O2387" s="8" t="s">
        <v>827</v>
      </c>
      <c r="P2387" s="29">
        <f>Produccion[[#This Row],[Kilos Producidos]]*VLOOKUP(Produccion[[#This Row],[PRODUCTO]],ValorXKG[#All],2,FALSE)</f>
        <v>189000</v>
      </c>
    </row>
    <row r="2388" spans="4:16" x14ac:dyDescent="0.25">
      <c r="D2388" s="4" t="s">
        <v>825</v>
      </c>
      <c r="E2388" s="5">
        <v>44863</v>
      </c>
      <c r="F2388" s="6">
        <v>0.25</v>
      </c>
      <c r="G2388" s="6">
        <v>0.29166666666666669</v>
      </c>
      <c r="H2388" s="6">
        <f>MOD(Produccion[HORA FIN]-Produccion[HORA INICIO],1)</f>
        <v>4.1666666666666685E-2</v>
      </c>
      <c r="I2388" s="16" t="s">
        <v>22</v>
      </c>
      <c r="J2388" s="7" t="s">
        <v>595</v>
      </c>
      <c r="K2388" s="7" t="s">
        <v>23</v>
      </c>
      <c r="L2388" s="7"/>
      <c r="M2388" s="7"/>
      <c r="N2388" s="7">
        <f>Produccion[[#This Row],[Cant. Bolsas]]*Produccion[[#This Row],[Kilos Bolsa]]</f>
        <v>0</v>
      </c>
      <c r="O2388" s="8" t="s">
        <v>28</v>
      </c>
      <c r="P2388" s="29">
        <f>Produccion[[#This Row],[Kilos Producidos]]*VLOOKUP(Produccion[[#This Row],[PRODUCTO]],ValorXKG[#All],2,FALSE)</f>
        <v>0</v>
      </c>
    </row>
    <row r="2389" spans="4:16" x14ac:dyDescent="0.25">
      <c r="D2389" s="4" t="s">
        <v>825</v>
      </c>
      <c r="E2389" s="5">
        <v>44863</v>
      </c>
      <c r="F2389" s="6">
        <v>0.29166666666666669</v>
      </c>
      <c r="G2389" s="6">
        <v>0.58333333333333337</v>
      </c>
      <c r="H2389" s="6">
        <f>MOD(Produccion[HORA FIN]-Produccion[HORA INICIO],1)</f>
        <v>0.29166666666666669</v>
      </c>
      <c r="I2389" s="16" t="s">
        <v>241</v>
      </c>
      <c r="J2389" s="7" t="s">
        <v>595</v>
      </c>
      <c r="K2389" s="7" t="s">
        <v>32</v>
      </c>
      <c r="L2389" s="7">
        <v>67</v>
      </c>
      <c r="M2389" s="7">
        <v>30</v>
      </c>
      <c r="N2389" s="7">
        <f>Produccion[[#This Row],[Cant. Bolsas]]*Produccion[[#This Row],[Kilos Bolsa]]</f>
        <v>2010</v>
      </c>
      <c r="O2389" s="8" t="s">
        <v>827</v>
      </c>
      <c r="P2389" s="29">
        <f>Produccion[[#This Row],[Kilos Producidos]]*VLOOKUP(Produccion[[#This Row],[PRODUCTO]],ValorXKG[#All],2,FALSE)</f>
        <v>231150</v>
      </c>
    </row>
    <row r="2390" spans="4:16" x14ac:dyDescent="0.25">
      <c r="D2390" s="4" t="s">
        <v>824</v>
      </c>
      <c r="E2390" s="5">
        <v>44863</v>
      </c>
      <c r="F2390" s="6">
        <v>0.58333333333333337</v>
      </c>
      <c r="G2390" s="6">
        <v>0.89583333333333337</v>
      </c>
      <c r="H2390" s="6">
        <f>MOD(Produccion[HORA FIN]-Produccion[HORA INICIO],1)</f>
        <v>0.3125</v>
      </c>
      <c r="I2390" s="16" t="s">
        <v>75</v>
      </c>
      <c r="J2390" s="7" t="s">
        <v>503</v>
      </c>
      <c r="K2390" s="7" t="s">
        <v>36</v>
      </c>
      <c r="L2390" s="7">
        <v>35</v>
      </c>
      <c r="M2390" s="7">
        <v>30</v>
      </c>
      <c r="N2390" s="7">
        <f>Produccion[[#This Row],[Cant. Bolsas]]*Produccion[[#This Row],[Kilos Bolsa]]</f>
        <v>1050</v>
      </c>
      <c r="O2390" s="8" t="s">
        <v>827</v>
      </c>
      <c r="P2390" s="29">
        <f>Produccion[[#This Row],[Kilos Producidos]]*VLOOKUP(Produccion[[#This Row],[PRODUCTO]],ValorXKG[#All],2,FALSE)</f>
        <v>120750</v>
      </c>
    </row>
    <row r="2391" spans="4:16" x14ac:dyDescent="0.25">
      <c r="D2391" s="4" t="s">
        <v>824</v>
      </c>
      <c r="E2391" s="5">
        <v>44863</v>
      </c>
      <c r="F2391" s="6">
        <v>0.58333333333333337</v>
      </c>
      <c r="G2391" s="6">
        <v>0.89583333333333337</v>
      </c>
      <c r="H2391" s="6">
        <f>MOD(Produccion[HORA FIN]-Produccion[HORA INICIO],1)</f>
        <v>0.3125</v>
      </c>
      <c r="I2391" s="16" t="s">
        <v>481</v>
      </c>
      <c r="J2391" s="7" t="s">
        <v>503</v>
      </c>
      <c r="K2391" s="7" t="s">
        <v>38</v>
      </c>
      <c r="L2391" s="7">
        <v>35</v>
      </c>
      <c r="M2391" s="7">
        <v>20</v>
      </c>
      <c r="N2391" s="7">
        <f>Produccion[[#This Row],[Cant. Bolsas]]*Produccion[[#This Row],[Kilos Bolsa]]</f>
        <v>700</v>
      </c>
      <c r="O2391" s="8" t="s">
        <v>827</v>
      </c>
      <c r="P2391" s="29">
        <f>Produccion[[#This Row],[Kilos Producidos]]*VLOOKUP(Produccion[[#This Row],[PRODUCTO]],ValorXKG[#All],2,FALSE)</f>
        <v>115500</v>
      </c>
    </row>
    <row r="2392" spans="4:16" x14ac:dyDescent="0.25">
      <c r="D2392" s="4" t="s">
        <v>824</v>
      </c>
      <c r="E2392" s="5">
        <v>44863</v>
      </c>
      <c r="F2392" s="6">
        <v>0.89583333333333337</v>
      </c>
      <c r="G2392" s="6">
        <v>0.91666666666666663</v>
      </c>
      <c r="H2392" s="6">
        <f>MOD(Produccion[HORA FIN]-Produccion[HORA INICIO],1)</f>
        <v>2.0833333333333259E-2</v>
      </c>
      <c r="I2392" s="16" t="s">
        <v>22</v>
      </c>
      <c r="J2392" s="7" t="s">
        <v>503</v>
      </c>
      <c r="K2392" s="7" t="s">
        <v>23</v>
      </c>
      <c r="L2392" s="7"/>
      <c r="M2392" s="7"/>
      <c r="N2392" s="7">
        <f>Produccion[[#This Row],[Cant. Bolsas]]*Produccion[[#This Row],[Kilos Bolsa]]</f>
        <v>0</v>
      </c>
      <c r="O2392" s="8" t="s">
        <v>45</v>
      </c>
      <c r="P2392" s="29">
        <f>Produccion[[#This Row],[Kilos Producidos]]*VLOOKUP(Produccion[[#This Row],[PRODUCTO]],ValorXKG[#All],2,FALSE)</f>
        <v>0</v>
      </c>
    </row>
    <row r="2393" spans="4:16" x14ac:dyDescent="0.25">
      <c r="D2393" s="4" t="s">
        <v>825</v>
      </c>
      <c r="E2393" s="5">
        <v>44865</v>
      </c>
      <c r="F2393" s="6">
        <v>0.25</v>
      </c>
      <c r="G2393" s="6">
        <v>0.3125</v>
      </c>
      <c r="H2393" s="6">
        <f>MOD(Produccion[HORA FIN]-Produccion[HORA INICIO],1)</f>
        <v>6.25E-2</v>
      </c>
      <c r="I2393" s="16" t="s">
        <v>22</v>
      </c>
      <c r="J2393" s="7" t="s">
        <v>66</v>
      </c>
      <c r="K2393" s="7" t="s">
        <v>23</v>
      </c>
      <c r="L2393" s="7"/>
      <c r="M2393" s="7"/>
      <c r="N2393" s="7">
        <f>Produccion[[#This Row],[Cant. Bolsas]]*Produccion[[#This Row],[Kilos Bolsa]]</f>
        <v>0</v>
      </c>
      <c r="O2393" s="8" t="s">
        <v>45</v>
      </c>
      <c r="P2393" s="29">
        <f>Produccion[[#This Row],[Kilos Producidos]]*VLOOKUP(Produccion[[#This Row],[PRODUCTO]],ValorXKG[#All],2,FALSE)</f>
        <v>0</v>
      </c>
    </row>
    <row r="2394" spans="4:16" x14ac:dyDescent="0.25">
      <c r="D2394" s="4" t="s">
        <v>825</v>
      </c>
      <c r="E2394" s="5">
        <v>44865</v>
      </c>
      <c r="F2394" s="6">
        <v>0.33333333333333331</v>
      </c>
      <c r="G2394" s="6">
        <v>0.58333333333333337</v>
      </c>
      <c r="H2394" s="6">
        <f>MOD(Produccion[HORA FIN]-Produccion[HORA INICIO],1)</f>
        <v>0.25000000000000006</v>
      </c>
      <c r="I2394" s="16" t="s">
        <v>101</v>
      </c>
      <c r="J2394" s="7" t="s">
        <v>66</v>
      </c>
      <c r="K2394" s="7" t="s">
        <v>38</v>
      </c>
      <c r="L2394" s="7">
        <v>40</v>
      </c>
      <c r="M2394" s="7">
        <v>20</v>
      </c>
      <c r="N2394" s="7">
        <f>Produccion[[#This Row],[Cant. Bolsas]]*Produccion[[#This Row],[Kilos Bolsa]]</f>
        <v>800</v>
      </c>
      <c r="O2394" s="8" t="s">
        <v>827</v>
      </c>
      <c r="P2394" s="29">
        <f>Produccion[[#This Row],[Kilos Producidos]]*VLOOKUP(Produccion[[#This Row],[PRODUCTO]],ValorXKG[#All],2,FALSE)</f>
        <v>132000</v>
      </c>
    </row>
    <row r="2395" spans="4:16" x14ac:dyDescent="0.25">
      <c r="D2395" s="4" t="s">
        <v>825</v>
      </c>
      <c r="E2395" s="5">
        <v>44865</v>
      </c>
      <c r="F2395" s="6">
        <v>0.33333333333333331</v>
      </c>
      <c r="G2395" s="6">
        <v>0.58333333333333337</v>
      </c>
      <c r="H2395" s="6">
        <f>MOD(Produccion[HORA FIN]-Produccion[HORA INICIO],1)</f>
        <v>0.25000000000000006</v>
      </c>
      <c r="I2395" s="16" t="s">
        <v>59</v>
      </c>
      <c r="J2395" s="7" t="s">
        <v>66</v>
      </c>
      <c r="K2395" s="7" t="s">
        <v>36</v>
      </c>
      <c r="L2395" s="7">
        <v>40</v>
      </c>
      <c r="M2395" s="7">
        <v>30</v>
      </c>
      <c r="N2395" s="7">
        <f>Produccion[[#This Row],[Cant. Bolsas]]*Produccion[[#This Row],[Kilos Bolsa]]</f>
        <v>1200</v>
      </c>
      <c r="O2395" s="8" t="s">
        <v>827</v>
      </c>
      <c r="P2395" s="29">
        <f>Produccion[[#This Row],[Kilos Producidos]]*VLOOKUP(Produccion[[#This Row],[PRODUCTO]],ValorXKG[#All],2,FALSE)</f>
        <v>138000</v>
      </c>
    </row>
    <row r="2396" spans="4:16" x14ac:dyDescent="0.25">
      <c r="D2396" s="4" t="s">
        <v>824</v>
      </c>
      <c r="E2396" s="5">
        <v>44865</v>
      </c>
      <c r="F2396" s="6">
        <v>0.58333333333333337</v>
      </c>
      <c r="G2396" s="6">
        <v>0.66666666666666663</v>
      </c>
      <c r="H2396" s="6">
        <f>MOD(Produccion[HORA FIN]-Produccion[HORA INICIO],1)</f>
        <v>8.3333333333333259E-2</v>
      </c>
      <c r="I2396" s="16" t="s">
        <v>22</v>
      </c>
      <c r="J2396" s="7" t="s">
        <v>783</v>
      </c>
      <c r="K2396" s="7" t="s">
        <v>23</v>
      </c>
      <c r="L2396" s="7"/>
      <c r="M2396" s="7"/>
      <c r="N2396" s="7">
        <f>Produccion[[#This Row],[Cant. Bolsas]]*Produccion[[#This Row],[Kilos Bolsa]]</f>
        <v>0</v>
      </c>
      <c r="O2396" s="8" t="s">
        <v>41</v>
      </c>
      <c r="P2396" s="29">
        <f>Produccion[[#This Row],[Kilos Producidos]]*VLOOKUP(Produccion[[#This Row],[PRODUCTO]],ValorXKG[#All],2,FALSE)</f>
        <v>0</v>
      </c>
    </row>
    <row r="2397" spans="4:16" x14ac:dyDescent="0.25">
      <c r="D2397" s="4" t="s">
        <v>824</v>
      </c>
      <c r="E2397" s="5">
        <v>44865</v>
      </c>
      <c r="F2397" s="6">
        <v>0.66666666666666663</v>
      </c>
      <c r="G2397" s="6">
        <v>0.91666666666666663</v>
      </c>
      <c r="H2397" s="6">
        <f>MOD(Produccion[HORA FIN]-Produccion[HORA INICIO],1)</f>
        <v>0.25</v>
      </c>
      <c r="I2397" s="16" t="s">
        <v>59</v>
      </c>
      <c r="J2397" s="7" t="s">
        <v>783</v>
      </c>
      <c r="K2397" s="7" t="s">
        <v>13</v>
      </c>
      <c r="L2397" s="7">
        <v>48</v>
      </c>
      <c r="M2397" s="7">
        <v>50</v>
      </c>
      <c r="N2397" s="7">
        <f>Produccion[[#This Row],[Cant. Bolsas]]*Produccion[[#This Row],[Kilos Bolsa]]</f>
        <v>2400</v>
      </c>
      <c r="O2397" s="8" t="s">
        <v>827</v>
      </c>
      <c r="P2397" s="29">
        <f>Produccion[[#This Row],[Kilos Producidos]]*VLOOKUP(Produccion[[#This Row],[PRODUCTO]],ValorXKG[#All],2,FALSE)</f>
        <v>240000</v>
      </c>
    </row>
    <row r="2398" spans="4:16" x14ac:dyDescent="0.25">
      <c r="D2398" s="4" t="s">
        <v>826</v>
      </c>
      <c r="E2398" s="5">
        <v>44865</v>
      </c>
      <c r="F2398" s="6">
        <v>0.91666666666666663</v>
      </c>
      <c r="G2398" s="6">
        <v>0.13194444444444445</v>
      </c>
      <c r="H2398" s="6">
        <f>MOD(Produccion[HORA FIN]-Produccion[HORA INICIO],1)</f>
        <v>0.21527777777777779</v>
      </c>
      <c r="I2398" s="16" t="s">
        <v>522</v>
      </c>
      <c r="J2398" s="7" t="s">
        <v>788</v>
      </c>
      <c r="K2398" s="7" t="s">
        <v>13</v>
      </c>
      <c r="L2398" s="7">
        <v>40</v>
      </c>
      <c r="M2398" s="7">
        <v>50</v>
      </c>
      <c r="N2398" s="7">
        <f>Produccion[[#This Row],[Cant. Bolsas]]*Produccion[[#This Row],[Kilos Bolsa]]</f>
        <v>2000</v>
      </c>
      <c r="O2398" s="8" t="s">
        <v>827</v>
      </c>
      <c r="P2398" s="29">
        <f>Produccion[[#This Row],[Kilos Producidos]]*VLOOKUP(Produccion[[#This Row],[PRODUCTO]],ValorXKG[#All],2,FALSE)</f>
        <v>200000</v>
      </c>
    </row>
    <row r="2399" spans="4:16" x14ac:dyDescent="0.25">
      <c r="D2399" s="4" t="s">
        <v>826</v>
      </c>
      <c r="E2399" s="5">
        <v>44865</v>
      </c>
      <c r="F2399" s="6">
        <v>0.13194444444444445</v>
      </c>
      <c r="G2399" s="6">
        <v>0.1875</v>
      </c>
      <c r="H2399" s="6">
        <f>MOD(Produccion[HORA FIN]-Produccion[HORA INICIO],1)</f>
        <v>5.5555555555555552E-2</v>
      </c>
      <c r="I2399" s="16" t="s">
        <v>22</v>
      </c>
      <c r="J2399" s="7" t="s">
        <v>788</v>
      </c>
      <c r="K2399" s="7" t="s">
        <v>23</v>
      </c>
      <c r="L2399" s="7"/>
      <c r="M2399" s="7"/>
      <c r="N2399" s="7">
        <f>Produccion[[#This Row],[Cant. Bolsas]]*Produccion[[#This Row],[Kilos Bolsa]]</f>
        <v>0</v>
      </c>
      <c r="O2399" s="8" t="s">
        <v>24</v>
      </c>
      <c r="P2399" s="29">
        <f>Produccion[[#This Row],[Kilos Producidos]]*VLOOKUP(Produccion[[#This Row],[PRODUCTO]],ValorXKG[#All],2,FALSE)</f>
        <v>0</v>
      </c>
    </row>
    <row r="2400" spans="4:16" x14ac:dyDescent="0.25">
      <c r="D2400" s="4" t="s">
        <v>826</v>
      </c>
      <c r="E2400" s="5">
        <v>44865</v>
      </c>
      <c r="F2400" s="6">
        <v>0.1875</v>
      </c>
      <c r="G2400" s="6">
        <v>0.25</v>
      </c>
      <c r="H2400" s="6">
        <f>MOD(Produccion[HORA FIN]-Produccion[HORA INICIO],1)</f>
        <v>6.25E-2</v>
      </c>
      <c r="I2400" s="16" t="s">
        <v>59</v>
      </c>
      <c r="J2400" s="7" t="s">
        <v>788</v>
      </c>
      <c r="K2400" s="7" t="s">
        <v>19</v>
      </c>
      <c r="L2400" s="7">
        <v>12</v>
      </c>
      <c r="M2400" s="7">
        <v>50</v>
      </c>
      <c r="N2400" s="7">
        <f>Produccion[[#This Row],[Cant. Bolsas]]*Produccion[[#This Row],[Kilos Bolsa]]</f>
        <v>600</v>
      </c>
      <c r="O2400" s="8" t="s">
        <v>827</v>
      </c>
      <c r="P2400" s="29">
        <f>Produccion[[#This Row],[Kilos Producidos]]*VLOOKUP(Produccion[[#This Row],[PRODUCTO]],ValorXKG[#All],2,FALSE)</f>
        <v>60000</v>
      </c>
    </row>
    <row r="2401" spans="4:16" x14ac:dyDescent="0.25">
      <c r="D2401" s="4" t="s">
        <v>825</v>
      </c>
      <c r="E2401" s="5">
        <v>44866</v>
      </c>
      <c r="F2401" s="6">
        <v>0.25</v>
      </c>
      <c r="G2401" s="6">
        <v>0.58333333333333337</v>
      </c>
      <c r="H2401" s="6">
        <f>MOD(Produccion[HORA FIN]-Produccion[HORA INICIO],1)</f>
        <v>0.33333333333333337</v>
      </c>
      <c r="I2401" s="16" t="s">
        <v>405</v>
      </c>
      <c r="J2401" s="7" t="s">
        <v>503</v>
      </c>
      <c r="K2401" s="7" t="s">
        <v>19</v>
      </c>
      <c r="L2401" s="7">
        <v>52</v>
      </c>
      <c r="M2401" s="7">
        <v>50</v>
      </c>
      <c r="N2401" s="7">
        <f>Produccion[[#This Row],[Cant. Bolsas]]*Produccion[[#This Row],[Kilos Bolsa]]</f>
        <v>2600</v>
      </c>
      <c r="O2401" s="8" t="s">
        <v>28</v>
      </c>
      <c r="P2401" s="29">
        <f>Produccion[[#This Row],[Kilos Producidos]]*VLOOKUP(Produccion[[#This Row],[PRODUCTO]],ValorXKG[#All],2,FALSE)</f>
        <v>260000</v>
      </c>
    </row>
    <row r="2402" spans="4:16" x14ac:dyDescent="0.25">
      <c r="D2402" s="4" t="s">
        <v>824</v>
      </c>
      <c r="E2402" s="5">
        <v>44866</v>
      </c>
      <c r="F2402" s="6">
        <v>0.58333333333333337</v>
      </c>
      <c r="G2402" s="6">
        <v>0.70833333333333337</v>
      </c>
      <c r="H2402" s="6">
        <f>MOD(Produccion[HORA FIN]-Produccion[HORA INICIO],1)</f>
        <v>0.125</v>
      </c>
      <c r="I2402" s="16" t="s">
        <v>456</v>
      </c>
      <c r="J2402" s="7" t="s">
        <v>783</v>
      </c>
      <c r="K2402" s="7" t="s">
        <v>19</v>
      </c>
      <c r="L2402" s="7">
        <v>26</v>
      </c>
      <c r="M2402" s="7">
        <v>50</v>
      </c>
      <c r="N2402" s="7">
        <f>Produccion[[#This Row],[Cant. Bolsas]]*Produccion[[#This Row],[Kilos Bolsa]]</f>
        <v>1300</v>
      </c>
      <c r="O2402" s="8" t="s">
        <v>827</v>
      </c>
      <c r="P2402" s="29">
        <f>Produccion[[#This Row],[Kilos Producidos]]*VLOOKUP(Produccion[[#This Row],[PRODUCTO]],ValorXKG[#All],2,FALSE)</f>
        <v>130000</v>
      </c>
    </row>
    <row r="2403" spans="4:16" x14ac:dyDescent="0.25">
      <c r="D2403" s="4" t="s">
        <v>824</v>
      </c>
      <c r="E2403" s="5">
        <v>44866</v>
      </c>
      <c r="F2403" s="6">
        <v>0.70833333333333337</v>
      </c>
      <c r="G2403" s="6">
        <v>0.91666666666666663</v>
      </c>
      <c r="H2403" s="6">
        <f>MOD(Produccion[HORA FIN]-Produccion[HORA INICIO],1)</f>
        <v>0.20833333333333326</v>
      </c>
      <c r="I2403" s="16" t="s">
        <v>435</v>
      </c>
      <c r="J2403" s="7" t="s">
        <v>783</v>
      </c>
      <c r="K2403" s="7" t="s">
        <v>13</v>
      </c>
      <c r="L2403" s="7">
        <v>35</v>
      </c>
      <c r="M2403" s="7">
        <v>50</v>
      </c>
      <c r="N2403" s="7">
        <f>Produccion[[#This Row],[Cant. Bolsas]]*Produccion[[#This Row],[Kilos Bolsa]]</f>
        <v>1750</v>
      </c>
      <c r="O2403" s="8" t="s">
        <v>827</v>
      </c>
      <c r="P2403" s="29">
        <f>Produccion[[#This Row],[Kilos Producidos]]*VLOOKUP(Produccion[[#This Row],[PRODUCTO]],ValorXKG[#All],2,FALSE)</f>
        <v>175000</v>
      </c>
    </row>
    <row r="2404" spans="4:16" x14ac:dyDescent="0.25">
      <c r="D2404" s="4" t="s">
        <v>826</v>
      </c>
      <c r="E2404" s="5">
        <v>44866</v>
      </c>
      <c r="F2404" s="6">
        <v>0.91666666666666663</v>
      </c>
      <c r="G2404" s="6">
        <v>8.3333333333333329E-2</v>
      </c>
      <c r="H2404" s="6">
        <f>MOD(Produccion[HORA FIN]-Produccion[HORA INICIO],1)</f>
        <v>0.16666666666666674</v>
      </c>
      <c r="I2404" s="16" t="s">
        <v>596</v>
      </c>
      <c r="J2404" s="7" t="s">
        <v>788</v>
      </c>
      <c r="K2404" s="7" t="s">
        <v>13</v>
      </c>
      <c r="L2404" s="7">
        <v>37</v>
      </c>
      <c r="M2404" s="7">
        <v>50</v>
      </c>
      <c r="N2404" s="7">
        <f>Produccion[[#This Row],[Cant. Bolsas]]*Produccion[[#This Row],[Kilos Bolsa]]</f>
        <v>1850</v>
      </c>
      <c r="O2404" s="8" t="s">
        <v>827</v>
      </c>
      <c r="P2404" s="29">
        <f>Produccion[[#This Row],[Kilos Producidos]]*VLOOKUP(Produccion[[#This Row],[PRODUCTO]],ValorXKG[#All],2,FALSE)</f>
        <v>185000</v>
      </c>
    </row>
    <row r="2405" spans="4:16" x14ac:dyDescent="0.25">
      <c r="D2405" s="4" t="s">
        <v>826</v>
      </c>
      <c r="E2405" s="5">
        <v>44866</v>
      </c>
      <c r="F2405" s="6">
        <v>8.3333333333333329E-2</v>
      </c>
      <c r="G2405" s="6">
        <v>0.1388888888888889</v>
      </c>
      <c r="H2405" s="6">
        <f>MOD(Produccion[HORA FIN]-Produccion[HORA INICIO],1)</f>
        <v>5.5555555555555566E-2</v>
      </c>
      <c r="I2405" s="16" t="s">
        <v>22</v>
      </c>
      <c r="J2405" s="7" t="s">
        <v>788</v>
      </c>
      <c r="K2405" s="7" t="s">
        <v>23</v>
      </c>
      <c r="L2405" s="7">
        <v>0</v>
      </c>
      <c r="M2405" s="7">
        <v>0</v>
      </c>
      <c r="N2405" s="7">
        <f>Produccion[[#This Row],[Cant. Bolsas]]*Produccion[[#This Row],[Kilos Bolsa]]</f>
        <v>0</v>
      </c>
      <c r="O2405" s="8" t="s">
        <v>28</v>
      </c>
      <c r="P2405" s="29">
        <f>Produccion[[#This Row],[Kilos Producidos]]*VLOOKUP(Produccion[[#This Row],[PRODUCTO]],ValorXKG[#All],2,FALSE)</f>
        <v>0</v>
      </c>
    </row>
    <row r="2406" spans="4:16" x14ac:dyDescent="0.25">
      <c r="D2406" s="4" t="s">
        <v>826</v>
      </c>
      <c r="E2406" s="5">
        <v>44866</v>
      </c>
      <c r="F2406" s="6">
        <v>0.1388888888888889</v>
      </c>
      <c r="G2406" s="6">
        <v>0.25</v>
      </c>
      <c r="H2406" s="6">
        <f>MOD(Produccion[HORA FIN]-Produccion[HORA INICIO],1)</f>
        <v>0.1111111111111111</v>
      </c>
      <c r="I2406" s="16" t="s">
        <v>141</v>
      </c>
      <c r="J2406" s="7" t="s">
        <v>788</v>
      </c>
      <c r="K2406" s="7" t="s">
        <v>30</v>
      </c>
      <c r="L2406" s="7">
        <v>44</v>
      </c>
      <c r="M2406" s="7">
        <v>20</v>
      </c>
      <c r="N2406" s="7">
        <f>Produccion[[#This Row],[Cant. Bolsas]]*Produccion[[#This Row],[Kilos Bolsa]]</f>
        <v>880</v>
      </c>
      <c r="O2406" s="8" t="s">
        <v>827</v>
      </c>
      <c r="P2406" s="29">
        <f>Produccion[[#This Row],[Kilos Producidos]]*VLOOKUP(Produccion[[#This Row],[PRODUCTO]],ValorXKG[#All],2,FALSE)</f>
        <v>79200</v>
      </c>
    </row>
    <row r="2407" spans="4:16" x14ac:dyDescent="0.25">
      <c r="D2407" s="4" t="s">
        <v>825</v>
      </c>
      <c r="E2407" s="5">
        <v>44867</v>
      </c>
      <c r="F2407" s="6">
        <v>0.25</v>
      </c>
      <c r="G2407" s="6">
        <v>0.47916666666666669</v>
      </c>
      <c r="H2407" s="6">
        <f>MOD(Produccion[HORA FIN]-Produccion[HORA INICIO],1)</f>
        <v>0.22916666666666669</v>
      </c>
      <c r="I2407" s="16" t="s">
        <v>33</v>
      </c>
      <c r="J2407" s="7" t="s">
        <v>503</v>
      </c>
      <c r="K2407" s="7" t="s">
        <v>30</v>
      </c>
      <c r="L2407" s="7">
        <v>66</v>
      </c>
      <c r="M2407" s="7">
        <v>20</v>
      </c>
      <c r="N2407" s="7">
        <f>Produccion[[#This Row],[Cant. Bolsas]]*Produccion[[#This Row],[Kilos Bolsa]]</f>
        <v>1320</v>
      </c>
      <c r="O2407" s="8" t="s">
        <v>827</v>
      </c>
      <c r="P2407" s="29">
        <f>Produccion[[#This Row],[Kilos Producidos]]*VLOOKUP(Produccion[[#This Row],[PRODUCTO]],ValorXKG[#All],2,FALSE)</f>
        <v>118800</v>
      </c>
    </row>
    <row r="2408" spans="4:16" x14ac:dyDescent="0.25">
      <c r="D2408" s="4" t="s">
        <v>825</v>
      </c>
      <c r="E2408" s="5">
        <v>44867</v>
      </c>
      <c r="F2408" s="6">
        <v>0.47916666666666669</v>
      </c>
      <c r="G2408" s="6">
        <v>0.50694444444444442</v>
      </c>
      <c r="H2408" s="6">
        <f>MOD(Produccion[HORA FIN]-Produccion[HORA INICIO],1)</f>
        <v>2.7777777777777735E-2</v>
      </c>
      <c r="I2408" s="16" t="s">
        <v>22</v>
      </c>
      <c r="J2408" s="7" t="s">
        <v>503</v>
      </c>
      <c r="K2408" s="7" t="s">
        <v>23</v>
      </c>
      <c r="L2408" s="7"/>
      <c r="M2408" s="7"/>
      <c r="N2408" s="7">
        <f>Produccion[[#This Row],[Cant. Bolsas]]*Produccion[[#This Row],[Kilos Bolsa]]</f>
        <v>0</v>
      </c>
      <c r="O2408" s="8" t="s">
        <v>28</v>
      </c>
      <c r="P2408" s="29">
        <f>Produccion[[#This Row],[Kilos Producidos]]*VLOOKUP(Produccion[[#This Row],[PRODUCTO]],ValorXKG[#All],2,FALSE)</f>
        <v>0</v>
      </c>
    </row>
    <row r="2409" spans="4:16" x14ac:dyDescent="0.25">
      <c r="D2409" s="4" t="s">
        <v>825</v>
      </c>
      <c r="E2409" s="5">
        <v>44867</v>
      </c>
      <c r="F2409" s="6">
        <v>0.50694444444444442</v>
      </c>
      <c r="G2409" s="6">
        <v>0.58333333333333337</v>
      </c>
      <c r="H2409" s="6">
        <f>MOD(Produccion[HORA FIN]-Produccion[HORA INICIO],1)</f>
        <v>7.6388888888888951E-2</v>
      </c>
      <c r="I2409" s="16" t="s">
        <v>597</v>
      </c>
      <c r="J2409" s="7" t="s">
        <v>503</v>
      </c>
      <c r="K2409" s="7" t="s">
        <v>32</v>
      </c>
      <c r="L2409" s="7">
        <v>19</v>
      </c>
      <c r="M2409" s="7">
        <v>30</v>
      </c>
      <c r="N2409" s="7">
        <f>Produccion[[#This Row],[Cant. Bolsas]]*Produccion[[#This Row],[Kilos Bolsa]]</f>
        <v>570</v>
      </c>
      <c r="O2409" s="8" t="s">
        <v>827</v>
      </c>
      <c r="P2409" s="29">
        <f>Produccion[[#This Row],[Kilos Producidos]]*VLOOKUP(Produccion[[#This Row],[PRODUCTO]],ValorXKG[#All],2,FALSE)</f>
        <v>65550</v>
      </c>
    </row>
    <row r="2410" spans="4:16" x14ac:dyDescent="0.25">
      <c r="D2410" s="4" t="s">
        <v>824</v>
      </c>
      <c r="E2410" s="5">
        <v>44867</v>
      </c>
      <c r="F2410" s="6">
        <v>0.58333333333333337</v>
      </c>
      <c r="G2410" s="6">
        <v>0.77083333333333337</v>
      </c>
      <c r="H2410" s="6">
        <f>MOD(Produccion[HORA FIN]-Produccion[HORA INICIO],1)</f>
        <v>0.1875</v>
      </c>
      <c r="I2410" s="16" t="s">
        <v>101</v>
      </c>
      <c r="J2410" s="7" t="s">
        <v>783</v>
      </c>
      <c r="K2410" s="7" t="s">
        <v>64</v>
      </c>
      <c r="L2410" s="7">
        <v>40</v>
      </c>
      <c r="M2410" s="7">
        <v>30</v>
      </c>
      <c r="N2410" s="7">
        <f>Produccion[[#This Row],[Cant. Bolsas]]*Produccion[[#This Row],[Kilos Bolsa]]</f>
        <v>1200</v>
      </c>
      <c r="O2410" s="8" t="s">
        <v>827</v>
      </c>
      <c r="P2410" s="29">
        <f>Produccion[[#This Row],[Kilos Producidos]]*VLOOKUP(Produccion[[#This Row],[PRODUCTO]],ValorXKG[#All],2,FALSE)</f>
        <v>138000</v>
      </c>
    </row>
    <row r="2411" spans="4:16" x14ac:dyDescent="0.25">
      <c r="D2411" s="4" t="s">
        <v>824</v>
      </c>
      <c r="E2411" s="5">
        <v>44867</v>
      </c>
      <c r="F2411" s="6">
        <v>0.77083333333333337</v>
      </c>
      <c r="G2411" s="6">
        <v>0.8125</v>
      </c>
      <c r="H2411" s="6">
        <f>MOD(Produccion[HORA FIN]-Produccion[HORA INICIO],1)</f>
        <v>4.166666666666663E-2</v>
      </c>
      <c r="I2411" s="16" t="s">
        <v>22</v>
      </c>
      <c r="J2411" s="7" t="s">
        <v>783</v>
      </c>
      <c r="K2411" s="7" t="s">
        <v>23</v>
      </c>
      <c r="L2411" s="7"/>
      <c r="M2411" s="7"/>
      <c r="N2411" s="7">
        <f>Produccion[[#This Row],[Cant. Bolsas]]*Produccion[[#This Row],[Kilos Bolsa]]</f>
        <v>0</v>
      </c>
      <c r="O2411" s="8" t="s">
        <v>28</v>
      </c>
      <c r="P2411" s="29">
        <f>Produccion[[#This Row],[Kilos Producidos]]*VLOOKUP(Produccion[[#This Row],[PRODUCTO]],ValorXKG[#All],2,FALSE)</f>
        <v>0</v>
      </c>
    </row>
    <row r="2412" spans="4:16" x14ac:dyDescent="0.25">
      <c r="D2412" s="4" t="s">
        <v>824</v>
      </c>
      <c r="E2412" s="5">
        <v>44867</v>
      </c>
      <c r="F2412" s="6">
        <v>0.8125</v>
      </c>
      <c r="G2412" s="6">
        <v>0.91666666666666663</v>
      </c>
      <c r="H2412" s="6">
        <f>MOD(Produccion[HORA FIN]-Produccion[HORA INICIO],1)</f>
        <v>0.10416666666666663</v>
      </c>
      <c r="I2412" s="16" t="s">
        <v>598</v>
      </c>
      <c r="J2412" s="7" t="s">
        <v>783</v>
      </c>
      <c r="K2412" s="7" t="s">
        <v>30</v>
      </c>
      <c r="L2412" s="7">
        <v>44</v>
      </c>
      <c r="M2412" s="7">
        <v>20</v>
      </c>
      <c r="N2412" s="7">
        <f>Produccion[[#This Row],[Cant. Bolsas]]*Produccion[[#This Row],[Kilos Bolsa]]</f>
        <v>880</v>
      </c>
      <c r="O2412" s="8" t="s">
        <v>827</v>
      </c>
      <c r="P2412" s="29">
        <f>Produccion[[#This Row],[Kilos Producidos]]*VLOOKUP(Produccion[[#This Row],[PRODUCTO]],ValorXKG[#All],2,FALSE)</f>
        <v>79200</v>
      </c>
    </row>
    <row r="2413" spans="4:16" x14ac:dyDescent="0.25">
      <c r="D2413" s="4" t="s">
        <v>826</v>
      </c>
      <c r="E2413" s="5">
        <v>44867</v>
      </c>
      <c r="F2413" s="6">
        <v>0.91666666666666663</v>
      </c>
      <c r="G2413" s="6">
        <v>0.15277777777777779</v>
      </c>
      <c r="H2413" s="6">
        <f>MOD(Produccion[HORA FIN]-Produccion[HORA INICIO],1)</f>
        <v>0.23611111111111116</v>
      </c>
      <c r="I2413" s="16" t="s">
        <v>290</v>
      </c>
      <c r="J2413" s="7" t="s">
        <v>788</v>
      </c>
      <c r="K2413" s="7" t="s">
        <v>30</v>
      </c>
      <c r="L2413" s="7">
        <v>60</v>
      </c>
      <c r="M2413" s="7">
        <v>20</v>
      </c>
      <c r="N2413" s="7">
        <f>Produccion[[#This Row],[Cant. Bolsas]]*Produccion[[#This Row],[Kilos Bolsa]]</f>
        <v>1200</v>
      </c>
      <c r="O2413" s="8" t="s">
        <v>827</v>
      </c>
      <c r="P2413" s="29">
        <f>Produccion[[#This Row],[Kilos Producidos]]*VLOOKUP(Produccion[[#This Row],[PRODUCTO]],ValorXKG[#All],2,FALSE)</f>
        <v>108000</v>
      </c>
    </row>
    <row r="2414" spans="4:16" x14ac:dyDescent="0.25">
      <c r="D2414" s="4" t="s">
        <v>826</v>
      </c>
      <c r="E2414" s="5">
        <v>44867</v>
      </c>
      <c r="F2414" s="6">
        <v>0.15277777777777779</v>
      </c>
      <c r="G2414" s="6">
        <v>0.25</v>
      </c>
      <c r="H2414" s="6">
        <f>MOD(Produccion[HORA FIN]-Produccion[HORA INICIO],1)</f>
        <v>9.722222222222221E-2</v>
      </c>
      <c r="I2414" s="16" t="s">
        <v>22</v>
      </c>
      <c r="J2414" s="7" t="s">
        <v>788</v>
      </c>
      <c r="K2414" s="7" t="s">
        <v>23</v>
      </c>
      <c r="L2414" s="7">
        <v>0</v>
      </c>
      <c r="M2414" s="7">
        <v>0</v>
      </c>
      <c r="N2414" s="7">
        <f>Produccion[[#This Row],[Cant. Bolsas]]*Produccion[[#This Row],[Kilos Bolsa]]</f>
        <v>0</v>
      </c>
      <c r="O2414" s="8" t="s">
        <v>24</v>
      </c>
      <c r="P2414" s="29">
        <f>Produccion[[#This Row],[Kilos Producidos]]*VLOOKUP(Produccion[[#This Row],[PRODUCTO]],ValorXKG[#All],2,FALSE)</f>
        <v>0</v>
      </c>
    </row>
    <row r="2415" spans="4:16" x14ac:dyDescent="0.25">
      <c r="D2415" s="4" t="s">
        <v>825</v>
      </c>
      <c r="E2415" s="5">
        <v>44868</v>
      </c>
      <c r="F2415" s="6">
        <v>0.25</v>
      </c>
      <c r="G2415" s="6">
        <v>0.2986111111111111</v>
      </c>
      <c r="H2415" s="6">
        <f>MOD(Produccion[HORA FIN]-Produccion[HORA INICIO],1)</f>
        <v>4.8611111111111105E-2</v>
      </c>
      <c r="I2415" s="16" t="s">
        <v>22</v>
      </c>
      <c r="J2415" s="7" t="s">
        <v>66</v>
      </c>
      <c r="K2415" s="7" t="s">
        <v>23</v>
      </c>
      <c r="L2415" s="7"/>
      <c r="M2415" s="7"/>
      <c r="N2415" s="7">
        <f>Produccion[[#This Row],[Cant. Bolsas]]*Produccion[[#This Row],[Kilos Bolsa]]</f>
        <v>0</v>
      </c>
      <c r="O2415" s="8" t="s">
        <v>24</v>
      </c>
      <c r="P2415" s="29">
        <f>Produccion[[#This Row],[Kilos Producidos]]*VLOOKUP(Produccion[[#This Row],[PRODUCTO]],ValorXKG[#All],2,FALSE)</f>
        <v>0</v>
      </c>
    </row>
    <row r="2416" spans="4:16" x14ac:dyDescent="0.25">
      <c r="D2416" s="4" t="s">
        <v>825</v>
      </c>
      <c r="E2416" s="5">
        <v>44868</v>
      </c>
      <c r="F2416" s="6">
        <v>0.2986111111111111</v>
      </c>
      <c r="G2416" s="6">
        <v>0.41666666666666669</v>
      </c>
      <c r="H2416" s="6">
        <f>MOD(Produccion[HORA FIN]-Produccion[HORA INICIO],1)</f>
        <v>0.11805555555555558</v>
      </c>
      <c r="I2416" s="16" t="s">
        <v>599</v>
      </c>
      <c r="J2416" s="7" t="s">
        <v>66</v>
      </c>
      <c r="K2416" s="7" t="s">
        <v>30</v>
      </c>
      <c r="L2416" s="7">
        <v>45</v>
      </c>
      <c r="M2416" s="7">
        <v>20</v>
      </c>
      <c r="N2416" s="7">
        <f>Produccion[[#This Row],[Cant. Bolsas]]*Produccion[[#This Row],[Kilos Bolsa]]</f>
        <v>900</v>
      </c>
      <c r="O2416" s="8" t="s">
        <v>827</v>
      </c>
      <c r="P2416" s="29">
        <f>Produccion[[#This Row],[Kilos Producidos]]*VLOOKUP(Produccion[[#This Row],[PRODUCTO]],ValorXKG[#All],2,FALSE)</f>
        <v>81000</v>
      </c>
    </row>
    <row r="2417" spans="4:16" x14ac:dyDescent="0.25">
      <c r="D2417" s="4" t="s">
        <v>825</v>
      </c>
      <c r="E2417" s="5">
        <v>44868</v>
      </c>
      <c r="F2417" s="6">
        <v>0.41666666666666669</v>
      </c>
      <c r="G2417" s="6">
        <v>0.49652777777777779</v>
      </c>
      <c r="H2417" s="6">
        <f>MOD(Produccion[HORA FIN]-Produccion[HORA INICIO],1)</f>
        <v>7.9861111111111105E-2</v>
      </c>
      <c r="I2417" s="16" t="s">
        <v>22</v>
      </c>
      <c r="J2417" s="7" t="s">
        <v>66</v>
      </c>
      <c r="K2417" s="7" t="s">
        <v>23</v>
      </c>
      <c r="L2417" s="7"/>
      <c r="M2417" s="7"/>
      <c r="N2417" s="7">
        <f>Produccion[[#This Row],[Cant. Bolsas]]*Produccion[[#This Row],[Kilos Bolsa]]</f>
        <v>0</v>
      </c>
      <c r="O2417" s="8" t="s">
        <v>41</v>
      </c>
      <c r="P2417" s="29">
        <f>Produccion[[#This Row],[Kilos Producidos]]*VLOOKUP(Produccion[[#This Row],[PRODUCTO]],ValorXKG[#All],2,FALSE)</f>
        <v>0</v>
      </c>
    </row>
    <row r="2418" spans="4:16" x14ac:dyDescent="0.25">
      <c r="D2418" s="4" t="s">
        <v>825</v>
      </c>
      <c r="E2418" s="5">
        <v>44868</v>
      </c>
      <c r="F2418" s="6">
        <v>0.49652777777777779</v>
      </c>
      <c r="G2418" s="6">
        <v>0.58333333333333337</v>
      </c>
      <c r="H2418" s="6">
        <f>MOD(Produccion[HORA FIN]-Produccion[HORA INICIO],1)</f>
        <v>8.680555555555558E-2</v>
      </c>
      <c r="I2418" s="16" t="s">
        <v>600</v>
      </c>
      <c r="J2418" s="7" t="s">
        <v>66</v>
      </c>
      <c r="K2418" s="7" t="s">
        <v>32</v>
      </c>
      <c r="L2418" s="7">
        <v>22</v>
      </c>
      <c r="M2418" s="7">
        <v>30</v>
      </c>
      <c r="N2418" s="7">
        <f>Produccion[[#This Row],[Cant. Bolsas]]*Produccion[[#This Row],[Kilos Bolsa]]</f>
        <v>660</v>
      </c>
      <c r="O2418" s="8" t="s">
        <v>827</v>
      </c>
      <c r="P2418" s="29">
        <f>Produccion[[#This Row],[Kilos Producidos]]*VLOOKUP(Produccion[[#This Row],[PRODUCTO]],ValorXKG[#All],2,FALSE)</f>
        <v>75900</v>
      </c>
    </row>
    <row r="2419" spans="4:16" x14ac:dyDescent="0.25">
      <c r="D2419" s="4" t="s">
        <v>824</v>
      </c>
      <c r="E2419" s="5">
        <v>44868</v>
      </c>
      <c r="F2419" s="6">
        <v>0.58333333333333337</v>
      </c>
      <c r="G2419" s="6">
        <v>0.91666666666666663</v>
      </c>
      <c r="H2419" s="6">
        <f>MOD(Produccion[HORA FIN]-Produccion[HORA INICIO],1)</f>
        <v>0.33333333333333326</v>
      </c>
      <c r="I2419" s="16" t="s">
        <v>411</v>
      </c>
      <c r="J2419" s="7" t="s">
        <v>783</v>
      </c>
      <c r="K2419" s="7" t="s">
        <v>64</v>
      </c>
      <c r="L2419" s="7">
        <v>67</v>
      </c>
      <c r="M2419" s="7">
        <v>30</v>
      </c>
      <c r="N2419" s="7">
        <f>Produccion[[#This Row],[Cant. Bolsas]]*Produccion[[#This Row],[Kilos Bolsa]]</f>
        <v>2010</v>
      </c>
      <c r="O2419" s="8" t="s">
        <v>827</v>
      </c>
      <c r="P2419" s="29">
        <f>Produccion[[#This Row],[Kilos Producidos]]*VLOOKUP(Produccion[[#This Row],[PRODUCTO]],ValorXKG[#All],2,FALSE)</f>
        <v>231150</v>
      </c>
    </row>
    <row r="2420" spans="4:16" x14ac:dyDescent="0.25">
      <c r="D2420" s="4" t="s">
        <v>826</v>
      </c>
      <c r="E2420" s="5">
        <v>44868</v>
      </c>
      <c r="F2420" s="6">
        <v>0.91666666666666663</v>
      </c>
      <c r="G2420" s="6">
        <v>0</v>
      </c>
      <c r="H2420" s="6">
        <f>MOD(Produccion[HORA FIN]-Produccion[HORA INICIO],1)</f>
        <v>8.333333333333337E-2</v>
      </c>
      <c r="I2420" s="16" t="s">
        <v>62</v>
      </c>
      <c r="J2420" s="7" t="s">
        <v>788</v>
      </c>
      <c r="K2420" s="7" t="s">
        <v>32</v>
      </c>
      <c r="L2420" s="7">
        <v>20</v>
      </c>
      <c r="M2420" s="7">
        <v>30</v>
      </c>
      <c r="N2420" s="7">
        <f>Produccion[[#This Row],[Cant. Bolsas]]*Produccion[[#This Row],[Kilos Bolsa]]</f>
        <v>600</v>
      </c>
      <c r="O2420" s="8" t="s">
        <v>827</v>
      </c>
      <c r="P2420" s="29">
        <f>Produccion[[#This Row],[Kilos Producidos]]*VLOOKUP(Produccion[[#This Row],[PRODUCTO]],ValorXKG[#All],2,FALSE)</f>
        <v>69000</v>
      </c>
    </row>
    <row r="2421" spans="4:16" x14ac:dyDescent="0.25">
      <c r="D2421" s="4" t="s">
        <v>826</v>
      </c>
      <c r="E2421" s="5">
        <v>44868</v>
      </c>
      <c r="F2421" s="6">
        <v>0</v>
      </c>
      <c r="G2421" s="6">
        <v>0.25</v>
      </c>
      <c r="H2421" s="6">
        <f>MOD(Produccion[HORA FIN]-Produccion[HORA INICIO],1)</f>
        <v>0.25</v>
      </c>
      <c r="I2421" s="16" t="s">
        <v>97</v>
      </c>
      <c r="J2421" s="7" t="s">
        <v>788</v>
      </c>
      <c r="K2421" s="7" t="s">
        <v>331</v>
      </c>
      <c r="L2421" s="7">
        <v>51</v>
      </c>
      <c r="M2421" s="7">
        <v>30</v>
      </c>
      <c r="N2421" s="7">
        <f>Produccion[[#This Row],[Cant. Bolsas]]*Produccion[[#This Row],[Kilos Bolsa]]</f>
        <v>1530</v>
      </c>
      <c r="O2421" s="8" t="s">
        <v>827</v>
      </c>
      <c r="P2421" s="29">
        <f>Produccion[[#This Row],[Kilos Producidos]]*VLOOKUP(Produccion[[#This Row],[PRODUCTO]],ValorXKG[#All],2,FALSE)</f>
        <v>175950</v>
      </c>
    </row>
    <row r="2422" spans="4:16" x14ac:dyDescent="0.25">
      <c r="D2422" s="4" t="s">
        <v>825</v>
      </c>
      <c r="E2422" s="5">
        <v>44869</v>
      </c>
      <c r="F2422" s="6">
        <v>0.25</v>
      </c>
      <c r="G2422" s="6">
        <v>0.3125</v>
      </c>
      <c r="H2422" s="6">
        <f>MOD(Produccion[HORA FIN]-Produccion[HORA INICIO],1)</f>
        <v>6.25E-2</v>
      </c>
      <c r="I2422" s="16" t="s">
        <v>22</v>
      </c>
      <c r="J2422" s="7" t="s">
        <v>503</v>
      </c>
      <c r="K2422" s="7" t="s">
        <v>23</v>
      </c>
      <c r="L2422" s="7"/>
      <c r="M2422" s="7"/>
      <c r="N2422" s="7">
        <f>Produccion[[#This Row],[Cant. Bolsas]]*Produccion[[#This Row],[Kilos Bolsa]]</f>
        <v>0</v>
      </c>
      <c r="O2422" s="8" t="s">
        <v>45</v>
      </c>
      <c r="P2422" s="29">
        <f>Produccion[[#This Row],[Kilos Producidos]]*VLOOKUP(Produccion[[#This Row],[PRODUCTO]],ValorXKG[#All],2,FALSE)</f>
        <v>0</v>
      </c>
    </row>
    <row r="2423" spans="4:16" x14ac:dyDescent="0.25">
      <c r="D2423" s="4" t="s">
        <v>825</v>
      </c>
      <c r="E2423" s="5">
        <v>44869</v>
      </c>
      <c r="F2423" s="6">
        <v>0.3125</v>
      </c>
      <c r="G2423" s="6">
        <v>0.58333333333333337</v>
      </c>
      <c r="H2423" s="6">
        <f>MOD(Produccion[HORA FIN]-Produccion[HORA INICIO],1)</f>
        <v>0.27083333333333337</v>
      </c>
      <c r="I2423" s="16" t="s">
        <v>180</v>
      </c>
      <c r="J2423" s="7" t="s">
        <v>503</v>
      </c>
      <c r="K2423" s="7" t="s">
        <v>38</v>
      </c>
      <c r="L2423" s="7">
        <v>41</v>
      </c>
      <c r="M2423" s="7">
        <v>20</v>
      </c>
      <c r="N2423" s="7">
        <f>Produccion[[#This Row],[Cant. Bolsas]]*Produccion[[#This Row],[Kilos Bolsa]]</f>
        <v>820</v>
      </c>
      <c r="O2423" s="8" t="s">
        <v>827</v>
      </c>
      <c r="P2423" s="29">
        <f>Produccion[[#This Row],[Kilos Producidos]]*VLOOKUP(Produccion[[#This Row],[PRODUCTO]],ValorXKG[#All],2,FALSE)</f>
        <v>135300</v>
      </c>
    </row>
    <row r="2424" spans="4:16" x14ac:dyDescent="0.25">
      <c r="D2424" s="4" t="s">
        <v>825</v>
      </c>
      <c r="E2424" s="5">
        <v>44869</v>
      </c>
      <c r="F2424" s="6">
        <v>0.3125</v>
      </c>
      <c r="G2424" s="6">
        <v>0.58333333333333337</v>
      </c>
      <c r="H2424" s="6">
        <f>MOD(Produccion[HORA FIN]-Produccion[HORA INICIO],1)</f>
        <v>0.27083333333333337</v>
      </c>
      <c r="I2424" s="16" t="s">
        <v>601</v>
      </c>
      <c r="J2424" s="7" t="s">
        <v>503</v>
      </c>
      <c r="K2424" s="7" t="s">
        <v>36</v>
      </c>
      <c r="L2424" s="7">
        <v>41</v>
      </c>
      <c r="M2424" s="7">
        <v>30</v>
      </c>
      <c r="N2424" s="7">
        <f>Produccion[[#This Row],[Cant. Bolsas]]*Produccion[[#This Row],[Kilos Bolsa]]</f>
        <v>1230</v>
      </c>
      <c r="O2424" s="8" t="s">
        <v>827</v>
      </c>
      <c r="P2424" s="29">
        <f>Produccion[[#This Row],[Kilos Producidos]]*VLOOKUP(Produccion[[#This Row],[PRODUCTO]],ValorXKG[#All],2,FALSE)</f>
        <v>141450</v>
      </c>
    </row>
    <row r="2425" spans="4:16" x14ac:dyDescent="0.25">
      <c r="D2425" s="4" t="s">
        <v>824</v>
      </c>
      <c r="E2425" s="5">
        <v>44869</v>
      </c>
      <c r="F2425" s="6">
        <v>0.58333333333333337</v>
      </c>
      <c r="G2425" s="6">
        <v>0.91666666666666663</v>
      </c>
      <c r="H2425" s="6">
        <f>MOD(Produccion[HORA FIN]-Produccion[HORA INICIO],1)</f>
        <v>0.33333333333333326</v>
      </c>
      <c r="I2425" s="16" t="s">
        <v>399</v>
      </c>
      <c r="J2425" s="7" t="s">
        <v>783</v>
      </c>
      <c r="K2425" s="7" t="s">
        <v>36</v>
      </c>
      <c r="L2425" s="7">
        <v>52</v>
      </c>
      <c r="M2425" s="7">
        <v>30</v>
      </c>
      <c r="N2425" s="7">
        <f>Produccion[[#This Row],[Cant. Bolsas]]*Produccion[[#This Row],[Kilos Bolsa]]</f>
        <v>1560</v>
      </c>
      <c r="O2425" s="8" t="s">
        <v>827</v>
      </c>
      <c r="P2425" s="29">
        <f>Produccion[[#This Row],[Kilos Producidos]]*VLOOKUP(Produccion[[#This Row],[PRODUCTO]],ValorXKG[#All],2,FALSE)</f>
        <v>179400</v>
      </c>
    </row>
    <row r="2426" spans="4:16" x14ac:dyDescent="0.25">
      <c r="D2426" s="4" t="s">
        <v>824</v>
      </c>
      <c r="E2426" s="5">
        <v>44869</v>
      </c>
      <c r="F2426" s="6">
        <v>0.58333333333333337</v>
      </c>
      <c r="G2426" s="6">
        <v>0.91666666666666663</v>
      </c>
      <c r="H2426" s="6">
        <f>MOD(Produccion[HORA FIN]-Produccion[HORA INICIO],1)</f>
        <v>0.33333333333333326</v>
      </c>
      <c r="I2426" s="16" t="s">
        <v>106</v>
      </c>
      <c r="J2426" s="7" t="s">
        <v>783</v>
      </c>
      <c r="K2426" s="7" t="s">
        <v>38</v>
      </c>
      <c r="L2426" s="7">
        <v>52</v>
      </c>
      <c r="M2426" s="7">
        <v>20</v>
      </c>
      <c r="N2426" s="7">
        <f>Produccion[[#This Row],[Cant. Bolsas]]*Produccion[[#This Row],[Kilos Bolsa]]</f>
        <v>1040</v>
      </c>
      <c r="O2426" s="8" t="s">
        <v>827</v>
      </c>
      <c r="P2426" s="29">
        <f>Produccion[[#This Row],[Kilos Producidos]]*VLOOKUP(Produccion[[#This Row],[PRODUCTO]],ValorXKG[#All],2,FALSE)</f>
        <v>171600</v>
      </c>
    </row>
    <row r="2427" spans="4:16" x14ac:dyDescent="0.25">
      <c r="D2427" s="4" t="s">
        <v>826</v>
      </c>
      <c r="E2427" s="5">
        <v>44869</v>
      </c>
      <c r="F2427" s="6">
        <v>0.91666666666666663</v>
      </c>
      <c r="G2427" s="6">
        <v>0</v>
      </c>
      <c r="H2427" s="6">
        <f>MOD(Produccion[HORA FIN]-Produccion[HORA INICIO],1)</f>
        <v>8.333333333333337E-2</v>
      </c>
      <c r="I2427" s="16" t="s">
        <v>33</v>
      </c>
      <c r="J2427" s="7" t="s">
        <v>788</v>
      </c>
      <c r="K2427" s="7" t="s">
        <v>36</v>
      </c>
      <c r="L2427" s="7">
        <v>8</v>
      </c>
      <c r="M2427" s="7">
        <v>30</v>
      </c>
      <c r="N2427" s="7">
        <f>Produccion[[#This Row],[Cant. Bolsas]]*Produccion[[#This Row],[Kilos Bolsa]]</f>
        <v>240</v>
      </c>
      <c r="O2427" s="8" t="s">
        <v>827</v>
      </c>
      <c r="P2427" s="29">
        <f>Produccion[[#This Row],[Kilos Producidos]]*VLOOKUP(Produccion[[#This Row],[PRODUCTO]],ValorXKG[#All],2,FALSE)</f>
        <v>27600</v>
      </c>
    </row>
    <row r="2428" spans="4:16" x14ac:dyDescent="0.25">
      <c r="D2428" s="4" t="s">
        <v>826</v>
      </c>
      <c r="E2428" s="5">
        <v>44869</v>
      </c>
      <c r="F2428" s="6">
        <v>0.91666666666666663</v>
      </c>
      <c r="G2428" s="6">
        <v>0</v>
      </c>
      <c r="H2428" s="6">
        <f>MOD(Produccion[HORA FIN]-Produccion[HORA INICIO],1)</f>
        <v>8.333333333333337E-2</v>
      </c>
      <c r="I2428" s="16" t="s">
        <v>29</v>
      </c>
      <c r="J2428" s="7" t="s">
        <v>788</v>
      </c>
      <c r="K2428" s="7" t="s">
        <v>38</v>
      </c>
      <c r="L2428" s="7">
        <v>8</v>
      </c>
      <c r="M2428" s="7">
        <v>20</v>
      </c>
      <c r="N2428" s="7">
        <f>Produccion[[#This Row],[Cant. Bolsas]]*Produccion[[#This Row],[Kilos Bolsa]]</f>
        <v>160</v>
      </c>
      <c r="O2428" s="8" t="s">
        <v>827</v>
      </c>
      <c r="P2428" s="29">
        <f>Produccion[[#This Row],[Kilos Producidos]]*VLOOKUP(Produccion[[#This Row],[PRODUCTO]],ValorXKG[#All],2,FALSE)</f>
        <v>26400</v>
      </c>
    </row>
    <row r="2429" spans="4:16" x14ac:dyDescent="0.25">
      <c r="D2429" s="4" t="s">
        <v>826</v>
      </c>
      <c r="E2429" s="5">
        <v>44869</v>
      </c>
      <c r="F2429" s="6">
        <v>0</v>
      </c>
      <c r="G2429" s="6">
        <v>0.25</v>
      </c>
      <c r="H2429" s="6">
        <f>MOD(Produccion[HORA FIN]-Produccion[HORA INICIO],1)</f>
        <v>0.25</v>
      </c>
      <c r="I2429" s="16" t="s">
        <v>22</v>
      </c>
      <c r="J2429" s="7" t="s">
        <v>788</v>
      </c>
      <c r="K2429" s="7" t="s">
        <v>23</v>
      </c>
      <c r="L2429" s="7">
        <v>0</v>
      </c>
      <c r="M2429" s="7">
        <v>0</v>
      </c>
      <c r="N2429" s="7">
        <f>Produccion[[#This Row],[Cant. Bolsas]]*Produccion[[#This Row],[Kilos Bolsa]]</f>
        <v>0</v>
      </c>
      <c r="O2429" s="8" t="s">
        <v>49</v>
      </c>
      <c r="P2429" s="29">
        <f>Produccion[[#This Row],[Kilos Producidos]]*VLOOKUP(Produccion[[#This Row],[PRODUCTO]],ValorXKG[#All],2,FALSE)</f>
        <v>0</v>
      </c>
    </row>
    <row r="2430" spans="4:16" x14ac:dyDescent="0.25">
      <c r="D2430" s="4" t="s">
        <v>825</v>
      </c>
      <c r="E2430" s="5">
        <v>44872</v>
      </c>
      <c r="F2430" s="6">
        <v>0.25</v>
      </c>
      <c r="G2430" s="6">
        <v>0.3125</v>
      </c>
      <c r="H2430" s="6">
        <f>MOD(Produccion[HORA FIN]-Produccion[HORA INICIO],1)</f>
        <v>6.25E-2</v>
      </c>
      <c r="I2430" s="16" t="s">
        <v>22</v>
      </c>
      <c r="J2430" s="7" t="s">
        <v>66</v>
      </c>
      <c r="K2430" s="7" t="s">
        <v>23</v>
      </c>
      <c r="L2430" s="7"/>
      <c r="M2430" s="7"/>
      <c r="N2430" s="7">
        <f>Produccion[[#This Row],[Cant. Bolsas]]*Produccion[[#This Row],[Kilos Bolsa]]</f>
        <v>0</v>
      </c>
      <c r="O2430" s="8" t="s">
        <v>45</v>
      </c>
      <c r="P2430" s="29">
        <f>Produccion[[#This Row],[Kilos Producidos]]*VLOOKUP(Produccion[[#This Row],[PRODUCTO]],ValorXKG[#All],2,FALSE)</f>
        <v>0</v>
      </c>
    </row>
    <row r="2431" spans="4:16" x14ac:dyDescent="0.25">
      <c r="D2431" s="4" t="s">
        <v>825</v>
      </c>
      <c r="E2431" s="5">
        <v>44872</v>
      </c>
      <c r="F2431" s="6">
        <v>0.3125</v>
      </c>
      <c r="G2431" s="6">
        <v>0.4513888888888889</v>
      </c>
      <c r="H2431" s="6">
        <f>MOD(Produccion[HORA FIN]-Produccion[HORA INICIO],1)</f>
        <v>0.1388888888888889</v>
      </c>
      <c r="I2431" s="16" t="s">
        <v>395</v>
      </c>
      <c r="J2431" s="7" t="s">
        <v>66</v>
      </c>
      <c r="K2431" s="7" t="s">
        <v>30</v>
      </c>
      <c r="L2431" s="7">
        <v>51</v>
      </c>
      <c r="M2431" s="7">
        <v>20</v>
      </c>
      <c r="N2431" s="7">
        <f>Produccion[[#This Row],[Cant. Bolsas]]*Produccion[[#This Row],[Kilos Bolsa]]</f>
        <v>1020</v>
      </c>
      <c r="O2431" s="8" t="s">
        <v>827</v>
      </c>
      <c r="P2431" s="29">
        <f>Produccion[[#This Row],[Kilos Producidos]]*VLOOKUP(Produccion[[#This Row],[PRODUCTO]],ValorXKG[#All],2,FALSE)</f>
        <v>91800</v>
      </c>
    </row>
    <row r="2432" spans="4:16" x14ac:dyDescent="0.25">
      <c r="D2432" s="4" t="s">
        <v>825</v>
      </c>
      <c r="E2432" s="5">
        <v>44872</v>
      </c>
      <c r="F2432" s="6">
        <v>0.4513888888888889</v>
      </c>
      <c r="G2432" s="6">
        <v>0.58333333333333337</v>
      </c>
      <c r="H2432" s="6">
        <f>MOD(Produccion[HORA FIN]-Produccion[HORA INICIO],1)</f>
        <v>0.13194444444444448</v>
      </c>
      <c r="I2432" s="16" t="s">
        <v>22</v>
      </c>
      <c r="J2432" s="7" t="s">
        <v>66</v>
      </c>
      <c r="K2432" s="7" t="s">
        <v>23</v>
      </c>
      <c r="L2432" s="7"/>
      <c r="M2432" s="7"/>
      <c r="N2432" s="7">
        <f>Produccion[[#This Row],[Cant. Bolsas]]*Produccion[[#This Row],[Kilos Bolsa]]</f>
        <v>0</v>
      </c>
      <c r="O2432" s="8" t="s">
        <v>45</v>
      </c>
      <c r="P2432" s="29">
        <f>Produccion[[#This Row],[Kilos Producidos]]*VLOOKUP(Produccion[[#This Row],[PRODUCTO]],ValorXKG[#All],2,FALSE)</f>
        <v>0</v>
      </c>
    </row>
    <row r="2433" spans="4:16" x14ac:dyDescent="0.25">
      <c r="D2433" s="4" t="s">
        <v>824</v>
      </c>
      <c r="E2433" s="5">
        <v>44872</v>
      </c>
      <c r="F2433" s="6">
        <v>0.58333333333333337</v>
      </c>
      <c r="G2433" s="6">
        <v>0.64583333333333337</v>
      </c>
      <c r="H2433" s="6">
        <f>MOD(Produccion[HORA FIN]-Produccion[HORA INICIO],1)</f>
        <v>6.25E-2</v>
      </c>
      <c r="I2433" s="16" t="s">
        <v>31</v>
      </c>
      <c r="J2433" s="7" t="s">
        <v>783</v>
      </c>
      <c r="K2433" s="7" t="s">
        <v>30</v>
      </c>
      <c r="L2433" s="7">
        <v>9</v>
      </c>
      <c r="M2433" s="7">
        <v>20</v>
      </c>
      <c r="N2433" s="7">
        <f>Produccion[[#This Row],[Cant. Bolsas]]*Produccion[[#This Row],[Kilos Bolsa]]</f>
        <v>180</v>
      </c>
      <c r="O2433" s="8" t="s">
        <v>827</v>
      </c>
      <c r="P2433" s="29">
        <f>Produccion[[#This Row],[Kilos Producidos]]*VLOOKUP(Produccion[[#This Row],[PRODUCTO]],ValorXKG[#All],2,FALSE)</f>
        <v>16200</v>
      </c>
    </row>
    <row r="2434" spans="4:16" x14ac:dyDescent="0.25">
      <c r="D2434" s="4" t="s">
        <v>824</v>
      </c>
      <c r="E2434" s="5">
        <v>44872</v>
      </c>
      <c r="F2434" s="6">
        <v>0.64583333333333337</v>
      </c>
      <c r="G2434" s="6">
        <v>0.66666666666666663</v>
      </c>
      <c r="H2434" s="6">
        <f>MOD(Produccion[HORA FIN]-Produccion[HORA INICIO],1)</f>
        <v>2.0833333333333259E-2</v>
      </c>
      <c r="I2434" s="16" t="s">
        <v>22</v>
      </c>
      <c r="J2434" s="7" t="s">
        <v>783</v>
      </c>
      <c r="K2434" s="7" t="s">
        <v>23</v>
      </c>
      <c r="L2434" s="7"/>
      <c r="M2434" s="7"/>
      <c r="N2434" s="7">
        <f>Produccion[[#This Row],[Cant. Bolsas]]*Produccion[[#This Row],[Kilos Bolsa]]</f>
        <v>0</v>
      </c>
      <c r="O2434" s="8" t="s">
        <v>45</v>
      </c>
      <c r="P2434" s="29">
        <f>Produccion[[#This Row],[Kilos Producidos]]*VLOOKUP(Produccion[[#This Row],[PRODUCTO]],ValorXKG[#All],2,FALSE)</f>
        <v>0</v>
      </c>
    </row>
    <row r="2435" spans="4:16" x14ac:dyDescent="0.25">
      <c r="D2435" s="4" t="s">
        <v>824</v>
      </c>
      <c r="E2435" s="5">
        <v>44872</v>
      </c>
      <c r="F2435" s="6">
        <v>0.66666666666666663</v>
      </c>
      <c r="G2435" s="6">
        <v>0.875</v>
      </c>
      <c r="H2435" s="6">
        <f>MOD(Produccion[HORA FIN]-Produccion[HORA INICIO],1)</f>
        <v>0.20833333333333337</v>
      </c>
      <c r="I2435" s="16" t="s">
        <v>602</v>
      </c>
      <c r="J2435" s="7" t="s">
        <v>783</v>
      </c>
      <c r="K2435" s="7" t="s">
        <v>64</v>
      </c>
      <c r="L2435" s="7">
        <v>59</v>
      </c>
      <c r="M2435" s="7">
        <v>30</v>
      </c>
      <c r="N2435" s="7">
        <f>Produccion[[#This Row],[Cant. Bolsas]]*Produccion[[#This Row],[Kilos Bolsa]]</f>
        <v>1770</v>
      </c>
      <c r="O2435" s="8" t="s">
        <v>827</v>
      </c>
      <c r="P2435" s="29">
        <f>Produccion[[#This Row],[Kilos Producidos]]*VLOOKUP(Produccion[[#This Row],[PRODUCTO]],ValorXKG[#All],2,FALSE)</f>
        <v>203550</v>
      </c>
    </row>
    <row r="2436" spans="4:16" x14ac:dyDescent="0.25">
      <c r="D2436" s="4" t="s">
        <v>824</v>
      </c>
      <c r="E2436" s="5">
        <v>44872</v>
      </c>
      <c r="F2436" s="6">
        <v>0.875</v>
      </c>
      <c r="G2436" s="6">
        <v>0.91666666666666663</v>
      </c>
      <c r="H2436" s="6">
        <f>MOD(Produccion[HORA FIN]-Produccion[HORA INICIO],1)</f>
        <v>4.166666666666663E-2</v>
      </c>
      <c r="I2436" s="16" t="s">
        <v>16</v>
      </c>
      <c r="J2436" s="7" t="s">
        <v>783</v>
      </c>
      <c r="K2436" s="7" t="s">
        <v>331</v>
      </c>
      <c r="L2436" s="7">
        <v>7</v>
      </c>
      <c r="M2436" s="7">
        <v>30</v>
      </c>
      <c r="N2436" s="7">
        <f>Produccion[[#This Row],[Cant. Bolsas]]*Produccion[[#This Row],[Kilos Bolsa]]</f>
        <v>210</v>
      </c>
      <c r="O2436" s="8" t="s">
        <v>827</v>
      </c>
      <c r="P2436" s="29">
        <f>Produccion[[#This Row],[Kilos Producidos]]*VLOOKUP(Produccion[[#This Row],[PRODUCTO]],ValorXKG[#All],2,FALSE)</f>
        <v>24150</v>
      </c>
    </row>
    <row r="2437" spans="4:16" x14ac:dyDescent="0.25">
      <c r="D2437" s="4" t="s">
        <v>826</v>
      </c>
      <c r="E2437" s="5">
        <v>44872</v>
      </c>
      <c r="F2437" s="6">
        <v>0.91666666666666663</v>
      </c>
      <c r="G2437" s="6">
        <v>9.7222222222222224E-2</v>
      </c>
      <c r="H2437" s="6">
        <f>MOD(Produccion[HORA FIN]-Produccion[HORA INICIO],1)</f>
        <v>0.18055555555555558</v>
      </c>
      <c r="I2437" s="16" t="s">
        <v>603</v>
      </c>
      <c r="J2437" s="7" t="s">
        <v>786</v>
      </c>
      <c r="K2437" s="7" t="s">
        <v>331</v>
      </c>
      <c r="L2437" s="7">
        <v>41</v>
      </c>
      <c r="M2437" s="7">
        <v>30</v>
      </c>
      <c r="N2437" s="7">
        <f>Produccion[[#This Row],[Cant. Bolsas]]*Produccion[[#This Row],[Kilos Bolsa]]</f>
        <v>1230</v>
      </c>
      <c r="O2437" s="8" t="s">
        <v>827</v>
      </c>
      <c r="P2437" s="29">
        <f>Produccion[[#This Row],[Kilos Producidos]]*VLOOKUP(Produccion[[#This Row],[PRODUCTO]],ValorXKG[#All],2,FALSE)</f>
        <v>141450</v>
      </c>
    </row>
    <row r="2438" spans="4:16" x14ac:dyDescent="0.25">
      <c r="D2438" s="4" t="s">
        <v>826</v>
      </c>
      <c r="E2438" s="5">
        <v>44872</v>
      </c>
      <c r="F2438" s="6">
        <v>9.7222222222222224E-2</v>
      </c>
      <c r="G2438" s="6">
        <v>0.25</v>
      </c>
      <c r="H2438" s="6">
        <f>MOD(Produccion[HORA FIN]-Produccion[HORA INICIO],1)</f>
        <v>0.15277777777777779</v>
      </c>
      <c r="I2438" s="16" t="s">
        <v>231</v>
      </c>
      <c r="J2438" s="7" t="s">
        <v>786</v>
      </c>
      <c r="K2438" s="7" t="s">
        <v>32</v>
      </c>
      <c r="L2438" s="7">
        <v>39</v>
      </c>
      <c r="M2438" s="7">
        <v>30</v>
      </c>
      <c r="N2438" s="7">
        <f>Produccion[[#This Row],[Cant. Bolsas]]*Produccion[[#This Row],[Kilos Bolsa]]</f>
        <v>1170</v>
      </c>
      <c r="O2438" s="8" t="s">
        <v>827</v>
      </c>
      <c r="P2438" s="29">
        <f>Produccion[[#This Row],[Kilos Producidos]]*VLOOKUP(Produccion[[#This Row],[PRODUCTO]],ValorXKG[#All],2,FALSE)</f>
        <v>134550</v>
      </c>
    </row>
    <row r="2439" spans="4:16" x14ac:dyDescent="0.25">
      <c r="D2439" s="4" t="s">
        <v>825</v>
      </c>
      <c r="E2439" s="5">
        <v>44873</v>
      </c>
      <c r="F2439" s="6">
        <v>0.25</v>
      </c>
      <c r="G2439" s="6">
        <v>0.3611111111111111</v>
      </c>
      <c r="H2439" s="6">
        <f>MOD(Produccion[HORA FIN]-Produccion[HORA INICIO],1)</f>
        <v>0.1111111111111111</v>
      </c>
      <c r="I2439" s="16" t="s">
        <v>604</v>
      </c>
      <c r="J2439" s="7" t="s">
        <v>66</v>
      </c>
      <c r="K2439" s="7" t="s">
        <v>32</v>
      </c>
      <c r="L2439" s="7">
        <v>19</v>
      </c>
      <c r="M2439" s="7">
        <v>30</v>
      </c>
      <c r="N2439" s="7">
        <f>Produccion[[#This Row],[Cant. Bolsas]]*Produccion[[#This Row],[Kilos Bolsa]]</f>
        <v>570</v>
      </c>
      <c r="O2439" s="8" t="s">
        <v>827</v>
      </c>
      <c r="P2439" s="29">
        <f>Produccion[[#This Row],[Kilos Producidos]]*VLOOKUP(Produccion[[#This Row],[PRODUCTO]],ValorXKG[#All],2,FALSE)</f>
        <v>65550</v>
      </c>
    </row>
    <row r="2440" spans="4:16" x14ac:dyDescent="0.25">
      <c r="D2440" s="4" t="s">
        <v>825</v>
      </c>
      <c r="E2440" s="5">
        <v>44873</v>
      </c>
      <c r="F2440" s="6">
        <v>0.3611111111111111</v>
      </c>
      <c r="G2440" s="6">
        <v>0.49305555555555558</v>
      </c>
      <c r="H2440" s="6">
        <f>MOD(Produccion[HORA FIN]-Produccion[HORA INICIO],1)</f>
        <v>0.13194444444444448</v>
      </c>
      <c r="I2440" s="16" t="s">
        <v>22</v>
      </c>
      <c r="J2440" s="7" t="s">
        <v>66</v>
      </c>
      <c r="K2440" s="7" t="s">
        <v>23</v>
      </c>
      <c r="L2440" s="7"/>
      <c r="M2440" s="7"/>
      <c r="N2440" s="7">
        <f>Produccion[[#This Row],[Cant. Bolsas]]*Produccion[[#This Row],[Kilos Bolsa]]</f>
        <v>0</v>
      </c>
      <c r="O2440" s="8" t="s">
        <v>41</v>
      </c>
      <c r="P2440" s="29">
        <f>Produccion[[#This Row],[Kilos Producidos]]*VLOOKUP(Produccion[[#This Row],[PRODUCTO]],ValorXKG[#All],2,FALSE)</f>
        <v>0</v>
      </c>
    </row>
    <row r="2441" spans="4:16" x14ac:dyDescent="0.25">
      <c r="D2441" s="4" t="s">
        <v>825</v>
      </c>
      <c r="E2441" s="5">
        <v>44873</v>
      </c>
      <c r="F2441" s="6">
        <v>0.49305555555555558</v>
      </c>
      <c r="G2441" s="6">
        <v>0.58333333333333337</v>
      </c>
      <c r="H2441" s="6">
        <f>MOD(Produccion[HORA FIN]-Produccion[HORA INICIO],1)</f>
        <v>9.027777777777779E-2</v>
      </c>
      <c r="I2441" s="16" t="s">
        <v>605</v>
      </c>
      <c r="J2441" s="7" t="s">
        <v>66</v>
      </c>
      <c r="K2441" s="7" t="s">
        <v>19</v>
      </c>
      <c r="L2441" s="7">
        <v>25</v>
      </c>
      <c r="M2441" s="7">
        <v>50</v>
      </c>
      <c r="N2441" s="7">
        <f>Produccion[[#This Row],[Cant. Bolsas]]*Produccion[[#This Row],[Kilos Bolsa]]</f>
        <v>1250</v>
      </c>
      <c r="O2441" s="8" t="s">
        <v>827</v>
      </c>
      <c r="P2441" s="29">
        <f>Produccion[[#This Row],[Kilos Producidos]]*VLOOKUP(Produccion[[#This Row],[PRODUCTO]],ValorXKG[#All],2,FALSE)</f>
        <v>125000</v>
      </c>
    </row>
    <row r="2442" spans="4:16" x14ac:dyDescent="0.25">
      <c r="D2442" s="4" t="s">
        <v>824</v>
      </c>
      <c r="E2442" s="5">
        <v>44873</v>
      </c>
      <c r="F2442" s="6">
        <v>0.58333333333333337</v>
      </c>
      <c r="G2442" s="6">
        <v>0.70833333333333337</v>
      </c>
      <c r="H2442" s="6">
        <f>MOD(Produccion[HORA FIN]-Produccion[HORA INICIO],1)</f>
        <v>0.125</v>
      </c>
      <c r="I2442" s="16" t="s">
        <v>435</v>
      </c>
      <c r="J2442" s="7" t="s">
        <v>783</v>
      </c>
      <c r="K2442" s="7" t="s">
        <v>19</v>
      </c>
      <c r="L2442" s="7">
        <v>21</v>
      </c>
      <c r="M2442" s="7">
        <v>50</v>
      </c>
      <c r="N2442" s="7">
        <f>Produccion[[#This Row],[Cant. Bolsas]]*Produccion[[#This Row],[Kilos Bolsa]]</f>
        <v>1050</v>
      </c>
      <c r="O2442" s="8" t="s">
        <v>827</v>
      </c>
      <c r="P2442" s="29">
        <f>Produccion[[#This Row],[Kilos Producidos]]*VLOOKUP(Produccion[[#This Row],[PRODUCTO]],ValorXKG[#All],2,FALSE)</f>
        <v>105000</v>
      </c>
    </row>
    <row r="2443" spans="4:16" x14ac:dyDescent="0.25">
      <c r="D2443" s="4" t="s">
        <v>824</v>
      </c>
      <c r="E2443" s="5">
        <v>44873</v>
      </c>
      <c r="F2443" s="6">
        <v>0.70833333333333337</v>
      </c>
      <c r="G2443" s="6">
        <v>0.75</v>
      </c>
      <c r="H2443" s="6">
        <f>MOD(Produccion[HORA FIN]-Produccion[HORA INICIO],1)</f>
        <v>4.166666666666663E-2</v>
      </c>
      <c r="I2443" s="16" t="s">
        <v>22</v>
      </c>
      <c r="J2443" s="7" t="s">
        <v>783</v>
      </c>
      <c r="K2443" s="7" t="s">
        <v>23</v>
      </c>
      <c r="L2443" s="7"/>
      <c r="M2443" s="7"/>
      <c r="N2443" s="7">
        <f>Produccion[[#This Row],[Cant. Bolsas]]*Produccion[[#This Row],[Kilos Bolsa]]</f>
        <v>0</v>
      </c>
      <c r="O2443" s="8" t="s">
        <v>28</v>
      </c>
      <c r="P2443" s="29">
        <f>Produccion[[#This Row],[Kilos Producidos]]*VLOOKUP(Produccion[[#This Row],[PRODUCTO]],ValorXKG[#All],2,FALSE)</f>
        <v>0</v>
      </c>
    </row>
    <row r="2444" spans="4:16" x14ac:dyDescent="0.25">
      <c r="D2444" s="4" t="s">
        <v>824</v>
      </c>
      <c r="E2444" s="5">
        <v>44873</v>
      </c>
      <c r="F2444" s="6">
        <v>0.75</v>
      </c>
      <c r="G2444" s="6">
        <v>0.91666666666666663</v>
      </c>
      <c r="H2444" s="6">
        <f>MOD(Produccion[HORA FIN]-Produccion[HORA INICIO],1)</f>
        <v>0.16666666666666663</v>
      </c>
      <c r="I2444" s="16" t="s">
        <v>59</v>
      </c>
      <c r="J2444" s="7" t="s">
        <v>783</v>
      </c>
      <c r="K2444" s="7" t="s">
        <v>30</v>
      </c>
      <c r="L2444" s="7">
        <v>80</v>
      </c>
      <c r="M2444" s="7">
        <v>20</v>
      </c>
      <c r="N2444" s="7">
        <f>Produccion[[#This Row],[Cant. Bolsas]]*Produccion[[#This Row],[Kilos Bolsa]]</f>
        <v>1600</v>
      </c>
      <c r="O2444" s="8" t="s">
        <v>827</v>
      </c>
      <c r="P2444" s="29">
        <f>Produccion[[#This Row],[Kilos Producidos]]*VLOOKUP(Produccion[[#This Row],[PRODUCTO]],ValorXKG[#All],2,FALSE)</f>
        <v>144000</v>
      </c>
    </row>
    <row r="2445" spans="4:16" x14ac:dyDescent="0.25">
      <c r="D2445" s="4" t="s">
        <v>826</v>
      </c>
      <c r="E2445" s="5">
        <v>44873</v>
      </c>
      <c r="F2445" s="6">
        <v>0.91666666666666663</v>
      </c>
      <c r="G2445" s="6">
        <v>0.25</v>
      </c>
      <c r="H2445" s="6">
        <f>MOD(Produccion[HORA FIN]-Produccion[HORA INICIO],1)</f>
        <v>0.33333333333333337</v>
      </c>
      <c r="I2445" s="16" t="s">
        <v>606</v>
      </c>
      <c r="J2445" s="7" t="s">
        <v>786</v>
      </c>
      <c r="K2445" s="7" t="s">
        <v>30</v>
      </c>
      <c r="L2445" s="7">
        <v>131</v>
      </c>
      <c r="M2445" s="7">
        <v>20</v>
      </c>
      <c r="N2445" s="7">
        <f>Produccion[[#This Row],[Cant. Bolsas]]*Produccion[[#This Row],[Kilos Bolsa]]</f>
        <v>2620</v>
      </c>
      <c r="O2445" s="8" t="s">
        <v>827</v>
      </c>
      <c r="P2445" s="29">
        <f>Produccion[[#This Row],[Kilos Producidos]]*VLOOKUP(Produccion[[#This Row],[PRODUCTO]],ValorXKG[#All],2,FALSE)</f>
        <v>235800</v>
      </c>
    </row>
    <row r="2446" spans="4:16" x14ac:dyDescent="0.25">
      <c r="D2446" s="4" t="s">
        <v>825</v>
      </c>
      <c r="E2446" s="5">
        <v>44874</v>
      </c>
      <c r="F2446" s="6">
        <v>0.25</v>
      </c>
      <c r="G2446" s="6">
        <v>0.3611111111111111</v>
      </c>
      <c r="H2446" s="6">
        <f>MOD(Produccion[HORA FIN]-Produccion[HORA INICIO],1)</f>
        <v>0.1111111111111111</v>
      </c>
      <c r="I2446" s="16" t="s">
        <v>148</v>
      </c>
      <c r="J2446" s="7" t="s">
        <v>66</v>
      </c>
      <c r="K2446" s="7" t="s">
        <v>30</v>
      </c>
      <c r="L2446" s="7">
        <v>29</v>
      </c>
      <c r="M2446" s="7">
        <v>20</v>
      </c>
      <c r="N2446" s="7">
        <f>Produccion[[#This Row],[Cant. Bolsas]]*Produccion[[#This Row],[Kilos Bolsa]]</f>
        <v>580</v>
      </c>
      <c r="O2446" s="8" t="s">
        <v>827</v>
      </c>
      <c r="P2446" s="29">
        <f>Produccion[[#This Row],[Kilos Producidos]]*VLOOKUP(Produccion[[#This Row],[PRODUCTO]],ValorXKG[#All],2,FALSE)</f>
        <v>52200</v>
      </c>
    </row>
    <row r="2447" spans="4:16" x14ac:dyDescent="0.25">
      <c r="D2447" s="4" t="s">
        <v>825</v>
      </c>
      <c r="E2447" s="5">
        <v>44874</v>
      </c>
      <c r="F2447" s="6">
        <v>0.3611111111111111</v>
      </c>
      <c r="G2447" s="6">
        <v>0.44097222222222221</v>
      </c>
      <c r="H2447" s="6">
        <f>MOD(Produccion[HORA FIN]-Produccion[HORA INICIO],1)</f>
        <v>7.9861111111111105E-2</v>
      </c>
      <c r="I2447" s="16" t="s">
        <v>22</v>
      </c>
      <c r="J2447" s="7" t="s">
        <v>66</v>
      </c>
      <c r="K2447" s="7" t="s">
        <v>23</v>
      </c>
      <c r="L2447" s="7"/>
      <c r="M2447" s="7"/>
      <c r="N2447" s="7">
        <f>Produccion[[#This Row],[Cant. Bolsas]]*Produccion[[#This Row],[Kilos Bolsa]]</f>
        <v>0</v>
      </c>
      <c r="O2447" s="8" t="s">
        <v>41</v>
      </c>
      <c r="P2447" s="29">
        <f>Produccion[[#This Row],[Kilos Producidos]]*VLOOKUP(Produccion[[#This Row],[PRODUCTO]],ValorXKG[#All],2,FALSE)</f>
        <v>0</v>
      </c>
    </row>
    <row r="2448" spans="4:16" x14ac:dyDescent="0.25">
      <c r="D2448" s="4" t="s">
        <v>825</v>
      </c>
      <c r="E2448" s="5">
        <v>44874</v>
      </c>
      <c r="F2448" s="6">
        <v>0.44097222222222221</v>
      </c>
      <c r="G2448" s="6">
        <v>0.58333333333333337</v>
      </c>
      <c r="H2448" s="6">
        <f>MOD(Produccion[HORA FIN]-Produccion[HORA INICIO],1)</f>
        <v>0.14236111111111116</v>
      </c>
      <c r="I2448" s="16" t="s">
        <v>607</v>
      </c>
      <c r="J2448" s="7" t="s">
        <v>66</v>
      </c>
      <c r="K2448" s="7" t="s">
        <v>36</v>
      </c>
      <c r="L2448" s="7">
        <v>35</v>
      </c>
      <c r="M2448" s="7">
        <v>30</v>
      </c>
      <c r="N2448" s="7">
        <f>Produccion[[#This Row],[Cant. Bolsas]]*Produccion[[#This Row],[Kilos Bolsa]]</f>
        <v>1050</v>
      </c>
      <c r="O2448" s="8" t="s">
        <v>827</v>
      </c>
      <c r="P2448" s="29">
        <f>Produccion[[#This Row],[Kilos Producidos]]*VLOOKUP(Produccion[[#This Row],[PRODUCTO]],ValorXKG[#All],2,FALSE)</f>
        <v>120750</v>
      </c>
    </row>
    <row r="2449" spans="4:16" x14ac:dyDescent="0.25">
      <c r="D2449" s="4" t="s">
        <v>825</v>
      </c>
      <c r="E2449" s="5">
        <v>44874</v>
      </c>
      <c r="F2449" s="6">
        <v>0.44097222222222221</v>
      </c>
      <c r="G2449" s="6">
        <v>0.58333333333333337</v>
      </c>
      <c r="H2449" s="6">
        <f>MOD(Produccion[HORA FIN]-Produccion[HORA INICIO],1)</f>
        <v>0.14236111111111116</v>
      </c>
      <c r="I2449" s="16" t="s">
        <v>608</v>
      </c>
      <c r="J2449" s="7" t="s">
        <v>66</v>
      </c>
      <c r="K2449" s="7" t="s">
        <v>38</v>
      </c>
      <c r="L2449" s="7">
        <v>35</v>
      </c>
      <c r="M2449" s="7">
        <v>20</v>
      </c>
      <c r="N2449" s="7">
        <f>Produccion[[#This Row],[Cant. Bolsas]]*Produccion[[#This Row],[Kilos Bolsa]]</f>
        <v>700</v>
      </c>
      <c r="O2449" s="8" t="s">
        <v>827</v>
      </c>
      <c r="P2449" s="29">
        <f>Produccion[[#This Row],[Kilos Producidos]]*VLOOKUP(Produccion[[#This Row],[PRODUCTO]],ValorXKG[#All],2,FALSE)</f>
        <v>115500</v>
      </c>
    </row>
    <row r="2450" spans="4:16" x14ac:dyDescent="0.25">
      <c r="D2450" s="4" t="s">
        <v>824</v>
      </c>
      <c r="E2450" s="5">
        <v>44874</v>
      </c>
      <c r="F2450" s="6">
        <v>0.58333333333333337</v>
      </c>
      <c r="G2450" s="6">
        <v>0.91666666666666663</v>
      </c>
      <c r="H2450" s="6">
        <f>MOD(Produccion[HORA FIN]-Produccion[HORA INICIO],1)</f>
        <v>0.33333333333333326</v>
      </c>
      <c r="I2450" s="16" t="s">
        <v>396</v>
      </c>
      <c r="J2450" s="7" t="s">
        <v>783</v>
      </c>
      <c r="K2450" s="7" t="s">
        <v>36</v>
      </c>
      <c r="L2450" s="7">
        <v>33</v>
      </c>
      <c r="M2450" s="7">
        <v>30</v>
      </c>
      <c r="N2450" s="7">
        <f>Produccion[[#This Row],[Cant. Bolsas]]*Produccion[[#This Row],[Kilos Bolsa]]</f>
        <v>990</v>
      </c>
      <c r="O2450" s="8" t="s">
        <v>827</v>
      </c>
      <c r="P2450" s="29">
        <f>Produccion[[#This Row],[Kilos Producidos]]*VLOOKUP(Produccion[[#This Row],[PRODUCTO]],ValorXKG[#All],2,FALSE)</f>
        <v>113850</v>
      </c>
    </row>
    <row r="2451" spans="4:16" x14ac:dyDescent="0.25">
      <c r="D2451" s="4" t="s">
        <v>824</v>
      </c>
      <c r="E2451" s="5">
        <v>44874</v>
      </c>
      <c r="F2451" s="6">
        <v>0.58333333333333337</v>
      </c>
      <c r="G2451" s="6">
        <v>0.91666666666666663</v>
      </c>
      <c r="H2451" s="6">
        <f>MOD(Produccion[HORA FIN]-Produccion[HORA INICIO],1)</f>
        <v>0.33333333333333326</v>
      </c>
      <c r="I2451" s="16" t="s">
        <v>48</v>
      </c>
      <c r="J2451" s="7" t="s">
        <v>783</v>
      </c>
      <c r="K2451" s="7" t="s">
        <v>38</v>
      </c>
      <c r="L2451" s="7">
        <v>43</v>
      </c>
      <c r="M2451" s="7">
        <v>20</v>
      </c>
      <c r="N2451" s="7">
        <f>Produccion[[#This Row],[Cant. Bolsas]]*Produccion[[#This Row],[Kilos Bolsa]]</f>
        <v>860</v>
      </c>
      <c r="O2451" s="8" t="s">
        <v>827</v>
      </c>
      <c r="P2451" s="29">
        <f>Produccion[[#This Row],[Kilos Producidos]]*VLOOKUP(Produccion[[#This Row],[PRODUCTO]],ValorXKG[#All],2,FALSE)</f>
        <v>141900</v>
      </c>
    </row>
    <row r="2452" spans="4:16" x14ac:dyDescent="0.25">
      <c r="D2452" s="4" t="s">
        <v>826</v>
      </c>
      <c r="E2452" s="5">
        <v>44874</v>
      </c>
      <c r="F2452" s="6">
        <v>0.91666666666666663</v>
      </c>
      <c r="G2452" s="6">
        <v>0.25</v>
      </c>
      <c r="H2452" s="6">
        <f>MOD(Produccion[HORA FIN]-Produccion[HORA INICIO],1)</f>
        <v>0.33333333333333337</v>
      </c>
      <c r="I2452" s="16" t="s">
        <v>141</v>
      </c>
      <c r="J2452" s="7" t="s">
        <v>786</v>
      </c>
      <c r="K2452" s="7" t="s">
        <v>36</v>
      </c>
      <c r="L2452" s="7">
        <v>44</v>
      </c>
      <c r="M2452" s="7">
        <v>30</v>
      </c>
      <c r="N2452" s="7">
        <f>Produccion[[#This Row],[Cant. Bolsas]]*Produccion[[#This Row],[Kilos Bolsa]]</f>
        <v>1320</v>
      </c>
      <c r="O2452" s="8" t="s">
        <v>827</v>
      </c>
      <c r="P2452" s="29">
        <f>Produccion[[#This Row],[Kilos Producidos]]*VLOOKUP(Produccion[[#This Row],[PRODUCTO]],ValorXKG[#All],2,FALSE)</f>
        <v>151800</v>
      </c>
    </row>
    <row r="2453" spans="4:16" x14ac:dyDescent="0.25">
      <c r="D2453" s="4" t="s">
        <v>826</v>
      </c>
      <c r="E2453" s="5">
        <v>44874</v>
      </c>
      <c r="F2453" s="6">
        <v>0.91666666666666663</v>
      </c>
      <c r="G2453" s="6">
        <v>0.25</v>
      </c>
      <c r="H2453" s="6">
        <f>MOD(Produccion[HORA FIN]-Produccion[HORA INICIO],1)</f>
        <v>0.33333333333333337</v>
      </c>
      <c r="I2453" s="16" t="s">
        <v>104</v>
      </c>
      <c r="J2453" s="7" t="s">
        <v>786</v>
      </c>
      <c r="K2453" s="7" t="s">
        <v>38</v>
      </c>
      <c r="L2453" s="7">
        <v>64</v>
      </c>
      <c r="M2453" s="7">
        <v>20</v>
      </c>
      <c r="N2453" s="7">
        <f>Produccion[[#This Row],[Cant. Bolsas]]*Produccion[[#This Row],[Kilos Bolsa]]</f>
        <v>1280</v>
      </c>
      <c r="O2453" s="8" t="s">
        <v>827</v>
      </c>
      <c r="P2453" s="29">
        <f>Produccion[[#This Row],[Kilos Producidos]]*VLOOKUP(Produccion[[#This Row],[PRODUCTO]],ValorXKG[#All],2,FALSE)</f>
        <v>211200</v>
      </c>
    </row>
    <row r="2454" spans="4:16" x14ac:dyDescent="0.25">
      <c r="D2454" s="4" t="s">
        <v>825</v>
      </c>
      <c r="E2454" s="5">
        <v>44875</v>
      </c>
      <c r="F2454" s="6">
        <v>0.25</v>
      </c>
      <c r="G2454" s="6">
        <v>0.27777777777777779</v>
      </c>
      <c r="H2454" s="6">
        <f>MOD(Produccion[HORA FIN]-Produccion[HORA INICIO],1)</f>
        <v>2.777777777777779E-2</v>
      </c>
      <c r="I2454" s="16" t="s">
        <v>319</v>
      </c>
      <c r="J2454" s="7" t="s">
        <v>66</v>
      </c>
      <c r="K2454" s="7" t="s">
        <v>36</v>
      </c>
      <c r="L2454" s="7">
        <v>1</v>
      </c>
      <c r="M2454" s="7">
        <v>30</v>
      </c>
      <c r="N2454" s="7">
        <f>Produccion[[#This Row],[Cant. Bolsas]]*Produccion[[#This Row],[Kilos Bolsa]]</f>
        <v>30</v>
      </c>
      <c r="O2454" s="8" t="s">
        <v>827</v>
      </c>
      <c r="P2454" s="29">
        <f>Produccion[[#This Row],[Kilos Producidos]]*VLOOKUP(Produccion[[#This Row],[PRODUCTO]],ValorXKG[#All],2,FALSE)</f>
        <v>3450</v>
      </c>
    </row>
    <row r="2455" spans="4:16" x14ac:dyDescent="0.25">
      <c r="D2455" s="4" t="s">
        <v>825</v>
      </c>
      <c r="E2455" s="5">
        <v>44875</v>
      </c>
      <c r="F2455" s="6">
        <v>0.25</v>
      </c>
      <c r="G2455" s="6">
        <v>0.27777777777777779</v>
      </c>
      <c r="H2455" s="6">
        <f>MOD(Produccion[HORA FIN]-Produccion[HORA INICIO],1)</f>
        <v>2.777777777777779E-2</v>
      </c>
      <c r="I2455" s="16" t="s">
        <v>126</v>
      </c>
      <c r="J2455" s="7" t="s">
        <v>66</v>
      </c>
      <c r="K2455" s="7" t="s">
        <v>38</v>
      </c>
      <c r="L2455" s="7">
        <v>1</v>
      </c>
      <c r="M2455" s="7">
        <v>20</v>
      </c>
      <c r="N2455" s="7">
        <f>Produccion[[#This Row],[Cant. Bolsas]]*Produccion[[#This Row],[Kilos Bolsa]]</f>
        <v>20</v>
      </c>
      <c r="O2455" s="8" t="s">
        <v>827</v>
      </c>
      <c r="P2455" s="29">
        <f>Produccion[[#This Row],[Kilos Producidos]]*VLOOKUP(Produccion[[#This Row],[PRODUCTO]],ValorXKG[#All],2,FALSE)</f>
        <v>3300</v>
      </c>
    </row>
    <row r="2456" spans="4:16" x14ac:dyDescent="0.25">
      <c r="D2456" s="4" t="s">
        <v>825</v>
      </c>
      <c r="E2456" s="5">
        <v>44875</v>
      </c>
      <c r="F2456" s="6">
        <v>0.27777777777777779</v>
      </c>
      <c r="G2456" s="6">
        <v>0.32291666666666669</v>
      </c>
      <c r="H2456" s="6">
        <f>MOD(Produccion[HORA FIN]-Produccion[HORA INICIO],1)</f>
        <v>4.5138888888888895E-2</v>
      </c>
      <c r="I2456" s="16" t="s">
        <v>22</v>
      </c>
      <c r="J2456" s="7" t="s">
        <v>66</v>
      </c>
      <c r="K2456" s="7" t="s">
        <v>23</v>
      </c>
      <c r="L2456" s="7"/>
      <c r="M2456" s="7"/>
      <c r="N2456" s="7">
        <f>Produccion[[#This Row],[Cant. Bolsas]]*Produccion[[#This Row],[Kilos Bolsa]]</f>
        <v>0</v>
      </c>
      <c r="O2456" s="8" t="s">
        <v>28</v>
      </c>
      <c r="P2456" s="29">
        <f>Produccion[[#This Row],[Kilos Producidos]]*VLOOKUP(Produccion[[#This Row],[PRODUCTO]],ValorXKG[#All],2,FALSE)</f>
        <v>0</v>
      </c>
    </row>
    <row r="2457" spans="4:16" x14ac:dyDescent="0.25">
      <c r="D2457" s="4" t="s">
        <v>825</v>
      </c>
      <c r="E2457" s="5">
        <v>44875</v>
      </c>
      <c r="F2457" s="6">
        <v>0.32291666666666669</v>
      </c>
      <c r="G2457" s="6">
        <v>0.45833333333333331</v>
      </c>
      <c r="H2457" s="6">
        <f>MOD(Produccion[HORA FIN]-Produccion[HORA INICIO],1)</f>
        <v>0.13541666666666663</v>
      </c>
      <c r="I2457" s="16" t="s">
        <v>521</v>
      </c>
      <c r="J2457" s="7" t="s">
        <v>66</v>
      </c>
      <c r="K2457" s="7" t="s">
        <v>32</v>
      </c>
      <c r="L2457" s="7">
        <v>31</v>
      </c>
      <c r="M2457" s="7">
        <v>30</v>
      </c>
      <c r="N2457" s="7">
        <f>Produccion[[#This Row],[Cant. Bolsas]]*Produccion[[#This Row],[Kilos Bolsa]]</f>
        <v>930</v>
      </c>
      <c r="O2457" s="8" t="s">
        <v>827</v>
      </c>
      <c r="P2457" s="29">
        <f>Produccion[[#This Row],[Kilos Producidos]]*VLOOKUP(Produccion[[#This Row],[PRODUCTO]],ValorXKG[#All],2,FALSE)</f>
        <v>106950</v>
      </c>
    </row>
    <row r="2458" spans="4:16" x14ac:dyDescent="0.25">
      <c r="D2458" s="4" t="s">
        <v>825</v>
      </c>
      <c r="E2458" s="5">
        <v>44875</v>
      </c>
      <c r="F2458" s="6">
        <v>0.45833333333333331</v>
      </c>
      <c r="G2458" s="6">
        <v>0.58333333333333337</v>
      </c>
      <c r="H2458" s="6">
        <f>MOD(Produccion[HORA FIN]-Produccion[HORA INICIO],1)</f>
        <v>0.12500000000000006</v>
      </c>
      <c r="I2458" s="16" t="s">
        <v>22</v>
      </c>
      <c r="J2458" s="7" t="s">
        <v>66</v>
      </c>
      <c r="K2458" s="7" t="s">
        <v>23</v>
      </c>
      <c r="L2458" s="7"/>
      <c r="M2458" s="7"/>
      <c r="N2458" s="7">
        <f>Produccion[[#This Row],[Cant. Bolsas]]*Produccion[[#This Row],[Kilos Bolsa]]</f>
        <v>0</v>
      </c>
      <c r="O2458" s="8" t="s">
        <v>49</v>
      </c>
      <c r="P2458" s="29">
        <f>Produccion[[#This Row],[Kilos Producidos]]*VLOOKUP(Produccion[[#This Row],[PRODUCTO]],ValorXKG[#All],2,FALSE)</f>
        <v>0</v>
      </c>
    </row>
    <row r="2459" spans="4:16" x14ac:dyDescent="0.25">
      <c r="D2459" s="4" t="s">
        <v>824</v>
      </c>
      <c r="E2459" s="5">
        <v>44875</v>
      </c>
      <c r="F2459" s="6">
        <v>0.58333333333333337</v>
      </c>
      <c r="G2459" s="6">
        <v>0.83333333333333337</v>
      </c>
      <c r="H2459" s="6">
        <f>MOD(Produccion[HORA FIN]-Produccion[HORA INICIO],1)</f>
        <v>0.25</v>
      </c>
      <c r="I2459" s="16" t="s">
        <v>22</v>
      </c>
      <c r="J2459" s="7" t="s">
        <v>783</v>
      </c>
      <c r="K2459" s="7" t="s">
        <v>23</v>
      </c>
      <c r="L2459" s="7"/>
      <c r="M2459" s="7"/>
      <c r="N2459" s="7">
        <f>Produccion[[#This Row],[Cant. Bolsas]]*Produccion[[#This Row],[Kilos Bolsa]]</f>
        <v>0</v>
      </c>
      <c r="O2459" s="8" t="s">
        <v>49</v>
      </c>
      <c r="P2459" s="29">
        <f>Produccion[[#This Row],[Kilos Producidos]]*VLOOKUP(Produccion[[#This Row],[PRODUCTO]],ValorXKG[#All],2,FALSE)</f>
        <v>0</v>
      </c>
    </row>
    <row r="2460" spans="4:16" x14ac:dyDescent="0.25">
      <c r="D2460" s="4" t="s">
        <v>824</v>
      </c>
      <c r="E2460" s="5">
        <v>44875</v>
      </c>
      <c r="F2460" s="6">
        <v>0.83333333333333337</v>
      </c>
      <c r="G2460" s="6">
        <v>0.91666666666666663</v>
      </c>
      <c r="H2460" s="6">
        <f>MOD(Produccion[HORA FIN]-Produccion[HORA INICIO],1)</f>
        <v>8.3333333333333259E-2</v>
      </c>
      <c r="I2460" s="16" t="s">
        <v>490</v>
      </c>
      <c r="J2460" s="7" t="s">
        <v>783</v>
      </c>
      <c r="K2460" s="7" t="s">
        <v>13</v>
      </c>
      <c r="L2460" s="7">
        <v>20</v>
      </c>
      <c r="M2460" s="7">
        <v>50</v>
      </c>
      <c r="N2460" s="7">
        <f>Produccion[[#This Row],[Cant. Bolsas]]*Produccion[[#This Row],[Kilos Bolsa]]</f>
        <v>1000</v>
      </c>
      <c r="O2460" s="8" t="s">
        <v>827</v>
      </c>
      <c r="P2460" s="29">
        <f>Produccion[[#This Row],[Kilos Producidos]]*VLOOKUP(Produccion[[#This Row],[PRODUCTO]],ValorXKG[#All],2,FALSE)</f>
        <v>100000</v>
      </c>
    </row>
    <row r="2461" spans="4:16" x14ac:dyDescent="0.25">
      <c r="D2461" s="4" t="s">
        <v>826</v>
      </c>
      <c r="E2461" s="5">
        <v>44875</v>
      </c>
      <c r="F2461" s="6">
        <v>0.91666666666666663</v>
      </c>
      <c r="G2461" s="6">
        <v>0.1701388888888889</v>
      </c>
      <c r="H2461" s="6">
        <f>MOD(Produccion[HORA FIN]-Produccion[HORA INICIO],1)</f>
        <v>0.25347222222222232</v>
      </c>
      <c r="I2461" s="16" t="s">
        <v>609</v>
      </c>
      <c r="J2461" s="7" t="s">
        <v>786</v>
      </c>
      <c r="K2461" s="7" t="s">
        <v>13</v>
      </c>
      <c r="L2461" s="7">
        <v>36</v>
      </c>
      <c r="M2461" s="7">
        <v>50</v>
      </c>
      <c r="N2461" s="7">
        <f>Produccion[[#This Row],[Cant. Bolsas]]*Produccion[[#This Row],[Kilos Bolsa]]</f>
        <v>1800</v>
      </c>
      <c r="O2461" s="8" t="s">
        <v>827</v>
      </c>
      <c r="P2461" s="29">
        <f>Produccion[[#This Row],[Kilos Producidos]]*VLOOKUP(Produccion[[#This Row],[PRODUCTO]],ValorXKG[#All],2,FALSE)</f>
        <v>180000</v>
      </c>
    </row>
    <row r="2462" spans="4:16" x14ac:dyDescent="0.25">
      <c r="D2462" s="4" t="s">
        <v>826</v>
      </c>
      <c r="E2462" s="5">
        <v>44875</v>
      </c>
      <c r="F2462" s="6">
        <v>0.1701388888888889</v>
      </c>
      <c r="G2462" s="6">
        <v>0.25</v>
      </c>
      <c r="H2462" s="6">
        <f>MOD(Produccion[HORA FIN]-Produccion[HORA INICIO],1)</f>
        <v>7.9861111111111105E-2</v>
      </c>
      <c r="I2462" s="16" t="s">
        <v>22</v>
      </c>
      <c r="J2462" s="7" t="s">
        <v>786</v>
      </c>
      <c r="K2462" s="7" t="s">
        <v>23</v>
      </c>
      <c r="L2462" s="7"/>
      <c r="M2462" s="7"/>
      <c r="N2462" s="7">
        <f>Produccion[[#This Row],[Cant. Bolsas]]*Produccion[[#This Row],[Kilos Bolsa]]</f>
        <v>0</v>
      </c>
      <c r="O2462" s="8" t="s">
        <v>45</v>
      </c>
      <c r="P2462" s="29">
        <f>Produccion[[#This Row],[Kilos Producidos]]*VLOOKUP(Produccion[[#This Row],[PRODUCTO]],ValorXKG[#All],2,FALSE)</f>
        <v>0</v>
      </c>
    </row>
    <row r="2463" spans="4:16" x14ac:dyDescent="0.25">
      <c r="D2463" s="4" t="s">
        <v>825</v>
      </c>
      <c r="E2463" s="5">
        <v>44876</v>
      </c>
      <c r="F2463" s="6">
        <v>0.25</v>
      </c>
      <c r="G2463" s="6">
        <v>0.58333333333333337</v>
      </c>
      <c r="H2463" s="6">
        <f>MOD(Produccion[HORA FIN]-Produccion[HORA INICIO],1)</f>
        <v>0.33333333333333337</v>
      </c>
      <c r="I2463" s="16" t="s">
        <v>610</v>
      </c>
      <c r="J2463" s="7" t="s">
        <v>66</v>
      </c>
      <c r="K2463" s="7" t="s">
        <v>13</v>
      </c>
      <c r="L2463" s="7">
        <v>53</v>
      </c>
      <c r="M2463" s="7">
        <v>50</v>
      </c>
      <c r="N2463" s="7">
        <f>Produccion[[#This Row],[Cant. Bolsas]]*Produccion[[#This Row],[Kilos Bolsa]]</f>
        <v>2650</v>
      </c>
      <c r="O2463" s="8" t="s">
        <v>827</v>
      </c>
      <c r="P2463" s="29">
        <f>Produccion[[#This Row],[Kilos Producidos]]*VLOOKUP(Produccion[[#This Row],[PRODUCTO]],ValorXKG[#All],2,FALSE)</f>
        <v>265000</v>
      </c>
    </row>
    <row r="2464" spans="4:16" x14ac:dyDescent="0.25">
      <c r="D2464" s="4" t="s">
        <v>824</v>
      </c>
      <c r="E2464" s="5">
        <v>44876</v>
      </c>
      <c r="F2464" s="6">
        <v>0.58333333333333337</v>
      </c>
      <c r="G2464" s="6">
        <v>0.79861111111111116</v>
      </c>
      <c r="H2464" s="6">
        <f>MOD(Produccion[HORA FIN]-Produccion[HORA INICIO],1)</f>
        <v>0.21527777777777779</v>
      </c>
      <c r="I2464" s="16" t="s">
        <v>611</v>
      </c>
      <c r="J2464" s="7" t="s">
        <v>783</v>
      </c>
      <c r="K2464" s="7" t="s">
        <v>13</v>
      </c>
      <c r="L2464" s="7">
        <v>30</v>
      </c>
      <c r="M2464" s="7">
        <v>50</v>
      </c>
      <c r="N2464" s="7">
        <f>Produccion[[#This Row],[Cant. Bolsas]]*Produccion[[#This Row],[Kilos Bolsa]]</f>
        <v>1500</v>
      </c>
      <c r="O2464" s="8" t="s">
        <v>827</v>
      </c>
      <c r="P2464" s="29">
        <f>Produccion[[#This Row],[Kilos Producidos]]*VLOOKUP(Produccion[[#This Row],[PRODUCTO]],ValorXKG[#All],2,FALSE)</f>
        <v>150000</v>
      </c>
    </row>
    <row r="2465" spans="4:16" x14ac:dyDescent="0.25">
      <c r="D2465" s="4" t="s">
        <v>824</v>
      </c>
      <c r="E2465" s="5">
        <v>44876</v>
      </c>
      <c r="F2465" s="6">
        <v>0.79861111111111116</v>
      </c>
      <c r="G2465" s="6">
        <v>0.85416666666666663</v>
      </c>
      <c r="H2465" s="6">
        <f>MOD(Produccion[HORA FIN]-Produccion[HORA INICIO],1)</f>
        <v>5.5555555555555469E-2</v>
      </c>
      <c r="I2465" s="16" t="s">
        <v>22</v>
      </c>
      <c r="J2465" s="7" t="s">
        <v>783</v>
      </c>
      <c r="K2465" s="7" t="s">
        <v>23</v>
      </c>
      <c r="L2465" s="7"/>
      <c r="M2465" s="7"/>
      <c r="N2465" s="7">
        <f>Produccion[[#This Row],[Cant. Bolsas]]*Produccion[[#This Row],[Kilos Bolsa]]</f>
        <v>0</v>
      </c>
      <c r="O2465" s="8" t="s">
        <v>28</v>
      </c>
      <c r="P2465" s="29">
        <f>Produccion[[#This Row],[Kilos Producidos]]*VLOOKUP(Produccion[[#This Row],[PRODUCTO]],ValorXKG[#All],2,FALSE)</f>
        <v>0</v>
      </c>
    </row>
    <row r="2466" spans="4:16" x14ac:dyDescent="0.25">
      <c r="D2466" s="4" t="s">
        <v>824</v>
      </c>
      <c r="E2466" s="5">
        <v>44876</v>
      </c>
      <c r="F2466" s="6">
        <v>0.85416666666666663</v>
      </c>
      <c r="G2466" s="6">
        <v>0.91666666666666663</v>
      </c>
      <c r="H2466" s="6">
        <f>MOD(Produccion[HORA FIN]-Produccion[HORA INICIO],1)</f>
        <v>6.25E-2</v>
      </c>
      <c r="I2466" s="16" t="s">
        <v>534</v>
      </c>
      <c r="J2466" s="7" t="s">
        <v>783</v>
      </c>
      <c r="K2466" s="7" t="s">
        <v>19</v>
      </c>
      <c r="L2466" s="7">
        <v>14</v>
      </c>
      <c r="M2466" s="7">
        <v>50</v>
      </c>
      <c r="N2466" s="7">
        <f>Produccion[[#This Row],[Cant. Bolsas]]*Produccion[[#This Row],[Kilos Bolsa]]</f>
        <v>700</v>
      </c>
      <c r="O2466" s="8" t="s">
        <v>827</v>
      </c>
      <c r="P2466" s="29">
        <f>Produccion[[#This Row],[Kilos Producidos]]*VLOOKUP(Produccion[[#This Row],[PRODUCTO]],ValorXKG[#All],2,FALSE)</f>
        <v>70000</v>
      </c>
    </row>
    <row r="2467" spans="4:16" x14ac:dyDescent="0.25">
      <c r="D2467" s="4" t="s">
        <v>826</v>
      </c>
      <c r="E2467" s="5">
        <v>44876</v>
      </c>
      <c r="F2467" s="6">
        <v>0.91666666666666663</v>
      </c>
      <c r="G2467" s="6">
        <v>0.25</v>
      </c>
      <c r="H2467" s="6">
        <f>MOD(Produccion[HORA FIN]-Produccion[HORA INICIO],1)</f>
        <v>0.33333333333333337</v>
      </c>
      <c r="I2467" s="16" t="s">
        <v>390</v>
      </c>
      <c r="J2467" s="7" t="s">
        <v>786</v>
      </c>
      <c r="K2467" s="7" t="s">
        <v>19</v>
      </c>
      <c r="L2467" s="7">
        <v>46</v>
      </c>
      <c r="M2467" s="7">
        <v>50</v>
      </c>
      <c r="N2467" s="7">
        <f>Produccion[[#This Row],[Cant. Bolsas]]*Produccion[[#This Row],[Kilos Bolsa]]</f>
        <v>2300</v>
      </c>
      <c r="O2467" s="8" t="s">
        <v>827</v>
      </c>
      <c r="P2467" s="29">
        <f>Produccion[[#This Row],[Kilos Producidos]]*VLOOKUP(Produccion[[#This Row],[PRODUCTO]],ValorXKG[#All],2,FALSE)</f>
        <v>230000</v>
      </c>
    </row>
    <row r="2468" spans="4:16" x14ac:dyDescent="0.25">
      <c r="D2468" s="4" t="s">
        <v>825</v>
      </c>
      <c r="E2468" s="5">
        <v>44877</v>
      </c>
      <c r="F2468" s="6">
        <v>0.25</v>
      </c>
      <c r="G2468" s="6">
        <v>0.41666666666666669</v>
      </c>
      <c r="H2468" s="6">
        <f>MOD(Produccion[HORA FIN]-Produccion[HORA INICIO],1)</f>
        <v>0.16666666666666669</v>
      </c>
      <c r="I2468" s="16" t="s">
        <v>390</v>
      </c>
      <c r="J2468" s="7" t="s">
        <v>783</v>
      </c>
      <c r="K2468" s="7" t="s">
        <v>19</v>
      </c>
      <c r="L2468" s="7">
        <v>23</v>
      </c>
      <c r="M2468" s="7">
        <v>50</v>
      </c>
      <c r="N2468" s="7">
        <f>Produccion[[#This Row],[Cant. Bolsas]]*Produccion[[#This Row],[Kilos Bolsa]]</f>
        <v>1150</v>
      </c>
      <c r="O2468" s="8" t="s">
        <v>827</v>
      </c>
      <c r="P2468" s="29">
        <f>Produccion[[#This Row],[Kilos Producidos]]*VLOOKUP(Produccion[[#This Row],[PRODUCTO]],ValorXKG[#All],2,FALSE)</f>
        <v>115000</v>
      </c>
    </row>
    <row r="2469" spans="4:16" x14ac:dyDescent="0.25">
      <c r="D2469" s="4" t="s">
        <v>825</v>
      </c>
      <c r="E2469" s="5">
        <v>44877</v>
      </c>
      <c r="F2469" s="6">
        <v>0.41666666666666669</v>
      </c>
      <c r="G2469" s="6">
        <v>0.51041666666666663</v>
      </c>
      <c r="H2469" s="6">
        <f>MOD(Produccion[HORA FIN]-Produccion[HORA INICIO],1)</f>
        <v>9.3749999999999944E-2</v>
      </c>
      <c r="I2469" s="16" t="s">
        <v>22</v>
      </c>
      <c r="J2469" s="7" t="s">
        <v>783</v>
      </c>
      <c r="K2469" s="7" t="s">
        <v>23</v>
      </c>
      <c r="L2469" s="7"/>
      <c r="M2469" s="7"/>
      <c r="N2469" s="7">
        <f>Produccion[[#This Row],[Cant. Bolsas]]*Produccion[[#This Row],[Kilos Bolsa]]</f>
        <v>0</v>
      </c>
      <c r="O2469" s="8" t="s">
        <v>41</v>
      </c>
      <c r="P2469" s="29">
        <f>Produccion[[#This Row],[Kilos Producidos]]*VLOOKUP(Produccion[[#This Row],[PRODUCTO]],ValorXKG[#All],2,FALSE)</f>
        <v>0</v>
      </c>
    </row>
    <row r="2470" spans="4:16" x14ac:dyDescent="0.25">
      <c r="D2470" s="4" t="s">
        <v>825</v>
      </c>
      <c r="E2470" s="5">
        <v>44877</v>
      </c>
      <c r="F2470" s="6">
        <v>0.51041666666666663</v>
      </c>
      <c r="G2470" s="6">
        <v>0.58333333333333337</v>
      </c>
      <c r="H2470" s="6">
        <f>MOD(Produccion[HORA FIN]-Produccion[HORA INICIO],1)</f>
        <v>7.2916666666666741E-2</v>
      </c>
      <c r="I2470" s="16" t="s">
        <v>173</v>
      </c>
      <c r="J2470" s="7" t="s">
        <v>783</v>
      </c>
      <c r="K2470" s="7" t="s">
        <v>64</v>
      </c>
      <c r="L2470" s="7">
        <v>20</v>
      </c>
      <c r="M2470" s="7">
        <v>30</v>
      </c>
      <c r="N2470" s="7">
        <f>Produccion[[#This Row],[Cant. Bolsas]]*Produccion[[#This Row],[Kilos Bolsa]]</f>
        <v>600</v>
      </c>
      <c r="O2470" s="8" t="s">
        <v>827</v>
      </c>
      <c r="P2470" s="29">
        <f>Produccion[[#This Row],[Kilos Producidos]]*VLOOKUP(Produccion[[#This Row],[PRODUCTO]],ValorXKG[#All],2,FALSE)</f>
        <v>69000</v>
      </c>
    </row>
    <row r="2471" spans="4:16" x14ac:dyDescent="0.25">
      <c r="D2471" s="4" t="s">
        <v>824</v>
      </c>
      <c r="E2471" s="5">
        <v>44877</v>
      </c>
      <c r="F2471" s="6">
        <v>0.58333333333333337</v>
      </c>
      <c r="G2471" s="6">
        <v>0.79166666666666663</v>
      </c>
      <c r="H2471" s="6">
        <f>MOD(Produccion[HORA FIN]-Produccion[HORA INICIO],1)</f>
        <v>0.20833333333333326</v>
      </c>
      <c r="I2471" s="16" t="s">
        <v>62</v>
      </c>
      <c r="J2471" s="7" t="s">
        <v>789</v>
      </c>
      <c r="K2471" s="7" t="s">
        <v>64</v>
      </c>
      <c r="L2471" s="7">
        <v>50</v>
      </c>
      <c r="M2471" s="7">
        <v>30</v>
      </c>
      <c r="N2471" s="7">
        <f>Produccion[[#This Row],[Cant. Bolsas]]*Produccion[[#This Row],[Kilos Bolsa]]</f>
        <v>1500</v>
      </c>
      <c r="O2471" s="8" t="s">
        <v>827</v>
      </c>
      <c r="P2471" s="29">
        <f>Produccion[[#This Row],[Kilos Producidos]]*VLOOKUP(Produccion[[#This Row],[PRODUCTO]],ValorXKG[#All],2,FALSE)</f>
        <v>172500</v>
      </c>
    </row>
    <row r="2472" spans="4:16" x14ac:dyDescent="0.25">
      <c r="D2472" s="4" t="s">
        <v>824</v>
      </c>
      <c r="E2472" s="5">
        <v>44877</v>
      </c>
      <c r="F2472" s="6">
        <v>0.79166666666666663</v>
      </c>
      <c r="G2472" s="6">
        <v>0.91666666666666663</v>
      </c>
      <c r="H2472" s="6">
        <f>MOD(Produccion[HORA FIN]-Produccion[HORA INICIO],1)</f>
        <v>0.125</v>
      </c>
      <c r="I2472" s="16" t="s">
        <v>12</v>
      </c>
      <c r="J2472" s="7" t="s">
        <v>789</v>
      </c>
      <c r="K2472" s="7" t="s">
        <v>331</v>
      </c>
      <c r="L2472" s="7">
        <v>20</v>
      </c>
      <c r="M2472" s="7">
        <v>30</v>
      </c>
      <c r="N2472" s="7">
        <f>Produccion[[#This Row],[Cant. Bolsas]]*Produccion[[#This Row],[Kilos Bolsa]]</f>
        <v>600</v>
      </c>
      <c r="O2472" s="8" t="s">
        <v>827</v>
      </c>
      <c r="P2472" s="29">
        <f>Produccion[[#This Row],[Kilos Producidos]]*VLOOKUP(Produccion[[#This Row],[PRODUCTO]],ValorXKG[#All],2,FALSE)</f>
        <v>69000</v>
      </c>
    </row>
    <row r="2473" spans="4:16" x14ac:dyDescent="0.25">
      <c r="D2473" s="4" t="s">
        <v>825</v>
      </c>
      <c r="E2473" s="5">
        <v>44879</v>
      </c>
      <c r="F2473" s="6">
        <v>0.25</v>
      </c>
      <c r="G2473" s="6">
        <v>0.29166666666666669</v>
      </c>
      <c r="H2473" s="6">
        <f>MOD(Produccion[HORA FIN]-Produccion[HORA INICIO],1)</f>
        <v>4.1666666666666685E-2</v>
      </c>
      <c r="I2473" s="16" t="s">
        <v>22</v>
      </c>
      <c r="J2473" s="7" t="s">
        <v>66</v>
      </c>
      <c r="K2473" s="7" t="s">
        <v>23</v>
      </c>
      <c r="L2473" s="7"/>
      <c r="M2473" s="7"/>
      <c r="N2473" s="7">
        <f>Produccion[[#This Row],[Cant. Bolsas]]*Produccion[[#This Row],[Kilos Bolsa]]</f>
        <v>0</v>
      </c>
      <c r="O2473" s="8" t="s">
        <v>45</v>
      </c>
      <c r="P2473" s="29">
        <f>Produccion[[#This Row],[Kilos Producidos]]*VLOOKUP(Produccion[[#This Row],[PRODUCTO]],ValorXKG[#All],2,FALSE)</f>
        <v>0</v>
      </c>
    </row>
    <row r="2474" spans="4:16" x14ac:dyDescent="0.25">
      <c r="D2474" s="4" t="s">
        <v>825</v>
      </c>
      <c r="E2474" s="5">
        <v>44879</v>
      </c>
      <c r="F2474" s="6">
        <v>0.29166666666666669</v>
      </c>
      <c r="G2474" s="6">
        <v>0.58333333333333337</v>
      </c>
      <c r="H2474" s="6">
        <f>MOD(Produccion[HORA FIN]-Produccion[HORA INICIO],1)</f>
        <v>0.29166666666666669</v>
      </c>
      <c r="I2474" s="16" t="s">
        <v>460</v>
      </c>
      <c r="J2474" s="7" t="s">
        <v>66</v>
      </c>
      <c r="K2474" s="7" t="s">
        <v>30</v>
      </c>
      <c r="L2474" s="7">
        <v>115</v>
      </c>
      <c r="M2474" s="7">
        <v>20</v>
      </c>
      <c r="N2474" s="7">
        <f>Produccion[[#This Row],[Cant. Bolsas]]*Produccion[[#This Row],[Kilos Bolsa]]</f>
        <v>2300</v>
      </c>
      <c r="O2474" s="8" t="s">
        <v>827</v>
      </c>
      <c r="P2474" s="29">
        <f>Produccion[[#This Row],[Kilos Producidos]]*VLOOKUP(Produccion[[#This Row],[PRODUCTO]],ValorXKG[#All],2,FALSE)</f>
        <v>207000</v>
      </c>
    </row>
    <row r="2475" spans="4:16" x14ac:dyDescent="0.25">
      <c r="D2475" s="4" t="s">
        <v>824</v>
      </c>
      <c r="E2475" s="5">
        <v>44879</v>
      </c>
      <c r="F2475" s="6">
        <v>0.58333333333333337</v>
      </c>
      <c r="G2475" s="6">
        <v>0.66666666666666663</v>
      </c>
      <c r="H2475" s="6">
        <f>MOD(Produccion[HORA FIN]-Produccion[HORA INICIO],1)</f>
        <v>8.3333333333333259E-2</v>
      </c>
      <c r="I2475" s="16" t="s">
        <v>22</v>
      </c>
      <c r="J2475" s="7" t="s">
        <v>783</v>
      </c>
      <c r="K2475" s="7" t="s">
        <v>23</v>
      </c>
      <c r="L2475" s="7"/>
      <c r="M2475" s="7"/>
      <c r="N2475" s="7">
        <f>Produccion[[#This Row],[Cant. Bolsas]]*Produccion[[#This Row],[Kilos Bolsa]]</f>
        <v>0</v>
      </c>
      <c r="O2475" s="8" t="s">
        <v>45</v>
      </c>
      <c r="P2475" s="29">
        <f>Produccion[[#This Row],[Kilos Producidos]]*VLOOKUP(Produccion[[#This Row],[PRODUCTO]],ValorXKG[#All],2,FALSE)</f>
        <v>0</v>
      </c>
    </row>
    <row r="2476" spans="4:16" x14ac:dyDescent="0.25">
      <c r="D2476" s="4" t="s">
        <v>824</v>
      </c>
      <c r="E2476" s="5">
        <v>44879</v>
      </c>
      <c r="F2476" s="6">
        <v>0.66666666666666663</v>
      </c>
      <c r="G2476" s="6">
        <v>0.91666666666666663</v>
      </c>
      <c r="H2476" s="6">
        <f>MOD(Produccion[HORA FIN]-Produccion[HORA INICIO],1)</f>
        <v>0.25</v>
      </c>
      <c r="I2476" s="16" t="s">
        <v>435</v>
      </c>
      <c r="J2476" s="7" t="s">
        <v>783</v>
      </c>
      <c r="K2476" s="7" t="s">
        <v>30</v>
      </c>
      <c r="L2476" s="7">
        <v>105</v>
      </c>
      <c r="M2476" s="7">
        <v>20</v>
      </c>
      <c r="N2476" s="7">
        <f>Produccion[[#This Row],[Cant. Bolsas]]*Produccion[[#This Row],[Kilos Bolsa]]</f>
        <v>2100</v>
      </c>
      <c r="O2476" s="8" t="s">
        <v>827</v>
      </c>
      <c r="P2476" s="29">
        <f>Produccion[[#This Row],[Kilos Producidos]]*VLOOKUP(Produccion[[#This Row],[PRODUCTO]],ValorXKG[#All],2,FALSE)</f>
        <v>189000</v>
      </c>
    </row>
    <row r="2477" spans="4:16" x14ac:dyDescent="0.25">
      <c r="D2477" s="4" t="s">
        <v>826</v>
      </c>
      <c r="E2477" s="5">
        <v>44879</v>
      </c>
      <c r="F2477" s="6">
        <v>0.91666666666666663</v>
      </c>
      <c r="G2477" s="6">
        <v>6.25E-2</v>
      </c>
      <c r="H2477" s="6">
        <f>MOD(Produccion[HORA FIN]-Produccion[HORA INICIO],1)</f>
        <v>0.14583333333333337</v>
      </c>
      <c r="I2477" s="16" t="s">
        <v>113</v>
      </c>
      <c r="J2477" s="7" t="s">
        <v>788</v>
      </c>
      <c r="K2477" s="7" t="s">
        <v>30</v>
      </c>
      <c r="L2477" s="7">
        <v>57</v>
      </c>
      <c r="M2477" s="7">
        <v>20</v>
      </c>
      <c r="N2477" s="7">
        <f>Produccion[[#This Row],[Cant. Bolsas]]*Produccion[[#This Row],[Kilos Bolsa]]</f>
        <v>1140</v>
      </c>
      <c r="O2477" s="8" t="s">
        <v>827</v>
      </c>
      <c r="P2477" s="29">
        <f>Produccion[[#This Row],[Kilos Producidos]]*VLOOKUP(Produccion[[#This Row],[PRODUCTO]],ValorXKG[#All],2,FALSE)</f>
        <v>102600</v>
      </c>
    </row>
    <row r="2478" spans="4:16" x14ac:dyDescent="0.25">
      <c r="D2478" s="4" t="s">
        <v>826</v>
      </c>
      <c r="E2478" s="5">
        <v>44879</v>
      </c>
      <c r="F2478" s="6">
        <v>6.25E-2</v>
      </c>
      <c r="G2478" s="6">
        <v>8.3333333333333329E-2</v>
      </c>
      <c r="H2478" s="6">
        <f>MOD(Produccion[HORA FIN]-Produccion[HORA INICIO],1)</f>
        <v>2.0833333333333329E-2</v>
      </c>
      <c r="I2478" s="16" t="s">
        <v>22</v>
      </c>
      <c r="J2478" s="7" t="s">
        <v>788</v>
      </c>
      <c r="K2478" s="7" t="s">
        <v>23</v>
      </c>
      <c r="L2478" s="7">
        <v>0</v>
      </c>
      <c r="M2478" s="7">
        <v>0</v>
      </c>
      <c r="N2478" s="7">
        <f>Produccion[[#This Row],[Cant. Bolsas]]*Produccion[[#This Row],[Kilos Bolsa]]</f>
        <v>0</v>
      </c>
      <c r="O2478" s="8" t="s">
        <v>28</v>
      </c>
      <c r="P2478" s="29">
        <f>Produccion[[#This Row],[Kilos Producidos]]*VLOOKUP(Produccion[[#This Row],[PRODUCTO]],ValorXKG[#All],2,FALSE)</f>
        <v>0</v>
      </c>
    </row>
    <row r="2479" spans="4:16" x14ac:dyDescent="0.25">
      <c r="D2479" s="4" t="s">
        <v>826</v>
      </c>
      <c r="E2479" s="5">
        <v>44879</v>
      </c>
      <c r="F2479" s="6">
        <v>8.3333333333333329E-2</v>
      </c>
      <c r="G2479" s="6">
        <v>0.25</v>
      </c>
      <c r="H2479" s="6">
        <f>MOD(Produccion[HORA FIN]-Produccion[HORA INICIO],1)</f>
        <v>0.16666666666666669</v>
      </c>
      <c r="I2479" s="16" t="s">
        <v>224</v>
      </c>
      <c r="J2479" s="7" t="s">
        <v>788</v>
      </c>
      <c r="K2479" s="7" t="s">
        <v>32</v>
      </c>
      <c r="L2479" s="7">
        <v>38</v>
      </c>
      <c r="M2479" s="7">
        <v>30</v>
      </c>
      <c r="N2479" s="7">
        <f>Produccion[[#This Row],[Cant. Bolsas]]*Produccion[[#This Row],[Kilos Bolsa]]</f>
        <v>1140</v>
      </c>
      <c r="O2479" s="8" t="s">
        <v>827</v>
      </c>
      <c r="P2479" s="29">
        <f>Produccion[[#This Row],[Kilos Producidos]]*VLOOKUP(Produccion[[#This Row],[PRODUCTO]],ValorXKG[#All],2,FALSE)</f>
        <v>131100</v>
      </c>
    </row>
    <row r="2480" spans="4:16" x14ac:dyDescent="0.25">
      <c r="D2480" s="4" t="s">
        <v>825</v>
      </c>
      <c r="E2480" s="5">
        <v>44880</v>
      </c>
      <c r="F2480" s="6">
        <v>0.25</v>
      </c>
      <c r="G2480" s="6">
        <v>0.51041666666666663</v>
      </c>
      <c r="H2480" s="6">
        <f>MOD(Produccion[HORA FIN]-Produccion[HORA INICIO],1)</f>
        <v>0.26041666666666663</v>
      </c>
      <c r="I2480" s="16" t="s">
        <v>354</v>
      </c>
      <c r="J2480" s="7" t="s">
        <v>66</v>
      </c>
      <c r="K2480" s="7" t="s">
        <v>64</v>
      </c>
      <c r="L2480" s="7">
        <v>52</v>
      </c>
      <c r="M2480" s="7">
        <v>30</v>
      </c>
      <c r="N2480" s="7">
        <f>Produccion[[#This Row],[Cant. Bolsas]]*Produccion[[#This Row],[Kilos Bolsa]]</f>
        <v>1560</v>
      </c>
      <c r="O2480" s="8" t="s">
        <v>827</v>
      </c>
      <c r="P2480" s="29">
        <f>Produccion[[#This Row],[Kilos Producidos]]*VLOOKUP(Produccion[[#This Row],[PRODUCTO]],ValorXKG[#All],2,FALSE)</f>
        <v>179400</v>
      </c>
    </row>
    <row r="2481" spans="4:16" x14ac:dyDescent="0.25">
      <c r="D2481" s="4" t="s">
        <v>825</v>
      </c>
      <c r="E2481" s="5">
        <v>44880</v>
      </c>
      <c r="F2481" s="6">
        <v>0.51041666666666663</v>
      </c>
      <c r="G2481" s="6">
        <v>0.53472222222222221</v>
      </c>
      <c r="H2481" s="6">
        <f>MOD(Produccion[HORA FIN]-Produccion[HORA INICIO],1)</f>
        <v>2.430555555555558E-2</v>
      </c>
      <c r="I2481" s="16" t="s">
        <v>22</v>
      </c>
      <c r="J2481" s="7" t="s">
        <v>66</v>
      </c>
      <c r="K2481" s="7" t="s">
        <v>23</v>
      </c>
      <c r="L2481" s="7"/>
      <c r="M2481" s="7"/>
      <c r="N2481" s="7">
        <f>Produccion[[#This Row],[Cant. Bolsas]]*Produccion[[#This Row],[Kilos Bolsa]]</f>
        <v>0</v>
      </c>
      <c r="O2481" s="8" t="s">
        <v>28</v>
      </c>
      <c r="P2481" s="29">
        <f>Produccion[[#This Row],[Kilos Producidos]]*VLOOKUP(Produccion[[#This Row],[PRODUCTO]],ValorXKG[#All],2,FALSE)</f>
        <v>0</v>
      </c>
    </row>
    <row r="2482" spans="4:16" x14ac:dyDescent="0.25">
      <c r="D2482" s="4" t="s">
        <v>825</v>
      </c>
      <c r="E2482" s="5">
        <v>44880</v>
      </c>
      <c r="F2482" s="6">
        <v>0.53472222222222221</v>
      </c>
      <c r="G2482" s="6">
        <v>0.58333333333333337</v>
      </c>
      <c r="H2482" s="6">
        <f>MOD(Produccion[HORA FIN]-Produccion[HORA INICIO],1)</f>
        <v>4.861111111111116E-2</v>
      </c>
      <c r="I2482" s="16" t="s">
        <v>35</v>
      </c>
      <c r="J2482" s="7" t="s">
        <v>66</v>
      </c>
      <c r="K2482" s="7" t="s">
        <v>331</v>
      </c>
      <c r="L2482" s="7">
        <v>14</v>
      </c>
      <c r="M2482" s="7">
        <v>30</v>
      </c>
      <c r="N2482" s="7">
        <f>Produccion[[#This Row],[Cant. Bolsas]]*Produccion[[#This Row],[Kilos Bolsa]]</f>
        <v>420</v>
      </c>
      <c r="O2482" s="8" t="s">
        <v>827</v>
      </c>
      <c r="P2482" s="29">
        <f>Produccion[[#This Row],[Kilos Producidos]]*VLOOKUP(Produccion[[#This Row],[PRODUCTO]],ValorXKG[#All],2,FALSE)</f>
        <v>48300</v>
      </c>
    </row>
    <row r="2483" spans="4:16" x14ac:dyDescent="0.25">
      <c r="D2483" s="4" t="s">
        <v>824</v>
      </c>
      <c r="E2483" s="5">
        <v>44880</v>
      </c>
      <c r="F2483" s="6">
        <v>0.58333333333333337</v>
      </c>
      <c r="G2483" s="6">
        <v>0.91666666666666663</v>
      </c>
      <c r="H2483" s="6">
        <f>MOD(Produccion[HORA FIN]-Produccion[HORA INICIO],1)</f>
        <v>0.33333333333333326</v>
      </c>
      <c r="I2483" s="16" t="s">
        <v>226</v>
      </c>
      <c r="J2483" s="7" t="s">
        <v>783</v>
      </c>
      <c r="K2483" s="7" t="s">
        <v>331</v>
      </c>
      <c r="L2483" s="7">
        <v>65</v>
      </c>
      <c r="M2483" s="7">
        <v>30</v>
      </c>
      <c r="N2483" s="7">
        <f>Produccion[[#This Row],[Cant. Bolsas]]*Produccion[[#This Row],[Kilos Bolsa]]</f>
        <v>1950</v>
      </c>
      <c r="O2483" s="8" t="s">
        <v>827</v>
      </c>
      <c r="P2483" s="29">
        <f>Produccion[[#This Row],[Kilos Producidos]]*VLOOKUP(Produccion[[#This Row],[PRODUCTO]],ValorXKG[#All],2,FALSE)</f>
        <v>224250</v>
      </c>
    </row>
    <row r="2484" spans="4:16" x14ac:dyDescent="0.25">
      <c r="D2484" s="4" t="s">
        <v>826</v>
      </c>
      <c r="E2484" s="5">
        <v>44880</v>
      </c>
      <c r="F2484" s="6">
        <v>0.91666666666666663</v>
      </c>
      <c r="G2484" s="6">
        <v>0.97916666666666663</v>
      </c>
      <c r="H2484" s="6">
        <f>MOD(Produccion[HORA FIN]-Produccion[HORA INICIO],1)</f>
        <v>6.25E-2</v>
      </c>
      <c r="I2484" s="16" t="s">
        <v>75</v>
      </c>
      <c r="J2484" s="7" t="s">
        <v>788</v>
      </c>
      <c r="K2484" s="7" t="s">
        <v>331</v>
      </c>
      <c r="L2484" s="7">
        <v>14</v>
      </c>
      <c r="M2484" s="7">
        <v>30</v>
      </c>
      <c r="N2484" s="7">
        <f>Produccion[[#This Row],[Cant. Bolsas]]*Produccion[[#This Row],[Kilos Bolsa]]</f>
        <v>420</v>
      </c>
      <c r="O2484" s="8" t="s">
        <v>827</v>
      </c>
      <c r="P2484" s="29">
        <f>Produccion[[#This Row],[Kilos Producidos]]*VLOOKUP(Produccion[[#This Row],[PRODUCTO]],ValorXKG[#All],2,FALSE)</f>
        <v>48300</v>
      </c>
    </row>
    <row r="2485" spans="4:16" x14ac:dyDescent="0.25">
      <c r="D2485" s="4" t="s">
        <v>826</v>
      </c>
      <c r="E2485" s="5">
        <v>44880</v>
      </c>
      <c r="F2485" s="6">
        <v>0.97916666666666663</v>
      </c>
      <c r="G2485" s="6">
        <v>0.25</v>
      </c>
      <c r="H2485" s="6">
        <f>MOD(Produccion[HORA FIN]-Produccion[HORA INICIO],1)</f>
        <v>0.27083333333333337</v>
      </c>
      <c r="I2485" s="16" t="s">
        <v>94</v>
      </c>
      <c r="J2485" s="7" t="s">
        <v>788</v>
      </c>
      <c r="K2485" s="7" t="s">
        <v>32</v>
      </c>
      <c r="L2485" s="7">
        <v>64</v>
      </c>
      <c r="M2485" s="7">
        <v>30</v>
      </c>
      <c r="N2485" s="7">
        <f>Produccion[[#This Row],[Cant. Bolsas]]*Produccion[[#This Row],[Kilos Bolsa]]</f>
        <v>1920</v>
      </c>
      <c r="O2485" s="8" t="s">
        <v>827</v>
      </c>
      <c r="P2485" s="29">
        <f>Produccion[[#This Row],[Kilos Producidos]]*VLOOKUP(Produccion[[#This Row],[PRODUCTO]],ValorXKG[#All],2,FALSE)</f>
        <v>220800</v>
      </c>
    </row>
    <row r="2486" spans="4:16" x14ac:dyDescent="0.25">
      <c r="D2486" s="4" t="s">
        <v>825</v>
      </c>
      <c r="E2486" s="5">
        <v>44881</v>
      </c>
      <c r="F2486" s="6">
        <v>0.25</v>
      </c>
      <c r="G2486" s="6">
        <v>0.47222222222222221</v>
      </c>
      <c r="H2486" s="6">
        <f>MOD(Produccion[HORA FIN]-Produccion[HORA INICIO],1)</f>
        <v>0.22222222222222221</v>
      </c>
      <c r="I2486" s="16" t="s">
        <v>612</v>
      </c>
      <c r="J2486" s="7" t="s">
        <v>66</v>
      </c>
      <c r="K2486" s="7" t="s">
        <v>32</v>
      </c>
      <c r="L2486" s="7">
        <v>41</v>
      </c>
      <c r="M2486" s="7">
        <v>30</v>
      </c>
      <c r="N2486" s="7">
        <f>Produccion[[#This Row],[Cant. Bolsas]]*Produccion[[#This Row],[Kilos Bolsa]]</f>
        <v>1230</v>
      </c>
      <c r="O2486" s="8" t="s">
        <v>827</v>
      </c>
      <c r="P2486" s="29">
        <f>Produccion[[#This Row],[Kilos Producidos]]*VLOOKUP(Produccion[[#This Row],[PRODUCTO]],ValorXKG[#All],2,FALSE)</f>
        <v>141450</v>
      </c>
    </row>
    <row r="2487" spans="4:16" x14ac:dyDescent="0.25">
      <c r="D2487" s="4" t="s">
        <v>825</v>
      </c>
      <c r="E2487" s="5">
        <v>44881</v>
      </c>
      <c r="F2487" s="6">
        <v>0.47222222222222221</v>
      </c>
      <c r="G2487" s="6">
        <v>0.55208333333333337</v>
      </c>
      <c r="H2487" s="6">
        <f>MOD(Produccion[HORA FIN]-Produccion[HORA INICIO],1)</f>
        <v>7.986111111111116E-2</v>
      </c>
      <c r="I2487" s="16" t="s">
        <v>22</v>
      </c>
      <c r="J2487" s="7" t="s">
        <v>66</v>
      </c>
      <c r="K2487" s="7" t="s">
        <v>23</v>
      </c>
      <c r="L2487" s="7"/>
      <c r="M2487" s="7"/>
      <c r="N2487" s="7">
        <f>Produccion[[#This Row],[Cant. Bolsas]]*Produccion[[#This Row],[Kilos Bolsa]]</f>
        <v>0</v>
      </c>
      <c r="O2487" s="8" t="s">
        <v>41</v>
      </c>
      <c r="P2487" s="29">
        <f>Produccion[[#This Row],[Kilos Producidos]]*VLOOKUP(Produccion[[#This Row],[PRODUCTO]],ValorXKG[#All],2,FALSE)</f>
        <v>0</v>
      </c>
    </row>
    <row r="2488" spans="4:16" x14ac:dyDescent="0.25">
      <c r="D2488" s="4" t="s">
        <v>825</v>
      </c>
      <c r="E2488" s="5">
        <v>44881</v>
      </c>
      <c r="F2488" s="6">
        <v>0.55208333333333337</v>
      </c>
      <c r="G2488" s="6">
        <v>0.58333333333333337</v>
      </c>
      <c r="H2488" s="6">
        <f>MOD(Produccion[HORA FIN]-Produccion[HORA INICIO],1)</f>
        <v>3.125E-2</v>
      </c>
      <c r="I2488" s="16" t="s">
        <v>153</v>
      </c>
      <c r="J2488" s="7" t="s">
        <v>66</v>
      </c>
      <c r="K2488" s="7" t="s">
        <v>13</v>
      </c>
      <c r="L2488" s="7">
        <v>9</v>
      </c>
      <c r="M2488" s="7">
        <v>50</v>
      </c>
      <c r="N2488" s="7">
        <f>Produccion[[#This Row],[Cant. Bolsas]]*Produccion[[#This Row],[Kilos Bolsa]]</f>
        <v>450</v>
      </c>
      <c r="O2488" s="8" t="s">
        <v>827</v>
      </c>
      <c r="P2488" s="29">
        <f>Produccion[[#This Row],[Kilos Producidos]]*VLOOKUP(Produccion[[#This Row],[PRODUCTO]],ValorXKG[#All],2,FALSE)</f>
        <v>45000</v>
      </c>
    </row>
    <row r="2489" spans="4:16" x14ac:dyDescent="0.25">
      <c r="D2489" s="4" t="s">
        <v>824</v>
      </c>
      <c r="E2489" s="5">
        <v>44881</v>
      </c>
      <c r="F2489" s="6">
        <v>0.58333333333333337</v>
      </c>
      <c r="G2489" s="6">
        <v>0.91666666666666663</v>
      </c>
      <c r="H2489" s="6">
        <f>MOD(Produccion[HORA FIN]-Produccion[HORA INICIO],1)</f>
        <v>0.33333333333333326</v>
      </c>
      <c r="I2489" s="16" t="s">
        <v>289</v>
      </c>
      <c r="J2489" s="7" t="s">
        <v>783</v>
      </c>
      <c r="K2489" s="7" t="s">
        <v>13</v>
      </c>
      <c r="L2489" s="7">
        <v>50</v>
      </c>
      <c r="M2489" s="7">
        <v>50</v>
      </c>
      <c r="N2489" s="7">
        <f>Produccion[[#This Row],[Cant. Bolsas]]*Produccion[[#This Row],[Kilos Bolsa]]</f>
        <v>2500</v>
      </c>
      <c r="O2489" s="8" t="s">
        <v>827</v>
      </c>
      <c r="P2489" s="29">
        <f>Produccion[[#This Row],[Kilos Producidos]]*VLOOKUP(Produccion[[#This Row],[PRODUCTO]],ValorXKG[#All],2,FALSE)</f>
        <v>250000</v>
      </c>
    </row>
    <row r="2490" spans="4:16" x14ac:dyDescent="0.25">
      <c r="D2490" s="4" t="s">
        <v>826</v>
      </c>
      <c r="E2490" s="5">
        <v>44881</v>
      </c>
      <c r="F2490" s="6">
        <v>0.91666666666666663</v>
      </c>
      <c r="G2490" s="6">
        <v>0.25</v>
      </c>
      <c r="H2490" s="6">
        <f>MOD(Produccion[HORA FIN]-Produccion[HORA INICIO],1)</f>
        <v>0.33333333333333337</v>
      </c>
      <c r="I2490" s="16" t="s">
        <v>610</v>
      </c>
      <c r="J2490" s="7" t="s">
        <v>788</v>
      </c>
      <c r="K2490" s="7" t="s">
        <v>13</v>
      </c>
      <c r="L2490" s="7">
        <v>53</v>
      </c>
      <c r="M2490" s="7">
        <v>50</v>
      </c>
      <c r="N2490" s="7">
        <f>Produccion[[#This Row],[Cant. Bolsas]]*Produccion[[#This Row],[Kilos Bolsa]]</f>
        <v>2650</v>
      </c>
      <c r="O2490" s="8" t="s">
        <v>827</v>
      </c>
      <c r="P2490" s="29">
        <f>Produccion[[#This Row],[Kilos Producidos]]*VLOOKUP(Produccion[[#This Row],[PRODUCTO]],ValorXKG[#All],2,FALSE)</f>
        <v>265000</v>
      </c>
    </row>
    <row r="2491" spans="4:16" x14ac:dyDescent="0.25">
      <c r="D2491" s="4" t="s">
        <v>825</v>
      </c>
      <c r="E2491" s="5">
        <v>44882</v>
      </c>
      <c r="F2491" s="6">
        <v>0.25</v>
      </c>
      <c r="G2491" s="6">
        <v>0.44444444444444442</v>
      </c>
      <c r="H2491" s="6">
        <f>MOD(Produccion[HORA FIN]-Produccion[HORA INICIO],1)</f>
        <v>0.19444444444444442</v>
      </c>
      <c r="I2491" s="16" t="s">
        <v>557</v>
      </c>
      <c r="J2491" s="7" t="s">
        <v>66</v>
      </c>
      <c r="K2491" s="7" t="s">
        <v>13</v>
      </c>
      <c r="L2491" s="7">
        <v>25</v>
      </c>
      <c r="M2491" s="7">
        <v>50</v>
      </c>
      <c r="N2491" s="7">
        <f>Produccion[[#This Row],[Cant. Bolsas]]*Produccion[[#This Row],[Kilos Bolsa]]</f>
        <v>1250</v>
      </c>
      <c r="O2491" s="8" t="s">
        <v>827</v>
      </c>
      <c r="P2491" s="29">
        <f>Produccion[[#This Row],[Kilos Producidos]]*VLOOKUP(Produccion[[#This Row],[PRODUCTO]],ValorXKG[#All],2,FALSE)</f>
        <v>125000</v>
      </c>
    </row>
    <row r="2492" spans="4:16" x14ac:dyDescent="0.25">
      <c r="D2492" s="4" t="s">
        <v>825</v>
      </c>
      <c r="E2492" s="5">
        <v>44882</v>
      </c>
      <c r="F2492" s="6">
        <v>0.44444444444444442</v>
      </c>
      <c r="G2492" s="6">
        <v>0.50694444444444442</v>
      </c>
      <c r="H2492" s="6">
        <f>MOD(Produccion[HORA FIN]-Produccion[HORA INICIO],1)</f>
        <v>6.25E-2</v>
      </c>
      <c r="I2492" s="16" t="s">
        <v>22</v>
      </c>
      <c r="J2492" s="7" t="s">
        <v>66</v>
      </c>
      <c r="K2492" s="7" t="s">
        <v>23</v>
      </c>
      <c r="L2492" s="7"/>
      <c r="M2492" s="7"/>
      <c r="N2492" s="7">
        <f>Produccion[[#This Row],[Cant. Bolsas]]*Produccion[[#This Row],[Kilos Bolsa]]</f>
        <v>0</v>
      </c>
      <c r="O2492" s="8" t="s">
        <v>45</v>
      </c>
      <c r="P2492" s="29">
        <f>Produccion[[#This Row],[Kilos Producidos]]*VLOOKUP(Produccion[[#This Row],[PRODUCTO]],ValorXKG[#All],2,FALSE)</f>
        <v>0</v>
      </c>
    </row>
    <row r="2493" spans="4:16" x14ac:dyDescent="0.25">
      <c r="D2493" s="4" t="s">
        <v>825</v>
      </c>
      <c r="E2493" s="5">
        <v>44882</v>
      </c>
      <c r="F2493" s="6">
        <v>0.50694444444444442</v>
      </c>
      <c r="G2493" s="6">
        <v>0.58333333333333337</v>
      </c>
      <c r="H2493" s="6">
        <f>MOD(Produccion[HORA FIN]-Produccion[HORA INICIO],1)</f>
        <v>7.6388888888888951E-2</v>
      </c>
      <c r="I2493" s="16" t="s">
        <v>613</v>
      </c>
      <c r="J2493" s="7" t="s">
        <v>66</v>
      </c>
      <c r="K2493" s="7" t="s">
        <v>19</v>
      </c>
      <c r="L2493" s="7">
        <v>15</v>
      </c>
      <c r="M2493" s="7">
        <v>50</v>
      </c>
      <c r="N2493" s="7">
        <f>Produccion[[#This Row],[Cant. Bolsas]]*Produccion[[#This Row],[Kilos Bolsa]]</f>
        <v>750</v>
      </c>
      <c r="O2493" s="8" t="s">
        <v>827</v>
      </c>
      <c r="P2493" s="29">
        <f>Produccion[[#This Row],[Kilos Producidos]]*VLOOKUP(Produccion[[#This Row],[PRODUCTO]],ValorXKG[#All],2,FALSE)</f>
        <v>75000</v>
      </c>
    </row>
    <row r="2494" spans="4:16" x14ac:dyDescent="0.25">
      <c r="D2494" s="4" t="s">
        <v>824</v>
      </c>
      <c r="E2494" s="5">
        <v>44882</v>
      </c>
      <c r="F2494" s="6">
        <v>0.58333333333333337</v>
      </c>
      <c r="G2494" s="6">
        <v>0.91666666666666663</v>
      </c>
      <c r="H2494" s="6">
        <f>MOD(Produccion[HORA FIN]-Produccion[HORA INICIO],1)</f>
        <v>0.33333333333333326</v>
      </c>
      <c r="I2494" s="16" t="s">
        <v>134</v>
      </c>
      <c r="J2494" s="7" t="s">
        <v>783</v>
      </c>
      <c r="K2494" s="7" t="s">
        <v>19</v>
      </c>
      <c r="L2494" s="7">
        <v>41</v>
      </c>
      <c r="M2494" s="7">
        <v>50</v>
      </c>
      <c r="N2494" s="7">
        <f>Produccion[[#This Row],[Cant. Bolsas]]*Produccion[[#This Row],[Kilos Bolsa]]</f>
        <v>2050</v>
      </c>
      <c r="O2494" s="8" t="s">
        <v>827</v>
      </c>
      <c r="P2494" s="29">
        <f>Produccion[[#This Row],[Kilos Producidos]]*VLOOKUP(Produccion[[#This Row],[PRODUCTO]],ValorXKG[#All],2,FALSE)</f>
        <v>205000</v>
      </c>
    </row>
    <row r="2495" spans="4:16" x14ac:dyDescent="0.25">
      <c r="D2495" s="4" t="s">
        <v>826</v>
      </c>
      <c r="E2495" s="5">
        <v>44882</v>
      </c>
      <c r="F2495" s="6">
        <v>0.91666666666666663</v>
      </c>
      <c r="G2495" s="6">
        <v>0.25</v>
      </c>
      <c r="H2495" s="6">
        <f>MOD(Produccion[HORA FIN]-Produccion[HORA INICIO],1)</f>
        <v>0.33333333333333337</v>
      </c>
      <c r="I2495" s="16" t="s">
        <v>455</v>
      </c>
      <c r="J2495" s="7" t="s">
        <v>788</v>
      </c>
      <c r="K2495" s="7" t="s">
        <v>19</v>
      </c>
      <c r="L2495" s="7">
        <v>55</v>
      </c>
      <c r="M2495" s="7">
        <v>50</v>
      </c>
      <c r="N2495" s="7">
        <f>Produccion[[#This Row],[Cant. Bolsas]]*Produccion[[#This Row],[Kilos Bolsa]]</f>
        <v>2750</v>
      </c>
      <c r="O2495" s="8" t="s">
        <v>827</v>
      </c>
      <c r="P2495" s="29">
        <f>Produccion[[#This Row],[Kilos Producidos]]*VLOOKUP(Produccion[[#This Row],[PRODUCTO]],ValorXKG[#All],2,FALSE)</f>
        <v>275000</v>
      </c>
    </row>
    <row r="2496" spans="4:16" x14ac:dyDescent="0.25">
      <c r="D2496" s="4" t="s">
        <v>825</v>
      </c>
      <c r="E2496" s="5">
        <v>44883</v>
      </c>
      <c r="F2496" s="6">
        <v>0.25</v>
      </c>
      <c r="G2496" s="6">
        <v>0.33333333333333331</v>
      </c>
      <c r="H2496" s="6">
        <f>MOD(Produccion[HORA FIN]-Produccion[HORA INICIO],1)</f>
        <v>8.3333333333333315E-2</v>
      </c>
      <c r="I2496" s="16" t="s">
        <v>21</v>
      </c>
      <c r="J2496" s="7" t="s">
        <v>66</v>
      </c>
      <c r="K2496" s="7" t="s">
        <v>19</v>
      </c>
      <c r="L2496" s="7">
        <v>9</v>
      </c>
      <c r="M2496" s="7">
        <v>50</v>
      </c>
      <c r="N2496" s="7">
        <f>Produccion[[#This Row],[Cant. Bolsas]]*Produccion[[#This Row],[Kilos Bolsa]]</f>
        <v>450</v>
      </c>
      <c r="O2496" s="8" t="s">
        <v>827</v>
      </c>
      <c r="P2496" s="29">
        <f>Produccion[[#This Row],[Kilos Producidos]]*VLOOKUP(Produccion[[#This Row],[PRODUCTO]],ValorXKG[#All],2,FALSE)</f>
        <v>45000</v>
      </c>
    </row>
    <row r="2497" spans="4:16" x14ac:dyDescent="0.25">
      <c r="D2497" s="4" t="s">
        <v>825</v>
      </c>
      <c r="E2497" s="5">
        <v>44883</v>
      </c>
      <c r="F2497" s="6">
        <v>0.33333333333333331</v>
      </c>
      <c r="G2497" s="6">
        <v>0.44444444444444442</v>
      </c>
      <c r="H2497" s="6">
        <f>MOD(Produccion[HORA FIN]-Produccion[HORA INICIO],1)</f>
        <v>0.1111111111111111</v>
      </c>
      <c r="I2497" s="16" t="s">
        <v>22</v>
      </c>
      <c r="J2497" s="7" t="s">
        <v>66</v>
      </c>
      <c r="K2497" s="7" t="s">
        <v>23</v>
      </c>
      <c r="L2497" s="7"/>
      <c r="M2497" s="7"/>
      <c r="N2497" s="7">
        <f>Produccion[[#This Row],[Cant. Bolsas]]*Produccion[[#This Row],[Kilos Bolsa]]</f>
        <v>0</v>
      </c>
      <c r="O2497" s="8" t="s">
        <v>41</v>
      </c>
      <c r="P2497" s="29">
        <f>Produccion[[#This Row],[Kilos Producidos]]*VLOOKUP(Produccion[[#This Row],[PRODUCTO]],ValorXKG[#All],2,FALSE)</f>
        <v>0</v>
      </c>
    </row>
    <row r="2498" spans="4:16" x14ac:dyDescent="0.25">
      <c r="D2498" s="4" t="s">
        <v>825</v>
      </c>
      <c r="E2498" s="5">
        <v>44883</v>
      </c>
      <c r="F2498" s="6">
        <v>0.44444444444444442</v>
      </c>
      <c r="G2498" s="6">
        <v>0.58333333333333337</v>
      </c>
      <c r="H2498" s="6">
        <f>MOD(Produccion[HORA FIN]-Produccion[HORA INICIO],1)</f>
        <v>0.13888888888888895</v>
      </c>
      <c r="I2498" s="16" t="s">
        <v>93</v>
      </c>
      <c r="J2498" s="7" t="s">
        <v>66</v>
      </c>
      <c r="K2498" s="7" t="s">
        <v>36</v>
      </c>
      <c r="L2498" s="7">
        <v>25</v>
      </c>
      <c r="M2498" s="7">
        <v>30</v>
      </c>
      <c r="N2498" s="7">
        <f>Produccion[[#This Row],[Cant. Bolsas]]*Produccion[[#This Row],[Kilos Bolsa]]</f>
        <v>750</v>
      </c>
      <c r="O2498" s="8" t="s">
        <v>827</v>
      </c>
      <c r="P2498" s="29">
        <f>Produccion[[#This Row],[Kilos Producidos]]*VLOOKUP(Produccion[[#This Row],[PRODUCTO]],ValorXKG[#All],2,FALSE)</f>
        <v>86250</v>
      </c>
    </row>
    <row r="2499" spans="4:16" x14ac:dyDescent="0.25">
      <c r="D2499" s="4" t="s">
        <v>825</v>
      </c>
      <c r="E2499" s="5">
        <v>44883</v>
      </c>
      <c r="F2499" s="6">
        <v>0.44444444444444442</v>
      </c>
      <c r="G2499" s="6">
        <v>0.58333333333333337</v>
      </c>
      <c r="H2499" s="6">
        <f>MOD(Produccion[HORA FIN]-Produccion[HORA INICIO],1)</f>
        <v>0.13888888888888895</v>
      </c>
      <c r="I2499" s="16" t="s">
        <v>62</v>
      </c>
      <c r="J2499" s="7" t="s">
        <v>66</v>
      </c>
      <c r="K2499" s="7" t="s">
        <v>38</v>
      </c>
      <c r="L2499" s="7">
        <v>25</v>
      </c>
      <c r="M2499" s="7">
        <v>20</v>
      </c>
      <c r="N2499" s="7">
        <f>Produccion[[#This Row],[Cant. Bolsas]]*Produccion[[#This Row],[Kilos Bolsa]]</f>
        <v>500</v>
      </c>
      <c r="O2499" s="8" t="s">
        <v>827</v>
      </c>
      <c r="P2499" s="29">
        <f>Produccion[[#This Row],[Kilos Producidos]]*VLOOKUP(Produccion[[#This Row],[PRODUCTO]],ValorXKG[#All],2,FALSE)</f>
        <v>82500</v>
      </c>
    </row>
    <row r="2500" spans="4:16" x14ac:dyDescent="0.25">
      <c r="D2500" s="4" t="s">
        <v>824</v>
      </c>
      <c r="E2500" s="5">
        <v>44883</v>
      </c>
      <c r="F2500" s="6">
        <v>0.58333333333333337</v>
      </c>
      <c r="G2500" s="6">
        <v>0.77083333333333337</v>
      </c>
      <c r="H2500" s="6">
        <f>MOD(Produccion[HORA FIN]-Produccion[HORA INICIO],1)</f>
        <v>0.1875</v>
      </c>
      <c r="I2500" s="16" t="s">
        <v>75</v>
      </c>
      <c r="J2500" s="7" t="s">
        <v>783</v>
      </c>
      <c r="K2500" s="7" t="s">
        <v>36</v>
      </c>
      <c r="L2500" s="7">
        <v>21</v>
      </c>
      <c r="M2500" s="7">
        <v>30</v>
      </c>
      <c r="N2500" s="7">
        <f>Produccion[[#This Row],[Cant. Bolsas]]*Produccion[[#This Row],[Kilos Bolsa]]</f>
        <v>630</v>
      </c>
      <c r="O2500" s="8" t="s">
        <v>827</v>
      </c>
      <c r="P2500" s="29">
        <f>Produccion[[#This Row],[Kilos Producidos]]*VLOOKUP(Produccion[[#This Row],[PRODUCTO]],ValorXKG[#All],2,FALSE)</f>
        <v>72450</v>
      </c>
    </row>
    <row r="2501" spans="4:16" x14ac:dyDescent="0.25">
      <c r="D2501" s="4" t="s">
        <v>824</v>
      </c>
      <c r="E2501" s="5">
        <v>44883</v>
      </c>
      <c r="F2501" s="6">
        <v>0.58333333333333337</v>
      </c>
      <c r="G2501" s="6">
        <v>0.77083333333333337</v>
      </c>
      <c r="H2501" s="6">
        <f>MOD(Produccion[HORA FIN]-Produccion[HORA INICIO],1)</f>
        <v>0.1875</v>
      </c>
      <c r="I2501" s="16" t="s">
        <v>481</v>
      </c>
      <c r="J2501" s="7" t="s">
        <v>783</v>
      </c>
      <c r="K2501" s="7" t="s">
        <v>38</v>
      </c>
      <c r="L2501" s="7">
        <v>21</v>
      </c>
      <c r="M2501" s="7">
        <v>20</v>
      </c>
      <c r="N2501" s="7">
        <f>Produccion[[#This Row],[Cant. Bolsas]]*Produccion[[#This Row],[Kilos Bolsa]]</f>
        <v>420</v>
      </c>
      <c r="O2501" s="8" t="s">
        <v>827</v>
      </c>
      <c r="P2501" s="29">
        <f>Produccion[[#This Row],[Kilos Producidos]]*VLOOKUP(Produccion[[#This Row],[PRODUCTO]],ValorXKG[#All],2,FALSE)</f>
        <v>69300</v>
      </c>
    </row>
    <row r="2502" spans="4:16" x14ac:dyDescent="0.25">
      <c r="D2502" s="4" t="s">
        <v>824</v>
      </c>
      <c r="E2502" s="5">
        <v>44883</v>
      </c>
      <c r="F2502" s="6">
        <v>0.77083333333333337</v>
      </c>
      <c r="G2502" s="6">
        <v>0.91666666666666663</v>
      </c>
      <c r="H2502" s="6">
        <f>MOD(Produccion[HORA FIN]-Produccion[HORA INICIO],1)</f>
        <v>0.14583333333333326</v>
      </c>
      <c r="I2502" s="16" t="s">
        <v>22</v>
      </c>
      <c r="J2502" s="7" t="s">
        <v>783</v>
      </c>
      <c r="K2502" s="7" t="s">
        <v>23</v>
      </c>
      <c r="L2502" s="7"/>
      <c r="M2502" s="7"/>
      <c r="N2502" s="7">
        <f>Produccion[[#This Row],[Cant. Bolsas]]*Produccion[[#This Row],[Kilos Bolsa]]</f>
        <v>0</v>
      </c>
      <c r="O2502" s="8" t="s">
        <v>49</v>
      </c>
      <c r="P2502" s="29">
        <f>Produccion[[#This Row],[Kilos Producidos]]*VLOOKUP(Produccion[[#This Row],[PRODUCTO]],ValorXKG[#All],2,FALSE)</f>
        <v>0</v>
      </c>
    </row>
    <row r="2503" spans="4:16" x14ac:dyDescent="0.25">
      <c r="D2503" s="4" t="s">
        <v>825</v>
      </c>
      <c r="E2503" s="5">
        <v>44887</v>
      </c>
      <c r="F2503" s="6">
        <v>0.25</v>
      </c>
      <c r="G2503" s="6">
        <v>0.39583333333333331</v>
      </c>
      <c r="H2503" s="6">
        <f>MOD(Produccion[HORA FIN]-Produccion[HORA INICIO],1)</f>
        <v>0.14583333333333331</v>
      </c>
      <c r="I2503" s="16" t="s">
        <v>22</v>
      </c>
      <c r="J2503" s="7" t="s">
        <v>66</v>
      </c>
      <c r="K2503" s="7" t="s">
        <v>23</v>
      </c>
      <c r="L2503" s="7"/>
      <c r="M2503" s="7"/>
      <c r="N2503" s="7">
        <f>Produccion[[#This Row],[Cant. Bolsas]]*Produccion[[#This Row],[Kilos Bolsa]]</f>
        <v>0</v>
      </c>
      <c r="O2503" s="8" t="s">
        <v>45</v>
      </c>
      <c r="P2503" s="29">
        <f>Produccion[[#This Row],[Kilos Producidos]]*VLOOKUP(Produccion[[#This Row],[PRODUCTO]],ValorXKG[#All],2,FALSE)</f>
        <v>0</v>
      </c>
    </row>
    <row r="2504" spans="4:16" x14ac:dyDescent="0.25">
      <c r="D2504" s="4" t="s">
        <v>825</v>
      </c>
      <c r="E2504" s="5">
        <v>44887</v>
      </c>
      <c r="F2504" s="6">
        <v>0.39583333333333331</v>
      </c>
      <c r="G2504" s="6">
        <v>0.58333333333333337</v>
      </c>
      <c r="H2504" s="6">
        <f>MOD(Produccion[HORA FIN]-Produccion[HORA INICIO],1)</f>
        <v>0.18750000000000006</v>
      </c>
      <c r="I2504" s="16" t="s">
        <v>22</v>
      </c>
      <c r="J2504" s="7" t="s">
        <v>66</v>
      </c>
      <c r="K2504" s="7" t="s">
        <v>23</v>
      </c>
      <c r="L2504" s="7"/>
      <c r="M2504" s="7"/>
      <c r="N2504" s="7">
        <f>Produccion[[#This Row],[Cant. Bolsas]]*Produccion[[#This Row],[Kilos Bolsa]]</f>
        <v>0</v>
      </c>
      <c r="O2504" s="8" t="s">
        <v>192</v>
      </c>
      <c r="P2504" s="29">
        <f>Produccion[[#This Row],[Kilos Producidos]]*VLOOKUP(Produccion[[#This Row],[PRODUCTO]],ValorXKG[#All],2,FALSE)</f>
        <v>0</v>
      </c>
    </row>
    <row r="2505" spans="4:16" x14ac:dyDescent="0.25">
      <c r="D2505" s="4" t="s">
        <v>824</v>
      </c>
      <c r="E2505" s="5">
        <v>44887</v>
      </c>
      <c r="F2505" s="6">
        <v>0.58333333333333337</v>
      </c>
      <c r="G2505" s="6">
        <v>0.79166666666666663</v>
      </c>
      <c r="H2505" s="6">
        <f>MOD(Produccion[HORA FIN]-Produccion[HORA INICIO],1)</f>
        <v>0.20833333333333326</v>
      </c>
      <c r="I2505" s="16" t="s">
        <v>22</v>
      </c>
      <c r="J2505" s="7" t="s">
        <v>783</v>
      </c>
      <c r="K2505" s="7" t="s">
        <v>23</v>
      </c>
      <c r="L2505" s="7"/>
      <c r="M2505" s="7"/>
      <c r="N2505" s="7">
        <f>Produccion[[#This Row],[Cant. Bolsas]]*Produccion[[#This Row],[Kilos Bolsa]]</f>
        <v>0</v>
      </c>
      <c r="O2505" s="8" t="s">
        <v>45</v>
      </c>
      <c r="P2505" s="29">
        <f>Produccion[[#This Row],[Kilos Producidos]]*VLOOKUP(Produccion[[#This Row],[PRODUCTO]],ValorXKG[#All],2,FALSE)</f>
        <v>0</v>
      </c>
    </row>
    <row r="2506" spans="4:16" x14ac:dyDescent="0.25">
      <c r="D2506" s="4" t="s">
        <v>824</v>
      </c>
      <c r="E2506" s="5">
        <v>44887</v>
      </c>
      <c r="F2506" s="6">
        <v>0.79166666666666663</v>
      </c>
      <c r="G2506" s="6">
        <v>0.91666666666666663</v>
      </c>
      <c r="H2506" s="6">
        <f>MOD(Produccion[HORA FIN]-Produccion[HORA INICIO],1)</f>
        <v>0.125</v>
      </c>
      <c r="I2506" s="16" t="s">
        <v>22</v>
      </c>
      <c r="J2506" s="7" t="s">
        <v>783</v>
      </c>
      <c r="K2506" s="7" t="s">
        <v>64</v>
      </c>
      <c r="L2506" s="7"/>
      <c r="M2506" s="7">
        <v>30</v>
      </c>
      <c r="N2506" s="7">
        <f>Produccion[[#This Row],[Cant. Bolsas]]*Produccion[[#This Row],[Kilos Bolsa]]</f>
        <v>0</v>
      </c>
      <c r="O2506" s="8" t="s">
        <v>827</v>
      </c>
      <c r="P2506" s="29">
        <f>Produccion[[#This Row],[Kilos Producidos]]*VLOOKUP(Produccion[[#This Row],[PRODUCTO]],ValorXKG[#All],2,FALSE)</f>
        <v>0</v>
      </c>
    </row>
    <row r="2507" spans="4:16" x14ac:dyDescent="0.25">
      <c r="D2507" s="4" t="s">
        <v>826</v>
      </c>
      <c r="E2507" s="5">
        <v>44887</v>
      </c>
      <c r="F2507" s="6">
        <v>0.91666666666666663</v>
      </c>
      <c r="G2507" s="6">
        <v>6.9444444444444441E-3</v>
      </c>
      <c r="H2507" s="6">
        <f>MOD(Produccion[HORA FIN]-Produccion[HORA INICIO],1)</f>
        <v>9.027777777777779E-2</v>
      </c>
      <c r="I2507" s="16" t="s">
        <v>230</v>
      </c>
      <c r="J2507" s="7" t="s">
        <v>788</v>
      </c>
      <c r="K2507" s="7" t="s">
        <v>32</v>
      </c>
      <c r="L2507" s="7">
        <v>18</v>
      </c>
      <c r="M2507" s="7">
        <v>30</v>
      </c>
      <c r="N2507" s="7">
        <f>Produccion[[#This Row],[Cant. Bolsas]]*Produccion[[#This Row],[Kilos Bolsa]]</f>
        <v>540</v>
      </c>
      <c r="O2507" s="8" t="s">
        <v>827</v>
      </c>
      <c r="P2507" s="29">
        <f>Produccion[[#This Row],[Kilos Producidos]]*VLOOKUP(Produccion[[#This Row],[PRODUCTO]],ValorXKG[#All],2,FALSE)</f>
        <v>62100</v>
      </c>
    </row>
    <row r="2508" spans="4:16" x14ac:dyDescent="0.25">
      <c r="D2508" s="4" t="s">
        <v>826</v>
      </c>
      <c r="E2508" s="5">
        <v>44887</v>
      </c>
      <c r="F2508" s="6">
        <v>6.9444444444444441E-3</v>
      </c>
      <c r="G2508" s="6">
        <v>7.6388888888888895E-2</v>
      </c>
      <c r="H2508" s="6">
        <f>MOD(Produccion[HORA FIN]-Produccion[HORA INICIO],1)</f>
        <v>6.9444444444444448E-2</v>
      </c>
      <c r="I2508" s="16" t="s">
        <v>22</v>
      </c>
      <c r="J2508" s="7" t="s">
        <v>788</v>
      </c>
      <c r="K2508" s="7" t="s">
        <v>23</v>
      </c>
      <c r="L2508" s="7">
        <v>0</v>
      </c>
      <c r="M2508" s="7">
        <v>0</v>
      </c>
      <c r="N2508" s="7">
        <f>Produccion[[#This Row],[Cant. Bolsas]]*Produccion[[#This Row],[Kilos Bolsa]]</f>
        <v>0</v>
      </c>
      <c r="O2508" s="8" t="s">
        <v>41</v>
      </c>
      <c r="P2508" s="29">
        <f>Produccion[[#This Row],[Kilos Producidos]]*VLOOKUP(Produccion[[#This Row],[PRODUCTO]],ValorXKG[#All],2,FALSE)</f>
        <v>0</v>
      </c>
    </row>
    <row r="2509" spans="4:16" x14ac:dyDescent="0.25">
      <c r="D2509" s="4" t="s">
        <v>826</v>
      </c>
      <c r="E2509" s="5">
        <v>44887</v>
      </c>
      <c r="F2509" s="6">
        <v>7.6388888888888895E-2</v>
      </c>
      <c r="G2509" s="6">
        <v>0.25</v>
      </c>
      <c r="H2509" s="6">
        <f>MOD(Produccion[HORA FIN]-Produccion[HORA INICIO],1)</f>
        <v>0.1736111111111111</v>
      </c>
      <c r="I2509" s="16" t="s">
        <v>47</v>
      </c>
      <c r="J2509" s="7" t="s">
        <v>788</v>
      </c>
      <c r="K2509" s="7" t="s">
        <v>30</v>
      </c>
      <c r="L2509" s="7">
        <v>70</v>
      </c>
      <c r="M2509" s="7">
        <v>20</v>
      </c>
      <c r="N2509" s="7">
        <f>Produccion[[#This Row],[Cant. Bolsas]]*Produccion[[#This Row],[Kilos Bolsa]]</f>
        <v>1400</v>
      </c>
      <c r="O2509" s="8" t="s">
        <v>827</v>
      </c>
      <c r="P2509" s="29">
        <f>Produccion[[#This Row],[Kilos Producidos]]*VLOOKUP(Produccion[[#This Row],[PRODUCTO]],ValorXKG[#All],2,FALSE)</f>
        <v>126000</v>
      </c>
    </row>
    <row r="2510" spans="4:16" x14ac:dyDescent="0.25">
      <c r="D2510" s="4" t="s">
        <v>825</v>
      </c>
      <c r="E2510" s="5">
        <v>44888</v>
      </c>
      <c r="F2510" s="6">
        <v>0.25</v>
      </c>
      <c r="G2510" s="6">
        <v>0.58333333333333337</v>
      </c>
      <c r="H2510" s="6">
        <f>MOD(Produccion[HORA FIN]-Produccion[HORA INICIO],1)</f>
        <v>0.33333333333333337</v>
      </c>
      <c r="I2510" s="16" t="s">
        <v>282</v>
      </c>
      <c r="J2510" s="7" t="s">
        <v>66</v>
      </c>
      <c r="K2510" s="7" t="s">
        <v>30</v>
      </c>
      <c r="L2510" s="7">
        <v>111</v>
      </c>
      <c r="M2510" s="7">
        <v>20</v>
      </c>
      <c r="N2510" s="7">
        <f>Produccion[[#This Row],[Cant. Bolsas]]*Produccion[[#This Row],[Kilos Bolsa]]</f>
        <v>2220</v>
      </c>
      <c r="O2510" s="8" t="s">
        <v>827</v>
      </c>
      <c r="P2510" s="29">
        <f>Produccion[[#This Row],[Kilos Producidos]]*VLOOKUP(Produccion[[#This Row],[PRODUCTO]],ValorXKG[#All],2,FALSE)</f>
        <v>199800</v>
      </c>
    </row>
    <row r="2511" spans="4:16" x14ac:dyDescent="0.25">
      <c r="D2511" s="4" t="s">
        <v>824</v>
      </c>
      <c r="E2511" s="5">
        <v>44888</v>
      </c>
      <c r="F2511" s="6">
        <v>0.58333333333333337</v>
      </c>
      <c r="G2511" s="6">
        <v>0.75</v>
      </c>
      <c r="H2511" s="6">
        <f>MOD(Produccion[HORA FIN]-Produccion[HORA INICIO],1)</f>
        <v>0.16666666666666663</v>
      </c>
      <c r="I2511" s="16" t="s">
        <v>120</v>
      </c>
      <c r="J2511" s="7" t="s">
        <v>783</v>
      </c>
      <c r="K2511" s="7" t="s">
        <v>30</v>
      </c>
      <c r="L2511" s="7">
        <v>53</v>
      </c>
      <c r="M2511" s="7">
        <v>20</v>
      </c>
      <c r="N2511" s="7">
        <f>Produccion[[#This Row],[Cant. Bolsas]]*Produccion[[#This Row],[Kilos Bolsa]]</f>
        <v>1060</v>
      </c>
      <c r="O2511" s="8" t="s">
        <v>827</v>
      </c>
      <c r="P2511" s="29">
        <f>Produccion[[#This Row],[Kilos Producidos]]*VLOOKUP(Produccion[[#This Row],[PRODUCTO]],ValorXKG[#All],2,FALSE)</f>
        <v>95400</v>
      </c>
    </row>
    <row r="2512" spans="4:16" x14ac:dyDescent="0.25">
      <c r="D2512" s="4" t="s">
        <v>824</v>
      </c>
      <c r="E2512" s="5">
        <v>44888</v>
      </c>
      <c r="F2512" s="6">
        <v>0.75</v>
      </c>
      <c r="G2512" s="6">
        <v>0.83333333333333337</v>
      </c>
      <c r="H2512" s="6">
        <f>MOD(Produccion[HORA FIN]-Produccion[HORA INICIO],1)</f>
        <v>8.333333333333337E-2</v>
      </c>
      <c r="I2512" s="16" t="s">
        <v>22</v>
      </c>
      <c r="J2512" s="7" t="s">
        <v>783</v>
      </c>
      <c r="K2512" s="7" t="s">
        <v>23</v>
      </c>
      <c r="L2512" s="7"/>
      <c r="M2512" s="7"/>
      <c r="N2512" s="7">
        <f>Produccion[[#This Row],[Cant. Bolsas]]*Produccion[[#This Row],[Kilos Bolsa]]</f>
        <v>0</v>
      </c>
      <c r="O2512" s="8" t="s">
        <v>45</v>
      </c>
      <c r="P2512" s="29">
        <f>Produccion[[#This Row],[Kilos Producidos]]*VLOOKUP(Produccion[[#This Row],[PRODUCTO]],ValorXKG[#All],2,FALSE)</f>
        <v>0</v>
      </c>
    </row>
    <row r="2513" spans="4:16" x14ac:dyDescent="0.25">
      <c r="D2513" s="4" t="s">
        <v>824</v>
      </c>
      <c r="E2513" s="5">
        <v>44888</v>
      </c>
      <c r="F2513" s="6">
        <v>0.83333333333333337</v>
      </c>
      <c r="G2513" s="6">
        <v>0.91666666666666663</v>
      </c>
      <c r="H2513" s="6">
        <f>MOD(Produccion[HORA FIN]-Produccion[HORA INICIO],1)</f>
        <v>8.3333333333333259E-2</v>
      </c>
      <c r="I2513" s="16" t="s">
        <v>141</v>
      </c>
      <c r="J2513" s="7" t="s">
        <v>783</v>
      </c>
      <c r="K2513" s="7" t="s">
        <v>64</v>
      </c>
      <c r="L2513" s="7">
        <v>22</v>
      </c>
      <c r="M2513" s="7">
        <v>30</v>
      </c>
      <c r="N2513" s="7">
        <f>Produccion[[#This Row],[Cant. Bolsas]]*Produccion[[#This Row],[Kilos Bolsa]]</f>
        <v>660</v>
      </c>
      <c r="O2513" s="8" t="s">
        <v>827</v>
      </c>
      <c r="P2513" s="29">
        <f>Produccion[[#This Row],[Kilos Producidos]]*VLOOKUP(Produccion[[#This Row],[PRODUCTO]],ValorXKG[#All],2,FALSE)</f>
        <v>75900</v>
      </c>
    </row>
    <row r="2514" spans="4:16" x14ac:dyDescent="0.25">
      <c r="D2514" s="4" t="s">
        <v>826</v>
      </c>
      <c r="E2514" s="5">
        <v>44888</v>
      </c>
      <c r="F2514" s="6">
        <v>0.91666666666666663</v>
      </c>
      <c r="G2514" s="6">
        <v>0.25</v>
      </c>
      <c r="H2514" s="6">
        <f>MOD(Produccion[HORA FIN]-Produccion[HORA INICIO],1)</f>
        <v>0.33333333333333337</v>
      </c>
      <c r="I2514" s="16" t="s">
        <v>224</v>
      </c>
      <c r="J2514" s="7" t="s">
        <v>788</v>
      </c>
      <c r="K2514" s="7" t="s">
        <v>331</v>
      </c>
      <c r="L2514" s="7">
        <v>76</v>
      </c>
      <c r="M2514" s="7">
        <v>30</v>
      </c>
      <c r="N2514" s="7">
        <f>Produccion[[#This Row],[Cant. Bolsas]]*Produccion[[#This Row],[Kilos Bolsa]]</f>
        <v>2280</v>
      </c>
      <c r="O2514" s="8" t="s">
        <v>827</v>
      </c>
      <c r="P2514" s="29">
        <f>Produccion[[#This Row],[Kilos Producidos]]*VLOOKUP(Produccion[[#This Row],[PRODUCTO]],ValorXKG[#All],2,FALSE)</f>
        <v>262200</v>
      </c>
    </row>
    <row r="2515" spans="4:16" x14ac:dyDescent="0.25">
      <c r="D2515" s="4" t="s">
        <v>825</v>
      </c>
      <c r="E2515" s="5">
        <v>44889</v>
      </c>
      <c r="F2515" s="6">
        <v>0.25</v>
      </c>
      <c r="G2515" s="6">
        <v>0.58333333333333337</v>
      </c>
      <c r="H2515" s="6">
        <f>MOD(Produccion[HORA FIN]-Produccion[HORA INICIO],1)</f>
        <v>0.33333333333333337</v>
      </c>
      <c r="I2515" s="16" t="s">
        <v>282</v>
      </c>
      <c r="J2515" s="7" t="s">
        <v>66</v>
      </c>
      <c r="K2515" s="7" t="s">
        <v>64</v>
      </c>
      <c r="L2515" s="7">
        <v>74</v>
      </c>
      <c r="M2515" s="7">
        <v>30</v>
      </c>
      <c r="N2515" s="7">
        <f>Produccion[[#This Row],[Cant. Bolsas]]*Produccion[[#This Row],[Kilos Bolsa]]</f>
        <v>2220</v>
      </c>
      <c r="O2515" s="8" t="s">
        <v>827</v>
      </c>
      <c r="P2515" s="29">
        <f>Produccion[[#This Row],[Kilos Producidos]]*VLOOKUP(Produccion[[#This Row],[PRODUCTO]],ValorXKG[#All],2,FALSE)</f>
        <v>255300</v>
      </c>
    </row>
    <row r="2516" spans="4:16" x14ac:dyDescent="0.25">
      <c r="D2516" s="4" t="s">
        <v>824</v>
      </c>
      <c r="E2516" s="5">
        <v>44889</v>
      </c>
      <c r="F2516" s="6">
        <v>0.58333333333333337</v>
      </c>
      <c r="G2516" s="6">
        <v>0.91666666666666663</v>
      </c>
      <c r="H2516" s="6">
        <f>MOD(Produccion[HORA FIN]-Produccion[HORA INICIO],1)</f>
        <v>0.33333333333333326</v>
      </c>
      <c r="I2516" s="16" t="s">
        <v>604</v>
      </c>
      <c r="J2516" s="7" t="s">
        <v>783</v>
      </c>
      <c r="K2516" s="7" t="s">
        <v>64</v>
      </c>
      <c r="L2516" s="7">
        <v>57</v>
      </c>
      <c r="M2516" s="7">
        <v>30</v>
      </c>
      <c r="N2516" s="7">
        <f>Produccion[[#This Row],[Cant. Bolsas]]*Produccion[[#This Row],[Kilos Bolsa]]</f>
        <v>1710</v>
      </c>
      <c r="O2516" s="8" t="s">
        <v>827</v>
      </c>
      <c r="P2516" s="29">
        <f>Produccion[[#This Row],[Kilos Producidos]]*VLOOKUP(Produccion[[#This Row],[PRODUCTO]],ValorXKG[#All],2,FALSE)</f>
        <v>196650</v>
      </c>
    </row>
    <row r="2517" spans="4:16" x14ac:dyDescent="0.25">
      <c r="D2517" s="4" t="s">
        <v>826</v>
      </c>
      <c r="E2517" s="5">
        <v>44889</v>
      </c>
      <c r="F2517" s="6">
        <v>0.91666666666666663</v>
      </c>
      <c r="G2517" s="6">
        <v>0.15277777777777779</v>
      </c>
      <c r="H2517" s="6">
        <f>MOD(Produccion[HORA FIN]-Produccion[HORA INICIO],1)</f>
        <v>0.23611111111111116</v>
      </c>
      <c r="I2517" s="16" t="s">
        <v>614</v>
      </c>
      <c r="J2517" s="7" t="s">
        <v>788</v>
      </c>
      <c r="K2517" s="7" t="s">
        <v>32</v>
      </c>
      <c r="L2517" s="7">
        <v>46</v>
      </c>
      <c r="M2517" s="7">
        <v>30</v>
      </c>
      <c r="N2517" s="7">
        <f>Produccion[[#This Row],[Cant. Bolsas]]*Produccion[[#This Row],[Kilos Bolsa]]</f>
        <v>1380</v>
      </c>
      <c r="O2517" s="8" t="s">
        <v>827</v>
      </c>
      <c r="P2517" s="29">
        <f>Produccion[[#This Row],[Kilos Producidos]]*VLOOKUP(Produccion[[#This Row],[PRODUCTO]],ValorXKG[#All],2,FALSE)</f>
        <v>158700</v>
      </c>
    </row>
    <row r="2518" spans="4:16" x14ac:dyDescent="0.25">
      <c r="D2518" s="4" t="s">
        <v>826</v>
      </c>
      <c r="E2518" s="5">
        <v>44889</v>
      </c>
      <c r="F2518" s="6">
        <v>0.15277777777777779</v>
      </c>
      <c r="G2518" s="6">
        <v>0.25</v>
      </c>
      <c r="H2518" s="6">
        <f>MOD(Produccion[HORA FIN]-Produccion[HORA INICIO],1)</f>
        <v>9.722222222222221E-2</v>
      </c>
      <c r="I2518" s="16" t="s">
        <v>615</v>
      </c>
      <c r="J2518" s="7" t="s">
        <v>788</v>
      </c>
      <c r="K2518" s="7" t="s">
        <v>36</v>
      </c>
      <c r="L2518" s="7">
        <v>16</v>
      </c>
      <c r="M2518" s="7">
        <v>30</v>
      </c>
      <c r="N2518" s="7">
        <f>Produccion[[#This Row],[Cant. Bolsas]]*Produccion[[#This Row],[Kilos Bolsa]]</f>
        <v>480</v>
      </c>
      <c r="O2518" s="8" t="s">
        <v>827</v>
      </c>
      <c r="P2518" s="29">
        <f>Produccion[[#This Row],[Kilos Producidos]]*VLOOKUP(Produccion[[#This Row],[PRODUCTO]],ValorXKG[#All],2,FALSE)</f>
        <v>55200</v>
      </c>
    </row>
    <row r="2519" spans="4:16" x14ac:dyDescent="0.25">
      <c r="D2519" s="4" t="s">
        <v>826</v>
      </c>
      <c r="E2519" s="5">
        <v>44889</v>
      </c>
      <c r="F2519" s="6">
        <v>0.15277777777777779</v>
      </c>
      <c r="G2519" s="6">
        <v>0.25</v>
      </c>
      <c r="H2519" s="6">
        <f>MOD(Produccion[HORA FIN]-Produccion[HORA INICIO],1)</f>
        <v>9.722222222222221E-2</v>
      </c>
      <c r="I2519" s="16" t="s">
        <v>206</v>
      </c>
      <c r="J2519" s="7" t="s">
        <v>788</v>
      </c>
      <c r="K2519" s="7" t="s">
        <v>38</v>
      </c>
      <c r="L2519" s="7">
        <v>16</v>
      </c>
      <c r="M2519" s="7">
        <v>20</v>
      </c>
      <c r="N2519" s="7">
        <f>Produccion[[#This Row],[Cant. Bolsas]]*Produccion[[#This Row],[Kilos Bolsa]]</f>
        <v>320</v>
      </c>
      <c r="O2519" s="8" t="s">
        <v>827</v>
      </c>
      <c r="P2519" s="29">
        <f>Produccion[[#This Row],[Kilos Producidos]]*VLOOKUP(Produccion[[#This Row],[PRODUCTO]],ValorXKG[#All],2,FALSE)</f>
        <v>52800</v>
      </c>
    </row>
    <row r="2520" spans="4:16" x14ac:dyDescent="0.25">
      <c r="D2520" s="4" t="s">
        <v>825</v>
      </c>
      <c r="E2520" s="5">
        <v>44890</v>
      </c>
      <c r="F2520" s="6">
        <v>0.25</v>
      </c>
      <c r="G2520" s="6">
        <v>0.58333333333333337</v>
      </c>
      <c r="H2520" s="6">
        <f>MOD(Produccion[HORA FIN]-Produccion[HORA INICIO],1)</f>
        <v>0.33333333333333337</v>
      </c>
      <c r="I2520" s="16" t="s">
        <v>33</v>
      </c>
      <c r="J2520" s="7" t="s">
        <v>66</v>
      </c>
      <c r="K2520" s="7" t="s">
        <v>38</v>
      </c>
      <c r="L2520" s="7">
        <v>48</v>
      </c>
      <c r="M2520" s="7">
        <v>20</v>
      </c>
      <c r="N2520" s="7">
        <f>Produccion[[#This Row],[Cant. Bolsas]]*Produccion[[#This Row],[Kilos Bolsa]]</f>
        <v>960</v>
      </c>
      <c r="O2520" s="8" t="s">
        <v>827</v>
      </c>
      <c r="P2520" s="29">
        <f>Produccion[[#This Row],[Kilos Producidos]]*VLOOKUP(Produccion[[#This Row],[PRODUCTO]],ValorXKG[#All],2,FALSE)</f>
        <v>158400</v>
      </c>
    </row>
    <row r="2521" spans="4:16" x14ac:dyDescent="0.25">
      <c r="D2521" s="4" t="s">
        <v>825</v>
      </c>
      <c r="E2521" s="5">
        <v>44890</v>
      </c>
      <c r="F2521" s="6">
        <v>0.25</v>
      </c>
      <c r="G2521" s="6">
        <v>0.58333333333333337</v>
      </c>
      <c r="H2521" s="6">
        <f>MOD(Produccion[HORA FIN]-Produccion[HORA INICIO],1)</f>
        <v>0.33333333333333337</v>
      </c>
      <c r="I2521" s="16" t="s">
        <v>35</v>
      </c>
      <c r="J2521" s="7" t="s">
        <v>66</v>
      </c>
      <c r="K2521" s="7" t="s">
        <v>36</v>
      </c>
      <c r="L2521" s="7">
        <v>48</v>
      </c>
      <c r="M2521" s="7">
        <v>30</v>
      </c>
      <c r="N2521" s="7">
        <f>Produccion[[#This Row],[Cant. Bolsas]]*Produccion[[#This Row],[Kilos Bolsa]]</f>
        <v>1440</v>
      </c>
      <c r="O2521" s="8" t="s">
        <v>827</v>
      </c>
      <c r="P2521" s="29">
        <f>Produccion[[#This Row],[Kilos Producidos]]*VLOOKUP(Produccion[[#This Row],[PRODUCTO]],ValorXKG[#All],2,FALSE)</f>
        <v>165600</v>
      </c>
    </row>
    <row r="2522" spans="4:16" x14ac:dyDescent="0.25">
      <c r="D2522" s="4" t="s">
        <v>824</v>
      </c>
      <c r="E2522" s="5">
        <v>44890</v>
      </c>
      <c r="F2522" s="6">
        <v>0.58333333333333337</v>
      </c>
      <c r="G2522" s="6">
        <v>0.70833333333333337</v>
      </c>
      <c r="H2522" s="6">
        <f>MOD(Produccion[HORA FIN]-Produccion[HORA INICIO],1)</f>
        <v>0.125</v>
      </c>
      <c r="I2522" s="16" t="s">
        <v>33</v>
      </c>
      <c r="J2522" s="7" t="s">
        <v>783</v>
      </c>
      <c r="K2522" s="7" t="s">
        <v>36</v>
      </c>
      <c r="L2522" s="7">
        <v>12</v>
      </c>
      <c r="M2522" s="7">
        <v>30</v>
      </c>
      <c r="N2522" s="7">
        <f>Produccion[[#This Row],[Cant. Bolsas]]*Produccion[[#This Row],[Kilos Bolsa]]</f>
        <v>360</v>
      </c>
      <c r="O2522" s="8" t="s">
        <v>827</v>
      </c>
      <c r="P2522" s="29">
        <f>Produccion[[#This Row],[Kilos Producidos]]*VLOOKUP(Produccion[[#This Row],[PRODUCTO]],ValorXKG[#All],2,FALSE)</f>
        <v>41400</v>
      </c>
    </row>
    <row r="2523" spans="4:16" x14ac:dyDescent="0.25">
      <c r="D2523" s="4" t="s">
        <v>824</v>
      </c>
      <c r="E2523" s="5">
        <v>44890</v>
      </c>
      <c r="F2523" s="6">
        <v>0.58333333333333337</v>
      </c>
      <c r="G2523" s="6">
        <v>0.70833333333333337</v>
      </c>
      <c r="H2523" s="6">
        <f>MOD(Produccion[HORA FIN]-Produccion[HORA INICIO],1)</f>
        <v>0.125</v>
      </c>
      <c r="I2523" s="16" t="s">
        <v>44</v>
      </c>
      <c r="J2523" s="7" t="s">
        <v>783</v>
      </c>
      <c r="K2523" s="7" t="s">
        <v>38</v>
      </c>
      <c r="L2523" s="7">
        <v>16</v>
      </c>
      <c r="M2523" s="7">
        <v>20</v>
      </c>
      <c r="N2523" s="7">
        <f>Produccion[[#This Row],[Cant. Bolsas]]*Produccion[[#This Row],[Kilos Bolsa]]</f>
        <v>320</v>
      </c>
      <c r="O2523" s="8" t="s">
        <v>827</v>
      </c>
      <c r="P2523" s="29">
        <f>Produccion[[#This Row],[Kilos Producidos]]*VLOOKUP(Produccion[[#This Row],[PRODUCTO]],ValorXKG[#All],2,FALSE)</f>
        <v>52800</v>
      </c>
    </row>
    <row r="2524" spans="4:16" x14ac:dyDescent="0.25">
      <c r="D2524" s="4" t="s">
        <v>824</v>
      </c>
      <c r="E2524" s="5">
        <v>44890</v>
      </c>
      <c r="F2524" s="6">
        <v>0.70833333333333337</v>
      </c>
      <c r="G2524" s="6">
        <v>0.91666666666666663</v>
      </c>
      <c r="H2524" s="6">
        <f>MOD(Produccion[HORA FIN]-Produccion[HORA INICIO],1)</f>
        <v>0.20833333333333326</v>
      </c>
      <c r="I2524" s="16" t="s">
        <v>22</v>
      </c>
      <c r="J2524" s="7" t="s">
        <v>783</v>
      </c>
      <c r="K2524" s="7" t="s">
        <v>23</v>
      </c>
      <c r="L2524" s="7"/>
      <c r="M2524" s="7"/>
      <c r="N2524" s="7">
        <f>Produccion[[#This Row],[Cant. Bolsas]]*Produccion[[#This Row],[Kilos Bolsa]]</f>
        <v>0</v>
      </c>
      <c r="O2524" s="8" t="s">
        <v>49</v>
      </c>
      <c r="P2524" s="29">
        <f>Produccion[[#This Row],[Kilos Producidos]]*VLOOKUP(Produccion[[#This Row],[PRODUCTO]],ValorXKG[#All],2,FALSE)</f>
        <v>0</v>
      </c>
    </row>
    <row r="2525" spans="4:16" x14ac:dyDescent="0.25">
      <c r="D2525" s="4" t="s">
        <v>826</v>
      </c>
      <c r="E2525" s="5">
        <v>44890</v>
      </c>
      <c r="F2525" s="6">
        <v>0.91666666666666663</v>
      </c>
      <c r="G2525" s="6">
        <v>0.1111111111111111</v>
      </c>
      <c r="H2525" s="6">
        <f>MOD(Produccion[HORA FIN]-Produccion[HORA INICIO],1)</f>
        <v>0.19444444444444442</v>
      </c>
      <c r="I2525" s="16" t="s">
        <v>22</v>
      </c>
      <c r="J2525" s="7" t="s">
        <v>788</v>
      </c>
      <c r="K2525" s="7" t="s">
        <v>23</v>
      </c>
      <c r="L2525" s="7">
        <v>0</v>
      </c>
      <c r="M2525" s="7">
        <v>0</v>
      </c>
      <c r="N2525" s="7">
        <f>Produccion[[#This Row],[Cant. Bolsas]]*Produccion[[#This Row],[Kilos Bolsa]]</f>
        <v>0</v>
      </c>
      <c r="O2525" s="8" t="s">
        <v>372</v>
      </c>
      <c r="P2525" s="29">
        <f>Produccion[[#This Row],[Kilos Producidos]]*VLOOKUP(Produccion[[#This Row],[PRODUCTO]],ValorXKG[#All],2,FALSE)</f>
        <v>0</v>
      </c>
    </row>
    <row r="2526" spans="4:16" x14ac:dyDescent="0.25">
      <c r="D2526" s="4" t="s">
        <v>826</v>
      </c>
      <c r="E2526" s="5">
        <v>44890</v>
      </c>
      <c r="F2526" s="6">
        <v>0.1111111111111111</v>
      </c>
      <c r="G2526" s="6">
        <v>0.25</v>
      </c>
      <c r="H2526" s="6">
        <f>MOD(Produccion[HORA FIN]-Produccion[HORA INICIO],1)</f>
        <v>0.1388888888888889</v>
      </c>
      <c r="I2526" s="16" t="s">
        <v>616</v>
      </c>
      <c r="J2526" s="7" t="s">
        <v>788</v>
      </c>
      <c r="K2526" s="7" t="s">
        <v>13</v>
      </c>
      <c r="L2526" s="7">
        <v>67</v>
      </c>
      <c r="M2526" s="7">
        <v>20</v>
      </c>
      <c r="N2526" s="7">
        <f>Produccion[[#This Row],[Cant. Bolsas]]*Produccion[[#This Row],[Kilos Bolsa]]</f>
        <v>1340</v>
      </c>
      <c r="O2526" s="8" t="s">
        <v>827</v>
      </c>
      <c r="P2526" s="29">
        <f>Produccion[[#This Row],[Kilos Producidos]]*VLOOKUP(Produccion[[#This Row],[PRODUCTO]],ValorXKG[#All],2,FALSE)</f>
        <v>134000</v>
      </c>
    </row>
    <row r="2527" spans="4:16" x14ac:dyDescent="0.25">
      <c r="D2527" s="4" t="s">
        <v>825</v>
      </c>
      <c r="E2527" s="5">
        <v>44891</v>
      </c>
      <c r="F2527" s="6">
        <v>0.25</v>
      </c>
      <c r="G2527" s="6">
        <v>0.27083333333333331</v>
      </c>
      <c r="H2527" s="6">
        <f>MOD(Produccion[HORA FIN]-Produccion[HORA INICIO],1)</f>
        <v>2.0833333333333315E-2</v>
      </c>
      <c r="I2527" s="16" t="s">
        <v>22</v>
      </c>
      <c r="J2527" s="7" t="s">
        <v>595</v>
      </c>
      <c r="K2527" s="7" t="s">
        <v>23</v>
      </c>
      <c r="L2527" s="7"/>
      <c r="M2527" s="7"/>
      <c r="N2527" s="7">
        <f>Produccion[[#This Row],[Cant. Bolsas]]*Produccion[[#This Row],[Kilos Bolsa]]</f>
        <v>0</v>
      </c>
      <c r="O2527" s="8" t="s">
        <v>45</v>
      </c>
      <c r="P2527" s="29">
        <f>Produccion[[#This Row],[Kilos Producidos]]*VLOOKUP(Produccion[[#This Row],[PRODUCTO]],ValorXKG[#All],2,FALSE)</f>
        <v>0</v>
      </c>
    </row>
    <row r="2528" spans="4:16" x14ac:dyDescent="0.25">
      <c r="D2528" s="4" t="s">
        <v>825</v>
      </c>
      <c r="E2528" s="5">
        <v>44891</v>
      </c>
      <c r="F2528" s="6">
        <v>0.27083333333333331</v>
      </c>
      <c r="G2528" s="6">
        <v>0.54166666666666663</v>
      </c>
      <c r="H2528" s="6">
        <f>MOD(Produccion[HORA FIN]-Produccion[HORA INICIO],1)</f>
        <v>0.27083333333333331</v>
      </c>
      <c r="I2528" s="16" t="s">
        <v>617</v>
      </c>
      <c r="J2528" s="7" t="s">
        <v>595</v>
      </c>
      <c r="K2528" s="7" t="s">
        <v>13</v>
      </c>
      <c r="L2528" s="7">
        <v>103</v>
      </c>
      <c r="M2528" s="7">
        <v>20</v>
      </c>
      <c r="N2528" s="7">
        <f>Produccion[[#This Row],[Cant. Bolsas]]*Produccion[[#This Row],[Kilos Bolsa]]</f>
        <v>2060</v>
      </c>
      <c r="O2528" s="8" t="s">
        <v>827</v>
      </c>
      <c r="P2528" s="29">
        <f>Produccion[[#This Row],[Kilos Producidos]]*VLOOKUP(Produccion[[#This Row],[PRODUCTO]],ValorXKG[#All],2,FALSE)</f>
        <v>206000</v>
      </c>
    </row>
    <row r="2529" spans="4:16" x14ac:dyDescent="0.25">
      <c r="D2529" s="4" t="s">
        <v>825</v>
      </c>
      <c r="E2529" s="5">
        <v>44891</v>
      </c>
      <c r="F2529" s="6">
        <v>0.54166666666666663</v>
      </c>
      <c r="G2529" s="6">
        <v>0.58333333333333337</v>
      </c>
      <c r="H2529" s="6">
        <f>MOD(Produccion[HORA FIN]-Produccion[HORA INICIO],1)</f>
        <v>4.1666666666666741E-2</v>
      </c>
      <c r="I2529" s="16" t="s">
        <v>22</v>
      </c>
      <c r="J2529" s="7" t="s">
        <v>595</v>
      </c>
      <c r="K2529" s="7" t="s">
        <v>23</v>
      </c>
      <c r="L2529" s="7"/>
      <c r="M2529" s="7"/>
      <c r="N2529" s="7">
        <f>Produccion[[#This Row],[Cant. Bolsas]]*Produccion[[#This Row],[Kilos Bolsa]]</f>
        <v>0</v>
      </c>
      <c r="O2529" s="8" t="s">
        <v>45</v>
      </c>
      <c r="P2529" s="29">
        <f>Produccion[[#This Row],[Kilos Producidos]]*VLOOKUP(Produccion[[#This Row],[PRODUCTO]],ValorXKG[#All],2,FALSE)</f>
        <v>0</v>
      </c>
    </row>
    <row r="2530" spans="4:16" x14ac:dyDescent="0.25">
      <c r="D2530" s="4" t="s">
        <v>826</v>
      </c>
      <c r="E2530" s="5">
        <v>44892</v>
      </c>
      <c r="F2530" s="6">
        <v>0.91666666666666663</v>
      </c>
      <c r="G2530" s="6">
        <v>0.94791666666666663</v>
      </c>
      <c r="H2530" s="6">
        <f>MOD(Produccion[HORA FIN]-Produccion[HORA INICIO],1)</f>
        <v>3.125E-2</v>
      </c>
      <c r="I2530" s="16" t="s">
        <v>22</v>
      </c>
      <c r="J2530" s="7" t="s">
        <v>788</v>
      </c>
      <c r="K2530" s="7" t="s">
        <v>23</v>
      </c>
      <c r="L2530" s="7"/>
      <c r="M2530" s="7"/>
      <c r="N2530" s="7">
        <f>Produccion[[#This Row],[Cant. Bolsas]]*Produccion[[#This Row],[Kilos Bolsa]]</f>
        <v>0</v>
      </c>
      <c r="O2530" s="8" t="s">
        <v>45</v>
      </c>
      <c r="P2530" s="29">
        <f>Produccion[[#This Row],[Kilos Producidos]]*VLOOKUP(Produccion[[#This Row],[PRODUCTO]],ValorXKG[#All],2,FALSE)</f>
        <v>0</v>
      </c>
    </row>
    <row r="2531" spans="4:16" x14ac:dyDescent="0.25">
      <c r="D2531" s="4" t="s">
        <v>826</v>
      </c>
      <c r="E2531" s="5">
        <v>44892</v>
      </c>
      <c r="F2531" s="6">
        <v>0.94791666666666663</v>
      </c>
      <c r="G2531" s="6">
        <v>0.25</v>
      </c>
      <c r="H2531" s="6">
        <f>MOD(Produccion[HORA FIN]-Produccion[HORA INICIO],1)</f>
        <v>0.30208333333333337</v>
      </c>
      <c r="I2531" s="16" t="s">
        <v>618</v>
      </c>
      <c r="J2531" s="7" t="s">
        <v>788</v>
      </c>
      <c r="K2531" s="7" t="s">
        <v>13</v>
      </c>
      <c r="L2531" s="7">
        <v>137</v>
      </c>
      <c r="M2531" s="7">
        <v>20</v>
      </c>
      <c r="N2531" s="7">
        <f>Produccion[[#This Row],[Cant. Bolsas]]*Produccion[[#This Row],[Kilos Bolsa]]</f>
        <v>2740</v>
      </c>
      <c r="O2531" s="8" t="s">
        <v>827</v>
      </c>
      <c r="P2531" s="29">
        <f>Produccion[[#This Row],[Kilos Producidos]]*VLOOKUP(Produccion[[#This Row],[PRODUCTO]],ValorXKG[#All],2,FALSE)</f>
        <v>274000</v>
      </c>
    </row>
    <row r="2532" spans="4:16" x14ac:dyDescent="0.25">
      <c r="D2532" s="4" t="s">
        <v>825</v>
      </c>
      <c r="E2532" s="5">
        <v>44893</v>
      </c>
      <c r="F2532" s="6">
        <v>0.25</v>
      </c>
      <c r="G2532" s="6">
        <v>0.5625</v>
      </c>
      <c r="H2532" s="6">
        <f>MOD(Produccion[HORA FIN]-Produccion[HORA INICIO],1)</f>
        <v>0.3125</v>
      </c>
      <c r="I2532" s="16" t="s">
        <v>619</v>
      </c>
      <c r="J2532" s="7" t="s">
        <v>66</v>
      </c>
      <c r="K2532" s="7" t="s">
        <v>13</v>
      </c>
      <c r="L2532" s="7">
        <v>121</v>
      </c>
      <c r="M2532" s="7">
        <v>20</v>
      </c>
      <c r="N2532" s="7">
        <f>Produccion[[#This Row],[Cant. Bolsas]]*Produccion[[#This Row],[Kilos Bolsa]]</f>
        <v>2420</v>
      </c>
      <c r="O2532" s="8" t="s">
        <v>827</v>
      </c>
      <c r="P2532" s="29">
        <f>Produccion[[#This Row],[Kilos Producidos]]*VLOOKUP(Produccion[[#This Row],[PRODUCTO]],ValorXKG[#All],2,FALSE)</f>
        <v>242000</v>
      </c>
    </row>
    <row r="2533" spans="4:16" x14ac:dyDescent="0.25">
      <c r="D2533" s="4" t="s">
        <v>825</v>
      </c>
      <c r="E2533" s="5">
        <v>44893</v>
      </c>
      <c r="F2533" s="6">
        <v>0.5625</v>
      </c>
      <c r="G2533" s="6">
        <v>0.58333333333333337</v>
      </c>
      <c r="H2533" s="6">
        <f>MOD(Produccion[HORA FIN]-Produccion[HORA INICIO],1)</f>
        <v>2.083333333333337E-2</v>
      </c>
      <c r="I2533" s="16" t="s">
        <v>22</v>
      </c>
      <c r="J2533" s="7" t="s">
        <v>66</v>
      </c>
      <c r="K2533" s="7" t="s">
        <v>23</v>
      </c>
      <c r="L2533" s="7"/>
      <c r="M2533" s="7"/>
      <c r="N2533" s="7">
        <f>Produccion[[#This Row],[Cant. Bolsas]]*Produccion[[#This Row],[Kilos Bolsa]]</f>
        <v>0</v>
      </c>
      <c r="O2533" s="8" t="s">
        <v>28</v>
      </c>
      <c r="P2533" s="29">
        <f>Produccion[[#This Row],[Kilos Producidos]]*VLOOKUP(Produccion[[#This Row],[PRODUCTO]],ValorXKG[#All],2,FALSE)</f>
        <v>0</v>
      </c>
    </row>
    <row r="2534" spans="4:16" x14ac:dyDescent="0.25">
      <c r="D2534" s="4" t="s">
        <v>824</v>
      </c>
      <c r="E2534" s="5">
        <v>44893</v>
      </c>
      <c r="F2534" s="6">
        <v>0.58333333333333337</v>
      </c>
      <c r="G2534" s="6">
        <v>0.91666666666666663</v>
      </c>
      <c r="H2534" s="6">
        <f>MOD(Produccion[HORA FIN]-Produccion[HORA INICIO],1)</f>
        <v>0.33333333333333326</v>
      </c>
      <c r="I2534" s="16" t="s">
        <v>228</v>
      </c>
      <c r="J2534" s="7" t="s">
        <v>783</v>
      </c>
      <c r="K2534" s="7" t="s">
        <v>30</v>
      </c>
      <c r="L2534" s="7">
        <v>110</v>
      </c>
      <c r="M2534" s="7">
        <v>20</v>
      </c>
      <c r="N2534" s="7">
        <f>Produccion[[#This Row],[Cant. Bolsas]]*Produccion[[#This Row],[Kilos Bolsa]]</f>
        <v>2200</v>
      </c>
      <c r="O2534" s="8" t="s">
        <v>827</v>
      </c>
      <c r="P2534" s="29">
        <f>Produccion[[#This Row],[Kilos Producidos]]*VLOOKUP(Produccion[[#This Row],[PRODUCTO]],ValorXKG[#All],2,FALSE)</f>
        <v>198000</v>
      </c>
    </row>
    <row r="2535" spans="4:16" x14ac:dyDescent="0.25">
      <c r="D2535" s="4" t="s">
        <v>826</v>
      </c>
      <c r="E2535" s="5">
        <v>44893</v>
      </c>
      <c r="F2535" s="6">
        <v>0.91666666666666663</v>
      </c>
      <c r="G2535" s="6">
        <v>0.97222222222222221</v>
      </c>
      <c r="H2535" s="6">
        <f>MOD(Produccion[HORA FIN]-Produccion[HORA INICIO],1)</f>
        <v>5.555555555555558E-2</v>
      </c>
      <c r="I2535" s="16" t="s">
        <v>158</v>
      </c>
      <c r="J2535" s="7" t="s">
        <v>788</v>
      </c>
      <c r="K2535" s="7" t="s">
        <v>30</v>
      </c>
      <c r="L2535" s="7">
        <v>10</v>
      </c>
      <c r="M2535" s="7">
        <v>20</v>
      </c>
      <c r="N2535" s="7">
        <f>Produccion[[#This Row],[Cant. Bolsas]]*Produccion[[#This Row],[Kilos Bolsa]]</f>
        <v>200</v>
      </c>
      <c r="O2535" s="8" t="s">
        <v>827</v>
      </c>
      <c r="P2535" s="29">
        <f>Produccion[[#This Row],[Kilos Producidos]]*VLOOKUP(Produccion[[#This Row],[PRODUCTO]],ValorXKG[#All],2,FALSE)</f>
        <v>18000</v>
      </c>
    </row>
    <row r="2536" spans="4:16" x14ac:dyDescent="0.25">
      <c r="D2536" s="4" t="s">
        <v>826</v>
      </c>
      <c r="E2536" s="5">
        <v>44893</v>
      </c>
      <c r="F2536" s="6">
        <v>0.97222222222222221</v>
      </c>
      <c r="G2536" s="6">
        <v>0</v>
      </c>
      <c r="H2536" s="6">
        <f>MOD(Produccion[HORA FIN]-Produccion[HORA INICIO],1)</f>
        <v>2.777777777777779E-2</v>
      </c>
      <c r="I2536" s="16" t="s">
        <v>22</v>
      </c>
      <c r="J2536" s="7" t="s">
        <v>788</v>
      </c>
      <c r="K2536" s="7" t="s">
        <v>23</v>
      </c>
      <c r="L2536" s="7">
        <v>0</v>
      </c>
      <c r="M2536" s="7">
        <v>0</v>
      </c>
      <c r="N2536" s="7">
        <f>Produccion[[#This Row],[Cant. Bolsas]]*Produccion[[#This Row],[Kilos Bolsa]]</f>
        <v>0</v>
      </c>
      <c r="O2536" s="8" t="s">
        <v>28</v>
      </c>
      <c r="P2536" s="29">
        <f>Produccion[[#This Row],[Kilos Producidos]]*VLOOKUP(Produccion[[#This Row],[PRODUCTO]],ValorXKG[#All],2,FALSE)</f>
        <v>0</v>
      </c>
    </row>
    <row r="2537" spans="4:16" x14ac:dyDescent="0.25">
      <c r="D2537" s="4" t="s">
        <v>826</v>
      </c>
      <c r="E2537" s="5">
        <v>44893</v>
      </c>
      <c r="F2537" s="6">
        <v>0</v>
      </c>
      <c r="G2537" s="6">
        <v>0.25</v>
      </c>
      <c r="H2537" s="6">
        <f>MOD(Produccion[HORA FIN]-Produccion[HORA INICIO],1)</f>
        <v>0.25</v>
      </c>
      <c r="I2537" s="16" t="s">
        <v>306</v>
      </c>
      <c r="J2537" s="7" t="s">
        <v>788</v>
      </c>
      <c r="K2537" s="7" t="s">
        <v>19</v>
      </c>
      <c r="L2537" s="7">
        <v>114</v>
      </c>
      <c r="M2537" s="7">
        <v>20</v>
      </c>
      <c r="N2537" s="7">
        <f>Produccion[[#This Row],[Cant. Bolsas]]*Produccion[[#This Row],[Kilos Bolsa]]</f>
        <v>2280</v>
      </c>
      <c r="O2537" s="8" t="s">
        <v>827</v>
      </c>
      <c r="P2537" s="29">
        <f>Produccion[[#This Row],[Kilos Producidos]]*VLOOKUP(Produccion[[#This Row],[PRODUCTO]],ValorXKG[#All],2,FALSE)</f>
        <v>228000</v>
      </c>
    </row>
    <row r="2538" spans="4:16" x14ac:dyDescent="0.25">
      <c r="D2538" s="4" t="s">
        <v>825</v>
      </c>
      <c r="E2538" s="5">
        <v>44894</v>
      </c>
      <c r="F2538" s="6">
        <v>0.25</v>
      </c>
      <c r="G2538" s="6">
        <v>0.52083333333333337</v>
      </c>
      <c r="H2538" s="6">
        <f>MOD(Produccion[HORA FIN]-Produccion[HORA INICIO],1)</f>
        <v>0.27083333333333337</v>
      </c>
      <c r="I2538" s="16" t="s">
        <v>620</v>
      </c>
      <c r="J2538" s="7" t="s">
        <v>66</v>
      </c>
      <c r="K2538" s="7" t="s">
        <v>13</v>
      </c>
      <c r="L2538" s="7">
        <v>115</v>
      </c>
      <c r="M2538" s="7">
        <v>20</v>
      </c>
      <c r="N2538" s="7">
        <f>Produccion[[#This Row],[Cant. Bolsas]]*Produccion[[#This Row],[Kilos Bolsa]]</f>
        <v>2300</v>
      </c>
      <c r="O2538" s="8" t="s">
        <v>827</v>
      </c>
      <c r="P2538" s="29">
        <f>Produccion[[#This Row],[Kilos Producidos]]*VLOOKUP(Produccion[[#This Row],[PRODUCTO]],ValorXKG[#All],2,FALSE)</f>
        <v>230000</v>
      </c>
    </row>
    <row r="2539" spans="4:16" x14ac:dyDescent="0.25">
      <c r="D2539" s="4" t="s">
        <v>825</v>
      </c>
      <c r="E2539" s="5">
        <v>44894</v>
      </c>
      <c r="F2539" s="6">
        <v>0.52083333333333337</v>
      </c>
      <c r="G2539" s="6">
        <v>0.58333333333333337</v>
      </c>
      <c r="H2539" s="6">
        <f>MOD(Produccion[HORA FIN]-Produccion[HORA INICIO],1)</f>
        <v>6.25E-2</v>
      </c>
      <c r="I2539" s="16" t="s">
        <v>22</v>
      </c>
      <c r="J2539" s="7" t="s">
        <v>66</v>
      </c>
      <c r="K2539" s="7" t="s">
        <v>23</v>
      </c>
      <c r="L2539" s="7"/>
      <c r="M2539" s="7"/>
      <c r="N2539" s="7">
        <f>Produccion[[#This Row],[Cant. Bolsas]]*Produccion[[#This Row],[Kilos Bolsa]]</f>
        <v>0</v>
      </c>
      <c r="O2539" s="8" t="s">
        <v>45</v>
      </c>
      <c r="P2539" s="29">
        <f>Produccion[[#This Row],[Kilos Producidos]]*VLOOKUP(Produccion[[#This Row],[PRODUCTO]],ValorXKG[#All],2,FALSE)</f>
        <v>0</v>
      </c>
    </row>
    <row r="2540" spans="4:16" x14ac:dyDescent="0.25">
      <c r="D2540" s="4" t="s">
        <v>824</v>
      </c>
      <c r="E2540" s="5">
        <v>44894</v>
      </c>
      <c r="F2540" s="6">
        <v>0.58333333333333337</v>
      </c>
      <c r="G2540" s="6">
        <v>0.91666666666666663</v>
      </c>
      <c r="H2540" s="6">
        <f>MOD(Produccion[HORA FIN]-Produccion[HORA INICIO],1)</f>
        <v>0.33333333333333326</v>
      </c>
      <c r="I2540" s="16" t="s">
        <v>621</v>
      </c>
      <c r="J2540" s="7" t="s">
        <v>783</v>
      </c>
      <c r="K2540" s="7" t="s">
        <v>19</v>
      </c>
      <c r="L2540" s="7">
        <v>127</v>
      </c>
      <c r="M2540" s="7">
        <v>20</v>
      </c>
      <c r="N2540" s="7">
        <f>Produccion[[#This Row],[Cant. Bolsas]]*Produccion[[#This Row],[Kilos Bolsa]]</f>
        <v>2540</v>
      </c>
      <c r="O2540" s="8" t="s">
        <v>827</v>
      </c>
      <c r="P2540" s="29">
        <f>Produccion[[#This Row],[Kilos Producidos]]*VLOOKUP(Produccion[[#This Row],[PRODUCTO]],ValorXKG[#All],2,FALSE)</f>
        <v>254000</v>
      </c>
    </row>
    <row r="2541" spans="4:16" x14ac:dyDescent="0.25">
      <c r="D2541" s="4" t="s">
        <v>826</v>
      </c>
      <c r="E2541" s="5">
        <v>44894</v>
      </c>
      <c r="F2541" s="6">
        <v>0.91666666666666663</v>
      </c>
      <c r="G2541" s="6">
        <v>0.94444444444444442</v>
      </c>
      <c r="H2541" s="6">
        <f>MOD(Produccion[HORA FIN]-Produccion[HORA INICIO],1)</f>
        <v>2.777777777777779E-2</v>
      </c>
      <c r="I2541" s="16" t="s">
        <v>22</v>
      </c>
      <c r="J2541" s="7" t="s">
        <v>788</v>
      </c>
      <c r="K2541" s="7" t="s">
        <v>19</v>
      </c>
      <c r="L2541" s="7">
        <v>0</v>
      </c>
      <c r="M2541" s="7">
        <v>0</v>
      </c>
      <c r="N2541" s="7">
        <f>Produccion[[#This Row],[Cant. Bolsas]]*Produccion[[#This Row],[Kilos Bolsa]]</f>
        <v>0</v>
      </c>
      <c r="O2541" s="8" t="s">
        <v>827</v>
      </c>
      <c r="P2541" s="29">
        <f>Produccion[[#This Row],[Kilos Producidos]]*VLOOKUP(Produccion[[#This Row],[PRODUCTO]],ValorXKG[#All],2,FALSE)</f>
        <v>0</v>
      </c>
    </row>
    <row r="2542" spans="4:16" x14ac:dyDescent="0.25">
      <c r="D2542" s="4" t="s">
        <v>826</v>
      </c>
      <c r="E2542" s="5">
        <v>44894</v>
      </c>
      <c r="F2542" s="6">
        <v>0.94444444444444442</v>
      </c>
      <c r="G2542" s="6">
        <v>0</v>
      </c>
      <c r="H2542" s="6">
        <f>MOD(Produccion[HORA FIN]-Produccion[HORA INICIO],1)</f>
        <v>5.555555555555558E-2</v>
      </c>
      <c r="I2542" s="16" t="s">
        <v>22</v>
      </c>
      <c r="J2542" s="7" t="s">
        <v>788</v>
      </c>
      <c r="K2542" s="7" t="s">
        <v>23</v>
      </c>
      <c r="L2542" s="7">
        <v>0</v>
      </c>
      <c r="M2542" s="7">
        <v>0</v>
      </c>
      <c r="N2542" s="7">
        <f>Produccion[[#This Row],[Cant. Bolsas]]*Produccion[[#This Row],[Kilos Bolsa]]</f>
        <v>0</v>
      </c>
      <c r="O2542" s="8" t="s">
        <v>28</v>
      </c>
      <c r="P2542" s="29">
        <f>Produccion[[#This Row],[Kilos Producidos]]*VLOOKUP(Produccion[[#This Row],[PRODUCTO]],ValorXKG[#All],2,FALSE)</f>
        <v>0</v>
      </c>
    </row>
    <row r="2543" spans="4:16" x14ac:dyDescent="0.25">
      <c r="D2543" s="4" t="s">
        <v>826</v>
      </c>
      <c r="E2543" s="5">
        <v>44894</v>
      </c>
      <c r="F2543" s="6">
        <v>0</v>
      </c>
      <c r="G2543" s="6">
        <v>0.16666666666666666</v>
      </c>
      <c r="H2543" s="6">
        <f>MOD(Produccion[HORA FIN]-Produccion[HORA INICIO],1)</f>
        <v>0.16666666666666666</v>
      </c>
      <c r="I2543" s="16" t="s">
        <v>42</v>
      </c>
      <c r="J2543" s="7" t="s">
        <v>788</v>
      </c>
      <c r="K2543" s="7" t="s">
        <v>32</v>
      </c>
      <c r="L2543" s="7">
        <v>36</v>
      </c>
      <c r="M2543" s="7">
        <v>30</v>
      </c>
      <c r="N2543" s="7">
        <f>Produccion[[#This Row],[Cant. Bolsas]]*Produccion[[#This Row],[Kilos Bolsa]]</f>
        <v>1080</v>
      </c>
      <c r="O2543" s="8" t="s">
        <v>827</v>
      </c>
      <c r="P2543" s="29">
        <f>Produccion[[#This Row],[Kilos Producidos]]*VLOOKUP(Produccion[[#This Row],[PRODUCTO]],ValorXKG[#All],2,FALSE)</f>
        <v>124200</v>
      </c>
    </row>
    <row r="2544" spans="4:16" x14ac:dyDescent="0.25">
      <c r="D2544" s="4" t="s">
        <v>826</v>
      </c>
      <c r="E2544" s="5">
        <v>44894</v>
      </c>
      <c r="F2544" s="6">
        <v>0.16666666666666666</v>
      </c>
      <c r="G2544" s="6">
        <v>0.25</v>
      </c>
      <c r="H2544" s="6">
        <f>MOD(Produccion[HORA FIN]-Produccion[HORA INICIO],1)</f>
        <v>8.3333333333333343E-2</v>
      </c>
      <c r="I2544" s="16" t="s">
        <v>360</v>
      </c>
      <c r="J2544" s="7" t="s">
        <v>788</v>
      </c>
      <c r="K2544" s="7" t="s">
        <v>331</v>
      </c>
      <c r="L2544" s="7">
        <v>21</v>
      </c>
      <c r="M2544" s="7">
        <v>30</v>
      </c>
      <c r="N2544" s="7">
        <f>Produccion[[#This Row],[Cant. Bolsas]]*Produccion[[#This Row],[Kilos Bolsa]]</f>
        <v>630</v>
      </c>
      <c r="O2544" s="8" t="s">
        <v>827</v>
      </c>
      <c r="P2544" s="29">
        <f>Produccion[[#This Row],[Kilos Producidos]]*VLOOKUP(Produccion[[#This Row],[PRODUCTO]],ValorXKG[#All],2,FALSE)</f>
        <v>72450</v>
      </c>
    </row>
    <row r="2545" spans="4:16" x14ac:dyDescent="0.25">
      <c r="D2545" s="4" t="s">
        <v>825</v>
      </c>
      <c r="E2545" s="5">
        <v>44895</v>
      </c>
      <c r="F2545" s="6">
        <v>0.25</v>
      </c>
      <c r="G2545" s="6">
        <v>0.33333333333333331</v>
      </c>
      <c r="H2545" s="6">
        <f>MOD(Produccion[HORA FIN]-Produccion[HORA INICIO],1)</f>
        <v>8.3333333333333315E-2</v>
      </c>
      <c r="I2545" s="16" t="s">
        <v>525</v>
      </c>
      <c r="J2545" s="7" t="s">
        <v>66</v>
      </c>
      <c r="K2545" s="7" t="s">
        <v>331</v>
      </c>
      <c r="L2545" s="7">
        <v>11</v>
      </c>
      <c r="M2545" s="7">
        <v>30</v>
      </c>
      <c r="N2545" s="7">
        <f>Produccion[[#This Row],[Cant. Bolsas]]*Produccion[[#This Row],[Kilos Bolsa]]</f>
        <v>330</v>
      </c>
      <c r="O2545" s="8" t="s">
        <v>827</v>
      </c>
      <c r="P2545" s="29">
        <f>Produccion[[#This Row],[Kilos Producidos]]*VLOOKUP(Produccion[[#This Row],[PRODUCTO]],ValorXKG[#All],2,FALSE)</f>
        <v>37950</v>
      </c>
    </row>
    <row r="2546" spans="4:16" x14ac:dyDescent="0.25">
      <c r="D2546" s="4" t="s">
        <v>825</v>
      </c>
      <c r="E2546" s="5">
        <v>44895</v>
      </c>
      <c r="F2546" s="6">
        <v>0.33333333333333331</v>
      </c>
      <c r="G2546" s="6">
        <v>0.37916666666666665</v>
      </c>
      <c r="H2546" s="6">
        <f>MOD(Produccion[HORA FIN]-Produccion[HORA INICIO],1)</f>
        <v>4.5833333333333337E-2</v>
      </c>
      <c r="I2546" s="16" t="s">
        <v>22</v>
      </c>
      <c r="J2546" s="7" t="s">
        <v>66</v>
      </c>
      <c r="K2546" s="7" t="s">
        <v>23</v>
      </c>
      <c r="L2546" s="7"/>
      <c r="M2546" s="7"/>
      <c r="N2546" s="7">
        <f>Produccion[[#This Row],[Cant. Bolsas]]*Produccion[[#This Row],[Kilos Bolsa]]</f>
        <v>0</v>
      </c>
      <c r="O2546" s="8" t="s">
        <v>28</v>
      </c>
      <c r="P2546" s="29">
        <f>Produccion[[#This Row],[Kilos Producidos]]*VLOOKUP(Produccion[[#This Row],[PRODUCTO]],ValorXKG[#All],2,FALSE)</f>
        <v>0</v>
      </c>
    </row>
    <row r="2547" spans="4:16" x14ac:dyDescent="0.25">
      <c r="D2547" s="4" t="s">
        <v>825</v>
      </c>
      <c r="E2547" s="5">
        <v>44895</v>
      </c>
      <c r="F2547" s="6">
        <v>0.37916666666666665</v>
      </c>
      <c r="G2547" s="6">
        <v>0.54861111111111116</v>
      </c>
      <c r="H2547" s="6">
        <f>MOD(Produccion[HORA FIN]-Produccion[HORA INICIO],1)</f>
        <v>0.16944444444444451</v>
      </c>
      <c r="I2547" s="16" t="s">
        <v>622</v>
      </c>
      <c r="J2547" s="7" t="s">
        <v>66</v>
      </c>
      <c r="K2547" s="7" t="s">
        <v>30</v>
      </c>
      <c r="L2547" s="7">
        <v>62</v>
      </c>
      <c r="M2547" s="7">
        <v>20</v>
      </c>
      <c r="N2547" s="7">
        <f>Produccion[[#This Row],[Cant. Bolsas]]*Produccion[[#This Row],[Kilos Bolsa]]</f>
        <v>1240</v>
      </c>
      <c r="O2547" s="8" t="s">
        <v>827</v>
      </c>
      <c r="P2547" s="29">
        <f>Produccion[[#This Row],[Kilos Producidos]]*VLOOKUP(Produccion[[#This Row],[PRODUCTO]],ValorXKG[#All],2,FALSE)</f>
        <v>111600</v>
      </c>
    </row>
    <row r="2548" spans="4:16" x14ac:dyDescent="0.25">
      <c r="D2548" s="4" t="s">
        <v>825</v>
      </c>
      <c r="E2548" s="5">
        <v>44895</v>
      </c>
      <c r="F2548" s="6">
        <v>0.54861111111111116</v>
      </c>
      <c r="G2548" s="6">
        <v>0.83333333333333337</v>
      </c>
      <c r="H2548" s="6">
        <f>MOD(Produccion[HORA FIN]-Produccion[HORA INICIO],1)</f>
        <v>0.28472222222222221</v>
      </c>
      <c r="I2548" s="16" t="s">
        <v>22</v>
      </c>
      <c r="J2548" s="7" t="s">
        <v>66</v>
      </c>
      <c r="K2548" s="7" t="s">
        <v>23</v>
      </c>
      <c r="L2548" s="7"/>
      <c r="M2548" s="7"/>
      <c r="N2548" s="7">
        <f>Produccion[[#This Row],[Cant. Bolsas]]*Produccion[[#This Row],[Kilos Bolsa]]</f>
        <v>0</v>
      </c>
      <c r="O2548" s="8" t="s">
        <v>192</v>
      </c>
      <c r="P2548" s="29">
        <f>Produccion[[#This Row],[Kilos Producidos]]*VLOOKUP(Produccion[[#This Row],[PRODUCTO]],ValorXKG[#All],2,FALSE)</f>
        <v>0</v>
      </c>
    </row>
    <row r="2549" spans="4:16" x14ac:dyDescent="0.25">
      <c r="D2549" s="4" t="s">
        <v>824</v>
      </c>
      <c r="E2549" s="5">
        <v>44895</v>
      </c>
      <c r="F2549" s="6">
        <v>0.83333333333333337</v>
      </c>
      <c r="G2549" s="6">
        <v>0.875</v>
      </c>
      <c r="H2549" s="6">
        <f>MOD(Produccion[HORA FIN]-Produccion[HORA INICIO],1)</f>
        <v>4.166666666666663E-2</v>
      </c>
      <c r="I2549" s="16" t="s">
        <v>22</v>
      </c>
      <c r="J2549" s="7" t="s">
        <v>783</v>
      </c>
      <c r="K2549" s="7" t="s">
        <v>23</v>
      </c>
      <c r="L2549" s="7"/>
      <c r="M2549" s="7"/>
      <c r="N2549" s="7">
        <f>Produccion[[#This Row],[Cant. Bolsas]]*Produccion[[#This Row],[Kilos Bolsa]]</f>
        <v>0</v>
      </c>
      <c r="O2549" s="8" t="s">
        <v>45</v>
      </c>
      <c r="P2549" s="29">
        <f>Produccion[[#This Row],[Kilos Producidos]]*VLOOKUP(Produccion[[#This Row],[PRODUCTO]],ValorXKG[#All],2,FALSE)</f>
        <v>0</v>
      </c>
    </row>
    <row r="2550" spans="4:16" x14ac:dyDescent="0.25">
      <c r="D2550" s="4" t="s">
        <v>824</v>
      </c>
      <c r="E2550" s="5">
        <v>44895</v>
      </c>
      <c r="F2550" s="6">
        <v>0.875</v>
      </c>
      <c r="G2550" s="6">
        <v>0.91666666666666663</v>
      </c>
      <c r="H2550" s="6">
        <f>MOD(Produccion[HORA FIN]-Produccion[HORA INICIO],1)</f>
        <v>4.166666666666663E-2</v>
      </c>
      <c r="I2550" s="16" t="s">
        <v>325</v>
      </c>
      <c r="J2550" s="7" t="s">
        <v>783</v>
      </c>
      <c r="K2550" s="7" t="s">
        <v>30</v>
      </c>
      <c r="L2550" s="7">
        <v>11</v>
      </c>
      <c r="M2550" s="7">
        <v>20</v>
      </c>
      <c r="N2550" s="7">
        <f>Produccion[[#This Row],[Cant. Bolsas]]*Produccion[[#This Row],[Kilos Bolsa]]</f>
        <v>220</v>
      </c>
      <c r="O2550" s="8" t="s">
        <v>827</v>
      </c>
      <c r="P2550" s="29">
        <f>Produccion[[#This Row],[Kilos Producidos]]*VLOOKUP(Produccion[[#This Row],[PRODUCTO]],ValorXKG[#All],2,FALSE)</f>
        <v>19800</v>
      </c>
    </row>
    <row r="2551" spans="4:16" x14ac:dyDescent="0.25">
      <c r="D2551" s="4" t="s">
        <v>826</v>
      </c>
      <c r="E2551" s="5">
        <v>44895</v>
      </c>
      <c r="F2551" s="6">
        <v>0.91666666666666663</v>
      </c>
      <c r="G2551" s="6">
        <v>0.25</v>
      </c>
      <c r="H2551" s="6">
        <f>MOD(Produccion[HORA FIN]-Produccion[HORA INICIO],1)</f>
        <v>0.33333333333333337</v>
      </c>
      <c r="I2551" s="16" t="s">
        <v>128</v>
      </c>
      <c r="J2551" s="7" t="s">
        <v>788</v>
      </c>
      <c r="K2551" s="7" t="s">
        <v>30</v>
      </c>
      <c r="L2551" s="7">
        <v>116</v>
      </c>
      <c r="M2551" s="7">
        <v>20</v>
      </c>
      <c r="N2551" s="7">
        <f>Produccion[[#This Row],[Cant. Bolsas]]*Produccion[[#This Row],[Kilos Bolsa]]</f>
        <v>2320</v>
      </c>
      <c r="O2551" s="8" t="s">
        <v>827</v>
      </c>
      <c r="P2551" s="29">
        <f>Produccion[[#This Row],[Kilos Producidos]]*VLOOKUP(Produccion[[#This Row],[PRODUCTO]],ValorXKG[#All],2,FALSE)</f>
        <v>208800</v>
      </c>
    </row>
    <row r="2552" spans="4:16" x14ac:dyDescent="0.25">
      <c r="D2552" s="4" t="s">
        <v>825</v>
      </c>
      <c r="E2552" s="5">
        <v>44896</v>
      </c>
      <c r="F2552" s="6">
        <v>0.25</v>
      </c>
      <c r="G2552" s="6">
        <v>0.54166666666666663</v>
      </c>
      <c r="H2552" s="6">
        <f>MOD(Produccion[HORA FIN]-Produccion[HORA INICIO],1)</f>
        <v>0.29166666666666663</v>
      </c>
      <c r="I2552" s="16" t="s">
        <v>344</v>
      </c>
      <c r="J2552" s="7" t="s">
        <v>66</v>
      </c>
      <c r="K2552" s="7" t="s">
        <v>30</v>
      </c>
      <c r="L2552" s="7">
        <v>99</v>
      </c>
      <c r="M2552" s="7">
        <v>20</v>
      </c>
      <c r="N2552" s="7">
        <f>Produccion[[#This Row],[Cant. Bolsas]]*Produccion[[#This Row],[Kilos Bolsa]]</f>
        <v>1980</v>
      </c>
      <c r="O2552" s="8" t="s">
        <v>827</v>
      </c>
      <c r="P2552" s="29">
        <f>Produccion[[#This Row],[Kilos Producidos]]*VLOOKUP(Produccion[[#This Row],[PRODUCTO]],ValorXKG[#All],2,FALSE)</f>
        <v>178200</v>
      </c>
    </row>
    <row r="2553" spans="4:16" x14ac:dyDescent="0.25">
      <c r="D2553" s="4" t="s">
        <v>825</v>
      </c>
      <c r="E2553" s="5">
        <v>44896</v>
      </c>
      <c r="F2553" s="6">
        <v>0.54166666666666663</v>
      </c>
      <c r="G2553" s="6">
        <v>0.5625</v>
      </c>
      <c r="H2553" s="6">
        <f>MOD(Produccion[HORA FIN]-Produccion[HORA INICIO],1)</f>
        <v>2.083333333333337E-2</v>
      </c>
      <c r="I2553" s="16" t="s">
        <v>22</v>
      </c>
      <c r="J2553" s="7" t="s">
        <v>66</v>
      </c>
      <c r="K2553" s="7" t="s">
        <v>23</v>
      </c>
      <c r="L2553" s="7"/>
      <c r="M2553" s="7"/>
      <c r="N2553" s="7">
        <f>Produccion[[#This Row],[Cant. Bolsas]]*Produccion[[#This Row],[Kilos Bolsa]]</f>
        <v>0</v>
      </c>
      <c r="O2553" s="8" t="s">
        <v>28</v>
      </c>
      <c r="P2553" s="29">
        <f>Produccion[[#This Row],[Kilos Producidos]]*VLOOKUP(Produccion[[#This Row],[PRODUCTO]],ValorXKG[#All],2,FALSE)</f>
        <v>0</v>
      </c>
    </row>
    <row r="2554" spans="4:16" x14ac:dyDescent="0.25">
      <c r="D2554" s="4" t="s">
        <v>825</v>
      </c>
      <c r="E2554" s="5">
        <v>44896</v>
      </c>
      <c r="F2554" s="6">
        <v>0.5625</v>
      </c>
      <c r="G2554" s="6">
        <v>0.58333333333333337</v>
      </c>
      <c r="H2554" s="6">
        <f>MOD(Produccion[HORA FIN]-Produccion[HORA INICIO],1)</f>
        <v>2.083333333333337E-2</v>
      </c>
      <c r="I2554" s="16" t="s">
        <v>35</v>
      </c>
      <c r="J2554" s="7" t="s">
        <v>66</v>
      </c>
      <c r="K2554" s="7" t="s">
        <v>30</v>
      </c>
      <c r="L2554" s="7">
        <v>9</v>
      </c>
      <c r="M2554" s="7">
        <v>20</v>
      </c>
      <c r="N2554" s="7">
        <f>Produccion[[#This Row],[Cant. Bolsas]]*Produccion[[#This Row],[Kilos Bolsa]]</f>
        <v>180</v>
      </c>
      <c r="O2554" s="8" t="s">
        <v>827</v>
      </c>
      <c r="P2554" s="29">
        <f>Produccion[[#This Row],[Kilos Producidos]]*VLOOKUP(Produccion[[#This Row],[PRODUCTO]],ValorXKG[#All],2,FALSE)</f>
        <v>16200</v>
      </c>
    </row>
    <row r="2555" spans="4:16" x14ac:dyDescent="0.25">
      <c r="D2555" s="4" t="s">
        <v>824</v>
      </c>
      <c r="E2555" s="5">
        <v>44896</v>
      </c>
      <c r="F2555" s="6">
        <v>0.58333333333333337</v>
      </c>
      <c r="G2555" s="6">
        <v>0.75</v>
      </c>
      <c r="H2555" s="6">
        <f>MOD(Produccion[HORA FIN]-Produccion[HORA INICIO],1)</f>
        <v>0.16666666666666663</v>
      </c>
      <c r="I2555" s="16" t="s">
        <v>260</v>
      </c>
      <c r="J2555" s="7" t="s">
        <v>783</v>
      </c>
      <c r="K2555" s="7" t="s">
        <v>30</v>
      </c>
      <c r="L2555" s="7">
        <v>39</v>
      </c>
      <c r="M2555" s="7">
        <v>20</v>
      </c>
      <c r="N2555" s="7">
        <f>Produccion[[#This Row],[Cant. Bolsas]]*Produccion[[#This Row],[Kilos Bolsa]]</f>
        <v>780</v>
      </c>
      <c r="O2555" s="8" t="s">
        <v>827</v>
      </c>
      <c r="P2555" s="29">
        <f>Produccion[[#This Row],[Kilos Producidos]]*VLOOKUP(Produccion[[#This Row],[PRODUCTO]],ValorXKG[#All],2,FALSE)</f>
        <v>70200</v>
      </c>
    </row>
    <row r="2556" spans="4:16" x14ac:dyDescent="0.25">
      <c r="D2556" s="4" t="s">
        <v>824</v>
      </c>
      <c r="E2556" s="5">
        <v>44896</v>
      </c>
      <c r="F2556" s="6">
        <v>0.75</v>
      </c>
      <c r="G2556" s="6">
        <v>0.79166666666666663</v>
      </c>
      <c r="H2556" s="6">
        <f>MOD(Produccion[HORA FIN]-Produccion[HORA INICIO],1)</f>
        <v>4.166666666666663E-2</v>
      </c>
      <c r="I2556" s="16" t="s">
        <v>22</v>
      </c>
      <c r="J2556" s="7" t="s">
        <v>783</v>
      </c>
      <c r="K2556" s="7" t="s">
        <v>23</v>
      </c>
      <c r="L2556" s="7">
        <v>0</v>
      </c>
      <c r="M2556" s="7">
        <v>0</v>
      </c>
      <c r="N2556" s="7">
        <f>Produccion[[#This Row],[Cant. Bolsas]]*Produccion[[#This Row],[Kilos Bolsa]]</f>
        <v>0</v>
      </c>
      <c r="O2556" s="8" t="s">
        <v>28</v>
      </c>
      <c r="P2556" s="29">
        <f>Produccion[[#This Row],[Kilos Producidos]]*VLOOKUP(Produccion[[#This Row],[PRODUCTO]],ValorXKG[#All],2,FALSE)</f>
        <v>0</v>
      </c>
    </row>
    <row r="2557" spans="4:16" x14ac:dyDescent="0.25">
      <c r="D2557" s="4" t="s">
        <v>824</v>
      </c>
      <c r="E2557" s="5">
        <v>44896</v>
      </c>
      <c r="F2557" s="6">
        <v>0.79166666666666663</v>
      </c>
      <c r="G2557" s="6">
        <v>0.91666666666666663</v>
      </c>
      <c r="H2557" s="6">
        <f>MOD(Produccion[HORA FIN]-Produccion[HORA INICIO],1)</f>
        <v>0.125</v>
      </c>
      <c r="I2557" s="16" t="s">
        <v>42</v>
      </c>
      <c r="J2557" s="7" t="s">
        <v>783</v>
      </c>
      <c r="K2557" s="7" t="s">
        <v>32</v>
      </c>
      <c r="L2557" s="7">
        <v>27</v>
      </c>
      <c r="M2557" s="7">
        <v>30</v>
      </c>
      <c r="N2557" s="7">
        <f>Produccion[[#This Row],[Cant. Bolsas]]*Produccion[[#This Row],[Kilos Bolsa]]</f>
        <v>810</v>
      </c>
      <c r="O2557" s="8" t="s">
        <v>827</v>
      </c>
      <c r="P2557" s="29">
        <f>Produccion[[#This Row],[Kilos Producidos]]*VLOOKUP(Produccion[[#This Row],[PRODUCTO]],ValorXKG[#All],2,FALSE)</f>
        <v>93150</v>
      </c>
    </row>
    <row r="2558" spans="4:16" x14ac:dyDescent="0.25">
      <c r="D2558" s="4" t="s">
        <v>826</v>
      </c>
      <c r="E2558" s="5">
        <v>44896</v>
      </c>
      <c r="F2558" s="6">
        <v>0.91666666666666663</v>
      </c>
      <c r="G2558" s="6">
        <v>0.16666666666666666</v>
      </c>
      <c r="H2558" s="6">
        <f>MOD(Produccion[HORA FIN]-Produccion[HORA INICIO],1)</f>
        <v>0.25</v>
      </c>
      <c r="I2558" s="16" t="s">
        <v>75</v>
      </c>
      <c r="J2558" s="7" t="s">
        <v>788</v>
      </c>
      <c r="K2558" s="7" t="s">
        <v>32</v>
      </c>
      <c r="L2558" s="7">
        <v>56</v>
      </c>
      <c r="M2558" s="7">
        <v>30</v>
      </c>
      <c r="N2558" s="7">
        <f>Produccion[[#This Row],[Cant. Bolsas]]*Produccion[[#This Row],[Kilos Bolsa]]</f>
        <v>1680</v>
      </c>
      <c r="O2558" s="8" t="s">
        <v>827</v>
      </c>
      <c r="P2558" s="29">
        <f>Produccion[[#This Row],[Kilos Producidos]]*VLOOKUP(Produccion[[#This Row],[PRODUCTO]],ValorXKG[#All],2,FALSE)</f>
        <v>193200</v>
      </c>
    </row>
    <row r="2559" spans="4:16" x14ac:dyDescent="0.25">
      <c r="D2559" s="4" t="s">
        <v>826</v>
      </c>
      <c r="E2559" s="5">
        <v>44896</v>
      </c>
      <c r="F2559" s="6">
        <v>0.16666666666666666</v>
      </c>
      <c r="G2559" s="6">
        <v>0.25</v>
      </c>
      <c r="H2559" s="6">
        <f>MOD(Produccion[HORA FIN]-Produccion[HORA INICIO],1)</f>
        <v>8.3333333333333343E-2</v>
      </c>
      <c r="I2559" s="16" t="s">
        <v>33</v>
      </c>
      <c r="J2559" s="7" t="s">
        <v>788</v>
      </c>
      <c r="K2559" s="7" t="s">
        <v>331</v>
      </c>
      <c r="L2559" s="7">
        <v>16</v>
      </c>
      <c r="M2559" s="7">
        <v>30</v>
      </c>
      <c r="N2559" s="7">
        <f>Produccion[[#This Row],[Cant. Bolsas]]*Produccion[[#This Row],[Kilos Bolsa]]</f>
        <v>480</v>
      </c>
      <c r="O2559" s="8" t="s">
        <v>827</v>
      </c>
      <c r="P2559" s="29">
        <f>Produccion[[#This Row],[Kilos Producidos]]*VLOOKUP(Produccion[[#This Row],[PRODUCTO]],ValorXKG[#All],2,FALSE)</f>
        <v>55200</v>
      </c>
    </row>
    <row r="2560" spans="4:16" x14ac:dyDescent="0.25">
      <c r="D2560" s="4" t="s">
        <v>825</v>
      </c>
      <c r="E2560" s="5">
        <v>44897</v>
      </c>
      <c r="F2560" s="6">
        <v>0.25</v>
      </c>
      <c r="G2560" s="6">
        <v>0.27083333333333331</v>
      </c>
      <c r="H2560" s="6">
        <f>MOD(Produccion[HORA FIN]-Produccion[HORA INICIO],1)</f>
        <v>2.0833333333333315E-2</v>
      </c>
      <c r="I2560" s="16" t="s">
        <v>22</v>
      </c>
      <c r="J2560" s="7" t="s">
        <v>66</v>
      </c>
      <c r="K2560" s="7" t="s">
        <v>23</v>
      </c>
      <c r="L2560" s="7"/>
      <c r="M2560" s="7"/>
      <c r="N2560" s="7">
        <f>Produccion[[#This Row],[Cant. Bolsas]]*Produccion[[#This Row],[Kilos Bolsa]]</f>
        <v>0</v>
      </c>
      <c r="O2560" s="8" t="s">
        <v>45</v>
      </c>
      <c r="P2560" s="29">
        <f>Produccion[[#This Row],[Kilos Producidos]]*VLOOKUP(Produccion[[#This Row],[PRODUCTO]],ValorXKG[#All],2,FALSE)</f>
        <v>0</v>
      </c>
    </row>
    <row r="2561" spans="4:16" x14ac:dyDescent="0.25">
      <c r="D2561" s="4" t="s">
        <v>825</v>
      </c>
      <c r="E2561" s="5">
        <v>44897</v>
      </c>
      <c r="F2561" s="6">
        <v>0.27083333333333331</v>
      </c>
      <c r="G2561" s="6">
        <v>0.54166666666666663</v>
      </c>
      <c r="H2561" s="6">
        <f>MOD(Produccion[HORA FIN]-Produccion[HORA INICIO],1)</f>
        <v>0.27083333333333331</v>
      </c>
      <c r="I2561" s="16" t="s">
        <v>125</v>
      </c>
      <c r="J2561" s="7" t="s">
        <v>66</v>
      </c>
      <c r="K2561" s="7" t="s">
        <v>331</v>
      </c>
      <c r="L2561" s="7">
        <v>58</v>
      </c>
      <c r="M2561" s="7">
        <v>30</v>
      </c>
      <c r="N2561" s="7">
        <f>Produccion[[#This Row],[Cant. Bolsas]]*Produccion[[#This Row],[Kilos Bolsa]]</f>
        <v>1740</v>
      </c>
      <c r="O2561" s="8" t="s">
        <v>827</v>
      </c>
      <c r="P2561" s="29">
        <f>Produccion[[#This Row],[Kilos Producidos]]*VLOOKUP(Produccion[[#This Row],[PRODUCTO]],ValorXKG[#All],2,FALSE)</f>
        <v>200100</v>
      </c>
    </row>
    <row r="2562" spans="4:16" x14ac:dyDescent="0.25">
      <c r="D2562" s="4" t="s">
        <v>825</v>
      </c>
      <c r="E2562" s="5">
        <v>44897</v>
      </c>
      <c r="F2562" s="6">
        <v>0.54166666666666663</v>
      </c>
      <c r="G2562" s="6">
        <v>0.58333333333333337</v>
      </c>
      <c r="H2562" s="6">
        <f>MOD(Produccion[HORA FIN]-Produccion[HORA INICIO],1)</f>
        <v>4.1666666666666741E-2</v>
      </c>
      <c r="I2562" s="16" t="s">
        <v>22</v>
      </c>
      <c r="J2562" s="7" t="s">
        <v>66</v>
      </c>
      <c r="K2562" s="7" t="s">
        <v>23</v>
      </c>
      <c r="L2562" s="7"/>
      <c r="M2562" s="7"/>
      <c r="N2562" s="7">
        <f>Produccion[[#This Row],[Cant. Bolsas]]*Produccion[[#This Row],[Kilos Bolsa]]</f>
        <v>0</v>
      </c>
      <c r="O2562" s="8" t="s">
        <v>28</v>
      </c>
      <c r="P2562" s="29">
        <f>Produccion[[#This Row],[Kilos Producidos]]*VLOOKUP(Produccion[[#This Row],[PRODUCTO]],ValorXKG[#All],2,FALSE)</f>
        <v>0</v>
      </c>
    </row>
    <row r="2563" spans="4:16" x14ac:dyDescent="0.25">
      <c r="D2563" s="4" t="s">
        <v>824</v>
      </c>
      <c r="E2563" s="5">
        <v>44897</v>
      </c>
      <c r="F2563" s="6">
        <v>0.58333333333333337</v>
      </c>
      <c r="G2563" s="6">
        <v>0.91666666666666663</v>
      </c>
      <c r="H2563" s="6">
        <f>MOD(Produccion[HORA FIN]-Produccion[HORA INICIO],1)</f>
        <v>0.33333333333333326</v>
      </c>
      <c r="I2563" s="16" t="s">
        <v>62</v>
      </c>
      <c r="J2563" s="7" t="s">
        <v>783</v>
      </c>
      <c r="K2563" s="7" t="s">
        <v>36</v>
      </c>
      <c r="L2563" s="7">
        <v>40</v>
      </c>
      <c r="M2563" s="7">
        <v>30</v>
      </c>
      <c r="N2563" s="7">
        <f>Produccion[[#This Row],[Cant. Bolsas]]*Produccion[[#This Row],[Kilos Bolsa]]</f>
        <v>1200</v>
      </c>
      <c r="O2563" s="8" t="s">
        <v>827</v>
      </c>
      <c r="P2563" s="29">
        <f>Produccion[[#This Row],[Kilos Producidos]]*VLOOKUP(Produccion[[#This Row],[PRODUCTO]],ValorXKG[#All],2,FALSE)</f>
        <v>138000</v>
      </c>
    </row>
    <row r="2564" spans="4:16" x14ac:dyDescent="0.25">
      <c r="D2564" s="4" t="s">
        <v>824</v>
      </c>
      <c r="E2564" s="5">
        <v>44897</v>
      </c>
      <c r="F2564" s="6">
        <v>0.58333333333333337</v>
      </c>
      <c r="G2564" s="6">
        <v>0.91666666666666663</v>
      </c>
      <c r="H2564" s="6">
        <f>MOD(Produccion[HORA FIN]-Produccion[HORA INICIO],1)</f>
        <v>0.33333333333333326</v>
      </c>
      <c r="I2564" s="16" t="s">
        <v>325</v>
      </c>
      <c r="J2564" s="7" t="s">
        <v>783</v>
      </c>
      <c r="K2564" s="7" t="s">
        <v>38</v>
      </c>
      <c r="L2564" s="7">
        <v>44</v>
      </c>
      <c r="M2564" s="7">
        <v>20</v>
      </c>
      <c r="N2564" s="7">
        <f>Produccion[[#This Row],[Cant. Bolsas]]*Produccion[[#This Row],[Kilos Bolsa]]</f>
        <v>880</v>
      </c>
      <c r="O2564" s="8" t="s">
        <v>827</v>
      </c>
      <c r="P2564" s="29">
        <f>Produccion[[#This Row],[Kilos Producidos]]*VLOOKUP(Produccion[[#This Row],[PRODUCTO]],ValorXKG[#All],2,FALSE)</f>
        <v>145200</v>
      </c>
    </row>
    <row r="2565" spans="4:16" x14ac:dyDescent="0.25">
      <c r="D2565" s="4" t="s">
        <v>826</v>
      </c>
      <c r="E2565" s="5">
        <v>44897</v>
      </c>
      <c r="F2565" s="6">
        <v>0.91666666666666663</v>
      </c>
      <c r="G2565" s="6">
        <v>0.94444444444444442</v>
      </c>
      <c r="H2565" s="6">
        <f>MOD(Produccion[HORA FIN]-Produccion[HORA INICIO],1)</f>
        <v>2.777777777777779E-2</v>
      </c>
      <c r="I2565" s="16" t="s">
        <v>22</v>
      </c>
      <c r="J2565" s="7" t="s">
        <v>788</v>
      </c>
      <c r="K2565" s="7" t="s">
        <v>23</v>
      </c>
      <c r="L2565" s="7">
        <v>0</v>
      </c>
      <c r="M2565" s="7">
        <v>0</v>
      </c>
      <c r="N2565" s="7">
        <f>Produccion[[#This Row],[Cant. Bolsas]]*Produccion[[#This Row],[Kilos Bolsa]]</f>
        <v>0</v>
      </c>
      <c r="O2565" s="8" t="s">
        <v>45</v>
      </c>
      <c r="P2565" s="29">
        <f>Produccion[[#This Row],[Kilos Producidos]]*VLOOKUP(Produccion[[#This Row],[PRODUCTO]],ValorXKG[#All],2,FALSE)</f>
        <v>0</v>
      </c>
    </row>
    <row r="2566" spans="4:16" x14ac:dyDescent="0.25">
      <c r="D2566" s="4" t="s">
        <v>826</v>
      </c>
      <c r="E2566" s="5">
        <v>44897</v>
      </c>
      <c r="F2566" s="6">
        <v>0.94444444444444442</v>
      </c>
      <c r="G2566" s="6">
        <v>0.25</v>
      </c>
      <c r="H2566" s="6">
        <f>MOD(Produccion[HORA FIN]-Produccion[HORA INICIO],1)</f>
        <v>0.30555555555555558</v>
      </c>
      <c r="I2566" s="16" t="s">
        <v>22</v>
      </c>
      <c r="J2566" s="7" t="s">
        <v>788</v>
      </c>
      <c r="K2566" s="7" t="s">
        <v>23</v>
      </c>
      <c r="L2566" s="7">
        <v>0</v>
      </c>
      <c r="M2566" s="7">
        <v>0</v>
      </c>
      <c r="N2566" s="7">
        <f>Produccion[[#This Row],[Cant. Bolsas]]*Produccion[[#This Row],[Kilos Bolsa]]</f>
        <v>0</v>
      </c>
      <c r="O2566" s="8" t="s">
        <v>49</v>
      </c>
      <c r="P2566" s="29">
        <f>Produccion[[#This Row],[Kilos Producidos]]*VLOOKUP(Produccion[[#This Row],[PRODUCTO]],ValorXKG[#All],2,FALSE)</f>
        <v>0</v>
      </c>
    </row>
    <row r="2567" spans="4:16" x14ac:dyDescent="0.25">
      <c r="D2567" s="4" t="s">
        <v>825</v>
      </c>
      <c r="E2567" s="5">
        <v>44900</v>
      </c>
      <c r="F2567" s="6">
        <v>0.25</v>
      </c>
      <c r="G2567" s="6">
        <v>0.58333333333333337</v>
      </c>
      <c r="H2567" s="6">
        <f>MOD(Produccion[HORA FIN]-Produccion[HORA INICIO],1)</f>
        <v>0.33333333333333337</v>
      </c>
      <c r="I2567" s="16" t="s">
        <v>22</v>
      </c>
      <c r="J2567" s="7" t="s">
        <v>66</v>
      </c>
      <c r="K2567" s="7" t="s">
        <v>23</v>
      </c>
      <c r="L2567" s="7">
        <v>0</v>
      </c>
      <c r="M2567" s="7"/>
      <c r="N2567" s="7">
        <f>Produccion[[#This Row],[Cant. Bolsas]]*Produccion[[#This Row],[Kilos Bolsa]]</f>
        <v>0</v>
      </c>
      <c r="O2567" s="8" t="s">
        <v>49</v>
      </c>
      <c r="P2567" s="29">
        <f>Produccion[[#This Row],[Kilos Producidos]]*VLOOKUP(Produccion[[#This Row],[PRODUCTO]],ValorXKG[#All],2,FALSE)</f>
        <v>0</v>
      </c>
    </row>
    <row r="2568" spans="4:16" x14ac:dyDescent="0.25">
      <c r="D2568" s="4" t="s">
        <v>824</v>
      </c>
      <c r="E2568" s="5">
        <v>44900</v>
      </c>
      <c r="F2568" s="6">
        <v>0.58333333333333337</v>
      </c>
      <c r="G2568" s="6">
        <v>0.70833333333333337</v>
      </c>
      <c r="H2568" s="6">
        <f>MOD(Produccion[HORA FIN]-Produccion[HORA INICIO],1)</f>
        <v>0.125</v>
      </c>
      <c r="I2568" s="16" t="s">
        <v>22</v>
      </c>
      <c r="J2568" s="7" t="s">
        <v>783</v>
      </c>
      <c r="K2568" s="7" t="s">
        <v>23</v>
      </c>
      <c r="L2568" s="7"/>
      <c r="M2568" s="7"/>
      <c r="N2568" s="7">
        <f>Produccion[[#This Row],[Cant. Bolsas]]*Produccion[[#This Row],[Kilos Bolsa]]</f>
        <v>0</v>
      </c>
      <c r="O2568" s="8" t="s">
        <v>49</v>
      </c>
      <c r="P2568" s="29">
        <f>Produccion[[#This Row],[Kilos Producidos]]*VLOOKUP(Produccion[[#This Row],[PRODUCTO]],ValorXKG[#All],2,FALSE)</f>
        <v>0</v>
      </c>
    </row>
    <row r="2569" spans="4:16" x14ac:dyDescent="0.25">
      <c r="D2569" s="4" t="s">
        <v>824</v>
      </c>
      <c r="E2569" s="5">
        <v>44900</v>
      </c>
      <c r="F2569" s="6">
        <v>0.70833333333333337</v>
      </c>
      <c r="G2569" s="6">
        <v>0.91666666666666663</v>
      </c>
      <c r="H2569" s="6">
        <f>MOD(Produccion[HORA FIN]-Produccion[HORA INICIO],1)</f>
        <v>0.20833333333333326</v>
      </c>
      <c r="I2569" s="16" t="s">
        <v>562</v>
      </c>
      <c r="J2569" s="7" t="s">
        <v>783</v>
      </c>
      <c r="K2569" s="7" t="s">
        <v>36</v>
      </c>
      <c r="L2569" s="7">
        <v>31</v>
      </c>
      <c r="M2569" s="7">
        <v>30</v>
      </c>
      <c r="N2569" s="7">
        <f>Produccion[[#This Row],[Cant. Bolsas]]*Produccion[[#This Row],[Kilos Bolsa]]</f>
        <v>930</v>
      </c>
      <c r="O2569" s="8" t="s">
        <v>827</v>
      </c>
      <c r="P2569" s="29">
        <f>Produccion[[#This Row],[Kilos Producidos]]*VLOOKUP(Produccion[[#This Row],[PRODUCTO]],ValorXKG[#All],2,FALSE)</f>
        <v>106950</v>
      </c>
    </row>
    <row r="2570" spans="4:16" x14ac:dyDescent="0.25">
      <c r="D2570" s="4" t="s">
        <v>824</v>
      </c>
      <c r="E2570" s="5">
        <v>44900</v>
      </c>
      <c r="F2570" s="6">
        <v>0.70833333333333337</v>
      </c>
      <c r="G2570" s="6">
        <v>0.91666666666666663</v>
      </c>
      <c r="H2570" s="6">
        <f>MOD(Produccion[HORA FIN]-Produccion[HORA INICIO],1)</f>
        <v>0.20833333333333326</v>
      </c>
      <c r="I2570" s="16" t="s">
        <v>623</v>
      </c>
      <c r="J2570" s="7" t="s">
        <v>783</v>
      </c>
      <c r="K2570" s="7" t="s">
        <v>38</v>
      </c>
      <c r="L2570" s="7">
        <v>31</v>
      </c>
      <c r="M2570" s="7">
        <v>20</v>
      </c>
      <c r="N2570" s="7">
        <f>Produccion[[#This Row],[Cant. Bolsas]]*Produccion[[#This Row],[Kilos Bolsa]]</f>
        <v>620</v>
      </c>
      <c r="O2570" s="8" t="s">
        <v>827</v>
      </c>
      <c r="P2570" s="29">
        <f>Produccion[[#This Row],[Kilos Producidos]]*VLOOKUP(Produccion[[#This Row],[PRODUCTO]],ValorXKG[#All],2,FALSE)</f>
        <v>102300</v>
      </c>
    </row>
    <row r="2571" spans="4:16" x14ac:dyDescent="0.25">
      <c r="D2571" s="4" t="s">
        <v>826</v>
      </c>
      <c r="E2571" s="5">
        <v>44900</v>
      </c>
      <c r="F2571" s="6">
        <v>0.91666666666666663</v>
      </c>
      <c r="G2571" s="6">
        <v>4.8611111111111112E-2</v>
      </c>
      <c r="H2571" s="6">
        <f>MOD(Produccion[HORA FIN]-Produccion[HORA INICIO],1)</f>
        <v>0.13194444444444453</v>
      </c>
      <c r="I2571" s="16" t="s">
        <v>299</v>
      </c>
      <c r="J2571" s="7" t="s">
        <v>788</v>
      </c>
      <c r="K2571" s="7" t="s">
        <v>36</v>
      </c>
      <c r="L2571" s="7">
        <v>14</v>
      </c>
      <c r="M2571" s="7">
        <v>30</v>
      </c>
      <c r="N2571" s="7">
        <f>Produccion[[#This Row],[Cant. Bolsas]]*Produccion[[#This Row],[Kilos Bolsa]]</f>
        <v>420</v>
      </c>
      <c r="O2571" s="8" t="s">
        <v>827</v>
      </c>
      <c r="P2571" s="29">
        <f>Produccion[[#This Row],[Kilos Producidos]]*VLOOKUP(Produccion[[#This Row],[PRODUCTO]],ValorXKG[#All],2,FALSE)</f>
        <v>48300</v>
      </c>
    </row>
    <row r="2572" spans="4:16" x14ac:dyDescent="0.25">
      <c r="D2572" s="4" t="s">
        <v>826</v>
      </c>
      <c r="E2572" s="5">
        <v>44900</v>
      </c>
      <c r="F2572" s="6">
        <v>0.91666666666666663</v>
      </c>
      <c r="G2572" s="6">
        <v>4.8611111111111112E-2</v>
      </c>
      <c r="H2572" s="6">
        <f>MOD(Produccion[HORA FIN]-Produccion[HORA INICIO],1)</f>
        <v>0.13194444444444453</v>
      </c>
      <c r="I2572" s="16" t="s">
        <v>624</v>
      </c>
      <c r="J2572" s="7" t="s">
        <v>788</v>
      </c>
      <c r="K2572" s="7" t="s">
        <v>38</v>
      </c>
      <c r="L2572" s="7">
        <v>14</v>
      </c>
      <c r="M2572" s="7">
        <v>20</v>
      </c>
      <c r="N2572" s="7">
        <f>Produccion[[#This Row],[Cant. Bolsas]]*Produccion[[#This Row],[Kilos Bolsa]]</f>
        <v>280</v>
      </c>
      <c r="O2572" s="8" t="s">
        <v>827</v>
      </c>
      <c r="P2572" s="29">
        <f>Produccion[[#This Row],[Kilos Producidos]]*VLOOKUP(Produccion[[#This Row],[PRODUCTO]],ValorXKG[#All],2,FALSE)</f>
        <v>46200</v>
      </c>
    </row>
    <row r="2573" spans="4:16" x14ac:dyDescent="0.25">
      <c r="D2573" s="4" t="s">
        <v>826</v>
      </c>
      <c r="E2573" s="5">
        <v>44900</v>
      </c>
      <c r="F2573" s="6">
        <v>4.8611111111111112E-2</v>
      </c>
      <c r="G2573" s="6">
        <v>0.13194444444444445</v>
      </c>
      <c r="H2573" s="6">
        <f>MOD(Produccion[HORA FIN]-Produccion[HORA INICIO],1)</f>
        <v>8.3333333333333343E-2</v>
      </c>
      <c r="I2573" s="16" t="s">
        <v>22</v>
      </c>
      <c r="J2573" s="7" t="s">
        <v>788</v>
      </c>
      <c r="K2573" s="7" t="s">
        <v>23</v>
      </c>
      <c r="L2573" s="7">
        <v>0</v>
      </c>
      <c r="M2573" s="7">
        <v>0</v>
      </c>
      <c r="N2573" s="7">
        <f>Produccion[[#This Row],[Cant. Bolsas]]*Produccion[[#This Row],[Kilos Bolsa]]</f>
        <v>0</v>
      </c>
      <c r="O2573" s="8" t="s">
        <v>41</v>
      </c>
      <c r="P2573" s="29">
        <f>Produccion[[#This Row],[Kilos Producidos]]*VLOOKUP(Produccion[[#This Row],[PRODUCTO]],ValorXKG[#All],2,FALSE)</f>
        <v>0</v>
      </c>
    </row>
    <row r="2574" spans="4:16" x14ac:dyDescent="0.25">
      <c r="D2574" s="4" t="s">
        <v>826</v>
      </c>
      <c r="E2574" s="5">
        <v>44900</v>
      </c>
      <c r="F2574" s="6">
        <v>0.13194444444444445</v>
      </c>
      <c r="G2574" s="6">
        <v>0.25</v>
      </c>
      <c r="H2574" s="6">
        <f>MOD(Produccion[HORA FIN]-Produccion[HORA INICIO],1)</f>
        <v>0.11805555555555555</v>
      </c>
      <c r="I2574" s="16" t="s">
        <v>327</v>
      </c>
      <c r="J2574" s="7" t="s">
        <v>788</v>
      </c>
      <c r="K2574" s="7" t="s">
        <v>13</v>
      </c>
      <c r="L2574" s="7">
        <v>47</v>
      </c>
      <c r="M2574" s="7">
        <v>20</v>
      </c>
      <c r="N2574" s="7">
        <f>Produccion[[#This Row],[Cant. Bolsas]]*Produccion[[#This Row],[Kilos Bolsa]]</f>
        <v>940</v>
      </c>
      <c r="O2574" s="8" t="s">
        <v>827</v>
      </c>
      <c r="P2574" s="29">
        <f>Produccion[[#This Row],[Kilos Producidos]]*VLOOKUP(Produccion[[#This Row],[PRODUCTO]],ValorXKG[#All],2,FALSE)</f>
        <v>94000</v>
      </c>
    </row>
    <row r="2575" spans="4:16" x14ac:dyDescent="0.25">
      <c r="D2575" s="4" t="s">
        <v>825</v>
      </c>
      <c r="E2575" s="5">
        <v>44901</v>
      </c>
      <c r="F2575" s="6">
        <v>0.25</v>
      </c>
      <c r="G2575" s="6">
        <v>0.41666666666666669</v>
      </c>
      <c r="H2575" s="6">
        <f>MOD(Produccion[HORA FIN]-Produccion[HORA INICIO],1)</f>
        <v>0.16666666666666669</v>
      </c>
      <c r="I2575" s="16" t="s">
        <v>75</v>
      </c>
      <c r="J2575" s="7" t="s">
        <v>66</v>
      </c>
      <c r="K2575" s="7" t="s">
        <v>13</v>
      </c>
      <c r="L2575" s="7">
        <v>56</v>
      </c>
      <c r="M2575" s="7">
        <v>20</v>
      </c>
      <c r="N2575" s="7">
        <f>Produccion[[#This Row],[Cant. Bolsas]]*Produccion[[#This Row],[Kilos Bolsa]]</f>
        <v>1120</v>
      </c>
      <c r="O2575" s="8" t="s">
        <v>827</v>
      </c>
      <c r="P2575" s="29">
        <f>Produccion[[#This Row],[Kilos Producidos]]*VLOOKUP(Produccion[[#This Row],[PRODUCTO]],ValorXKG[#All],2,FALSE)</f>
        <v>112000</v>
      </c>
    </row>
    <row r="2576" spans="4:16" x14ac:dyDescent="0.25">
      <c r="D2576" s="4" t="s">
        <v>825</v>
      </c>
      <c r="E2576" s="5">
        <v>44901</v>
      </c>
      <c r="F2576" s="6">
        <v>0.41666666666666669</v>
      </c>
      <c r="G2576" s="6">
        <v>0.4513888888888889</v>
      </c>
      <c r="H2576" s="6">
        <f>MOD(Produccion[HORA FIN]-Produccion[HORA INICIO],1)</f>
        <v>3.472222222222221E-2</v>
      </c>
      <c r="I2576" s="16" t="s">
        <v>22</v>
      </c>
      <c r="J2576" s="7" t="s">
        <v>66</v>
      </c>
      <c r="K2576" s="7" t="s">
        <v>23</v>
      </c>
      <c r="L2576" s="7"/>
      <c r="M2576" s="7"/>
      <c r="N2576" s="7">
        <f>Produccion[[#This Row],[Cant. Bolsas]]*Produccion[[#This Row],[Kilos Bolsa]]</f>
        <v>0</v>
      </c>
      <c r="O2576" s="8" t="s">
        <v>28</v>
      </c>
      <c r="P2576" s="29">
        <f>Produccion[[#This Row],[Kilos Producidos]]*VLOOKUP(Produccion[[#This Row],[PRODUCTO]],ValorXKG[#All],2,FALSE)</f>
        <v>0</v>
      </c>
    </row>
    <row r="2577" spans="4:16" x14ac:dyDescent="0.25">
      <c r="D2577" s="4" t="s">
        <v>825</v>
      </c>
      <c r="E2577" s="5">
        <v>44901</v>
      </c>
      <c r="F2577" s="6">
        <v>0.4513888888888889</v>
      </c>
      <c r="G2577" s="6">
        <v>0.58333333333333337</v>
      </c>
      <c r="H2577" s="6">
        <f>MOD(Produccion[HORA FIN]-Produccion[HORA INICIO],1)</f>
        <v>0.13194444444444448</v>
      </c>
      <c r="I2577" s="16" t="s">
        <v>35</v>
      </c>
      <c r="J2577" s="7" t="s">
        <v>66</v>
      </c>
      <c r="K2577" s="7" t="s">
        <v>13</v>
      </c>
      <c r="L2577" s="7">
        <v>57</v>
      </c>
      <c r="M2577" s="7">
        <v>20</v>
      </c>
      <c r="N2577" s="7">
        <f>Produccion[[#This Row],[Cant. Bolsas]]*Produccion[[#This Row],[Kilos Bolsa]]</f>
        <v>1140</v>
      </c>
      <c r="O2577" s="8" t="s">
        <v>827</v>
      </c>
      <c r="P2577" s="29">
        <f>Produccion[[#This Row],[Kilos Producidos]]*VLOOKUP(Produccion[[#This Row],[PRODUCTO]],ValorXKG[#All],2,FALSE)</f>
        <v>114000</v>
      </c>
    </row>
    <row r="2578" spans="4:16" x14ac:dyDescent="0.25">
      <c r="D2578" s="4" t="s">
        <v>824</v>
      </c>
      <c r="E2578" s="5">
        <v>44901</v>
      </c>
      <c r="F2578" s="6">
        <v>0.58333333333333337</v>
      </c>
      <c r="G2578" s="6">
        <v>0.91666666666666663</v>
      </c>
      <c r="H2578" s="6">
        <f>MOD(Produccion[HORA FIN]-Produccion[HORA INICIO],1)</f>
        <v>0.33333333333333326</v>
      </c>
      <c r="I2578" s="16" t="s">
        <v>410</v>
      </c>
      <c r="J2578" s="7" t="s">
        <v>783</v>
      </c>
      <c r="K2578" s="7" t="s">
        <v>13</v>
      </c>
      <c r="L2578" s="7">
        <v>150</v>
      </c>
      <c r="M2578" s="7">
        <v>20</v>
      </c>
      <c r="N2578" s="7">
        <f>Produccion[[#This Row],[Cant. Bolsas]]*Produccion[[#This Row],[Kilos Bolsa]]</f>
        <v>3000</v>
      </c>
      <c r="O2578" s="8" t="s">
        <v>827</v>
      </c>
      <c r="P2578" s="29">
        <f>Produccion[[#This Row],[Kilos Producidos]]*VLOOKUP(Produccion[[#This Row],[PRODUCTO]],ValorXKG[#All],2,FALSE)</f>
        <v>300000</v>
      </c>
    </row>
    <row r="2579" spans="4:16" x14ac:dyDescent="0.25">
      <c r="D2579" s="4" t="s">
        <v>826</v>
      </c>
      <c r="E2579" s="5">
        <v>44901</v>
      </c>
      <c r="F2579" s="6">
        <v>0.91666666666666663</v>
      </c>
      <c r="G2579" s="6">
        <v>0.2326388888888889</v>
      </c>
      <c r="H2579" s="6">
        <f>MOD(Produccion[HORA FIN]-Produccion[HORA INICIO],1)</f>
        <v>0.31597222222222232</v>
      </c>
      <c r="I2579" s="16" t="s">
        <v>488</v>
      </c>
      <c r="J2579" s="7" t="s">
        <v>788</v>
      </c>
      <c r="K2579" s="7" t="s">
        <v>13</v>
      </c>
      <c r="L2579" s="7">
        <v>147</v>
      </c>
      <c r="M2579" s="7">
        <v>20</v>
      </c>
      <c r="N2579" s="7">
        <f>Produccion[[#This Row],[Cant. Bolsas]]*Produccion[[#This Row],[Kilos Bolsa]]</f>
        <v>2940</v>
      </c>
      <c r="O2579" s="8" t="s">
        <v>827</v>
      </c>
      <c r="P2579" s="29">
        <f>Produccion[[#This Row],[Kilos Producidos]]*VLOOKUP(Produccion[[#This Row],[PRODUCTO]],ValorXKG[#All],2,FALSE)</f>
        <v>294000</v>
      </c>
    </row>
    <row r="2580" spans="4:16" x14ac:dyDescent="0.25">
      <c r="D2580" s="4" t="s">
        <v>826</v>
      </c>
      <c r="E2580" s="5">
        <v>44901</v>
      </c>
      <c r="F2580" s="6">
        <v>0.2326388888888889</v>
      </c>
      <c r="G2580" s="6">
        <v>0.25</v>
      </c>
      <c r="H2580" s="6">
        <f>MOD(Produccion[HORA FIN]-Produccion[HORA INICIO],1)</f>
        <v>1.7361111111111105E-2</v>
      </c>
      <c r="I2580" s="16" t="s">
        <v>22</v>
      </c>
      <c r="J2580" s="7" t="s">
        <v>788</v>
      </c>
      <c r="K2580" s="7" t="s">
        <v>23</v>
      </c>
      <c r="L2580" s="7">
        <v>0</v>
      </c>
      <c r="M2580" s="7">
        <v>0</v>
      </c>
      <c r="N2580" s="7">
        <f>Produccion[[#This Row],[Cant. Bolsas]]*Produccion[[#This Row],[Kilos Bolsa]]</f>
        <v>0</v>
      </c>
      <c r="O2580" s="8" t="s">
        <v>28</v>
      </c>
      <c r="P2580" s="29">
        <f>Produccion[[#This Row],[Kilos Producidos]]*VLOOKUP(Produccion[[#This Row],[PRODUCTO]],ValorXKG[#All],2,FALSE)</f>
        <v>0</v>
      </c>
    </row>
    <row r="2581" spans="4:16" x14ac:dyDescent="0.25">
      <c r="D2581" s="4" t="s">
        <v>825</v>
      </c>
      <c r="E2581" s="5">
        <v>44902</v>
      </c>
      <c r="F2581" s="6">
        <v>0.25</v>
      </c>
      <c r="G2581" s="6">
        <v>0.3611111111111111</v>
      </c>
      <c r="H2581" s="6">
        <f>MOD(Produccion[HORA FIN]-Produccion[HORA INICIO],1)</f>
        <v>0.1111111111111111</v>
      </c>
      <c r="I2581" s="16" t="s">
        <v>22</v>
      </c>
      <c r="J2581" s="7" t="s">
        <v>66</v>
      </c>
      <c r="K2581" s="7" t="s">
        <v>23</v>
      </c>
      <c r="L2581" s="7"/>
      <c r="M2581" s="7"/>
      <c r="N2581" s="7">
        <f>Produccion[[#This Row],[Cant. Bolsas]]*Produccion[[#This Row],[Kilos Bolsa]]</f>
        <v>0</v>
      </c>
      <c r="O2581" s="8" t="s">
        <v>45</v>
      </c>
      <c r="P2581" s="29">
        <f>Produccion[[#This Row],[Kilos Producidos]]*VLOOKUP(Produccion[[#This Row],[PRODUCTO]],ValorXKG[#All],2,FALSE)</f>
        <v>0</v>
      </c>
    </row>
    <row r="2582" spans="4:16" x14ac:dyDescent="0.25">
      <c r="D2582" s="4" t="s">
        <v>825</v>
      </c>
      <c r="E2582" s="5">
        <v>44902</v>
      </c>
      <c r="F2582" s="6">
        <v>0.3611111111111111</v>
      </c>
      <c r="G2582" s="6">
        <v>0.5</v>
      </c>
      <c r="H2582" s="6">
        <f>MOD(Produccion[HORA FIN]-Produccion[HORA INICIO],1)</f>
        <v>0.1388888888888889</v>
      </c>
      <c r="I2582" s="16" t="s">
        <v>625</v>
      </c>
      <c r="J2582" s="7" t="s">
        <v>66</v>
      </c>
      <c r="K2582" s="7" t="s">
        <v>30</v>
      </c>
      <c r="L2582" s="7">
        <v>53</v>
      </c>
      <c r="M2582" s="7">
        <v>20</v>
      </c>
      <c r="N2582" s="7">
        <f>Produccion[[#This Row],[Cant. Bolsas]]*Produccion[[#This Row],[Kilos Bolsa]]</f>
        <v>1060</v>
      </c>
      <c r="O2582" s="8" t="s">
        <v>827</v>
      </c>
      <c r="P2582" s="29">
        <f>Produccion[[#This Row],[Kilos Producidos]]*VLOOKUP(Produccion[[#This Row],[PRODUCTO]],ValorXKG[#All],2,FALSE)</f>
        <v>95400</v>
      </c>
    </row>
    <row r="2583" spans="4:16" x14ac:dyDescent="0.25">
      <c r="D2583" s="4" t="s">
        <v>825</v>
      </c>
      <c r="E2583" s="5">
        <v>44902</v>
      </c>
      <c r="F2583" s="6">
        <v>0.5</v>
      </c>
      <c r="G2583" s="6">
        <v>0.54166666666666663</v>
      </c>
      <c r="H2583" s="6">
        <f>MOD(Produccion[HORA FIN]-Produccion[HORA INICIO],1)</f>
        <v>4.166666666666663E-2</v>
      </c>
      <c r="I2583" s="16" t="s">
        <v>62</v>
      </c>
      <c r="J2583" s="7" t="s">
        <v>66</v>
      </c>
      <c r="K2583" s="7" t="s">
        <v>32</v>
      </c>
      <c r="L2583" s="7">
        <v>10</v>
      </c>
      <c r="M2583" s="7">
        <v>30</v>
      </c>
      <c r="N2583" s="7">
        <f>Produccion[[#This Row],[Cant. Bolsas]]*Produccion[[#This Row],[Kilos Bolsa]]</f>
        <v>300</v>
      </c>
      <c r="O2583" s="8" t="s">
        <v>827</v>
      </c>
      <c r="P2583" s="29">
        <f>Produccion[[#This Row],[Kilos Producidos]]*VLOOKUP(Produccion[[#This Row],[PRODUCTO]],ValorXKG[#All],2,FALSE)</f>
        <v>34500</v>
      </c>
    </row>
    <row r="2584" spans="4:16" x14ac:dyDescent="0.25">
      <c r="D2584" s="4" t="s">
        <v>825</v>
      </c>
      <c r="E2584" s="5">
        <v>44902</v>
      </c>
      <c r="F2584" s="6">
        <v>0.54166666666666663</v>
      </c>
      <c r="G2584" s="6">
        <v>0.58333333333333337</v>
      </c>
      <c r="H2584" s="6">
        <f>MOD(Produccion[HORA FIN]-Produccion[HORA INICIO],1)</f>
        <v>4.1666666666666741E-2</v>
      </c>
      <c r="I2584" s="16" t="s">
        <v>62</v>
      </c>
      <c r="J2584" s="7" t="s">
        <v>66</v>
      </c>
      <c r="K2584" s="7" t="s">
        <v>30</v>
      </c>
      <c r="L2584" s="7">
        <v>15</v>
      </c>
      <c r="M2584" s="7">
        <v>20</v>
      </c>
      <c r="N2584" s="7">
        <f>Produccion[[#This Row],[Cant. Bolsas]]*Produccion[[#This Row],[Kilos Bolsa]]</f>
        <v>300</v>
      </c>
      <c r="O2584" s="8" t="s">
        <v>827</v>
      </c>
      <c r="P2584" s="29">
        <f>Produccion[[#This Row],[Kilos Producidos]]*VLOOKUP(Produccion[[#This Row],[PRODUCTO]],ValorXKG[#All],2,FALSE)</f>
        <v>27000</v>
      </c>
    </row>
    <row r="2585" spans="4:16" x14ac:dyDescent="0.25">
      <c r="D2585" s="4" t="s">
        <v>824</v>
      </c>
      <c r="E2585" s="5">
        <v>44902</v>
      </c>
      <c r="F2585" s="6">
        <v>0.58333333333333337</v>
      </c>
      <c r="G2585" s="6">
        <v>0.91666666666666663</v>
      </c>
      <c r="H2585" s="6">
        <f>MOD(Produccion[HORA FIN]-Produccion[HORA INICIO],1)</f>
        <v>0.33333333333333326</v>
      </c>
      <c r="I2585" s="16" t="s">
        <v>626</v>
      </c>
      <c r="J2585" s="7" t="s">
        <v>783</v>
      </c>
      <c r="K2585" s="7" t="s">
        <v>30</v>
      </c>
      <c r="L2585" s="7">
        <v>109</v>
      </c>
      <c r="M2585" s="7">
        <v>20</v>
      </c>
      <c r="N2585" s="7">
        <f>Produccion[[#This Row],[Cant. Bolsas]]*Produccion[[#This Row],[Kilos Bolsa]]</f>
        <v>2180</v>
      </c>
      <c r="O2585" s="8" t="s">
        <v>827</v>
      </c>
      <c r="P2585" s="29">
        <f>Produccion[[#This Row],[Kilos Producidos]]*VLOOKUP(Produccion[[#This Row],[PRODUCTO]],ValorXKG[#All],2,FALSE)</f>
        <v>196200</v>
      </c>
    </row>
    <row r="2586" spans="4:16" x14ac:dyDescent="0.25">
      <c r="D2586" s="4" t="s">
        <v>826</v>
      </c>
      <c r="E2586" s="5">
        <v>44902</v>
      </c>
      <c r="F2586" s="6">
        <v>0.91666666666666663</v>
      </c>
      <c r="G2586" s="6">
        <v>0.25</v>
      </c>
      <c r="H2586" s="6">
        <f>MOD(Produccion[HORA FIN]-Produccion[HORA INICIO],1)</f>
        <v>0.33333333333333337</v>
      </c>
      <c r="I2586" s="16" t="s">
        <v>512</v>
      </c>
      <c r="J2586" s="7" t="s">
        <v>788</v>
      </c>
      <c r="K2586" s="7" t="s">
        <v>32</v>
      </c>
      <c r="L2586" s="7">
        <v>71</v>
      </c>
      <c r="M2586" s="7">
        <v>30</v>
      </c>
      <c r="N2586" s="7">
        <f>Produccion[[#This Row],[Cant. Bolsas]]*Produccion[[#This Row],[Kilos Bolsa]]</f>
        <v>2130</v>
      </c>
      <c r="O2586" s="8" t="s">
        <v>827</v>
      </c>
      <c r="P2586" s="29">
        <f>Produccion[[#This Row],[Kilos Producidos]]*VLOOKUP(Produccion[[#This Row],[PRODUCTO]],ValorXKG[#All],2,FALSE)</f>
        <v>244950</v>
      </c>
    </row>
    <row r="2587" spans="4:16" x14ac:dyDescent="0.25">
      <c r="D2587" s="4" t="s">
        <v>825</v>
      </c>
      <c r="E2587" s="5">
        <v>44902</v>
      </c>
      <c r="F2587" s="6">
        <v>0.25</v>
      </c>
      <c r="G2587" s="6">
        <v>0.58333333333333337</v>
      </c>
      <c r="H2587" s="6">
        <f>MOD(Produccion[HORA FIN]-Produccion[HORA INICIO],1)</f>
        <v>0.33333333333333337</v>
      </c>
      <c r="I2587" s="16" t="s">
        <v>33</v>
      </c>
      <c r="J2587" s="7" t="s">
        <v>789</v>
      </c>
      <c r="K2587" s="7" t="s">
        <v>64</v>
      </c>
      <c r="L2587" s="7">
        <v>64</v>
      </c>
      <c r="M2587" s="7">
        <v>30</v>
      </c>
      <c r="N2587" s="7">
        <f>Produccion[[#This Row],[Cant. Bolsas]]*Produccion[[#This Row],[Kilos Bolsa]]</f>
        <v>1920</v>
      </c>
      <c r="O2587" s="8" t="s">
        <v>827</v>
      </c>
      <c r="P2587" s="29">
        <f>Produccion[[#This Row],[Kilos Producidos]]*VLOOKUP(Produccion[[#This Row],[PRODUCTO]],ValorXKG[#All],2,FALSE)</f>
        <v>220800</v>
      </c>
    </row>
    <row r="2588" spans="4:16" x14ac:dyDescent="0.25">
      <c r="D2588" s="4" t="s">
        <v>824</v>
      </c>
      <c r="E2588" s="5">
        <v>44903</v>
      </c>
      <c r="F2588" s="6">
        <v>0.58333333333333337</v>
      </c>
      <c r="G2588" s="6">
        <v>0.72916666666666663</v>
      </c>
      <c r="H2588" s="6">
        <f>MOD(Produccion[HORA FIN]-Produccion[HORA INICIO],1)</f>
        <v>0.14583333333333326</v>
      </c>
      <c r="I2588" s="16" t="s">
        <v>98</v>
      </c>
      <c r="J2588" s="7" t="s">
        <v>595</v>
      </c>
      <c r="K2588" s="7" t="s">
        <v>64</v>
      </c>
      <c r="L2588" s="7">
        <v>30</v>
      </c>
      <c r="M2588" s="7">
        <v>30</v>
      </c>
      <c r="N2588" s="7">
        <f>Produccion[[#This Row],[Cant. Bolsas]]*Produccion[[#This Row],[Kilos Bolsa]]</f>
        <v>900</v>
      </c>
      <c r="O2588" s="8" t="s">
        <v>827</v>
      </c>
      <c r="P2588" s="29">
        <f>Produccion[[#This Row],[Kilos Producidos]]*VLOOKUP(Produccion[[#This Row],[PRODUCTO]],ValorXKG[#All],2,FALSE)</f>
        <v>103500</v>
      </c>
    </row>
    <row r="2589" spans="4:16" x14ac:dyDescent="0.25">
      <c r="D2589" s="4" t="s">
        <v>824</v>
      </c>
      <c r="E2589" s="5">
        <v>44903</v>
      </c>
      <c r="F2589" s="6">
        <v>0.72916666666666663</v>
      </c>
      <c r="G2589" s="6">
        <v>0.91666666666666663</v>
      </c>
      <c r="H2589" s="6">
        <f>MOD(Produccion[HORA FIN]-Produccion[HORA INICIO],1)</f>
        <v>0.1875</v>
      </c>
      <c r="I2589" s="16" t="s">
        <v>576</v>
      </c>
      <c r="J2589" s="7" t="s">
        <v>595</v>
      </c>
      <c r="K2589" s="7" t="s">
        <v>331</v>
      </c>
      <c r="L2589" s="7">
        <v>37</v>
      </c>
      <c r="M2589" s="7">
        <v>30</v>
      </c>
      <c r="N2589" s="7">
        <f>Produccion[[#This Row],[Cant. Bolsas]]*Produccion[[#This Row],[Kilos Bolsa]]</f>
        <v>1110</v>
      </c>
      <c r="O2589" s="8" t="s">
        <v>827</v>
      </c>
      <c r="P2589" s="29">
        <f>Produccion[[#This Row],[Kilos Producidos]]*VLOOKUP(Produccion[[#This Row],[PRODUCTO]],ValorXKG[#All],2,FALSE)</f>
        <v>127650</v>
      </c>
    </row>
    <row r="2590" spans="4:16" x14ac:dyDescent="0.25">
      <c r="D2590" s="4" t="s">
        <v>825</v>
      </c>
      <c r="E2590" s="5">
        <v>44907</v>
      </c>
      <c r="F2590" s="6">
        <v>0.25</v>
      </c>
      <c r="G2590" s="6">
        <v>0.30555555555555558</v>
      </c>
      <c r="H2590" s="6">
        <f>MOD(Produccion[HORA FIN]-Produccion[HORA INICIO],1)</f>
        <v>5.555555555555558E-2</v>
      </c>
      <c r="I2590" s="16" t="s">
        <v>22</v>
      </c>
      <c r="J2590" s="7" t="s">
        <v>66</v>
      </c>
      <c r="K2590" s="7" t="s">
        <v>23</v>
      </c>
      <c r="L2590" s="7"/>
      <c r="M2590" s="7"/>
      <c r="N2590" s="7">
        <f>Produccion[[#This Row],[Cant. Bolsas]]*Produccion[[#This Row],[Kilos Bolsa]]</f>
        <v>0</v>
      </c>
      <c r="O2590" s="8" t="s">
        <v>28</v>
      </c>
      <c r="P2590" s="29">
        <f>Produccion[[#This Row],[Kilos Producidos]]*VLOOKUP(Produccion[[#This Row],[PRODUCTO]],ValorXKG[#All],2,FALSE)</f>
        <v>0</v>
      </c>
    </row>
    <row r="2591" spans="4:16" x14ac:dyDescent="0.25">
      <c r="D2591" s="4" t="s">
        <v>825</v>
      </c>
      <c r="E2591" s="5">
        <v>44907</v>
      </c>
      <c r="F2591" s="6">
        <v>0.30555555555555558</v>
      </c>
      <c r="G2591" s="6">
        <v>0.34375</v>
      </c>
      <c r="H2591" s="6">
        <f>MOD(Produccion[HORA FIN]-Produccion[HORA INICIO],1)</f>
        <v>3.819444444444442E-2</v>
      </c>
      <c r="I2591" s="16" t="s">
        <v>627</v>
      </c>
      <c r="J2591" s="7" t="s">
        <v>66</v>
      </c>
      <c r="K2591" s="7" t="s">
        <v>331</v>
      </c>
      <c r="L2591" s="7">
        <v>12</v>
      </c>
      <c r="M2591" s="7">
        <v>30</v>
      </c>
      <c r="N2591" s="7">
        <f>Produccion[[#This Row],[Cant. Bolsas]]*Produccion[[#This Row],[Kilos Bolsa]]</f>
        <v>360</v>
      </c>
      <c r="O2591" s="8" t="s">
        <v>827</v>
      </c>
      <c r="P2591" s="29">
        <f>Produccion[[#This Row],[Kilos Producidos]]*VLOOKUP(Produccion[[#This Row],[PRODUCTO]],ValorXKG[#All],2,FALSE)</f>
        <v>41400</v>
      </c>
    </row>
    <row r="2592" spans="4:16" x14ac:dyDescent="0.25">
      <c r="D2592" s="4" t="s">
        <v>825</v>
      </c>
      <c r="E2592" s="5">
        <v>44907</v>
      </c>
      <c r="F2592" s="6">
        <v>0.34375</v>
      </c>
      <c r="G2592" s="6">
        <v>0.3923611111111111</v>
      </c>
      <c r="H2592" s="6">
        <f>MOD(Produccion[HORA FIN]-Produccion[HORA INICIO],1)</f>
        <v>4.8611111111111105E-2</v>
      </c>
      <c r="I2592" s="16" t="s">
        <v>22</v>
      </c>
      <c r="J2592" s="7" t="s">
        <v>66</v>
      </c>
      <c r="K2592" s="7" t="s">
        <v>23</v>
      </c>
      <c r="L2592" s="7"/>
      <c r="M2592" s="7"/>
      <c r="N2592" s="7">
        <f>Produccion[[#This Row],[Cant. Bolsas]]*Produccion[[#This Row],[Kilos Bolsa]]</f>
        <v>0</v>
      </c>
      <c r="O2592" s="8" t="s">
        <v>45</v>
      </c>
      <c r="P2592" s="29">
        <f>Produccion[[#This Row],[Kilos Producidos]]*VLOOKUP(Produccion[[#This Row],[PRODUCTO]],ValorXKG[#All],2,FALSE)</f>
        <v>0</v>
      </c>
    </row>
    <row r="2593" spans="4:16" x14ac:dyDescent="0.25">
      <c r="D2593" s="4" t="s">
        <v>825</v>
      </c>
      <c r="E2593" s="5">
        <v>44907</v>
      </c>
      <c r="F2593" s="6">
        <v>0.3923611111111111</v>
      </c>
      <c r="G2593" s="6">
        <v>0.58333333333333337</v>
      </c>
      <c r="H2593" s="6">
        <f>MOD(Produccion[HORA FIN]-Produccion[HORA INICIO],1)</f>
        <v>0.19097222222222227</v>
      </c>
      <c r="I2593" s="16" t="s">
        <v>81</v>
      </c>
      <c r="J2593" s="7" t="s">
        <v>66</v>
      </c>
      <c r="K2593" s="7" t="s">
        <v>331</v>
      </c>
      <c r="L2593" s="7">
        <v>33</v>
      </c>
      <c r="M2593" s="7">
        <v>30</v>
      </c>
      <c r="N2593" s="7">
        <f>Produccion[[#This Row],[Cant. Bolsas]]*Produccion[[#This Row],[Kilos Bolsa]]</f>
        <v>990</v>
      </c>
      <c r="O2593" s="8" t="s">
        <v>827</v>
      </c>
      <c r="P2593" s="29">
        <f>Produccion[[#This Row],[Kilos Producidos]]*VLOOKUP(Produccion[[#This Row],[PRODUCTO]],ValorXKG[#All],2,FALSE)</f>
        <v>113850</v>
      </c>
    </row>
    <row r="2594" spans="4:16" x14ac:dyDescent="0.25">
      <c r="D2594" s="4" t="s">
        <v>824</v>
      </c>
      <c r="E2594" s="5">
        <v>44907</v>
      </c>
      <c r="F2594" s="6">
        <v>0.58333333333333337</v>
      </c>
      <c r="G2594" s="6">
        <v>0.70833333333333337</v>
      </c>
      <c r="H2594" s="6">
        <f>MOD(Produccion[HORA FIN]-Produccion[HORA INICIO],1)</f>
        <v>0.125</v>
      </c>
      <c r="I2594" s="16" t="s">
        <v>22</v>
      </c>
      <c r="J2594" s="7" t="s">
        <v>783</v>
      </c>
      <c r="K2594" s="7" t="s">
        <v>23</v>
      </c>
      <c r="L2594" s="7"/>
      <c r="M2594" s="7"/>
      <c r="N2594" s="7">
        <f>Produccion[[#This Row],[Cant. Bolsas]]*Produccion[[#This Row],[Kilos Bolsa]]</f>
        <v>0</v>
      </c>
      <c r="O2594" s="8" t="s">
        <v>317</v>
      </c>
      <c r="P2594" s="29">
        <f>Produccion[[#This Row],[Kilos Producidos]]*VLOOKUP(Produccion[[#This Row],[PRODUCTO]],ValorXKG[#All],2,FALSE)</f>
        <v>0</v>
      </c>
    </row>
    <row r="2595" spans="4:16" x14ac:dyDescent="0.25">
      <c r="D2595" s="4" t="s">
        <v>824</v>
      </c>
      <c r="E2595" s="5">
        <v>44907</v>
      </c>
      <c r="F2595" s="6">
        <v>0.70833333333333337</v>
      </c>
      <c r="G2595" s="6">
        <v>0.91666666666666663</v>
      </c>
      <c r="H2595" s="6">
        <f>MOD(Produccion[HORA FIN]-Produccion[HORA INICIO],1)</f>
        <v>0.20833333333333326</v>
      </c>
      <c r="I2595" s="16" t="s">
        <v>628</v>
      </c>
      <c r="J2595" s="7" t="s">
        <v>783</v>
      </c>
      <c r="K2595" s="7" t="s">
        <v>19</v>
      </c>
      <c r="L2595" s="7">
        <v>103</v>
      </c>
      <c r="M2595" s="7">
        <v>20</v>
      </c>
      <c r="N2595" s="7">
        <f>Produccion[[#This Row],[Cant. Bolsas]]*Produccion[[#This Row],[Kilos Bolsa]]</f>
        <v>2060</v>
      </c>
      <c r="O2595" s="8" t="s">
        <v>827</v>
      </c>
      <c r="P2595" s="29">
        <f>Produccion[[#This Row],[Kilos Producidos]]*VLOOKUP(Produccion[[#This Row],[PRODUCTO]],ValorXKG[#All],2,FALSE)</f>
        <v>206000</v>
      </c>
    </row>
    <row r="2596" spans="4:16" x14ac:dyDescent="0.25">
      <c r="D2596" s="4" t="s">
        <v>826</v>
      </c>
      <c r="E2596" s="5">
        <v>44907</v>
      </c>
      <c r="F2596" s="6">
        <v>0.91666666666666663</v>
      </c>
      <c r="G2596" s="6">
        <v>0.18055555555555555</v>
      </c>
      <c r="H2596" s="6">
        <f>MOD(Produccion[HORA FIN]-Produccion[HORA INICIO],1)</f>
        <v>0.26388888888888895</v>
      </c>
      <c r="I2596" s="16" t="s">
        <v>629</v>
      </c>
      <c r="J2596" s="7" t="s">
        <v>788</v>
      </c>
      <c r="K2596" s="7" t="s">
        <v>19</v>
      </c>
      <c r="L2596" s="7">
        <v>126</v>
      </c>
      <c r="M2596" s="7">
        <v>20</v>
      </c>
      <c r="N2596" s="7">
        <f>Produccion[[#This Row],[Cant. Bolsas]]*Produccion[[#This Row],[Kilos Bolsa]]</f>
        <v>2520</v>
      </c>
      <c r="O2596" s="8" t="s">
        <v>827</v>
      </c>
      <c r="P2596" s="29">
        <f>Produccion[[#This Row],[Kilos Producidos]]*VLOOKUP(Produccion[[#This Row],[PRODUCTO]],ValorXKG[#All],2,FALSE)</f>
        <v>252000</v>
      </c>
    </row>
    <row r="2597" spans="4:16" x14ac:dyDescent="0.25">
      <c r="D2597" s="4" t="s">
        <v>826</v>
      </c>
      <c r="E2597" s="5">
        <v>44907</v>
      </c>
      <c r="F2597" s="6">
        <v>0.18055555555555555</v>
      </c>
      <c r="G2597" s="6">
        <v>0.19444444444444445</v>
      </c>
      <c r="H2597" s="6">
        <f>MOD(Produccion[HORA FIN]-Produccion[HORA INICIO],1)</f>
        <v>1.3888888888888895E-2</v>
      </c>
      <c r="I2597" s="16" t="s">
        <v>22</v>
      </c>
      <c r="J2597" s="7" t="s">
        <v>788</v>
      </c>
      <c r="K2597" s="7" t="s">
        <v>23</v>
      </c>
      <c r="L2597" s="7"/>
      <c r="M2597" s="7"/>
      <c r="N2597" s="7">
        <f>Produccion[[#This Row],[Cant. Bolsas]]*Produccion[[#This Row],[Kilos Bolsa]]</f>
        <v>0</v>
      </c>
      <c r="O2597" s="8" t="s">
        <v>45</v>
      </c>
      <c r="P2597" s="29">
        <f>Produccion[[#This Row],[Kilos Producidos]]*VLOOKUP(Produccion[[#This Row],[PRODUCTO]],ValorXKG[#All],2,FALSE)</f>
        <v>0</v>
      </c>
    </row>
    <row r="2598" spans="4:16" x14ac:dyDescent="0.25">
      <c r="D2598" s="4" t="s">
        <v>826</v>
      </c>
      <c r="E2598" s="5">
        <v>44907</v>
      </c>
      <c r="F2598" s="6">
        <v>0.19444444444444445</v>
      </c>
      <c r="G2598" s="6">
        <v>0.25</v>
      </c>
      <c r="H2598" s="6">
        <f>MOD(Produccion[HORA FIN]-Produccion[HORA INICIO],1)</f>
        <v>5.5555555555555552E-2</v>
      </c>
      <c r="I2598" s="16" t="s">
        <v>444</v>
      </c>
      <c r="J2598" s="7" t="s">
        <v>788</v>
      </c>
      <c r="K2598" s="7" t="s">
        <v>13</v>
      </c>
      <c r="L2598" s="7">
        <v>36</v>
      </c>
      <c r="M2598" s="7">
        <v>20</v>
      </c>
      <c r="N2598" s="7">
        <f>Produccion[[#This Row],[Cant. Bolsas]]*Produccion[[#This Row],[Kilos Bolsa]]</f>
        <v>720</v>
      </c>
      <c r="O2598" s="8" t="s">
        <v>827</v>
      </c>
      <c r="P2598" s="29">
        <f>Produccion[[#This Row],[Kilos Producidos]]*VLOOKUP(Produccion[[#This Row],[PRODUCTO]],ValorXKG[#All],2,FALSE)</f>
        <v>72000</v>
      </c>
    </row>
    <row r="2599" spans="4:16" x14ac:dyDescent="0.25">
      <c r="D2599" s="4" t="s">
        <v>825</v>
      </c>
      <c r="E2599" s="5">
        <v>44908</v>
      </c>
      <c r="F2599" s="6">
        <v>0.25</v>
      </c>
      <c r="G2599" s="6">
        <v>0.2986111111111111</v>
      </c>
      <c r="H2599" s="6">
        <f>MOD(Produccion[HORA FIN]-Produccion[HORA INICIO],1)</f>
        <v>4.8611111111111105E-2</v>
      </c>
      <c r="I2599" s="16" t="s">
        <v>22</v>
      </c>
      <c r="J2599" s="7" t="s">
        <v>66</v>
      </c>
      <c r="K2599" s="7" t="s">
        <v>23</v>
      </c>
      <c r="L2599" s="7"/>
      <c r="M2599" s="7"/>
      <c r="N2599" s="7">
        <f>Produccion[[#This Row],[Cant. Bolsas]]*Produccion[[#This Row],[Kilos Bolsa]]</f>
        <v>0</v>
      </c>
      <c r="O2599" s="8" t="s">
        <v>28</v>
      </c>
      <c r="P2599" s="29">
        <f>Produccion[[#This Row],[Kilos Producidos]]*VLOOKUP(Produccion[[#This Row],[PRODUCTO]],ValorXKG[#All],2,FALSE)</f>
        <v>0</v>
      </c>
    </row>
    <row r="2600" spans="4:16" x14ac:dyDescent="0.25">
      <c r="D2600" s="4" t="s">
        <v>825</v>
      </c>
      <c r="E2600" s="5">
        <v>44908</v>
      </c>
      <c r="F2600" s="6">
        <v>0.2986111111111111</v>
      </c>
      <c r="G2600" s="6">
        <v>0.41666666666666669</v>
      </c>
      <c r="H2600" s="6">
        <f>MOD(Produccion[HORA FIN]-Produccion[HORA INICIO],1)</f>
        <v>0.11805555555555558</v>
      </c>
      <c r="I2600" s="16" t="s">
        <v>630</v>
      </c>
      <c r="J2600" s="7" t="s">
        <v>66</v>
      </c>
      <c r="K2600" s="7" t="s">
        <v>13</v>
      </c>
      <c r="L2600" s="7">
        <v>62</v>
      </c>
      <c r="M2600" s="7">
        <v>20</v>
      </c>
      <c r="N2600" s="7">
        <f>Produccion[[#This Row],[Cant. Bolsas]]*Produccion[[#This Row],[Kilos Bolsa]]</f>
        <v>1240</v>
      </c>
      <c r="O2600" s="8" t="s">
        <v>827</v>
      </c>
      <c r="P2600" s="29">
        <f>Produccion[[#This Row],[Kilos Producidos]]*VLOOKUP(Produccion[[#This Row],[PRODUCTO]],ValorXKG[#All],2,FALSE)</f>
        <v>124000</v>
      </c>
    </row>
    <row r="2601" spans="4:16" x14ac:dyDescent="0.25">
      <c r="D2601" s="4" t="s">
        <v>825</v>
      </c>
      <c r="E2601" s="5">
        <v>44908</v>
      </c>
      <c r="F2601" s="6">
        <v>0.41666666666666669</v>
      </c>
      <c r="G2601" s="6">
        <v>0.4375</v>
      </c>
      <c r="H2601" s="6">
        <f>MOD(Produccion[HORA FIN]-Produccion[HORA INICIO],1)</f>
        <v>2.0833333333333315E-2</v>
      </c>
      <c r="I2601" s="16" t="s">
        <v>22</v>
      </c>
      <c r="J2601" s="7" t="s">
        <v>66</v>
      </c>
      <c r="K2601" s="7" t="s">
        <v>23</v>
      </c>
      <c r="L2601" s="7"/>
      <c r="M2601" s="7"/>
      <c r="N2601" s="7">
        <f>Produccion[[#This Row],[Cant. Bolsas]]*Produccion[[#This Row],[Kilos Bolsa]]</f>
        <v>0</v>
      </c>
      <c r="O2601" s="8" t="s">
        <v>45</v>
      </c>
      <c r="P2601" s="29">
        <f>Produccion[[#This Row],[Kilos Producidos]]*VLOOKUP(Produccion[[#This Row],[PRODUCTO]],ValorXKG[#All],2,FALSE)</f>
        <v>0</v>
      </c>
    </row>
    <row r="2602" spans="4:16" x14ac:dyDescent="0.25">
      <c r="D2602" s="4" t="s">
        <v>825</v>
      </c>
      <c r="E2602" s="5">
        <v>44908</v>
      </c>
      <c r="F2602" s="6">
        <v>0.4375</v>
      </c>
      <c r="G2602" s="6">
        <v>0.52777777777777779</v>
      </c>
      <c r="H2602" s="6">
        <f>MOD(Produccion[HORA FIN]-Produccion[HORA INICIO],1)</f>
        <v>9.027777777777779E-2</v>
      </c>
      <c r="I2602" s="16" t="s">
        <v>352</v>
      </c>
      <c r="J2602" s="7" t="s">
        <v>66</v>
      </c>
      <c r="K2602" s="7" t="s">
        <v>13</v>
      </c>
      <c r="L2602" s="7">
        <v>40</v>
      </c>
      <c r="M2602" s="7">
        <v>20</v>
      </c>
      <c r="N2602" s="7">
        <f>Produccion[[#This Row],[Cant. Bolsas]]*Produccion[[#This Row],[Kilos Bolsa]]</f>
        <v>800</v>
      </c>
      <c r="O2602" s="8" t="s">
        <v>827</v>
      </c>
      <c r="P2602" s="29">
        <f>Produccion[[#This Row],[Kilos Producidos]]*VLOOKUP(Produccion[[#This Row],[PRODUCTO]],ValorXKG[#All],2,FALSE)</f>
        <v>80000</v>
      </c>
    </row>
    <row r="2603" spans="4:16" x14ac:dyDescent="0.25">
      <c r="D2603" s="4" t="s">
        <v>825</v>
      </c>
      <c r="E2603" s="5">
        <v>44908</v>
      </c>
      <c r="F2603" s="6">
        <v>0.52777777777777779</v>
      </c>
      <c r="G2603" s="6">
        <v>0.58333333333333337</v>
      </c>
      <c r="H2603" s="6">
        <f>MOD(Produccion[HORA FIN]-Produccion[HORA INICIO],1)</f>
        <v>5.555555555555558E-2</v>
      </c>
      <c r="I2603" s="16" t="s">
        <v>22</v>
      </c>
      <c r="J2603" s="7" t="s">
        <v>66</v>
      </c>
      <c r="K2603" s="7" t="s">
        <v>23</v>
      </c>
      <c r="L2603" s="7"/>
      <c r="M2603" s="7"/>
      <c r="N2603" s="7">
        <f>Produccion[[#This Row],[Cant. Bolsas]]*Produccion[[#This Row],[Kilos Bolsa]]</f>
        <v>0</v>
      </c>
      <c r="O2603" s="8" t="s">
        <v>28</v>
      </c>
      <c r="P2603" s="29">
        <f>Produccion[[#This Row],[Kilos Producidos]]*VLOOKUP(Produccion[[#This Row],[PRODUCTO]],ValorXKG[#All],2,FALSE)</f>
        <v>0</v>
      </c>
    </row>
    <row r="2604" spans="4:16" x14ac:dyDescent="0.25">
      <c r="D2604" s="4" t="s">
        <v>824</v>
      </c>
      <c r="E2604" s="5">
        <v>44908</v>
      </c>
      <c r="F2604" s="6">
        <v>0.58333333333333337</v>
      </c>
      <c r="G2604" s="6">
        <v>0.64583333333333337</v>
      </c>
      <c r="H2604" s="6">
        <f>MOD(Produccion[HORA FIN]-Produccion[HORA INICIO],1)</f>
        <v>6.25E-2</v>
      </c>
      <c r="I2604" s="16" t="s">
        <v>12</v>
      </c>
      <c r="J2604" s="7" t="s">
        <v>783</v>
      </c>
      <c r="K2604" s="7" t="s">
        <v>36</v>
      </c>
      <c r="L2604" s="7">
        <v>5</v>
      </c>
      <c r="M2604" s="7">
        <v>30</v>
      </c>
      <c r="N2604" s="7">
        <f>Produccion[[#This Row],[Cant. Bolsas]]*Produccion[[#This Row],[Kilos Bolsa]]</f>
        <v>150</v>
      </c>
      <c r="O2604" s="8" t="s">
        <v>827</v>
      </c>
      <c r="P2604" s="29">
        <f>Produccion[[#This Row],[Kilos Producidos]]*VLOOKUP(Produccion[[#This Row],[PRODUCTO]],ValorXKG[#All],2,FALSE)</f>
        <v>17250</v>
      </c>
    </row>
    <row r="2605" spans="4:16" x14ac:dyDescent="0.25">
      <c r="D2605" s="4" t="s">
        <v>824</v>
      </c>
      <c r="E2605" s="5">
        <v>44908</v>
      </c>
      <c r="F2605" s="6">
        <v>0.58333333333333337</v>
      </c>
      <c r="G2605" s="6">
        <v>0.64583333333333337</v>
      </c>
      <c r="H2605" s="6">
        <f>MOD(Produccion[HORA FIN]-Produccion[HORA INICIO],1)</f>
        <v>6.25E-2</v>
      </c>
      <c r="I2605" s="16" t="s">
        <v>168</v>
      </c>
      <c r="J2605" s="7" t="s">
        <v>783</v>
      </c>
      <c r="K2605" s="7" t="s">
        <v>38</v>
      </c>
      <c r="L2605" s="7">
        <v>5</v>
      </c>
      <c r="M2605" s="7">
        <v>20</v>
      </c>
      <c r="N2605" s="7">
        <f>Produccion[[#This Row],[Cant. Bolsas]]*Produccion[[#This Row],[Kilos Bolsa]]</f>
        <v>100</v>
      </c>
      <c r="O2605" s="8" t="s">
        <v>827</v>
      </c>
      <c r="P2605" s="29">
        <f>Produccion[[#This Row],[Kilos Producidos]]*VLOOKUP(Produccion[[#This Row],[PRODUCTO]],ValorXKG[#All],2,FALSE)</f>
        <v>16500</v>
      </c>
    </row>
    <row r="2606" spans="4:16" x14ac:dyDescent="0.25">
      <c r="D2606" s="4" t="s">
        <v>824</v>
      </c>
      <c r="E2606" s="5">
        <v>44908</v>
      </c>
      <c r="F2606" s="6">
        <v>0.64583333333333337</v>
      </c>
      <c r="G2606" s="6">
        <v>0.75</v>
      </c>
      <c r="H2606" s="6">
        <f>MOD(Produccion[HORA FIN]-Produccion[HORA INICIO],1)</f>
        <v>0.10416666666666663</v>
      </c>
      <c r="I2606" s="16" t="s">
        <v>22</v>
      </c>
      <c r="J2606" s="7" t="s">
        <v>783</v>
      </c>
      <c r="K2606" s="7" t="s">
        <v>23</v>
      </c>
      <c r="L2606" s="7">
        <v>0</v>
      </c>
      <c r="M2606" s="7">
        <v>0</v>
      </c>
      <c r="N2606" s="7">
        <f>Produccion[[#This Row],[Cant. Bolsas]]*Produccion[[#This Row],[Kilos Bolsa]]</f>
        <v>0</v>
      </c>
      <c r="O2606" s="8" t="s">
        <v>45</v>
      </c>
      <c r="P2606" s="29">
        <f>Produccion[[#This Row],[Kilos Producidos]]*VLOOKUP(Produccion[[#This Row],[PRODUCTO]],ValorXKG[#All],2,FALSE)</f>
        <v>0</v>
      </c>
    </row>
    <row r="2607" spans="4:16" x14ac:dyDescent="0.25">
      <c r="D2607" s="4" t="s">
        <v>824</v>
      </c>
      <c r="E2607" s="5">
        <v>44908</v>
      </c>
      <c r="F2607" s="6">
        <v>0.75</v>
      </c>
      <c r="G2607" s="6">
        <v>0.91666666666666663</v>
      </c>
      <c r="H2607" s="6">
        <f>MOD(Produccion[HORA FIN]-Produccion[HORA INICIO],1)</f>
        <v>0.16666666666666663</v>
      </c>
      <c r="I2607" s="16" t="s">
        <v>42</v>
      </c>
      <c r="J2607" s="7" t="s">
        <v>783</v>
      </c>
      <c r="K2607" s="7" t="s">
        <v>36</v>
      </c>
      <c r="L2607" s="7">
        <v>18</v>
      </c>
      <c r="M2607" s="7">
        <v>30</v>
      </c>
      <c r="N2607" s="7">
        <f>Produccion[[#This Row],[Cant. Bolsas]]*Produccion[[#This Row],[Kilos Bolsa]]</f>
        <v>540</v>
      </c>
      <c r="O2607" s="8" t="s">
        <v>827</v>
      </c>
      <c r="P2607" s="29">
        <f>Produccion[[#This Row],[Kilos Producidos]]*VLOOKUP(Produccion[[#This Row],[PRODUCTO]],ValorXKG[#All],2,FALSE)</f>
        <v>62100</v>
      </c>
    </row>
    <row r="2608" spans="4:16" x14ac:dyDescent="0.25">
      <c r="D2608" s="4" t="s">
        <v>824</v>
      </c>
      <c r="E2608" s="5">
        <v>44908</v>
      </c>
      <c r="F2608" s="6">
        <v>0.75</v>
      </c>
      <c r="G2608" s="6">
        <v>0.91666666666666663</v>
      </c>
      <c r="H2608" s="6">
        <f>MOD(Produccion[HORA FIN]-Produccion[HORA INICIO],1)</f>
        <v>0.16666666666666663</v>
      </c>
      <c r="I2608" s="16" t="s">
        <v>325</v>
      </c>
      <c r="J2608" s="7" t="s">
        <v>783</v>
      </c>
      <c r="K2608" s="7" t="s">
        <v>38</v>
      </c>
      <c r="L2608" s="7">
        <v>22</v>
      </c>
      <c r="M2608" s="7">
        <v>20</v>
      </c>
      <c r="N2608" s="7">
        <f>Produccion[[#This Row],[Cant. Bolsas]]*Produccion[[#This Row],[Kilos Bolsa]]</f>
        <v>440</v>
      </c>
      <c r="O2608" s="8" t="s">
        <v>827</v>
      </c>
      <c r="P2608" s="29">
        <f>Produccion[[#This Row],[Kilos Producidos]]*VLOOKUP(Produccion[[#This Row],[PRODUCTO]],ValorXKG[#All],2,FALSE)</f>
        <v>72600</v>
      </c>
    </row>
    <row r="2609" spans="4:16" x14ac:dyDescent="0.25">
      <c r="D2609" s="4" t="s">
        <v>826</v>
      </c>
      <c r="E2609" s="5">
        <v>44908</v>
      </c>
      <c r="F2609" s="6">
        <v>0.91666666666666663</v>
      </c>
      <c r="G2609" s="6">
        <v>0.97222222222222221</v>
      </c>
      <c r="H2609" s="6">
        <f>MOD(Produccion[HORA FIN]-Produccion[HORA INICIO],1)</f>
        <v>5.555555555555558E-2</v>
      </c>
      <c r="I2609" s="16" t="s">
        <v>22</v>
      </c>
      <c r="J2609" s="7" t="s">
        <v>788</v>
      </c>
      <c r="K2609" s="7" t="s">
        <v>23</v>
      </c>
      <c r="L2609" s="7">
        <v>0</v>
      </c>
      <c r="M2609" s="7">
        <v>0</v>
      </c>
      <c r="N2609" s="7">
        <f>Produccion[[#This Row],[Cant. Bolsas]]*Produccion[[#This Row],[Kilos Bolsa]]</f>
        <v>0</v>
      </c>
      <c r="O2609" s="8" t="s">
        <v>28</v>
      </c>
      <c r="P2609" s="29">
        <f>Produccion[[#This Row],[Kilos Producidos]]*VLOOKUP(Produccion[[#This Row],[PRODUCTO]],ValorXKG[#All],2,FALSE)</f>
        <v>0</v>
      </c>
    </row>
    <row r="2610" spans="4:16" x14ac:dyDescent="0.25">
      <c r="D2610" s="4" t="s">
        <v>826</v>
      </c>
      <c r="E2610" s="5">
        <v>44908</v>
      </c>
      <c r="F2610" s="6">
        <v>0.97222222222222221</v>
      </c>
      <c r="G2610" s="6">
        <v>0.25</v>
      </c>
      <c r="H2610" s="6">
        <f>MOD(Produccion[HORA FIN]-Produccion[HORA INICIO],1)</f>
        <v>0.27777777777777779</v>
      </c>
      <c r="I2610" s="16" t="s">
        <v>631</v>
      </c>
      <c r="J2610" s="7" t="s">
        <v>788</v>
      </c>
      <c r="K2610" s="7" t="s">
        <v>30</v>
      </c>
      <c r="L2610" s="7">
        <v>107</v>
      </c>
      <c r="M2610" s="7">
        <v>20</v>
      </c>
      <c r="N2610" s="7">
        <f>Produccion[[#This Row],[Cant. Bolsas]]*Produccion[[#This Row],[Kilos Bolsa]]</f>
        <v>2140</v>
      </c>
      <c r="O2610" s="8" t="s">
        <v>827</v>
      </c>
      <c r="P2610" s="29">
        <f>Produccion[[#This Row],[Kilos Producidos]]*VLOOKUP(Produccion[[#This Row],[PRODUCTO]],ValorXKG[#All],2,FALSE)</f>
        <v>192600</v>
      </c>
    </row>
    <row r="2611" spans="4:16" x14ac:dyDescent="0.25">
      <c r="D2611" s="4" t="s">
        <v>825</v>
      </c>
      <c r="E2611" s="5">
        <v>44909</v>
      </c>
      <c r="F2611" s="6">
        <v>0.25</v>
      </c>
      <c r="G2611" s="6">
        <v>0.53472222222222221</v>
      </c>
      <c r="H2611" s="6">
        <f>MOD(Produccion[HORA FIN]-Produccion[HORA INICIO],1)</f>
        <v>0.28472222222222221</v>
      </c>
      <c r="I2611" s="16" t="s">
        <v>632</v>
      </c>
      <c r="J2611" s="7" t="s">
        <v>66</v>
      </c>
      <c r="K2611" s="7" t="s">
        <v>30</v>
      </c>
      <c r="L2611" s="7">
        <v>87</v>
      </c>
      <c r="M2611" s="7">
        <v>20</v>
      </c>
      <c r="N2611" s="7">
        <f>Produccion[[#This Row],[Cant. Bolsas]]*Produccion[[#This Row],[Kilos Bolsa]]</f>
        <v>1740</v>
      </c>
      <c r="O2611" s="8" t="s">
        <v>827</v>
      </c>
      <c r="P2611" s="29">
        <f>Produccion[[#This Row],[Kilos Producidos]]*VLOOKUP(Produccion[[#This Row],[PRODUCTO]],ValorXKG[#All],2,FALSE)</f>
        <v>156600</v>
      </c>
    </row>
    <row r="2612" spans="4:16" x14ac:dyDescent="0.25">
      <c r="D2612" s="4" t="s">
        <v>825</v>
      </c>
      <c r="E2612" s="5">
        <v>44909</v>
      </c>
      <c r="F2612" s="6">
        <v>0.53472222222222221</v>
      </c>
      <c r="G2612" s="6">
        <v>0.57986111111111116</v>
      </c>
      <c r="H2612" s="6">
        <f>MOD(Produccion[HORA FIN]-Produccion[HORA INICIO],1)</f>
        <v>4.5138888888888951E-2</v>
      </c>
      <c r="I2612" s="16" t="s">
        <v>22</v>
      </c>
      <c r="J2612" s="7" t="s">
        <v>66</v>
      </c>
      <c r="K2612" s="7" t="s">
        <v>23</v>
      </c>
      <c r="L2612" s="7"/>
      <c r="M2612" s="7"/>
      <c r="N2612" s="7">
        <f>Produccion[[#This Row],[Cant. Bolsas]]*Produccion[[#This Row],[Kilos Bolsa]]</f>
        <v>0</v>
      </c>
      <c r="O2612" s="8" t="s">
        <v>28</v>
      </c>
      <c r="P2612" s="29">
        <f>Produccion[[#This Row],[Kilos Producidos]]*VLOOKUP(Produccion[[#This Row],[PRODUCTO]],ValorXKG[#All],2,FALSE)</f>
        <v>0</v>
      </c>
    </row>
    <row r="2613" spans="4:16" x14ac:dyDescent="0.25">
      <c r="D2613" s="4" t="s">
        <v>825</v>
      </c>
      <c r="E2613" s="5">
        <v>44909</v>
      </c>
      <c r="F2613" s="6">
        <v>0.57986111111111116</v>
      </c>
      <c r="G2613" s="6">
        <v>0.58333333333333337</v>
      </c>
      <c r="H2613" s="6">
        <f>MOD(Produccion[HORA FIN]-Produccion[HORA INICIO],1)</f>
        <v>3.4722222222222099E-3</v>
      </c>
      <c r="I2613" s="16" t="s">
        <v>633</v>
      </c>
      <c r="J2613" s="7" t="s">
        <v>66</v>
      </c>
      <c r="K2613" s="7" t="s">
        <v>32</v>
      </c>
      <c r="L2613" s="7">
        <v>4</v>
      </c>
      <c r="M2613" s="7">
        <v>30</v>
      </c>
      <c r="N2613" s="7">
        <f>Produccion[[#This Row],[Cant. Bolsas]]*Produccion[[#This Row],[Kilos Bolsa]]</f>
        <v>120</v>
      </c>
      <c r="O2613" s="8" t="s">
        <v>827</v>
      </c>
      <c r="P2613" s="29">
        <f>Produccion[[#This Row],[Kilos Producidos]]*VLOOKUP(Produccion[[#This Row],[PRODUCTO]],ValorXKG[#All],2,FALSE)</f>
        <v>13800</v>
      </c>
    </row>
    <row r="2614" spans="4:16" x14ac:dyDescent="0.25">
      <c r="D2614" s="4" t="s">
        <v>824</v>
      </c>
      <c r="E2614" s="5">
        <v>44909</v>
      </c>
      <c r="F2614" s="6">
        <v>0.58333333333333337</v>
      </c>
      <c r="G2614" s="6">
        <v>0.91666666666666663</v>
      </c>
      <c r="H2614" s="6">
        <f>MOD(Produccion[HORA FIN]-Produccion[HORA INICIO],1)</f>
        <v>0.33333333333333326</v>
      </c>
      <c r="I2614" s="16" t="s">
        <v>139</v>
      </c>
      <c r="J2614" s="7" t="s">
        <v>783</v>
      </c>
      <c r="K2614" s="7" t="s">
        <v>64</v>
      </c>
      <c r="L2614" s="7">
        <v>70</v>
      </c>
      <c r="M2614" s="7">
        <v>30</v>
      </c>
      <c r="N2614" s="7">
        <f>Produccion[[#This Row],[Cant. Bolsas]]*Produccion[[#This Row],[Kilos Bolsa]]</f>
        <v>2100</v>
      </c>
      <c r="O2614" s="8" t="s">
        <v>827</v>
      </c>
      <c r="P2614" s="29">
        <f>Produccion[[#This Row],[Kilos Producidos]]*VLOOKUP(Produccion[[#This Row],[PRODUCTO]],ValorXKG[#All],2,FALSE)</f>
        <v>241500</v>
      </c>
    </row>
    <row r="2615" spans="4:16" x14ac:dyDescent="0.25">
      <c r="D2615" s="4" t="s">
        <v>826</v>
      </c>
      <c r="E2615" s="5">
        <v>44909</v>
      </c>
      <c r="F2615" s="6">
        <v>0.91666666666666663</v>
      </c>
      <c r="G2615" s="6">
        <v>8.3333333333333329E-2</v>
      </c>
      <c r="H2615" s="6">
        <f>MOD(Produccion[HORA FIN]-Produccion[HORA INICIO],1)</f>
        <v>0.16666666666666674</v>
      </c>
      <c r="I2615" s="16" t="s">
        <v>97</v>
      </c>
      <c r="J2615" s="7" t="s">
        <v>788</v>
      </c>
      <c r="K2615" s="7" t="s">
        <v>32</v>
      </c>
      <c r="L2615" s="7">
        <v>34</v>
      </c>
      <c r="M2615" s="7">
        <v>30</v>
      </c>
      <c r="N2615" s="7">
        <f>Produccion[[#This Row],[Cant. Bolsas]]*Produccion[[#This Row],[Kilos Bolsa]]</f>
        <v>1020</v>
      </c>
      <c r="O2615" s="8" t="s">
        <v>827</v>
      </c>
      <c r="P2615" s="29">
        <f>Produccion[[#This Row],[Kilos Producidos]]*VLOOKUP(Produccion[[#This Row],[PRODUCTO]],ValorXKG[#All],2,FALSE)</f>
        <v>117300</v>
      </c>
    </row>
    <row r="2616" spans="4:16" x14ac:dyDescent="0.25">
      <c r="D2616" s="4" t="s">
        <v>826</v>
      </c>
      <c r="E2616" s="5">
        <v>44909</v>
      </c>
      <c r="F2616" s="6">
        <v>8.3333333333333329E-2</v>
      </c>
      <c r="G2616" s="6">
        <v>0.25</v>
      </c>
      <c r="H2616" s="6">
        <f>MOD(Produccion[HORA FIN]-Produccion[HORA INICIO],1)</f>
        <v>0.16666666666666669</v>
      </c>
      <c r="I2616" s="16" t="s">
        <v>42</v>
      </c>
      <c r="J2616" s="7" t="s">
        <v>788</v>
      </c>
      <c r="K2616" s="7" t="s">
        <v>331</v>
      </c>
      <c r="L2616" s="7">
        <v>36</v>
      </c>
      <c r="M2616" s="7">
        <v>30</v>
      </c>
      <c r="N2616" s="7">
        <f>Produccion[[#This Row],[Cant. Bolsas]]*Produccion[[#This Row],[Kilos Bolsa]]</f>
        <v>1080</v>
      </c>
      <c r="O2616" s="8" t="s">
        <v>827</v>
      </c>
      <c r="P2616" s="29">
        <f>Produccion[[#This Row],[Kilos Producidos]]*VLOOKUP(Produccion[[#This Row],[PRODUCTO]],ValorXKG[#All],2,FALSE)</f>
        <v>124200</v>
      </c>
    </row>
    <row r="2617" spans="4:16" x14ac:dyDescent="0.25">
      <c r="D2617" s="4" t="s">
        <v>825</v>
      </c>
      <c r="E2617" s="5">
        <v>44910</v>
      </c>
      <c r="F2617" s="6">
        <v>0.25</v>
      </c>
      <c r="G2617" s="6">
        <v>0.30208333333333331</v>
      </c>
      <c r="H2617" s="6">
        <f>MOD(Produccion[HORA FIN]-Produccion[HORA INICIO],1)</f>
        <v>5.2083333333333315E-2</v>
      </c>
      <c r="I2617" s="16" t="s">
        <v>22</v>
      </c>
      <c r="J2617" s="7" t="s">
        <v>503</v>
      </c>
      <c r="K2617" s="7" t="s">
        <v>331</v>
      </c>
      <c r="L2617" s="7"/>
      <c r="M2617" s="7"/>
      <c r="N2617" s="7">
        <f>Produccion[[#This Row],[Cant. Bolsas]]*Produccion[[#This Row],[Kilos Bolsa]]</f>
        <v>0</v>
      </c>
      <c r="O2617" s="8" t="s">
        <v>827</v>
      </c>
      <c r="P2617" s="29">
        <f>Produccion[[#This Row],[Kilos Producidos]]*VLOOKUP(Produccion[[#This Row],[PRODUCTO]],ValorXKG[#All],2,FALSE)</f>
        <v>0</v>
      </c>
    </row>
    <row r="2618" spans="4:16" x14ac:dyDescent="0.25">
      <c r="D2618" s="4" t="s">
        <v>825</v>
      </c>
      <c r="E2618" s="5">
        <v>44910</v>
      </c>
      <c r="F2618" s="6">
        <v>0.30208333333333331</v>
      </c>
      <c r="G2618" s="6">
        <v>0.33680555555555558</v>
      </c>
      <c r="H2618" s="6">
        <f>MOD(Produccion[HORA FIN]-Produccion[HORA INICIO],1)</f>
        <v>3.4722222222222265E-2</v>
      </c>
      <c r="I2618" s="16" t="s">
        <v>22</v>
      </c>
      <c r="J2618" s="7" t="s">
        <v>503</v>
      </c>
      <c r="K2618" s="7" t="s">
        <v>23</v>
      </c>
      <c r="L2618" s="7"/>
      <c r="M2618" s="7"/>
      <c r="N2618" s="7">
        <f>Produccion[[#This Row],[Cant. Bolsas]]*Produccion[[#This Row],[Kilos Bolsa]]</f>
        <v>0</v>
      </c>
      <c r="O2618" s="8" t="s">
        <v>28</v>
      </c>
      <c r="P2618" s="29">
        <f>Produccion[[#This Row],[Kilos Producidos]]*VLOOKUP(Produccion[[#This Row],[PRODUCTO]],ValorXKG[#All],2,FALSE)</f>
        <v>0</v>
      </c>
    </row>
    <row r="2619" spans="4:16" x14ac:dyDescent="0.25">
      <c r="D2619" s="4" t="s">
        <v>825</v>
      </c>
      <c r="E2619" s="5">
        <v>44910</v>
      </c>
      <c r="F2619" s="6">
        <v>0.33680555555555558</v>
      </c>
      <c r="G2619" s="6">
        <v>0.45833333333333331</v>
      </c>
      <c r="H2619" s="6">
        <f>MOD(Produccion[HORA FIN]-Produccion[HORA INICIO],1)</f>
        <v>0.12152777777777773</v>
      </c>
      <c r="I2619" s="16" t="s">
        <v>336</v>
      </c>
      <c r="J2619" s="7" t="s">
        <v>503</v>
      </c>
      <c r="K2619" s="7" t="s">
        <v>331</v>
      </c>
      <c r="L2619" s="7">
        <v>30</v>
      </c>
      <c r="M2619" s="7">
        <v>30</v>
      </c>
      <c r="N2619" s="7">
        <f>Produccion[[#This Row],[Cant. Bolsas]]*Produccion[[#This Row],[Kilos Bolsa]]</f>
        <v>900</v>
      </c>
      <c r="O2619" s="8" t="s">
        <v>827</v>
      </c>
      <c r="P2619" s="29">
        <f>Produccion[[#This Row],[Kilos Producidos]]*VLOOKUP(Produccion[[#This Row],[PRODUCTO]],ValorXKG[#All],2,FALSE)</f>
        <v>103500</v>
      </c>
    </row>
    <row r="2620" spans="4:16" x14ac:dyDescent="0.25">
      <c r="D2620" s="4" t="s">
        <v>825</v>
      </c>
      <c r="E2620" s="5">
        <v>44910</v>
      </c>
      <c r="F2620" s="6">
        <v>0.45833333333333331</v>
      </c>
      <c r="G2620" s="6">
        <v>0.47916666666666669</v>
      </c>
      <c r="H2620" s="6">
        <f>MOD(Produccion[HORA FIN]-Produccion[HORA INICIO],1)</f>
        <v>2.083333333333337E-2</v>
      </c>
      <c r="I2620" s="16" t="s">
        <v>22</v>
      </c>
      <c r="J2620" s="7" t="s">
        <v>503</v>
      </c>
      <c r="K2620" s="7" t="s">
        <v>23</v>
      </c>
      <c r="L2620" s="7"/>
      <c r="M2620" s="7"/>
      <c r="N2620" s="7">
        <f>Produccion[[#This Row],[Cant. Bolsas]]*Produccion[[#This Row],[Kilos Bolsa]]</f>
        <v>0</v>
      </c>
      <c r="O2620" s="8" t="s">
        <v>45</v>
      </c>
      <c r="P2620" s="29">
        <f>Produccion[[#This Row],[Kilos Producidos]]*VLOOKUP(Produccion[[#This Row],[PRODUCTO]],ValorXKG[#All],2,FALSE)</f>
        <v>0</v>
      </c>
    </row>
    <row r="2621" spans="4:16" x14ac:dyDescent="0.25">
      <c r="D2621" s="4" t="s">
        <v>825</v>
      </c>
      <c r="E2621" s="5">
        <v>44910</v>
      </c>
      <c r="F2621" s="6">
        <v>0.47916666666666669</v>
      </c>
      <c r="G2621" s="6">
        <v>0.58333333333333337</v>
      </c>
      <c r="H2621" s="6">
        <f>MOD(Produccion[HORA FIN]-Produccion[HORA INICIO],1)</f>
        <v>0.10416666666666669</v>
      </c>
      <c r="I2621" s="16" t="s">
        <v>37</v>
      </c>
      <c r="J2621" s="7" t="s">
        <v>503</v>
      </c>
      <c r="K2621" s="7" t="s">
        <v>36</v>
      </c>
      <c r="L2621" s="7">
        <v>16</v>
      </c>
      <c r="M2621" s="7">
        <v>30</v>
      </c>
      <c r="N2621" s="7">
        <f>Produccion[[#This Row],[Cant. Bolsas]]*Produccion[[#This Row],[Kilos Bolsa]]</f>
        <v>480</v>
      </c>
      <c r="O2621" s="8" t="s">
        <v>827</v>
      </c>
      <c r="P2621" s="29">
        <f>Produccion[[#This Row],[Kilos Producidos]]*VLOOKUP(Produccion[[#This Row],[PRODUCTO]],ValorXKG[#All],2,FALSE)</f>
        <v>55200</v>
      </c>
    </row>
    <row r="2622" spans="4:16" x14ac:dyDescent="0.25">
      <c r="D2622" s="4" t="s">
        <v>825</v>
      </c>
      <c r="E2622" s="5">
        <v>44910</v>
      </c>
      <c r="F2622" s="6">
        <v>0.47916666666666669</v>
      </c>
      <c r="G2622" s="6">
        <v>0.58333333333333337</v>
      </c>
      <c r="H2622" s="6">
        <f>MOD(Produccion[HORA FIN]-Produccion[HORA INICIO],1)</f>
        <v>0.10416666666666669</v>
      </c>
      <c r="I2622" s="16" t="s">
        <v>119</v>
      </c>
      <c r="J2622" s="7" t="s">
        <v>503</v>
      </c>
      <c r="K2622" s="7" t="s">
        <v>38</v>
      </c>
      <c r="L2622" s="7">
        <v>16</v>
      </c>
      <c r="M2622" s="7">
        <v>20</v>
      </c>
      <c r="N2622" s="7">
        <f>Produccion[[#This Row],[Cant. Bolsas]]*Produccion[[#This Row],[Kilos Bolsa]]</f>
        <v>320</v>
      </c>
      <c r="O2622" s="8" t="s">
        <v>827</v>
      </c>
      <c r="P2622" s="29">
        <f>Produccion[[#This Row],[Kilos Producidos]]*VLOOKUP(Produccion[[#This Row],[PRODUCTO]],ValorXKG[#All],2,FALSE)</f>
        <v>52800</v>
      </c>
    </row>
    <row r="2623" spans="4:16" x14ac:dyDescent="0.25">
      <c r="D2623" s="4" t="s">
        <v>824</v>
      </c>
      <c r="E2623" s="5">
        <v>44910</v>
      </c>
      <c r="F2623" s="6">
        <v>0.58333333333333337</v>
      </c>
      <c r="G2623" s="6">
        <v>0.91666666666666663</v>
      </c>
      <c r="H2623" s="6">
        <f>MOD(Produccion[HORA FIN]-Produccion[HORA INICIO],1)</f>
        <v>0.33333333333333326</v>
      </c>
      <c r="I2623" s="16" t="s">
        <v>360</v>
      </c>
      <c r="J2623" s="7" t="s">
        <v>783</v>
      </c>
      <c r="K2623" s="7" t="s">
        <v>36</v>
      </c>
      <c r="L2623" s="7">
        <v>42</v>
      </c>
      <c r="M2623" s="7">
        <v>30</v>
      </c>
      <c r="N2623" s="7">
        <f>Produccion[[#This Row],[Cant. Bolsas]]*Produccion[[#This Row],[Kilos Bolsa]]</f>
        <v>1260</v>
      </c>
      <c r="O2623" s="8" t="s">
        <v>827</v>
      </c>
      <c r="P2623" s="29">
        <f>Produccion[[#This Row],[Kilos Producidos]]*VLOOKUP(Produccion[[#This Row],[PRODUCTO]],ValorXKG[#All],2,FALSE)</f>
        <v>144900</v>
      </c>
    </row>
    <row r="2624" spans="4:16" x14ac:dyDescent="0.25">
      <c r="D2624" s="4" t="s">
        <v>824</v>
      </c>
      <c r="E2624" s="5">
        <v>44910</v>
      </c>
      <c r="F2624" s="6">
        <v>0.58333333333333337</v>
      </c>
      <c r="G2624" s="6">
        <v>0.91666666666666663</v>
      </c>
      <c r="H2624" s="6">
        <f>MOD(Produccion[HORA FIN]-Produccion[HORA INICIO],1)</f>
        <v>0.33333333333333326</v>
      </c>
      <c r="I2624" s="16" t="s">
        <v>16</v>
      </c>
      <c r="J2624" s="7" t="s">
        <v>783</v>
      </c>
      <c r="K2624" s="7" t="s">
        <v>38</v>
      </c>
      <c r="L2624" s="7">
        <v>42</v>
      </c>
      <c r="M2624" s="7">
        <v>20</v>
      </c>
      <c r="N2624" s="7">
        <f>Produccion[[#This Row],[Cant. Bolsas]]*Produccion[[#This Row],[Kilos Bolsa]]</f>
        <v>840</v>
      </c>
      <c r="O2624" s="8" t="s">
        <v>827</v>
      </c>
      <c r="P2624" s="29">
        <f>Produccion[[#This Row],[Kilos Producidos]]*VLOOKUP(Produccion[[#This Row],[PRODUCTO]],ValorXKG[#All],2,FALSE)</f>
        <v>138600</v>
      </c>
    </row>
    <row r="2625" spans="4:16" x14ac:dyDescent="0.25">
      <c r="D2625" s="4" t="s">
        <v>826</v>
      </c>
      <c r="E2625" s="5">
        <v>44910</v>
      </c>
      <c r="F2625" s="6">
        <v>0.91666666666666663</v>
      </c>
      <c r="G2625" s="6">
        <v>6.9444444444444448E-2</v>
      </c>
      <c r="H2625" s="6">
        <f>MOD(Produccion[HORA FIN]-Produccion[HORA INICIO],1)</f>
        <v>0.15277777777777779</v>
      </c>
      <c r="I2625" s="16" t="s">
        <v>265</v>
      </c>
      <c r="J2625" s="7" t="s">
        <v>788</v>
      </c>
      <c r="K2625" s="7" t="s">
        <v>36</v>
      </c>
      <c r="L2625" s="7">
        <v>15</v>
      </c>
      <c r="M2625" s="7">
        <v>30</v>
      </c>
      <c r="N2625" s="7">
        <f>Produccion[[#This Row],[Cant. Bolsas]]*Produccion[[#This Row],[Kilos Bolsa]]</f>
        <v>450</v>
      </c>
      <c r="O2625" s="8" t="s">
        <v>827</v>
      </c>
      <c r="P2625" s="29">
        <f>Produccion[[#This Row],[Kilos Producidos]]*VLOOKUP(Produccion[[#This Row],[PRODUCTO]],ValorXKG[#All],2,FALSE)</f>
        <v>51750</v>
      </c>
    </row>
    <row r="2626" spans="4:16" x14ac:dyDescent="0.25">
      <c r="D2626" s="4" t="s">
        <v>826</v>
      </c>
      <c r="E2626" s="5">
        <v>44910</v>
      </c>
      <c r="F2626" s="6">
        <v>0.91666666666666663</v>
      </c>
      <c r="G2626" s="6">
        <v>6.9444444444444448E-2</v>
      </c>
      <c r="H2626" s="6">
        <f>MOD(Produccion[HORA FIN]-Produccion[HORA INICIO],1)</f>
        <v>0.15277777777777779</v>
      </c>
      <c r="I2626" s="16" t="s">
        <v>453</v>
      </c>
      <c r="J2626" s="7" t="s">
        <v>788</v>
      </c>
      <c r="K2626" s="7" t="s">
        <v>38</v>
      </c>
      <c r="L2626" s="7">
        <v>15</v>
      </c>
      <c r="M2626" s="7">
        <v>20</v>
      </c>
      <c r="N2626" s="7">
        <f>Produccion[[#This Row],[Cant. Bolsas]]*Produccion[[#This Row],[Kilos Bolsa]]</f>
        <v>300</v>
      </c>
      <c r="O2626" s="8" t="s">
        <v>827</v>
      </c>
      <c r="P2626" s="29">
        <f>Produccion[[#This Row],[Kilos Producidos]]*VLOOKUP(Produccion[[#This Row],[PRODUCTO]],ValorXKG[#All],2,FALSE)</f>
        <v>49500</v>
      </c>
    </row>
    <row r="2627" spans="4:16" x14ac:dyDescent="0.25">
      <c r="D2627" s="4" t="s">
        <v>826</v>
      </c>
      <c r="E2627" s="5">
        <v>44910</v>
      </c>
      <c r="F2627" s="6">
        <v>6.9444444444444448E-2</v>
      </c>
      <c r="G2627" s="6">
        <v>0.25</v>
      </c>
      <c r="H2627" s="6">
        <f>MOD(Produccion[HORA FIN]-Produccion[HORA INICIO],1)</f>
        <v>0.18055555555555555</v>
      </c>
      <c r="I2627" s="16" t="s">
        <v>22</v>
      </c>
      <c r="J2627" s="7" t="s">
        <v>788</v>
      </c>
      <c r="K2627" s="7" t="s">
        <v>23</v>
      </c>
      <c r="L2627" s="7"/>
      <c r="M2627" s="7"/>
      <c r="N2627" s="7">
        <f>Produccion[[#This Row],[Cant. Bolsas]]*Produccion[[#This Row],[Kilos Bolsa]]</f>
        <v>0</v>
      </c>
      <c r="O2627" s="8" t="s">
        <v>49</v>
      </c>
      <c r="P2627" s="29">
        <f>Produccion[[#This Row],[Kilos Producidos]]*VLOOKUP(Produccion[[#This Row],[PRODUCTO]],ValorXKG[#All],2,FALSE)</f>
        <v>0</v>
      </c>
    </row>
    <row r="2628" spans="4:16" x14ac:dyDescent="0.25">
      <c r="D2628" s="4" t="s">
        <v>825</v>
      </c>
      <c r="E2628" s="5">
        <v>44911</v>
      </c>
      <c r="F2628" s="6">
        <v>0.25</v>
      </c>
      <c r="G2628" s="6">
        <v>0.58333333333333337</v>
      </c>
      <c r="H2628" s="6">
        <f>MOD(Produccion[HORA FIN]-Produccion[HORA INICIO],1)</f>
        <v>0.33333333333333337</v>
      </c>
      <c r="I2628" s="16" t="s">
        <v>22</v>
      </c>
      <c r="J2628" s="7" t="s">
        <v>66</v>
      </c>
      <c r="K2628" s="7" t="s">
        <v>23</v>
      </c>
      <c r="L2628" s="7"/>
      <c r="M2628" s="7"/>
      <c r="N2628" s="7">
        <f>Produccion[[#This Row],[Cant. Bolsas]]*Produccion[[#This Row],[Kilos Bolsa]]</f>
        <v>0</v>
      </c>
      <c r="O2628" s="8" t="s">
        <v>49</v>
      </c>
      <c r="P2628" s="29">
        <f>Produccion[[#This Row],[Kilos Producidos]]*VLOOKUP(Produccion[[#This Row],[PRODUCTO]],ValorXKG[#All],2,FALSE)</f>
        <v>0</v>
      </c>
    </row>
    <row r="2629" spans="4:16" x14ac:dyDescent="0.25">
      <c r="D2629" s="4" t="s">
        <v>824</v>
      </c>
      <c r="E2629" s="5">
        <v>44911</v>
      </c>
      <c r="F2629" s="6">
        <v>0.58333333333333337</v>
      </c>
      <c r="G2629" s="6">
        <v>0.70833333333333337</v>
      </c>
      <c r="H2629" s="6">
        <f>MOD(Produccion[HORA FIN]-Produccion[HORA INICIO],1)</f>
        <v>0.125</v>
      </c>
      <c r="I2629" s="16" t="s">
        <v>101</v>
      </c>
      <c r="J2629" s="7" t="s">
        <v>783</v>
      </c>
      <c r="K2629" s="7" t="s">
        <v>13</v>
      </c>
      <c r="L2629" s="7">
        <v>40</v>
      </c>
      <c r="M2629" s="7">
        <v>20</v>
      </c>
      <c r="N2629" s="7">
        <f>Produccion[[#This Row],[Cant. Bolsas]]*Produccion[[#This Row],[Kilos Bolsa]]</f>
        <v>800</v>
      </c>
      <c r="O2629" s="8" t="s">
        <v>827</v>
      </c>
      <c r="P2629" s="29">
        <f>Produccion[[#This Row],[Kilos Producidos]]*VLOOKUP(Produccion[[#This Row],[PRODUCTO]],ValorXKG[#All],2,FALSE)</f>
        <v>80000</v>
      </c>
    </row>
    <row r="2630" spans="4:16" x14ac:dyDescent="0.25">
      <c r="D2630" s="4" t="s">
        <v>824</v>
      </c>
      <c r="E2630" s="5">
        <v>44911</v>
      </c>
      <c r="F2630" s="6">
        <v>0.70833333333333337</v>
      </c>
      <c r="G2630" s="6">
        <v>0.91666666666666663</v>
      </c>
      <c r="H2630" s="6">
        <f>MOD(Produccion[HORA FIN]-Produccion[HORA INICIO],1)</f>
        <v>0.20833333333333326</v>
      </c>
      <c r="I2630" s="16" t="s">
        <v>22</v>
      </c>
      <c r="J2630" s="7" t="s">
        <v>783</v>
      </c>
      <c r="K2630" s="7" t="s">
        <v>23</v>
      </c>
      <c r="L2630" s="7"/>
      <c r="M2630" s="7"/>
      <c r="N2630" s="7">
        <f>Produccion[[#This Row],[Cant. Bolsas]]*Produccion[[#This Row],[Kilos Bolsa]]</f>
        <v>0</v>
      </c>
      <c r="O2630" s="8" t="s">
        <v>45</v>
      </c>
      <c r="P2630" s="29">
        <f>Produccion[[#This Row],[Kilos Producidos]]*VLOOKUP(Produccion[[#This Row],[PRODUCTO]],ValorXKG[#All],2,FALSE)</f>
        <v>0</v>
      </c>
    </row>
    <row r="2631" spans="4:16" x14ac:dyDescent="0.25">
      <c r="D2631" s="4" t="s">
        <v>826</v>
      </c>
      <c r="E2631" s="5">
        <v>44911</v>
      </c>
      <c r="F2631" s="6">
        <v>0.91666666666666663</v>
      </c>
      <c r="G2631" s="6">
        <v>0.25</v>
      </c>
      <c r="H2631" s="6">
        <f>MOD(Produccion[HORA FIN]-Produccion[HORA INICIO],1)</f>
        <v>0.33333333333333337</v>
      </c>
      <c r="I2631" s="16" t="s">
        <v>22</v>
      </c>
      <c r="J2631" s="7" t="s">
        <v>788</v>
      </c>
      <c r="K2631" s="7" t="s">
        <v>23</v>
      </c>
      <c r="L2631" s="7"/>
      <c r="M2631" s="7"/>
      <c r="N2631" s="7">
        <f>Produccion[[#This Row],[Cant. Bolsas]]*Produccion[[#This Row],[Kilos Bolsa]]</f>
        <v>0</v>
      </c>
      <c r="O2631" s="8" t="s">
        <v>45</v>
      </c>
      <c r="P2631" s="29">
        <f>Produccion[[#This Row],[Kilos Producidos]]*VLOOKUP(Produccion[[#This Row],[PRODUCTO]],ValorXKG[#All],2,FALSE)</f>
        <v>0</v>
      </c>
    </row>
    <row r="2632" spans="4:16" x14ac:dyDescent="0.25">
      <c r="D2632" s="4" t="s">
        <v>825</v>
      </c>
      <c r="E2632" s="5">
        <v>44914</v>
      </c>
      <c r="F2632" s="6">
        <v>0.25</v>
      </c>
      <c r="G2632" s="6">
        <v>0.35416666666666669</v>
      </c>
      <c r="H2632" s="6">
        <f>MOD(Produccion[HORA FIN]-Produccion[HORA INICIO],1)</f>
        <v>0.10416666666666669</v>
      </c>
      <c r="I2632" s="16" t="s">
        <v>22</v>
      </c>
      <c r="J2632" s="7" t="s">
        <v>66</v>
      </c>
      <c r="K2632" s="7" t="s">
        <v>23</v>
      </c>
      <c r="L2632" s="7"/>
      <c r="M2632" s="7"/>
      <c r="N2632" s="7">
        <f>Produccion[[#This Row],[Cant. Bolsas]]*Produccion[[#This Row],[Kilos Bolsa]]</f>
        <v>0</v>
      </c>
      <c r="O2632" s="8" t="s">
        <v>45</v>
      </c>
      <c r="P2632" s="29">
        <f>Produccion[[#This Row],[Kilos Producidos]]*VLOOKUP(Produccion[[#This Row],[PRODUCTO]],ValorXKG[#All],2,FALSE)</f>
        <v>0</v>
      </c>
    </row>
    <row r="2633" spans="4:16" x14ac:dyDescent="0.25">
      <c r="D2633" s="4" t="s">
        <v>825</v>
      </c>
      <c r="E2633" s="5">
        <v>44914</v>
      </c>
      <c r="F2633" s="6">
        <v>0.35416666666666669</v>
      </c>
      <c r="G2633" s="6">
        <v>0.58333333333333337</v>
      </c>
      <c r="H2633" s="6">
        <f>MOD(Produccion[HORA FIN]-Produccion[HORA INICIO],1)</f>
        <v>0.22916666666666669</v>
      </c>
      <c r="I2633" s="16" t="s">
        <v>112</v>
      </c>
      <c r="J2633" s="7" t="s">
        <v>66</v>
      </c>
      <c r="K2633" s="7" t="s">
        <v>32</v>
      </c>
      <c r="L2633" s="7">
        <v>51</v>
      </c>
      <c r="M2633" s="7">
        <v>30</v>
      </c>
      <c r="N2633" s="7">
        <f>Produccion[[#This Row],[Cant. Bolsas]]*Produccion[[#This Row],[Kilos Bolsa]]</f>
        <v>1530</v>
      </c>
      <c r="O2633" s="8" t="s">
        <v>827</v>
      </c>
      <c r="P2633" s="29">
        <f>Produccion[[#This Row],[Kilos Producidos]]*VLOOKUP(Produccion[[#This Row],[PRODUCTO]],ValorXKG[#All],2,FALSE)</f>
        <v>175950</v>
      </c>
    </row>
    <row r="2634" spans="4:16" x14ac:dyDescent="0.25">
      <c r="D2634" s="4" t="s">
        <v>824</v>
      </c>
      <c r="E2634" s="5">
        <v>44914</v>
      </c>
      <c r="F2634" s="6">
        <v>0.58333333333333337</v>
      </c>
      <c r="G2634" s="6">
        <v>0.89583333333333337</v>
      </c>
      <c r="H2634" s="6">
        <f>MOD(Produccion[HORA FIN]-Produccion[HORA INICIO],1)</f>
        <v>0.3125</v>
      </c>
      <c r="I2634" s="16" t="s">
        <v>33</v>
      </c>
      <c r="J2634" s="7" t="s">
        <v>595</v>
      </c>
      <c r="K2634" s="7" t="s">
        <v>64</v>
      </c>
      <c r="L2634" s="7">
        <v>60</v>
      </c>
      <c r="M2634" s="7">
        <v>30</v>
      </c>
      <c r="N2634" s="7">
        <f>Produccion[[#This Row],[Cant. Bolsas]]*Produccion[[#This Row],[Kilos Bolsa]]</f>
        <v>1800</v>
      </c>
      <c r="O2634" s="8" t="s">
        <v>827</v>
      </c>
      <c r="P2634" s="29">
        <f>Produccion[[#This Row],[Kilos Producidos]]*VLOOKUP(Produccion[[#This Row],[PRODUCTO]],ValorXKG[#All],2,FALSE)</f>
        <v>207000</v>
      </c>
    </row>
    <row r="2635" spans="4:16" x14ac:dyDescent="0.25">
      <c r="D2635" s="4" t="s">
        <v>824</v>
      </c>
      <c r="E2635" s="5">
        <v>44914</v>
      </c>
      <c r="F2635" s="6">
        <v>0.89583333333333337</v>
      </c>
      <c r="G2635" s="6">
        <v>0.91666666666666663</v>
      </c>
      <c r="H2635" s="6">
        <f>MOD(Produccion[HORA FIN]-Produccion[HORA INICIO],1)</f>
        <v>2.0833333333333259E-2</v>
      </c>
      <c r="I2635" s="16" t="s">
        <v>22</v>
      </c>
      <c r="J2635" s="7" t="s">
        <v>595</v>
      </c>
      <c r="K2635" s="7" t="s">
        <v>23</v>
      </c>
      <c r="L2635" s="7"/>
      <c r="M2635" s="7"/>
      <c r="N2635" s="7">
        <f>Produccion[[#This Row],[Cant. Bolsas]]*Produccion[[#This Row],[Kilos Bolsa]]</f>
        <v>0</v>
      </c>
      <c r="O2635" s="8" t="s">
        <v>45</v>
      </c>
      <c r="P2635" s="29">
        <f>Produccion[[#This Row],[Kilos Producidos]]*VLOOKUP(Produccion[[#This Row],[PRODUCTO]],ValorXKG[#All],2,FALSE)</f>
        <v>0</v>
      </c>
    </row>
    <row r="2636" spans="4:16" x14ac:dyDescent="0.25">
      <c r="D2636" s="4" t="s">
        <v>826</v>
      </c>
      <c r="E2636" s="5">
        <v>44914</v>
      </c>
      <c r="F2636" s="6">
        <v>0.91666666666666663</v>
      </c>
      <c r="G2636" s="6">
        <v>0.94444444444444442</v>
      </c>
      <c r="H2636" s="6">
        <f>MOD(Produccion[HORA FIN]-Produccion[HORA INICIO],1)</f>
        <v>2.777777777777779E-2</v>
      </c>
      <c r="I2636" s="16" t="s">
        <v>22</v>
      </c>
      <c r="J2636" s="7" t="s">
        <v>788</v>
      </c>
      <c r="K2636" s="7" t="s">
        <v>23</v>
      </c>
      <c r="L2636" s="7"/>
      <c r="M2636" s="7"/>
      <c r="N2636" s="7">
        <f>Produccion[[#This Row],[Cant. Bolsas]]*Produccion[[#This Row],[Kilos Bolsa]]</f>
        <v>0</v>
      </c>
      <c r="O2636" s="8" t="s">
        <v>28</v>
      </c>
      <c r="P2636" s="29">
        <f>Produccion[[#This Row],[Kilos Producidos]]*VLOOKUP(Produccion[[#This Row],[PRODUCTO]],ValorXKG[#All],2,FALSE)</f>
        <v>0</v>
      </c>
    </row>
    <row r="2637" spans="4:16" x14ac:dyDescent="0.25">
      <c r="D2637" s="4" t="s">
        <v>826</v>
      </c>
      <c r="E2637" s="5">
        <v>44914</v>
      </c>
      <c r="F2637" s="6">
        <v>0.94444444444444442</v>
      </c>
      <c r="G2637" s="6">
        <v>0.25</v>
      </c>
      <c r="H2637" s="6">
        <f>MOD(Produccion[HORA FIN]-Produccion[HORA INICIO],1)</f>
        <v>0.30555555555555558</v>
      </c>
      <c r="I2637" s="16" t="s">
        <v>63</v>
      </c>
      <c r="J2637" s="7" t="s">
        <v>788</v>
      </c>
      <c r="K2637" s="7" t="s">
        <v>30</v>
      </c>
      <c r="L2637" s="7">
        <v>100</v>
      </c>
      <c r="M2637" s="7">
        <v>20</v>
      </c>
      <c r="N2637" s="7">
        <f>Produccion[[#This Row],[Cant. Bolsas]]*Produccion[[#This Row],[Kilos Bolsa]]</f>
        <v>2000</v>
      </c>
      <c r="O2637" s="8" t="s">
        <v>827</v>
      </c>
      <c r="P2637" s="29">
        <f>Produccion[[#This Row],[Kilos Producidos]]*VLOOKUP(Produccion[[#This Row],[PRODUCTO]],ValorXKG[#All],2,FALSE)</f>
        <v>180000</v>
      </c>
    </row>
    <row r="2638" spans="4:16" x14ac:dyDescent="0.25">
      <c r="D2638" s="4" t="s">
        <v>825</v>
      </c>
      <c r="E2638" s="5">
        <v>44916</v>
      </c>
      <c r="F2638" s="6">
        <v>0.25</v>
      </c>
      <c r="G2638" s="6">
        <v>0.35416666666666669</v>
      </c>
      <c r="H2638" s="6">
        <f>MOD(Produccion[HORA FIN]-Produccion[HORA INICIO],1)</f>
        <v>0.10416666666666669</v>
      </c>
      <c r="I2638" s="16" t="s">
        <v>22</v>
      </c>
      <c r="J2638" s="7" t="s">
        <v>66</v>
      </c>
      <c r="K2638" s="7" t="s">
        <v>23</v>
      </c>
      <c r="L2638" s="7"/>
      <c r="M2638" s="7"/>
      <c r="N2638" s="7">
        <f>Produccion[[#This Row],[Cant. Bolsas]]*Produccion[[#This Row],[Kilos Bolsa]]</f>
        <v>0</v>
      </c>
      <c r="O2638" s="8" t="s">
        <v>317</v>
      </c>
      <c r="P2638" s="29">
        <f>Produccion[[#This Row],[Kilos Producidos]]*VLOOKUP(Produccion[[#This Row],[PRODUCTO]],ValorXKG[#All],2,FALSE)</f>
        <v>0</v>
      </c>
    </row>
    <row r="2639" spans="4:16" x14ac:dyDescent="0.25">
      <c r="D2639" s="4" t="s">
        <v>825</v>
      </c>
      <c r="E2639" s="5">
        <v>44916</v>
      </c>
      <c r="F2639" s="6">
        <v>0.35416666666666669</v>
      </c>
      <c r="G2639" s="6">
        <v>0.58333333333333337</v>
      </c>
      <c r="H2639" s="6">
        <f>MOD(Produccion[HORA FIN]-Produccion[HORA INICIO],1)</f>
        <v>0.22916666666666669</v>
      </c>
      <c r="I2639" s="16" t="s">
        <v>634</v>
      </c>
      <c r="J2639" s="7" t="s">
        <v>66</v>
      </c>
      <c r="K2639" s="7" t="s">
        <v>13</v>
      </c>
      <c r="L2639" s="7">
        <v>76</v>
      </c>
      <c r="M2639" s="7">
        <v>20</v>
      </c>
      <c r="N2639" s="7">
        <f>Produccion[[#This Row],[Cant. Bolsas]]*Produccion[[#This Row],[Kilos Bolsa]]</f>
        <v>1520</v>
      </c>
      <c r="O2639" s="8" t="s">
        <v>827</v>
      </c>
      <c r="P2639" s="29">
        <f>Produccion[[#This Row],[Kilos Producidos]]*VLOOKUP(Produccion[[#This Row],[PRODUCTO]],ValorXKG[#All],2,FALSE)</f>
        <v>152000</v>
      </c>
    </row>
    <row r="2640" spans="4:16" x14ac:dyDescent="0.25">
      <c r="D2640" s="4" t="s">
        <v>824</v>
      </c>
      <c r="E2640" s="5">
        <v>44916</v>
      </c>
      <c r="F2640" s="6">
        <v>0.58333333333333337</v>
      </c>
      <c r="G2640" s="6">
        <v>0.91666666666666663</v>
      </c>
      <c r="H2640" s="6">
        <f>MOD(Produccion[HORA FIN]-Produccion[HORA INICIO],1)</f>
        <v>0.33333333333333326</v>
      </c>
      <c r="I2640" s="16" t="s">
        <v>42</v>
      </c>
      <c r="J2640" s="7" t="s">
        <v>783</v>
      </c>
      <c r="K2640" s="7" t="s">
        <v>13</v>
      </c>
      <c r="L2640" s="7">
        <v>108</v>
      </c>
      <c r="M2640" s="7">
        <v>20</v>
      </c>
      <c r="N2640" s="7">
        <f>Produccion[[#This Row],[Cant. Bolsas]]*Produccion[[#This Row],[Kilos Bolsa]]</f>
        <v>2160</v>
      </c>
      <c r="O2640" s="8" t="s">
        <v>827</v>
      </c>
      <c r="P2640" s="29">
        <f>Produccion[[#This Row],[Kilos Producidos]]*VLOOKUP(Produccion[[#This Row],[PRODUCTO]],ValorXKG[#All],2,FALSE)</f>
        <v>216000</v>
      </c>
    </row>
    <row r="2641" spans="4:16" x14ac:dyDescent="0.25">
      <c r="D2641" s="4" t="s">
        <v>826</v>
      </c>
      <c r="E2641" s="5">
        <v>44916</v>
      </c>
      <c r="F2641" s="6">
        <v>0.91666666666666663</v>
      </c>
      <c r="G2641" s="6">
        <v>0.25</v>
      </c>
      <c r="H2641" s="6">
        <f>MOD(Produccion[HORA FIN]-Produccion[HORA INICIO],1)</f>
        <v>0.33333333333333337</v>
      </c>
      <c r="I2641" s="16" t="s">
        <v>390</v>
      </c>
      <c r="J2641" s="7" t="s">
        <v>788</v>
      </c>
      <c r="K2641" s="7" t="s">
        <v>13</v>
      </c>
      <c r="L2641" s="7">
        <v>115</v>
      </c>
      <c r="M2641" s="7">
        <v>20</v>
      </c>
      <c r="N2641" s="7">
        <f>Produccion[[#This Row],[Cant. Bolsas]]*Produccion[[#This Row],[Kilos Bolsa]]</f>
        <v>2300</v>
      </c>
      <c r="O2641" s="8" t="s">
        <v>827</v>
      </c>
      <c r="P2641" s="29">
        <f>Produccion[[#This Row],[Kilos Producidos]]*VLOOKUP(Produccion[[#This Row],[PRODUCTO]],ValorXKG[#All],2,FALSE)</f>
        <v>230000</v>
      </c>
    </row>
    <row r="2642" spans="4:16" x14ac:dyDescent="0.25">
      <c r="D2642" s="4" t="s">
        <v>825</v>
      </c>
      <c r="E2642" s="5">
        <v>44917</v>
      </c>
      <c r="F2642" s="6">
        <v>0.25</v>
      </c>
      <c r="G2642" s="6">
        <v>0.27083333333333331</v>
      </c>
      <c r="H2642" s="6">
        <f>MOD(Produccion[HORA FIN]-Produccion[HORA INICIO],1)</f>
        <v>2.0833333333333315E-2</v>
      </c>
      <c r="I2642" s="16" t="s">
        <v>22</v>
      </c>
      <c r="J2642" s="7" t="s">
        <v>66</v>
      </c>
      <c r="K2642" s="7" t="s">
        <v>13</v>
      </c>
      <c r="L2642" s="7"/>
      <c r="M2642" s="7"/>
      <c r="N2642" s="7">
        <f>Produccion[[#This Row],[Cant. Bolsas]]*Produccion[[#This Row],[Kilos Bolsa]]</f>
        <v>0</v>
      </c>
      <c r="O2642" s="8" t="s">
        <v>45</v>
      </c>
      <c r="P2642" s="29">
        <f>Produccion[[#This Row],[Kilos Producidos]]*VLOOKUP(Produccion[[#This Row],[PRODUCTO]],ValorXKG[#All],2,FALSE)</f>
        <v>0</v>
      </c>
    </row>
    <row r="2643" spans="4:16" x14ac:dyDescent="0.25">
      <c r="D2643" s="4" t="s">
        <v>825</v>
      </c>
      <c r="E2643" s="5">
        <v>44917</v>
      </c>
      <c r="F2643" s="6">
        <v>0.27083333333333331</v>
      </c>
      <c r="G2643" s="6">
        <v>0.30902777777777779</v>
      </c>
      <c r="H2643" s="6">
        <f>MOD(Produccion[HORA FIN]-Produccion[HORA INICIO],1)</f>
        <v>3.8194444444444475E-2</v>
      </c>
      <c r="I2643" s="16" t="s">
        <v>22</v>
      </c>
      <c r="J2643" s="7" t="s">
        <v>66</v>
      </c>
      <c r="K2643" s="7" t="s">
        <v>23</v>
      </c>
      <c r="L2643" s="7"/>
      <c r="M2643" s="7"/>
      <c r="N2643" s="7">
        <f>Produccion[[#This Row],[Cant. Bolsas]]*Produccion[[#This Row],[Kilos Bolsa]]</f>
        <v>0</v>
      </c>
      <c r="O2643" s="8" t="s">
        <v>28</v>
      </c>
      <c r="P2643" s="29">
        <f>Produccion[[#This Row],[Kilos Producidos]]*VLOOKUP(Produccion[[#This Row],[PRODUCTO]],ValorXKG[#All],2,FALSE)</f>
        <v>0</v>
      </c>
    </row>
    <row r="2644" spans="4:16" x14ac:dyDescent="0.25">
      <c r="D2644" s="4" t="s">
        <v>825</v>
      </c>
      <c r="E2644" s="5">
        <v>44917</v>
      </c>
      <c r="F2644" s="6">
        <v>0.30902777777777779</v>
      </c>
      <c r="G2644" s="6">
        <v>0.58333333333333337</v>
      </c>
      <c r="H2644" s="6">
        <f>MOD(Produccion[HORA FIN]-Produccion[HORA INICIO],1)</f>
        <v>0.27430555555555558</v>
      </c>
      <c r="I2644" s="16" t="s">
        <v>635</v>
      </c>
      <c r="J2644" s="7" t="s">
        <v>66</v>
      </c>
      <c r="K2644" s="7" t="s">
        <v>13</v>
      </c>
      <c r="L2644" s="7">
        <v>101</v>
      </c>
      <c r="M2644" s="7">
        <v>20</v>
      </c>
      <c r="N2644" s="7">
        <f>Produccion[[#This Row],[Cant. Bolsas]]*Produccion[[#This Row],[Kilos Bolsa]]</f>
        <v>2020</v>
      </c>
      <c r="O2644" s="8" t="s">
        <v>827</v>
      </c>
      <c r="P2644" s="29">
        <f>Produccion[[#This Row],[Kilos Producidos]]*VLOOKUP(Produccion[[#This Row],[PRODUCTO]],ValorXKG[#All],2,FALSE)</f>
        <v>202000</v>
      </c>
    </row>
    <row r="2645" spans="4:16" x14ac:dyDescent="0.25">
      <c r="D2645" s="4" t="s">
        <v>824</v>
      </c>
      <c r="E2645" s="5">
        <v>44917</v>
      </c>
      <c r="F2645" s="6">
        <v>0.58333333333333337</v>
      </c>
      <c r="G2645" s="6">
        <v>0.66666666666666663</v>
      </c>
      <c r="H2645" s="6">
        <f>MOD(Produccion[HORA FIN]-Produccion[HORA INICIO],1)</f>
        <v>8.3333333333333259E-2</v>
      </c>
      <c r="I2645" s="16" t="s">
        <v>22</v>
      </c>
      <c r="J2645" s="7" t="s">
        <v>783</v>
      </c>
      <c r="K2645" s="7" t="s">
        <v>23</v>
      </c>
      <c r="L2645" s="7"/>
      <c r="M2645" s="7"/>
      <c r="N2645" s="7">
        <f>Produccion[[#This Row],[Cant. Bolsas]]*Produccion[[#This Row],[Kilos Bolsa]]</f>
        <v>0</v>
      </c>
      <c r="O2645" s="8" t="s">
        <v>45</v>
      </c>
      <c r="P2645" s="29">
        <f>Produccion[[#This Row],[Kilos Producidos]]*VLOOKUP(Produccion[[#This Row],[PRODUCTO]],ValorXKG[#All],2,FALSE)</f>
        <v>0</v>
      </c>
    </row>
    <row r="2646" spans="4:16" x14ac:dyDescent="0.25">
      <c r="D2646" s="4" t="s">
        <v>824</v>
      </c>
      <c r="E2646" s="5">
        <v>44917</v>
      </c>
      <c r="F2646" s="6">
        <v>0.66666666666666663</v>
      </c>
      <c r="G2646" s="6">
        <v>0.84375</v>
      </c>
      <c r="H2646" s="6">
        <f>MOD(Produccion[HORA FIN]-Produccion[HORA INICIO],1)</f>
        <v>0.17708333333333337</v>
      </c>
      <c r="I2646" s="16" t="s">
        <v>320</v>
      </c>
      <c r="J2646" s="7" t="s">
        <v>783</v>
      </c>
      <c r="K2646" s="7" t="s">
        <v>64</v>
      </c>
      <c r="L2646" s="7">
        <v>40</v>
      </c>
      <c r="M2646" s="7">
        <v>30</v>
      </c>
      <c r="N2646" s="7">
        <f>Produccion[[#This Row],[Cant. Bolsas]]*Produccion[[#This Row],[Kilos Bolsa]]</f>
        <v>1200</v>
      </c>
      <c r="O2646" s="8" t="s">
        <v>827</v>
      </c>
      <c r="P2646" s="29">
        <f>Produccion[[#This Row],[Kilos Producidos]]*VLOOKUP(Produccion[[#This Row],[PRODUCTO]],ValorXKG[#All],2,FALSE)</f>
        <v>138000</v>
      </c>
    </row>
    <row r="2647" spans="4:16" x14ac:dyDescent="0.25">
      <c r="D2647" s="4" t="s">
        <v>824</v>
      </c>
      <c r="E2647" s="5">
        <v>44917</v>
      </c>
      <c r="F2647" s="6">
        <v>0.84375</v>
      </c>
      <c r="G2647" s="6">
        <v>0.86458333333333337</v>
      </c>
      <c r="H2647" s="6">
        <f>MOD(Produccion[HORA FIN]-Produccion[HORA INICIO],1)</f>
        <v>2.083333333333337E-2</v>
      </c>
      <c r="I2647" s="16" t="s">
        <v>22</v>
      </c>
      <c r="J2647" s="7" t="s">
        <v>783</v>
      </c>
      <c r="K2647" s="7" t="s">
        <v>23</v>
      </c>
      <c r="L2647" s="7"/>
      <c r="M2647" s="7"/>
      <c r="N2647" s="7">
        <f>Produccion[[#This Row],[Cant. Bolsas]]*Produccion[[#This Row],[Kilos Bolsa]]</f>
        <v>0</v>
      </c>
      <c r="O2647" s="8" t="s">
        <v>28</v>
      </c>
      <c r="P2647" s="29">
        <f>Produccion[[#This Row],[Kilos Producidos]]*VLOOKUP(Produccion[[#This Row],[PRODUCTO]],ValorXKG[#All],2,FALSE)</f>
        <v>0</v>
      </c>
    </row>
    <row r="2648" spans="4:16" x14ac:dyDescent="0.25">
      <c r="D2648" s="4" t="s">
        <v>824</v>
      </c>
      <c r="E2648" s="5">
        <v>44917</v>
      </c>
      <c r="F2648" s="6">
        <v>0.86458333333333337</v>
      </c>
      <c r="G2648" s="6">
        <v>0.91666666666666663</v>
      </c>
      <c r="H2648" s="6">
        <f>MOD(Produccion[HORA FIN]-Produccion[HORA INICIO],1)</f>
        <v>5.2083333333333259E-2</v>
      </c>
      <c r="I2648" s="16" t="s">
        <v>244</v>
      </c>
      <c r="J2648" s="7" t="s">
        <v>783</v>
      </c>
      <c r="K2648" s="7" t="s">
        <v>13</v>
      </c>
      <c r="L2648" s="7">
        <v>27</v>
      </c>
      <c r="M2648" s="7">
        <v>20</v>
      </c>
      <c r="N2648" s="7">
        <f>Produccion[[#This Row],[Cant. Bolsas]]*Produccion[[#This Row],[Kilos Bolsa]]</f>
        <v>540</v>
      </c>
      <c r="O2648" s="8" t="s">
        <v>827</v>
      </c>
      <c r="P2648" s="29">
        <f>Produccion[[#This Row],[Kilos Producidos]]*VLOOKUP(Produccion[[#This Row],[PRODUCTO]],ValorXKG[#All],2,FALSE)</f>
        <v>54000</v>
      </c>
    </row>
    <row r="2649" spans="4:16" x14ac:dyDescent="0.25">
      <c r="D2649" s="4" t="s">
        <v>826</v>
      </c>
      <c r="E2649" s="5">
        <v>44917</v>
      </c>
      <c r="F2649" s="6">
        <v>0.91666666666666663</v>
      </c>
      <c r="G2649" s="6">
        <v>0.25</v>
      </c>
      <c r="H2649" s="6">
        <f>MOD(Produccion[HORA FIN]-Produccion[HORA INICIO],1)</f>
        <v>0.33333333333333337</v>
      </c>
      <c r="I2649" s="16" t="s">
        <v>289</v>
      </c>
      <c r="J2649" s="7" t="s">
        <v>788</v>
      </c>
      <c r="K2649" s="7" t="s">
        <v>13</v>
      </c>
      <c r="L2649" s="7">
        <v>125</v>
      </c>
      <c r="M2649" s="7">
        <v>20</v>
      </c>
      <c r="N2649" s="7">
        <f>Produccion[[#This Row],[Cant. Bolsas]]*Produccion[[#This Row],[Kilos Bolsa]]</f>
        <v>2500</v>
      </c>
      <c r="O2649" s="8" t="s">
        <v>827</v>
      </c>
      <c r="P2649" s="29">
        <f>Produccion[[#This Row],[Kilos Producidos]]*VLOOKUP(Produccion[[#This Row],[PRODUCTO]],ValorXKG[#All],2,FALSE)</f>
        <v>250000</v>
      </c>
    </row>
    <row r="2650" spans="4:16" x14ac:dyDescent="0.25">
      <c r="D2650" s="4" t="s">
        <v>825</v>
      </c>
      <c r="E2650" s="5">
        <v>44918</v>
      </c>
      <c r="F2650" s="6">
        <v>0.25</v>
      </c>
      <c r="G2650" s="6">
        <v>0.58333333333333337</v>
      </c>
      <c r="H2650" s="6">
        <f>MOD(Produccion[HORA FIN]-Produccion[HORA INICIO],1)</f>
        <v>0.33333333333333337</v>
      </c>
      <c r="I2650" s="16" t="s">
        <v>360</v>
      </c>
      <c r="J2650" s="7" t="s">
        <v>66</v>
      </c>
      <c r="K2650" s="7" t="s">
        <v>13</v>
      </c>
      <c r="L2650" s="7">
        <v>126</v>
      </c>
      <c r="M2650" s="7">
        <v>20</v>
      </c>
      <c r="N2650" s="7">
        <f>Produccion[[#This Row],[Cant. Bolsas]]*Produccion[[#This Row],[Kilos Bolsa]]</f>
        <v>2520</v>
      </c>
      <c r="O2650" s="8" t="s">
        <v>827</v>
      </c>
      <c r="P2650" s="29">
        <f>Produccion[[#This Row],[Kilos Producidos]]*VLOOKUP(Produccion[[#This Row],[PRODUCTO]],ValorXKG[#All],2,FALSE)</f>
        <v>252000</v>
      </c>
    </row>
    <row r="2651" spans="4:16" x14ac:dyDescent="0.25">
      <c r="D2651" s="4" t="s">
        <v>824</v>
      </c>
      <c r="E2651" s="5">
        <v>44918</v>
      </c>
      <c r="F2651" s="6">
        <v>0.58333333333333337</v>
      </c>
      <c r="G2651" s="6">
        <v>0.70833333333333337</v>
      </c>
      <c r="H2651" s="6">
        <f>MOD(Produccion[HORA FIN]-Produccion[HORA INICIO],1)</f>
        <v>0.125</v>
      </c>
      <c r="I2651" s="16" t="s">
        <v>101</v>
      </c>
      <c r="J2651" s="7" t="s">
        <v>783</v>
      </c>
      <c r="K2651" s="7" t="s">
        <v>13</v>
      </c>
      <c r="L2651" s="7">
        <v>40</v>
      </c>
      <c r="M2651" s="7">
        <v>20</v>
      </c>
      <c r="N2651" s="7">
        <f>Produccion[[#This Row],[Cant. Bolsas]]*Produccion[[#This Row],[Kilos Bolsa]]</f>
        <v>800</v>
      </c>
      <c r="O2651" s="8" t="s">
        <v>827</v>
      </c>
      <c r="P2651" s="29">
        <f>Produccion[[#This Row],[Kilos Producidos]]*VLOOKUP(Produccion[[#This Row],[PRODUCTO]],ValorXKG[#All],2,FALSE)</f>
        <v>80000</v>
      </c>
    </row>
    <row r="2652" spans="4:16" x14ac:dyDescent="0.25">
      <c r="D2652" s="4" t="s">
        <v>824</v>
      </c>
      <c r="E2652" s="5">
        <v>44918</v>
      </c>
      <c r="F2652" s="6">
        <v>0.70833333333333337</v>
      </c>
      <c r="G2652" s="6">
        <v>0.77083333333333337</v>
      </c>
      <c r="H2652" s="6">
        <f>MOD(Produccion[HORA FIN]-Produccion[HORA INICIO],1)</f>
        <v>6.25E-2</v>
      </c>
      <c r="I2652" s="16" t="s">
        <v>22</v>
      </c>
      <c r="J2652" s="7" t="s">
        <v>783</v>
      </c>
      <c r="K2652" s="7" t="s">
        <v>23</v>
      </c>
      <c r="L2652" s="7"/>
      <c r="M2652" s="7"/>
      <c r="N2652" s="7">
        <f>Produccion[[#This Row],[Cant. Bolsas]]*Produccion[[#This Row],[Kilos Bolsa]]</f>
        <v>0</v>
      </c>
      <c r="O2652" s="8" t="s">
        <v>45</v>
      </c>
      <c r="P2652" s="29">
        <f>Produccion[[#This Row],[Kilos Producidos]]*VLOOKUP(Produccion[[#This Row],[PRODUCTO]],ValorXKG[#All],2,FALSE)</f>
        <v>0</v>
      </c>
    </row>
    <row r="2653" spans="4:16" x14ac:dyDescent="0.25">
      <c r="D2653" s="4" t="s">
        <v>824</v>
      </c>
      <c r="E2653" s="5">
        <v>44918</v>
      </c>
      <c r="F2653" s="6">
        <v>0.77083333333333337</v>
      </c>
      <c r="G2653" s="6">
        <v>0.91666666666666663</v>
      </c>
      <c r="H2653" s="6">
        <f>MOD(Produccion[HORA FIN]-Produccion[HORA INICIO],1)</f>
        <v>0.14583333333333326</v>
      </c>
      <c r="I2653" s="16" t="s">
        <v>173</v>
      </c>
      <c r="J2653" s="7" t="s">
        <v>783</v>
      </c>
      <c r="K2653" s="7" t="s">
        <v>13</v>
      </c>
      <c r="L2653" s="7">
        <v>60</v>
      </c>
      <c r="M2653" s="7">
        <v>20</v>
      </c>
      <c r="N2653" s="7">
        <f>Produccion[[#This Row],[Cant. Bolsas]]*Produccion[[#This Row],[Kilos Bolsa]]</f>
        <v>1200</v>
      </c>
      <c r="O2653" s="8" t="s">
        <v>827</v>
      </c>
      <c r="P2653" s="29">
        <f>Produccion[[#This Row],[Kilos Producidos]]*VLOOKUP(Produccion[[#This Row],[PRODUCTO]],ValorXKG[#All],2,FALSE)</f>
        <v>120000</v>
      </c>
    </row>
    <row r="2654" spans="4:16" x14ac:dyDescent="0.25">
      <c r="D2654" s="4" t="s">
        <v>826</v>
      </c>
      <c r="E2654" s="5">
        <v>44918</v>
      </c>
      <c r="F2654" s="6">
        <v>0.91666666666666663</v>
      </c>
      <c r="G2654" s="6">
        <v>0.2361111111111111</v>
      </c>
      <c r="H2654" s="6">
        <f>MOD(Produccion[HORA FIN]-Produccion[HORA INICIO],1)</f>
        <v>0.31944444444444442</v>
      </c>
      <c r="I2654" s="16" t="s">
        <v>514</v>
      </c>
      <c r="J2654" s="7" t="s">
        <v>788</v>
      </c>
      <c r="K2654" s="7" t="s">
        <v>13</v>
      </c>
      <c r="L2654" s="7">
        <v>100</v>
      </c>
      <c r="M2654" s="7">
        <v>20</v>
      </c>
      <c r="N2654" s="7">
        <f>Produccion[[#This Row],[Cant. Bolsas]]*Produccion[[#This Row],[Kilos Bolsa]]</f>
        <v>2000</v>
      </c>
      <c r="O2654" s="8" t="s">
        <v>827</v>
      </c>
      <c r="P2654" s="29">
        <f>Produccion[[#This Row],[Kilos Producidos]]*VLOOKUP(Produccion[[#This Row],[PRODUCTO]],ValorXKG[#All],2,FALSE)</f>
        <v>200000</v>
      </c>
    </row>
    <row r="2655" spans="4:16" x14ac:dyDescent="0.25">
      <c r="D2655" s="4" t="s">
        <v>826</v>
      </c>
      <c r="E2655" s="5">
        <v>44918</v>
      </c>
      <c r="F2655" s="6">
        <v>0.2361111111111111</v>
      </c>
      <c r="G2655" s="6">
        <v>0.25</v>
      </c>
      <c r="H2655" s="6">
        <f>MOD(Produccion[HORA FIN]-Produccion[HORA INICIO],1)</f>
        <v>1.3888888888888895E-2</v>
      </c>
      <c r="I2655" s="16" t="s">
        <v>22</v>
      </c>
      <c r="J2655" s="7" t="s">
        <v>788</v>
      </c>
      <c r="K2655" s="7" t="s">
        <v>23</v>
      </c>
      <c r="L2655" s="7">
        <v>0</v>
      </c>
      <c r="M2655" s="7">
        <v>0</v>
      </c>
      <c r="N2655" s="7">
        <f>Produccion[[#This Row],[Cant. Bolsas]]*Produccion[[#This Row],[Kilos Bolsa]]</f>
        <v>0</v>
      </c>
      <c r="O2655" s="8" t="s">
        <v>45</v>
      </c>
      <c r="P2655" s="29">
        <f>Produccion[[#This Row],[Kilos Producidos]]*VLOOKUP(Produccion[[#This Row],[PRODUCTO]],ValorXKG[#All],2,FALSE)</f>
        <v>0</v>
      </c>
    </row>
    <row r="2656" spans="4:16" x14ac:dyDescent="0.25">
      <c r="D2656" s="4" t="s">
        <v>825</v>
      </c>
      <c r="E2656" s="5">
        <v>44921</v>
      </c>
      <c r="F2656" s="6">
        <v>0.25</v>
      </c>
      <c r="G2656" s="6">
        <v>0.2986111111111111</v>
      </c>
      <c r="H2656" s="6">
        <f>MOD(Produccion[HORA FIN]-Produccion[HORA INICIO],1)</f>
        <v>4.8611111111111105E-2</v>
      </c>
      <c r="I2656" s="16" t="s">
        <v>22</v>
      </c>
      <c r="J2656" s="7" t="s">
        <v>66</v>
      </c>
      <c r="K2656" s="7" t="s">
        <v>23</v>
      </c>
      <c r="L2656" s="7"/>
      <c r="M2656" s="7"/>
      <c r="N2656" s="7">
        <f>Produccion[[#This Row],[Cant. Bolsas]]*Produccion[[#This Row],[Kilos Bolsa]]</f>
        <v>0</v>
      </c>
      <c r="O2656" s="8" t="s">
        <v>45</v>
      </c>
      <c r="P2656" s="29">
        <f>Produccion[[#This Row],[Kilos Producidos]]*VLOOKUP(Produccion[[#This Row],[PRODUCTO]],ValorXKG[#All],2,FALSE)</f>
        <v>0</v>
      </c>
    </row>
    <row r="2657" spans="4:16" x14ac:dyDescent="0.25">
      <c r="D2657" s="4" t="s">
        <v>825</v>
      </c>
      <c r="E2657" s="5">
        <v>44921</v>
      </c>
      <c r="F2657" s="6">
        <v>0.2986111111111111</v>
      </c>
      <c r="G2657" s="6">
        <v>0.58333333333333337</v>
      </c>
      <c r="H2657" s="6">
        <f>MOD(Produccion[HORA FIN]-Produccion[HORA INICIO],1)</f>
        <v>0.28472222222222227</v>
      </c>
      <c r="I2657" s="16" t="s">
        <v>636</v>
      </c>
      <c r="J2657" s="7" t="s">
        <v>66</v>
      </c>
      <c r="K2657" s="7" t="s">
        <v>13</v>
      </c>
      <c r="L2657" s="7">
        <v>97</v>
      </c>
      <c r="M2657" s="7">
        <v>20</v>
      </c>
      <c r="N2657" s="7">
        <f>Produccion[[#This Row],[Cant. Bolsas]]*Produccion[[#This Row],[Kilos Bolsa]]</f>
        <v>1940</v>
      </c>
      <c r="O2657" s="8" t="s">
        <v>827</v>
      </c>
      <c r="P2657" s="29">
        <f>Produccion[[#This Row],[Kilos Producidos]]*VLOOKUP(Produccion[[#This Row],[PRODUCTO]],ValorXKG[#All],2,FALSE)</f>
        <v>194000</v>
      </c>
    </row>
    <row r="2658" spans="4:16" x14ac:dyDescent="0.25">
      <c r="D2658" s="4" t="s">
        <v>824</v>
      </c>
      <c r="E2658" s="5">
        <v>44921</v>
      </c>
      <c r="F2658" s="6">
        <v>0.58333333333333337</v>
      </c>
      <c r="G2658" s="6">
        <v>0.91666666666666663</v>
      </c>
      <c r="H2658" s="6">
        <f>MOD(Produccion[HORA FIN]-Produccion[HORA INICIO],1)</f>
        <v>0.33333333333333326</v>
      </c>
      <c r="I2658" s="16" t="s">
        <v>637</v>
      </c>
      <c r="J2658" s="7" t="s">
        <v>783</v>
      </c>
      <c r="K2658" s="7" t="s">
        <v>13</v>
      </c>
      <c r="L2658" s="7">
        <v>11</v>
      </c>
      <c r="M2658" s="7">
        <v>20</v>
      </c>
      <c r="N2658" s="7">
        <f>Produccion[[#This Row],[Cant. Bolsas]]*Produccion[[#This Row],[Kilos Bolsa]]</f>
        <v>220</v>
      </c>
      <c r="O2658" s="8" t="s">
        <v>827</v>
      </c>
      <c r="P2658" s="29">
        <f>Produccion[[#This Row],[Kilos Producidos]]*VLOOKUP(Produccion[[#This Row],[PRODUCTO]],ValorXKG[#All],2,FALSE)</f>
        <v>22000</v>
      </c>
    </row>
    <row r="2659" spans="4:16" x14ac:dyDescent="0.25">
      <c r="D2659" s="4" t="s">
        <v>824</v>
      </c>
      <c r="E2659" s="5">
        <v>44921</v>
      </c>
      <c r="F2659" s="6">
        <v>0.58333333333333337</v>
      </c>
      <c r="G2659" s="6">
        <v>0.91666666666666663</v>
      </c>
      <c r="H2659" s="6">
        <f>MOD(Produccion[HORA FIN]-Produccion[HORA INICIO],1)</f>
        <v>0.33333333333333326</v>
      </c>
      <c r="I2659" s="16" t="s">
        <v>638</v>
      </c>
      <c r="J2659" s="7" t="s">
        <v>783</v>
      </c>
      <c r="K2659" s="7" t="s">
        <v>13</v>
      </c>
      <c r="L2659" s="7">
        <v>22</v>
      </c>
      <c r="M2659" s="7">
        <v>50</v>
      </c>
      <c r="N2659" s="7">
        <f>Produccion[[#This Row],[Cant. Bolsas]]*Produccion[[#This Row],[Kilos Bolsa]]</f>
        <v>1100</v>
      </c>
      <c r="O2659" s="8" t="s">
        <v>827</v>
      </c>
      <c r="P2659" s="29">
        <f>Produccion[[#This Row],[Kilos Producidos]]*VLOOKUP(Produccion[[#This Row],[PRODUCTO]],ValorXKG[#All],2,FALSE)</f>
        <v>110000</v>
      </c>
    </row>
    <row r="2660" spans="4:16" x14ac:dyDescent="0.25">
      <c r="D2660" s="4" t="s">
        <v>826</v>
      </c>
      <c r="E2660" s="5">
        <v>44921</v>
      </c>
      <c r="F2660" s="6">
        <v>0.91666666666666663</v>
      </c>
      <c r="G2660" s="6">
        <v>0.25</v>
      </c>
      <c r="H2660" s="6">
        <f>MOD(Produccion[HORA FIN]-Produccion[HORA INICIO],1)</f>
        <v>0.33333333333333337</v>
      </c>
      <c r="I2660" s="16" t="s">
        <v>639</v>
      </c>
      <c r="J2660" s="7" t="s">
        <v>788</v>
      </c>
      <c r="K2660" s="7" t="s">
        <v>13</v>
      </c>
      <c r="L2660" s="7">
        <v>49</v>
      </c>
      <c r="M2660" s="7">
        <v>50</v>
      </c>
      <c r="N2660" s="7">
        <f>Produccion[[#This Row],[Cant. Bolsas]]*Produccion[[#This Row],[Kilos Bolsa]]</f>
        <v>2450</v>
      </c>
      <c r="O2660" s="8" t="s">
        <v>827</v>
      </c>
      <c r="P2660" s="29">
        <f>Produccion[[#This Row],[Kilos Producidos]]*VLOOKUP(Produccion[[#This Row],[PRODUCTO]],ValorXKG[#All],2,FALSE)</f>
        <v>245000</v>
      </c>
    </row>
    <row r="2661" spans="4:16" x14ac:dyDescent="0.25">
      <c r="D2661" s="4" t="s">
        <v>825</v>
      </c>
      <c r="E2661" s="5">
        <v>44922</v>
      </c>
      <c r="F2661" s="6">
        <v>0.25</v>
      </c>
      <c r="G2661" s="6">
        <v>0.31944444444444442</v>
      </c>
      <c r="H2661" s="6">
        <f>MOD(Produccion[HORA FIN]-Produccion[HORA INICIO],1)</f>
        <v>6.944444444444442E-2</v>
      </c>
      <c r="I2661" s="16" t="s">
        <v>22</v>
      </c>
      <c r="J2661" s="7" t="s">
        <v>66</v>
      </c>
      <c r="K2661" s="7" t="s">
        <v>23</v>
      </c>
      <c r="L2661" s="7"/>
      <c r="M2661" s="7"/>
      <c r="N2661" s="7">
        <f>Produccion[[#This Row],[Cant. Bolsas]]*Produccion[[#This Row],[Kilos Bolsa]]</f>
        <v>0</v>
      </c>
      <c r="O2661" s="8" t="s">
        <v>28</v>
      </c>
      <c r="P2661" s="29">
        <f>Produccion[[#This Row],[Kilos Producidos]]*VLOOKUP(Produccion[[#This Row],[PRODUCTO]],ValorXKG[#All],2,FALSE)</f>
        <v>0</v>
      </c>
    </row>
    <row r="2662" spans="4:16" x14ac:dyDescent="0.25">
      <c r="D2662" s="4" t="s">
        <v>825</v>
      </c>
      <c r="E2662" s="5">
        <v>44922</v>
      </c>
      <c r="F2662" s="6">
        <v>0.31944444444444442</v>
      </c>
      <c r="G2662" s="6">
        <v>0.375</v>
      </c>
      <c r="H2662" s="6">
        <f>MOD(Produccion[HORA FIN]-Produccion[HORA INICIO],1)</f>
        <v>5.555555555555558E-2</v>
      </c>
      <c r="I2662" s="16" t="s">
        <v>62</v>
      </c>
      <c r="J2662" s="7" t="s">
        <v>66</v>
      </c>
      <c r="K2662" s="7" t="s">
        <v>13</v>
      </c>
      <c r="L2662" s="7">
        <v>8</v>
      </c>
      <c r="M2662" s="7">
        <v>50</v>
      </c>
      <c r="N2662" s="7">
        <f>Produccion[[#This Row],[Cant. Bolsas]]*Produccion[[#This Row],[Kilos Bolsa]]</f>
        <v>400</v>
      </c>
      <c r="O2662" s="8" t="s">
        <v>827</v>
      </c>
      <c r="P2662" s="29">
        <f>Produccion[[#This Row],[Kilos Producidos]]*VLOOKUP(Produccion[[#This Row],[PRODUCTO]],ValorXKG[#All],2,FALSE)</f>
        <v>40000</v>
      </c>
    </row>
    <row r="2663" spans="4:16" x14ac:dyDescent="0.25">
      <c r="D2663" s="4" t="s">
        <v>825</v>
      </c>
      <c r="E2663" s="5">
        <v>44922</v>
      </c>
      <c r="F2663" s="6">
        <v>0.375</v>
      </c>
      <c r="G2663" s="6">
        <v>0.39583333333333331</v>
      </c>
      <c r="H2663" s="6">
        <f>MOD(Produccion[HORA FIN]-Produccion[HORA INICIO],1)</f>
        <v>2.0833333333333315E-2</v>
      </c>
      <c r="I2663" s="16" t="s">
        <v>22</v>
      </c>
      <c r="J2663" s="7" t="s">
        <v>66</v>
      </c>
      <c r="K2663" s="7" t="s">
        <v>23</v>
      </c>
      <c r="L2663" s="7"/>
      <c r="M2663" s="7"/>
      <c r="N2663" s="7">
        <f>Produccion[[#This Row],[Cant. Bolsas]]*Produccion[[#This Row],[Kilos Bolsa]]</f>
        <v>0</v>
      </c>
      <c r="O2663" s="8" t="s">
        <v>45</v>
      </c>
      <c r="P2663" s="29">
        <f>Produccion[[#This Row],[Kilos Producidos]]*VLOOKUP(Produccion[[#This Row],[PRODUCTO]],ValorXKG[#All],2,FALSE)</f>
        <v>0</v>
      </c>
    </row>
    <row r="2664" spans="4:16" x14ac:dyDescent="0.25">
      <c r="D2664" s="4" t="s">
        <v>825</v>
      </c>
      <c r="E2664" s="5">
        <v>44922</v>
      </c>
      <c r="F2664" s="6">
        <v>0.39583333333333331</v>
      </c>
      <c r="G2664" s="6">
        <v>0.58333333333333337</v>
      </c>
      <c r="H2664" s="6">
        <f>MOD(Produccion[HORA FIN]-Produccion[HORA INICIO],1)</f>
        <v>0.18750000000000006</v>
      </c>
      <c r="I2664" s="16" t="s">
        <v>280</v>
      </c>
      <c r="J2664" s="7" t="s">
        <v>66</v>
      </c>
      <c r="K2664" s="7" t="s">
        <v>32</v>
      </c>
      <c r="L2664" s="7">
        <v>44</v>
      </c>
      <c r="M2664" s="7">
        <v>30</v>
      </c>
      <c r="N2664" s="7">
        <f>Produccion[[#This Row],[Cant. Bolsas]]*Produccion[[#This Row],[Kilos Bolsa]]</f>
        <v>1320</v>
      </c>
      <c r="O2664" s="8" t="s">
        <v>45</v>
      </c>
      <c r="P2664" s="29">
        <f>Produccion[[#This Row],[Kilos Producidos]]*VLOOKUP(Produccion[[#This Row],[PRODUCTO]],ValorXKG[#All],2,FALSE)</f>
        <v>151800</v>
      </c>
    </row>
    <row r="2665" spans="4:16" x14ac:dyDescent="0.25">
      <c r="D2665" s="4" t="s">
        <v>824</v>
      </c>
      <c r="E2665" s="5">
        <v>44922</v>
      </c>
      <c r="F2665" s="6">
        <v>0.58333333333333337</v>
      </c>
      <c r="G2665" s="6">
        <v>0.75</v>
      </c>
      <c r="H2665" s="6">
        <f>MOD(Produccion[HORA FIN]-Produccion[HORA INICIO],1)</f>
        <v>0.16666666666666663</v>
      </c>
      <c r="I2665" s="16" t="s">
        <v>21</v>
      </c>
      <c r="J2665" s="7" t="s">
        <v>595</v>
      </c>
      <c r="K2665" s="7" t="s">
        <v>64</v>
      </c>
      <c r="L2665" s="7">
        <v>30</v>
      </c>
      <c r="M2665" s="7">
        <v>30</v>
      </c>
      <c r="N2665" s="7">
        <f>Produccion[[#This Row],[Cant. Bolsas]]*Produccion[[#This Row],[Kilos Bolsa]]</f>
        <v>900</v>
      </c>
      <c r="O2665" s="8" t="s">
        <v>827</v>
      </c>
      <c r="P2665" s="29">
        <f>Produccion[[#This Row],[Kilos Producidos]]*VLOOKUP(Produccion[[#This Row],[PRODUCTO]],ValorXKG[#All],2,FALSE)</f>
        <v>103500</v>
      </c>
    </row>
    <row r="2666" spans="4:16" x14ac:dyDescent="0.25">
      <c r="D2666" s="4" t="s">
        <v>824</v>
      </c>
      <c r="E2666" s="5">
        <v>44922</v>
      </c>
      <c r="F2666" s="6">
        <v>0.75</v>
      </c>
      <c r="G2666" s="6">
        <v>0.91666666666666663</v>
      </c>
      <c r="H2666" s="6">
        <f>MOD(Produccion[HORA FIN]-Produccion[HORA INICIO],1)</f>
        <v>0.16666666666666663</v>
      </c>
      <c r="I2666" s="16" t="s">
        <v>22</v>
      </c>
      <c r="J2666" s="7" t="s">
        <v>595</v>
      </c>
      <c r="K2666" s="7" t="s">
        <v>23</v>
      </c>
      <c r="L2666" s="7"/>
      <c r="M2666" s="7"/>
      <c r="N2666" s="7">
        <f>Produccion[[#This Row],[Cant. Bolsas]]*Produccion[[#This Row],[Kilos Bolsa]]</f>
        <v>0</v>
      </c>
      <c r="O2666" s="8" t="s">
        <v>45</v>
      </c>
      <c r="P2666" s="29">
        <f>Produccion[[#This Row],[Kilos Producidos]]*VLOOKUP(Produccion[[#This Row],[PRODUCTO]],ValorXKG[#All],2,FALSE)</f>
        <v>0</v>
      </c>
    </row>
    <row r="2667" spans="4:16" x14ac:dyDescent="0.25">
      <c r="D2667" s="4" t="s">
        <v>826</v>
      </c>
      <c r="E2667" s="5">
        <v>44922</v>
      </c>
      <c r="F2667" s="6">
        <v>0.91666666666666663</v>
      </c>
      <c r="G2667" s="6">
        <v>0.95833333333333337</v>
      </c>
      <c r="H2667" s="6">
        <f>MOD(Produccion[HORA FIN]-Produccion[HORA INICIO],1)</f>
        <v>4.1666666666666741E-2</v>
      </c>
      <c r="I2667" s="16" t="s">
        <v>22</v>
      </c>
      <c r="J2667" s="7" t="s">
        <v>788</v>
      </c>
      <c r="K2667" s="7" t="s">
        <v>23</v>
      </c>
      <c r="L2667" s="7"/>
      <c r="M2667" s="7"/>
      <c r="N2667" s="7">
        <f>Produccion[[#This Row],[Cant. Bolsas]]*Produccion[[#This Row],[Kilos Bolsa]]</f>
        <v>0</v>
      </c>
      <c r="O2667" s="8" t="s">
        <v>45</v>
      </c>
      <c r="P2667" s="29">
        <f>Produccion[[#This Row],[Kilos Producidos]]*VLOOKUP(Produccion[[#This Row],[PRODUCTO]],ValorXKG[#All],2,FALSE)</f>
        <v>0</v>
      </c>
    </row>
    <row r="2668" spans="4:16" x14ac:dyDescent="0.25">
      <c r="D2668" s="4" t="s">
        <v>826</v>
      </c>
      <c r="E2668" s="5">
        <v>44922</v>
      </c>
      <c r="F2668" s="6">
        <v>0.95833333333333337</v>
      </c>
      <c r="G2668" s="6">
        <v>8.3333333333333329E-2</v>
      </c>
      <c r="H2668" s="6">
        <f>MOD(Produccion[HORA FIN]-Produccion[HORA INICIO],1)</f>
        <v>0.125</v>
      </c>
      <c r="I2668" s="16" t="s">
        <v>33</v>
      </c>
      <c r="J2668" s="7" t="s">
        <v>788</v>
      </c>
      <c r="K2668" s="7" t="s">
        <v>32</v>
      </c>
      <c r="L2668" s="7">
        <v>24</v>
      </c>
      <c r="M2668" s="7">
        <v>30</v>
      </c>
      <c r="N2668" s="7">
        <f>Produccion[[#This Row],[Cant. Bolsas]]*Produccion[[#This Row],[Kilos Bolsa]]</f>
        <v>720</v>
      </c>
      <c r="O2668" s="8" t="s">
        <v>827</v>
      </c>
      <c r="P2668" s="29">
        <f>Produccion[[#This Row],[Kilos Producidos]]*VLOOKUP(Produccion[[#This Row],[PRODUCTO]],ValorXKG[#All],2,FALSE)</f>
        <v>82800</v>
      </c>
    </row>
    <row r="2669" spans="4:16" x14ac:dyDescent="0.25">
      <c r="D2669" s="4" t="s">
        <v>826</v>
      </c>
      <c r="E2669" s="5">
        <v>44922</v>
      </c>
      <c r="F2669" s="6">
        <v>8.3333333333333329E-2</v>
      </c>
      <c r="G2669" s="6">
        <v>0.25</v>
      </c>
      <c r="H2669" s="6">
        <f>MOD(Produccion[HORA FIN]-Produccion[HORA INICIO],1)</f>
        <v>0.16666666666666669</v>
      </c>
      <c r="I2669" s="16" t="s">
        <v>396</v>
      </c>
      <c r="J2669" s="7" t="s">
        <v>788</v>
      </c>
      <c r="K2669" s="7" t="s">
        <v>331</v>
      </c>
      <c r="L2669" s="7">
        <v>33</v>
      </c>
      <c r="M2669" s="7">
        <v>30</v>
      </c>
      <c r="N2669" s="7">
        <f>Produccion[[#This Row],[Cant. Bolsas]]*Produccion[[#This Row],[Kilos Bolsa]]</f>
        <v>990</v>
      </c>
      <c r="O2669" s="8" t="s">
        <v>827</v>
      </c>
      <c r="P2669" s="29">
        <f>Produccion[[#This Row],[Kilos Producidos]]*VLOOKUP(Produccion[[#This Row],[PRODUCTO]],ValorXKG[#All],2,FALSE)</f>
        <v>113850</v>
      </c>
    </row>
    <row r="2670" spans="4:16" x14ac:dyDescent="0.25">
      <c r="D2670" s="4" t="s">
        <v>825</v>
      </c>
      <c r="E2670" s="5">
        <v>44923</v>
      </c>
      <c r="F2670" s="6">
        <v>0.25</v>
      </c>
      <c r="G2670" s="6">
        <v>0.35416666666666669</v>
      </c>
      <c r="H2670" s="6">
        <f>MOD(Produccion[HORA FIN]-Produccion[HORA INICIO],1)</f>
        <v>0.10416666666666669</v>
      </c>
      <c r="I2670" s="16" t="s">
        <v>81</v>
      </c>
      <c r="J2670" s="7" t="s">
        <v>66</v>
      </c>
      <c r="K2670" s="7" t="s">
        <v>331</v>
      </c>
      <c r="L2670" s="7">
        <v>18</v>
      </c>
      <c r="M2670" s="7">
        <v>30</v>
      </c>
      <c r="N2670" s="7">
        <f>Produccion[[#This Row],[Cant. Bolsas]]*Produccion[[#This Row],[Kilos Bolsa]]</f>
        <v>540</v>
      </c>
      <c r="O2670" s="8" t="s">
        <v>827</v>
      </c>
      <c r="P2670" s="29">
        <f>Produccion[[#This Row],[Kilos Producidos]]*VLOOKUP(Produccion[[#This Row],[PRODUCTO]],ValorXKG[#All],2,FALSE)</f>
        <v>62100</v>
      </c>
    </row>
    <row r="2671" spans="4:16" x14ac:dyDescent="0.25">
      <c r="D2671" s="4" t="s">
        <v>825</v>
      </c>
      <c r="E2671" s="5">
        <v>44923</v>
      </c>
      <c r="F2671" s="6">
        <v>0.35416666666666669</v>
      </c>
      <c r="G2671" s="6">
        <v>0.38541666666666669</v>
      </c>
      <c r="H2671" s="6">
        <f>MOD(Produccion[HORA FIN]-Produccion[HORA INICIO],1)</f>
        <v>3.125E-2</v>
      </c>
      <c r="I2671" s="16" t="s">
        <v>22</v>
      </c>
      <c r="J2671" s="7" t="s">
        <v>66</v>
      </c>
      <c r="K2671" s="7" t="s">
        <v>23</v>
      </c>
      <c r="L2671" s="7"/>
      <c r="M2671" s="7"/>
      <c r="N2671" s="7">
        <f>Produccion[[#This Row],[Cant. Bolsas]]*Produccion[[#This Row],[Kilos Bolsa]]</f>
        <v>0</v>
      </c>
      <c r="O2671" s="8" t="s">
        <v>28</v>
      </c>
      <c r="P2671" s="29">
        <f>Produccion[[#This Row],[Kilos Producidos]]*VLOOKUP(Produccion[[#This Row],[PRODUCTO]],ValorXKG[#All],2,FALSE)</f>
        <v>0</v>
      </c>
    </row>
    <row r="2672" spans="4:16" x14ac:dyDescent="0.25">
      <c r="D2672" s="4" t="s">
        <v>825</v>
      </c>
      <c r="E2672" s="5">
        <v>44923</v>
      </c>
      <c r="F2672" s="6">
        <v>0.38541666666666669</v>
      </c>
      <c r="G2672" s="6">
        <v>0.58333333333333337</v>
      </c>
      <c r="H2672" s="6">
        <f>MOD(Produccion[HORA FIN]-Produccion[HORA INICIO],1)</f>
        <v>0.19791666666666669</v>
      </c>
      <c r="I2672" s="16" t="s">
        <v>640</v>
      </c>
      <c r="J2672" s="7" t="s">
        <v>66</v>
      </c>
      <c r="K2672" s="7" t="s">
        <v>36</v>
      </c>
      <c r="L2672" s="7">
        <v>29</v>
      </c>
      <c r="M2672" s="7">
        <v>30</v>
      </c>
      <c r="N2672" s="7">
        <f>Produccion[[#This Row],[Cant. Bolsas]]*Produccion[[#This Row],[Kilos Bolsa]]</f>
        <v>870</v>
      </c>
      <c r="O2672" s="8" t="s">
        <v>827</v>
      </c>
      <c r="P2672" s="29">
        <f>Produccion[[#This Row],[Kilos Producidos]]*VLOOKUP(Produccion[[#This Row],[PRODUCTO]],ValorXKG[#All],2,FALSE)</f>
        <v>100050</v>
      </c>
    </row>
    <row r="2673" spans="4:16" x14ac:dyDescent="0.25">
      <c r="D2673" s="4" t="s">
        <v>825</v>
      </c>
      <c r="E2673" s="5">
        <v>44923</v>
      </c>
      <c r="F2673" s="6">
        <v>0.38541666666666669</v>
      </c>
      <c r="G2673" s="6">
        <v>0.58333333333333337</v>
      </c>
      <c r="H2673" s="6">
        <f>MOD(Produccion[HORA FIN]-Produccion[HORA INICIO],1)</f>
        <v>0.19791666666666669</v>
      </c>
      <c r="I2673" s="16" t="s">
        <v>641</v>
      </c>
      <c r="J2673" s="7" t="s">
        <v>66</v>
      </c>
      <c r="K2673" s="7" t="s">
        <v>38</v>
      </c>
      <c r="L2673" s="7">
        <v>29</v>
      </c>
      <c r="M2673" s="7">
        <v>20</v>
      </c>
      <c r="N2673" s="7">
        <f>Produccion[[#This Row],[Cant. Bolsas]]*Produccion[[#This Row],[Kilos Bolsa]]</f>
        <v>580</v>
      </c>
      <c r="O2673" s="8" t="s">
        <v>827</v>
      </c>
      <c r="P2673" s="29">
        <f>Produccion[[#This Row],[Kilos Producidos]]*VLOOKUP(Produccion[[#This Row],[PRODUCTO]],ValorXKG[#All],2,FALSE)</f>
        <v>95700</v>
      </c>
    </row>
    <row r="2674" spans="4:16" x14ac:dyDescent="0.25">
      <c r="D2674" s="4" t="s">
        <v>824</v>
      </c>
      <c r="E2674" s="5">
        <v>44923</v>
      </c>
      <c r="F2674" s="6">
        <v>0.58333333333333337</v>
      </c>
      <c r="G2674" s="6">
        <v>0.91666666666666663</v>
      </c>
      <c r="H2674" s="6">
        <f>MOD(Produccion[HORA FIN]-Produccion[HORA INICIO],1)</f>
        <v>0.33333333333333326</v>
      </c>
      <c r="I2674" s="16" t="s">
        <v>21</v>
      </c>
      <c r="J2674" s="7" t="s">
        <v>783</v>
      </c>
      <c r="K2674" s="7" t="s">
        <v>36</v>
      </c>
      <c r="L2674" s="7">
        <v>30</v>
      </c>
      <c r="M2674" s="7">
        <v>30</v>
      </c>
      <c r="N2674" s="7">
        <f>Produccion[[#This Row],[Cant. Bolsas]]*Produccion[[#This Row],[Kilos Bolsa]]</f>
        <v>900</v>
      </c>
      <c r="O2674" s="8" t="s">
        <v>827</v>
      </c>
      <c r="P2674" s="29">
        <f>Produccion[[#This Row],[Kilos Producidos]]*VLOOKUP(Produccion[[#This Row],[PRODUCTO]],ValorXKG[#All],2,FALSE)</f>
        <v>103500</v>
      </c>
    </row>
    <row r="2675" spans="4:16" x14ac:dyDescent="0.25">
      <c r="D2675" s="4" t="s">
        <v>824</v>
      </c>
      <c r="E2675" s="5">
        <v>44923</v>
      </c>
      <c r="F2675" s="6">
        <v>0.58333333333333337</v>
      </c>
      <c r="G2675" s="6">
        <v>0.91666666666666663</v>
      </c>
      <c r="H2675" s="6">
        <f>MOD(Produccion[HORA FIN]-Produccion[HORA INICIO],1)</f>
        <v>0.33333333333333326</v>
      </c>
      <c r="I2675" s="16" t="s">
        <v>158</v>
      </c>
      <c r="J2675" s="7" t="s">
        <v>783</v>
      </c>
      <c r="K2675" s="7" t="s">
        <v>38</v>
      </c>
      <c r="L2675" s="7">
        <v>30</v>
      </c>
      <c r="M2675" s="7">
        <v>20</v>
      </c>
      <c r="N2675" s="7">
        <f>Produccion[[#This Row],[Cant. Bolsas]]*Produccion[[#This Row],[Kilos Bolsa]]</f>
        <v>600</v>
      </c>
      <c r="O2675" s="8" t="s">
        <v>827</v>
      </c>
      <c r="P2675" s="29">
        <f>Produccion[[#This Row],[Kilos Producidos]]*VLOOKUP(Produccion[[#This Row],[PRODUCTO]],ValorXKG[#All],2,FALSE)</f>
        <v>99000</v>
      </c>
    </row>
    <row r="2676" spans="4:16" x14ac:dyDescent="0.25">
      <c r="D2676" s="4" t="s">
        <v>826</v>
      </c>
      <c r="E2676" s="5">
        <v>44923</v>
      </c>
      <c r="F2676" s="6">
        <v>0.91666666666666663</v>
      </c>
      <c r="G2676" s="6">
        <v>0</v>
      </c>
      <c r="H2676" s="6">
        <f>MOD(Produccion[HORA FIN]-Produccion[HORA INICIO],1)</f>
        <v>8.333333333333337E-2</v>
      </c>
      <c r="I2676" s="16" t="s">
        <v>22</v>
      </c>
      <c r="J2676" s="7" t="s">
        <v>788</v>
      </c>
      <c r="K2676" s="7" t="s">
        <v>23</v>
      </c>
      <c r="L2676" s="7">
        <v>0</v>
      </c>
      <c r="M2676" s="7">
        <v>0</v>
      </c>
      <c r="N2676" s="7">
        <f>Produccion[[#This Row],[Cant. Bolsas]]*Produccion[[#This Row],[Kilos Bolsa]]</f>
        <v>0</v>
      </c>
      <c r="O2676" s="8" t="s">
        <v>317</v>
      </c>
      <c r="P2676" s="29">
        <f>Produccion[[#This Row],[Kilos Producidos]]*VLOOKUP(Produccion[[#This Row],[PRODUCTO]],ValorXKG[#All],2,FALSE)</f>
        <v>0</v>
      </c>
    </row>
    <row r="2677" spans="4:16" x14ac:dyDescent="0.25">
      <c r="D2677" s="4" t="s">
        <v>826</v>
      </c>
      <c r="E2677" s="5">
        <v>44923</v>
      </c>
      <c r="F2677" s="6">
        <v>0</v>
      </c>
      <c r="G2677" s="6">
        <v>0.25</v>
      </c>
      <c r="H2677" s="6">
        <f>MOD(Produccion[HORA FIN]-Produccion[HORA INICIO],1)</f>
        <v>0.25</v>
      </c>
      <c r="I2677" s="16" t="s">
        <v>179</v>
      </c>
      <c r="J2677" s="7" t="s">
        <v>788</v>
      </c>
      <c r="K2677" s="7" t="s">
        <v>13</v>
      </c>
      <c r="L2677" s="7">
        <v>44</v>
      </c>
      <c r="M2677" s="7">
        <v>50</v>
      </c>
      <c r="N2677" s="7">
        <f>Produccion[[#This Row],[Cant. Bolsas]]*Produccion[[#This Row],[Kilos Bolsa]]</f>
        <v>2200</v>
      </c>
      <c r="O2677" s="8" t="s">
        <v>827</v>
      </c>
      <c r="P2677" s="29">
        <f>Produccion[[#This Row],[Kilos Producidos]]*VLOOKUP(Produccion[[#This Row],[PRODUCTO]],ValorXKG[#All],2,FALSE)</f>
        <v>220000</v>
      </c>
    </row>
    <row r="2678" spans="4:16" x14ac:dyDescent="0.25">
      <c r="D2678" s="4" t="s">
        <v>825</v>
      </c>
      <c r="E2678" s="5">
        <v>44924</v>
      </c>
      <c r="F2678" s="6">
        <v>0.25</v>
      </c>
      <c r="G2678" s="6">
        <v>0.33680555555555558</v>
      </c>
      <c r="H2678" s="6">
        <f>MOD(Produccion[HORA FIN]-Produccion[HORA INICIO],1)</f>
        <v>8.680555555555558E-2</v>
      </c>
      <c r="I2678" s="16" t="s">
        <v>81</v>
      </c>
      <c r="J2678" s="7" t="s">
        <v>503</v>
      </c>
      <c r="K2678" s="7" t="s">
        <v>13</v>
      </c>
      <c r="L2678" s="7">
        <v>9</v>
      </c>
      <c r="M2678" s="7">
        <v>50</v>
      </c>
      <c r="N2678" s="7">
        <f>Produccion[[#This Row],[Cant. Bolsas]]*Produccion[[#This Row],[Kilos Bolsa]]</f>
        <v>450</v>
      </c>
      <c r="O2678" s="8" t="s">
        <v>827</v>
      </c>
      <c r="P2678" s="29">
        <f>Produccion[[#This Row],[Kilos Producidos]]*VLOOKUP(Produccion[[#This Row],[PRODUCTO]],ValorXKG[#All],2,FALSE)</f>
        <v>45000</v>
      </c>
    </row>
    <row r="2679" spans="4:16" x14ac:dyDescent="0.25">
      <c r="D2679" s="4" t="s">
        <v>825</v>
      </c>
      <c r="E2679" s="5">
        <v>44924</v>
      </c>
      <c r="F2679" s="6">
        <v>0.33680555555555558</v>
      </c>
      <c r="G2679" s="6">
        <v>0.375</v>
      </c>
      <c r="H2679" s="6">
        <f>MOD(Produccion[HORA FIN]-Produccion[HORA INICIO],1)</f>
        <v>3.819444444444442E-2</v>
      </c>
      <c r="I2679" s="16" t="s">
        <v>22</v>
      </c>
      <c r="J2679" s="7" t="s">
        <v>503</v>
      </c>
      <c r="K2679" s="7" t="s">
        <v>23</v>
      </c>
      <c r="L2679" s="7"/>
      <c r="M2679" s="7"/>
      <c r="N2679" s="7">
        <f>Produccion[[#This Row],[Cant. Bolsas]]*Produccion[[#This Row],[Kilos Bolsa]]</f>
        <v>0</v>
      </c>
      <c r="O2679" s="8" t="s">
        <v>45</v>
      </c>
      <c r="P2679" s="29">
        <f>Produccion[[#This Row],[Kilos Producidos]]*VLOOKUP(Produccion[[#This Row],[PRODUCTO]],ValorXKG[#All],2,FALSE)</f>
        <v>0</v>
      </c>
    </row>
    <row r="2680" spans="4:16" x14ac:dyDescent="0.25">
      <c r="D2680" s="4" t="s">
        <v>825</v>
      </c>
      <c r="E2680" s="5">
        <v>44924</v>
      </c>
      <c r="F2680" s="6">
        <v>0.375</v>
      </c>
      <c r="G2680" s="6">
        <v>0.58333333333333337</v>
      </c>
      <c r="H2680" s="6">
        <f>MOD(Produccion[HORA FIN]-Produccion[HORA INICIO],1)</f>
        <v>0.20833333333333337</v>
      </c>
      <c r="I2680" s="16" t="s">
        <v>306</v>
      </c>
      <c r="J2680" s="7" t="s">
        <v>503</v>
      </c>
      <c r="K2680" s="7" t="s">
        <v>19</v>
      </c>
      <c r="L2680" s="7">
        <v>38</v>
      </c>
      <c r="M2680" s="7">
        <v>50</v>
      </c>
      <c r="N2680" s="7">
        <f>Produccion[[#This Row],[Cant. Bolsas]]*Produccion[[#This Row],[Kilos Bolsa]]</f>
        <v>1900</v>
      </c>
      <c r="O2680" s="8" t="s">
        <v>827</v>
      </c>
      <c r="P2680" s="29">
        <f>Produccion[[#This Row],[Kilos Producidos]]*VLOOKUP(Produccion[[#This Row],[PRODUCTO]],ValorXKG[#All],2,FALSE)</f>
        <v>190000</v>
      </c>
    </row>
    <row r="2681" spans="4:16" x14ac:dyDescent="0.25">
      <c r="D2681" s="4" t="s">
        <v>824</v>
      </c>
      <c r="E2681" s="5">
        <v>44924</v>
      </c>
      <c r="F2681" s="6">
        <v>0.58333333333333337</v>
      </c>
      <c r="G2681" s="6">
        <v>0.625</v>
      </c>
      <c r="H2681" s="6">
        <f>MOD(Produccion[HORA FIN]-Produccion[HORA INICIO],1)</f>
        <v>4.166666666666663E-2</v>
      </c>
      <c r="I2681" s="16" t="s">
        <v>22</v>
      </c>
      <c r="J2681" s="7" t="s">
        <v>783</v>
      </c>
      <c r="K2681" s="7" t="s">
        <v>23</v>
      </c>
      <c r="L2681" s="7"/>
      <c r="M2681" s="7"/>
      <c r="N2681" s="7">
        <f>Produccion[[#This Row],[Cant. Bolsas]]*Produccion[[#This Row],[Kilos Bolsa]]</f>
        <v>0</v>
      </c>
      <c r="O2681" s="8" t="s">
        <v>45</v>
      </c>
      <c r="P2681" s="29">
        <f>Produccion[[#This Row],[Kilos Producidos]]*VLOOKUP(Produccion[[#This Row],[PRODUCTO]],ValorXKG[#All],2,FALSE)</f>
        <v>0</v>
      </c>
    </row>
    <row r="2682" spans="4:16" x14ac:dyDescent="0.25">
      <c r="D2682" s="4" t="s">
        <v>824</v>
      </c>
      <c r="E2682" s="5">
        <v>44924</v>
      </c>
      <c r="F2682" s="6">
        <v>0.625</v>
      </c>
      <c r="G2682" s="6">
        <v>0.91666666666666663</v>
      </c>
      <c r="H2682" s="6">
        <f>MOD(Produccion[HORA FIN]-Produccion[HORA INICIO],1)</f>
        <v>0.29166666666666663</v>
      </c>
      <c r="I2682" s="16" t="s">
        <v>584</v>
      </c>
      <c r="J2682" s="7" t="s">
        <v>783</v>
      </c>
      <c r="K2682" s="7" t="s">
        <v>13</v>
      </c>
      <c r="L2682" s="7">
        <v>45</v>
      </c>
      <c r="M2682" s="7">
        <v>50</v>
      </c>
      <c r="N2682" s="7">
        <f>Produccion[[#This Row],[Cant. Bolsas]]*Produccion[[#This Row],[Kilos Bolsa]]</f>
        <v>2250</v>
      </c>
      <c r="O2682" s="8" t="s">
        <v>827</v>
      </c>
      <c r="P2682" s="29">
        <f>Produccion[[#This Row],[Kilos Producidos]]*VLOOKUP(Produccion[[#This Row],[PRODUCTO]],ValorXKG[#All],2,FALSE)</f>
        <v>225000</v>
      </c>
    </row>
    <row r="2683" spans="4:16" x14ac:dyDescent="0.25">
      <c r="D2683" s="4" t="s">
        <v>826</v>
      </c>
      <c r="E2683" s="5">
        <v>44924</v>
      </c>
      <c r="F2683" s="6">
        <v>0.91666666666666663</v>
      </c>
      <c r="G2683" s="6">
        <v>0.95833333333333337</v>
      </c>
      <c r="H2683" s="6">
        <f>MOD(Produccion[HORA FIN]-Produccion[HORA INICIO],1)</f>
        <v>4.1666666666666741E-2</v>
      </c>
      <c r="I2683" s="16" t="s">
        <v>162</v>
      </c>
      <c r="J2683" s="7" t="s">
        <v>788</v>
      </c>
      <c r="K2683" s="7" t="s">
        <v>13</v>
      </c>
      <c r="L2683" s="7">
        <v>2</v>
      </c>
      <c r="M2683" s="7">
        <v>50</v>
      </c>
      <c r="N2683" s="7">
        <f>Produccion[[#This Row],[Cant. Bolsas]]*Produccion[[#This Row],[Kilos Bolsa]]</f>
        <v>100</v>
      </c>
      <c r="O2683" s="8" t="s">
        <v>827</v>
      </c>
      <c r="P2683" s="29">
        <f>Produccion[[#This Row],[Kilos Producidos]]*VLOOKUP(Produccion[[#This Row],[PRODUCTO]],ValorXKG[#All],2,FALSE)</f>
        <v>10000</v>
      </c>
    </row>
    <row r="2684" spans="4:16" x14ac:dyDescent="0.25">
      <c r="D2684" s="4" t="s">
        <v>826</v>
      </c>
      <c r="E2684" s="5">
        <v>44924</v>
      </c>
      <c r="F2684" s="6">
        <v>0.95833333333333337</v>
      </c>
      <c r="G2684" s="6">
        <v>2.0833333333333332E-2</v>
      </c>
      <c r="H2684" s="6">
        <f>MOD(Produccion[HORA FIN]-Produccion[HORA INICIO],1)</f>
        <v>6.25E-2</v>
      </c>
      <c r="I2684" s="16" t="s">
        <v>22</v>
      </c>
      <c r="J2684" s="7" t="s">
        <v>788</v>
      </c>
      <c r="K2684" s="7" t="s">
        <v>23</v>
      </c>
      <c r="L2684" s="7">
        <v>0</v>
      </c>
      <c r="M2684" s="7">
        <v>0</v>
      </c>
      <c r="N2684" s="7">
        <f>Produccion[[#This Row],[Cant. Bolsas]]*Produccion[[#This Row],[Kilos Bolsa]]</f>
        <v>0</v>
      </c>
      <c r="O2684" s="8" t="s">
        <v>317</v>
      </c>
      <c r="P2684" s="29">
        <f>Produccion[[#This Row],[Kilos Producidos]]*VLOOKUP(Produccion[[#This Row],[PRODUCTO]],ValorXKG[#All],2,FALSE)</f>
        <v>0</v>
      </c>
    </row>
    <row r="2685" spans="4:16" x14ac:dyDescent="0.25">
      <c r="D2685" s="4" t="s">
        <v>826</v>
      </c>
      <c r="E2685" s="5">
        <v>44924</v>
      </c>
      <c r="F2685" s="6">
        <v>2.0833333333333332E-2</v>
      </c>
      <c r="G2685" s="6">
        <v>0.25</v>
      </c>
      <c r="H2685" s="6">
        <f>MOD(Produccion[HORA FIN]-Produccion[HORA INICIO],1)</f>
        <v>0.22916666666666666</v>
      </c>
      <c r="I2685" s="16" t="s">
        <v>433</v>
      </c>
      <c r="J2685" s="7" t="s">
        <v>788</v>
      </c>
      <c r="K2685" s="7" t="s">
        <v>32</v>
      </c>
      <c r="L2685" s="7">
        <v>46</v>
      </c>
      <c r="M2685" s="7">
        <v>30</v>
      </c>
      <c r="N2685" s="7">
        <f>Produccion[[#This Row],[Cant. Bolsas]]*Produccion[[#This Row],[Kilos Bolsa]]</f>
        <v>1380</v>
      </c>
      <c r="O2685" s="8" t="s">
        <v>827</v>
      </c>
      <c r="P2685" s="29">
        <f>Produccion[[#This Row],[Kilos Producidos]]*VLOOKUP(Produccion[[#This Row],[PRODUCTO]],ValorXKG[#All],2,FALSE)</f>
        <v>158700</v>
      </c>
    </row>
    <row r="2686" spans="4:16" x14ac:dyDescent="0.25">
      <c r="D2686" s="4" t="s">
        <v>825</v>
      </c>
      <c r="E2686" s="5">
        <v>44925</v>
      </c>
      <c r="F2686" s="6">
        <v>0.25</v>
      </c>
      <c r="G2686" s="6">
        <v>0.27083333333333331</v>
      </c>
      <c r="H2686" s="6">
        <f>MOD(Produccion[HORA FIN]-Produccion[HORA INICIO],1)</f>
        <v>2.0833333333333315E-2</v>
      </c>
      <c r="I2686" s="16" t="s">
        <v>22</v>
      </c>
      <c r="J2686" s="7" t="s">
        <v>66</v>
      </c>
      <c r="K2686" s="7" t="s">
        <v>23</v>
      </c>
      <c r="L2686" s="7"/>
      <c r="M2686" s="7"/>
      <c r="N2686" s="7">
        <f>Produccion[[#This Row],[Cant. Bolsas]]*Produccion[[#This Row],[Kilos Bolsa]]</f>
        <v>0</v>
      </c>
      <c r="O2686" s="8" t="s">
        <v>45</v>
      </c>
      <c r="P2686" s="29">
        <f>Produccion[[#This Row],[Kilos Producidos]]*VLOOKUP(Produccion[[#This Row],[PRODUCTO]],ValorXKG[#All],2,FALSE)</f>
        <v>0</v>
      </c>
    </row>
    <row r="2687" spans="4:16" x14ac:dyDescent="0.25">
      <c r="D2687" s="4" t="s">
        <v>825</v>
      </c>
      <c r="E2687" s="5">
        <v>44925</v>
      </c>
      <c r="F2687" s="6">
        <v>0.27083333333333331</v>
      </c>
      <c r="G2687" s="6">
        <v>0.58333333333333337</v>
      </c>
      <c r="H2687" s="6">
        <f>MOD(Produccion[HORA FIN]-Produccion[HORA INICIO],1)</f>
        <v>0.31250000000000006</v>
      </c>
      <c r="I2687" s="16" t="s">
        <v>642</v>
      </c>
      <c r="J2687" s="7" t="s">
        <v>66</v>
      </c>
      <c r="K2687" s="7" t="s">
        <v>64</v>
      </c>
      <c r="L2687" s="7">
        <v>46</v>
      </c>
      <c r="M2687" s="7">
        <v>30</v>
      </c>
      <c r="N2687" s="7">
        <f>Produccion[[#This Row],[Cant. Bolsas]]*Produccion[[#This Row],[Kilos Bolsa]]</f>
        <v>1380</v>
      </c>
      <c r="O2687" s="8" t="s">
        <v>827</v>
      </c>
      <c r="P2687" s="29">
        <f>Produccion[[#This Row],[Kilos Producidos]]*VLOOKUP(Produccion[[#This Row],[PRODUCTO]],ValorXKG[#All],2,FALSE)</f>
        <v>158700</v>
      </c>
    </row>
    <row r="2688" spans="4:16" x14ac:dyDescent="0.25">
      <c r="D2688" s="4" t="s">
        <v>824</v>
      </c>
      <c r="E2688" s="5">
        <v>44925</v>
      </c>
      <c r="F2688" s="6">
        <v>0.58333333333333337</v>
      </c>
      <c r="G2688" s="6">
        <v>0.91666666666666663</v>
      </c>
      <c r="H2688" s="6">
        <f>MOD(Produccion[HORA FIN]-Produccion[HORA INICIO],1)</f>
        <v>0.33333333333333326</v>
      </c>
      <c r="I2688" s="16" t="s">
        <v>643</v>
      </c>
      <c r="J2688" s="7" t="s">
        <v>783</v>
      </c>
      <c r="K2688" s="7" t="s">
        <v>64</v>
      </c>
      <c r="L2688" s="7">
        <v>50</v>
      </c>
      <c r="M2688" s="7">
        <v>30</v>
      </c>
      <c r="N2688" s="7">
        <f>Produccion[[#This Row],[Cant. Bolsas]]*Produccion[[#This Row],[Kilos Bolsa]]</f>
        <v>1500</v>
      </c>
      <c r="O2688" s="8" t="s">
        <v>827</v>
      </c>
      <c r="P2688" s="29">
        <f>Produccion[[#This Row],[Kilos Producidos]]*VLOOKUP(Produccion[[#This Row],[PRODUCTO]],ValorXKG[#All],2,FALSE)</f>
        <v>172500</v>
      </c>
    </row>
    <row r="2689" spans="4:16" x14ac:dyDescent="0.25">
      <c r="D2689" s="4" t="s">
        <v>825</v>
      </c>
      <c r="E2689" s="5">
        <v>44928</v>
      </c>
      <c r="F2689" s="6">
        <v>0.25</v>
      </c>
      <c r="G2689" s="6">
        <v>0.35416666666666669</v>
      </c>
      <c r="H2689" s="6">
        <f>MOD(Produccion[HORA FIN]-Produccion[HORA INICIO],1)</f>
        <v>0.10416666666666669</v>
      </c>
      <c r="I2689" s="16" t="s">
        <v>22</v>
      </c>
      <c r="J2689" s="7" t="s">
        <v>66</v>
      </c>
      <c r="K2689" s="7" t="s">
        <v>23</v>
      </c>
      <c r="L2689" s="7"/>
      <c r="M2689" s="7"/>
      <c r="N2689" s="7">
        <f>Produccion[[#This Row],[Cant. Bolsas]]*Produccion[[#This Row],[Kilos Bolsa]]</f>
        <v>0</v>
      </c>
      <c r="O2689" s="8" t="s">
        <v>45</v>
      </c>
      <c r="P2689" s="29">
        <f>Produccion[[#This Row],[Kilos Producidos]]*VLOOKUP(Produccion[[#This Row],[PRODUCTO]],ValorXKG[#All],2,FALSE)</f>
        <v>0</v>
      </c>
    </row>
    <row r="2690" spans="4:16" x14ac:dyDescent="0.25">
      <c r="D2690" s="4" t="s">
        <v>825</v>
      </c>
      <c r="E2690" s="5">
        <v>44928</v>
      </c>
      <c r="F2690" s="6">
        <v>0.35416666666666669</v>
      </c>
      <c r="G2690" s="6">
        <v>0.58333333333333337</v>
      </c>
      <c r="H2690" s="6">
        <f>MOD(Produccion[HORA FIN]-Produccion[HORA INICIO],1)</f>
        <v>0.22916666666666669</v>
      </c>
      <c r="I2690" s="16" t="s">
        <v>644</v>
      </c>
      <c r="J2690" s="7" t="s">
        <v>66</v>
      </c>
      <c r="K2690" s="7" t="s">
        <v>64</v>
      </c>
      <c r="L2690" s="7">
        <v>39</v>
      </c>
      <c r="M2690" s="7">
        <v>30</v>
      </c>
      <c r="N2690" s="7">
        <f>Produccion[[#This Row],[Cant. Bolsas]]*Produccion[[#This Row],[Kilos Bolsa]]</f>
        <v>1170</v>
      </c>
      <c r="O2690" s="8" t="s">
        <v>45</v>
      </c>
      <c r="P2690" s="29">
        <f>Produccion[[#This Row],[Kilos Producidos]]*VLOOKUP(Produccion[[#This Row],[PRODUCTO]],ValorXKG[#All],2,FALSE)</f>
        <v>134550</v>
      </c>
    </row>
    <row r="2691" spans="4:16" x14ac:dyDescent="0.25">
      <c r="D2691" s="4" t="s">
        <v>824</v>
      </c>
      <c r="E2691" s="5">
        <v>44928</v>
      </c>
      <c r="F2691" s="6">
        <v>0.58333333333333337</v>
      </c>
      <c r="G2691" s="6">
        <v>0.91666666666666663</v>
      </c>
      <c r="H2691" s="6">
        <f>MOD(Produccion[HORA FIN]-Produccion[HORA INICIO],1)</f>
        <v>0.33333333333333326</v>
      </c>
      <c r="I2691" s="16" t="s">
        <v>161</v>
      </c>
      <c r="J2691" s="7" t="s">
        <v>783</v>
      </c>
      <c r="K2691" s="7" t="s">
        <v>64</v>
      </c>
      <c r="L2691" s="7">
        <v>55</v>
      </c>
      <c r="M2691" s="7">
        <v>30</v>
      </c>
      <c r="N2691" s="7">
        <f>Produccion[[#This Row],[Cant. Bolsas]]*Produccion[[#This Row],[Kilos Bolsa]]</f>
        <v>1650</v>
      </c>
      <c r="O2691" s="8" t="s">
        <v>45</v>
      </c>
      <c r="P2691" s="29">
        <f>Produccion[[#This Row],[Kilos Producidos]]*VLOOKUP(Produccion[[#This Row],[PRODUCTO]],ValorXKG[#All],2,FALSE)</f>
        <v>189750</v>
      </c>
    </row>
    <row r="2692" spans="4:16" x14ac:dyDescent="0.25">
      <c r="D2692" s="4" t="s">
        <v>826</v>
      </c>
      <c r="E2692" s="5">
        <v>44928</v>
      </c>
      <c r="F2692" s="6">
        <v>0.91666666666666663</v>
      </c>
      <c r="G2692" s="6">
        <v>0</v>
      </c>
      <c r="H2692" s="6">
        <f>MOD(Produccion[HORA FIN]-Produccion[HORA INICIO],1)</f>
        <v>8.333333333333337E-2</v>
      </c>
      <c r="I2692" s="16" t="s">
        <v>16</v>
      </c>
      <c r="J2692" s="7" t="s">
        <v>788</v>
      </c>
      <c r="K2692" s="7" t="s">
        <v>32</v>
      </c>
      <c r="L2692" s="7">
        <v>14</v>
      </c>
      <c r="M2692" s="7">
        <v>30</v>
      </c>
      <c r="N2692" s="7">
        <f>Produccion[[#This Row],[Cant. Bolsas]]*Produccion[[#This Row],[Kilos Bolsa]]</f>
        <v>420</v>
      </c>
      <c r="O2692" s="8" t="s">
        <v>827</v>
      </c>
      <c r="P2692" s="29">
        <f>Produccion[[#This Row],[Kilos Producidos]]*VLOOKUP(Produccion[[#This Row],[PRODUCTO]],ValorXKG[#All],2,FALSE)</f>
        <v>48300</v>
      </c>
    </row>
    <row r="2693" spans="4:16" x14ac:dyDescent="0.25">
      <c r="D2693" s="4" t="s">
        <v>826</v>
      </c>
      <c r="E2693" s="5">
        <v>44928</v>
      </c>
      <c r="F2693" s="6">
        <v>0</v>
      </c>
      <c r="G2693" s="6">
        <v>0.25</v>
      </c>
      <c r="H2693" s="6">
        <f>MOD(Produccion[HORA FIN]-Produccion[HORA INICIO],1)</f>
        <v>0.25</v>
      </c>
      <c r="I2693" s="16" t="s">
        <v>360</v>
      </c>
      <c r="J2693" s="7" t="s">
        <v>788</v>
      </c>
      <c r="K2693" s="7" t="s">
        <v>331</v>
      </c>
      <c r="L2693" s="7">
        <v>63</v>
      </c>
      <c r="M2693" s="7">
        <v>30</v>
      </c>
      <c r="N2693" s="7">
        <f>Produccion[[#This Row],[Cant. Bolsas]]*Produccion[[#This Row],[Kilos Bolsa]]</f>
        <v>1890</v>
      </c>
      <c r="O2693" s="8" t="s">
        <v>827</v>
      </c>
      <c r="P2693" s="29">
        <f>Produccion[[#This Row],[Kilos Producidos]]*VLOOKUP(Produccion[[#This Row],[PRODUCTO]],ValorXKG[#All],2,FALSE)</f>
        <v>217350</v>
      </c>
    </row>
    <row r="2694" spans="4:16" x14ac:dyDescent="0.25">
      <c r="D2694" s="4" t="s">
        <v>825</v>
      </c>
      <c r="E2694" s="5">
        <v>44929</v>
      </c>
      <c r="F2694" s="6">
        <v>0.25</v>
      </c>
      <c r="G2694" s="6">
        <v>0.3125</v>
      </c>
      <c r="H2694" s="6">
        <f>MOD(Produccion[HORA FIN]-Produccion[HORA INICIO],1)</f>
        <v>6.25E-2</v>
      </c>
      <c r="I2694" s="16" t="s">
        <v>40</v>
      </c>
      <c r="J2694" s="7" t="s">
        <v>66</v>
      </c>
      <c r="K2694" s="7" t="s">
        <v>331</v>
      </c>
      <c r="L2694" s="7">
        <v>9</v>
      </c>
      <c r="M2694" s="7">
        <v>30</v>
      </c>
      <c r="N2694" s="7">
        <f>Produccion[[#This Row],[Cant. Bolsas]]*Produccion[[#This Row],[Kilos Bolsa]]</f>
        <v>270</v>
      </c>
      <c r="O2694" s="8" t="s">
        <v>827</v>
      </c>
      <c r="P2694" s="29">
        <f>Produccion[[#This Row],[Kilos Producidos]]*VLOOKUP(Produccion[[#This Row],[PRODUCTO]],ValorXKG[#All],2,FALSE)</f>
        <v>31050</v>
      </c>
    </row>
    <row r="2695" spans="4:16" x14ac:dyDescent="0.25">
      <c r="D2695" s="4" t="s">
        <v>825</v>
      </c>
      <c r="E2695" s="5">
        <v>44929</v>
      </c>
      <c r="F2695" s="6">
        <v>0.3125</v>
      </c>
      <c r="G2695" s="6">
        <v>0.36458333333333331</v>
      </c>
      <c r="H2695" s="6">
        <f>MOD(Produccion[HORA FIN]-Produccion[HORA INICIO],1)</f>
        <v>5.2083333333333315E-2</v>
      </c>
      <c r="I2695" s="16" t="s">
        <v>22</v>
      </c>
      <c r="J2695" s="7" t="s">
        <v>66</v>
      </c>
      <c r="K2695" s="7" t="s">
        <v>23</v>
      </c>
      <c r="L2695" s="7"/>
      <c r="M2695" s="7"/>
      <c r="N2695" s="7">
        <f>Produccion[[#This Row],[Cant. Bolsas]]*Produccion[[#This Row],[Kilos Bolsa]]</f>
        <v>0</v>
      </c>
      <c r="O2695" s="8" t="s">
        <v>28</v>
      </c>
      <c r="P2695" s="29">
        <f>Produccion[[#This Row],[Kilos Producidos]]*VLOOKUP(Produccion[[#This Row],[PRODUCTO]],ValorXKG[#All],2,FALSE)</f>
        <v>0</v>
      </c>
    </row>
    <row r="2696" spans="4:16" x14ac:dyDescent="0.25">
      <c r="D2696" s="4" t="s">
        <v>825</v>
      </c>
      <c r="E2696" s="5">
        <v>44929</v>
      </c>
      <c r="F2696" s="6">
        <v>0.36458333333333331</v>
      </c>
      <c r="G2696" s="6">
        <v>0.47916666666666669</v>
      </c>
      <c r="H2696" s="6">
        <f>MOD(Produccion[HORA FIN]-Produccion[HORA INICIO],1)</f>
        <v>0.11458333333333337</v>
      </c>
      <c r="I2696" s="16" t="s">
        <v>645</v>
      </c>
      <c r="J2696" s="7" t="s">
        <v>503</v>
      </c>
      <c r="K2696" s="7" t="s">
        <v>32</v>
      </c>
      <c r="L2696" s="7">
        <v>20</v>
      </c>
      <c r="M2696" s="7">
        <v>30</v>
      </c>
      <c r="N2696" s="7">
        <f>Produccion[[#This Row],[Cant. Bolsas]]*Produccion[[#This Row],[Kilos Bolsa]]</f>
        <v>600</v>
      </c>
      <c r="O2696" s="8" t="s">
        <v>827</v>
      </c>
      <c r="P2696" s="29">
        <f>Produccion[[#This Row],[Kilos Producidos]]*VLOOKUP(Produccion[[#This Row],[PRODUCTO]],ValorXKG[#All],2,FALSE)</f>
        <v>69000</v>
      </c>
    </row>
    <row r="2697" spans="4:16" x14ac:dyDescent="0.25">
      <c r="D2697" s="4" t="s">
        <v>825</v>
      </c>
      <c r="E2697" s="5">
        <v>44929</v>
      </c>
      <c r="F2697" s="6">
        <v>0.47916666666666669</v>
      </c>
      <c r="G2697" s="6">
        <v>0.58333333333333337</v>
      </c>
      <c r="H2697" s="6">
        <f>MOD(Produccion[HORA FIN]-Produccion[HORA INICIO],1)</f>
        <v>0.10416666666666669</v>
      </c>
      <c r="I2697" s="16" t="s">
        <v>22</v>
      </c>
      <c r="J2697" s="7" t="s">
        <v>503</v>
      </c>
      <c r="K2697" s="7" t="s">
        <v>23</v>
      </c>
      <c r="L2697" s="7"/>
      <c r="M2697" s="7"/>
      <c r="N2697" s="7">
        <f>Produccion[[#This Row],[Cant. Bolsas]]*Produccion[[#This Row],[Kilos Bolsa]]</f>
        <v>0</v>
      </c>
      <c r="O2697" s="8" t="s">
        <v>45</v>
      </c>
      <c r="P2697" s="29">
        <f>Produccion[[#This Row],[Kilos Producidos]]*VLOOKUP(Produccion[[#This Row],[PRODUCTO]],ValorXKG[#All],2,FALSE)</f>
        <v>0</v>
      </c>
    </row>
    <row r="2698" spans="4:16" x14ac:dyDescent="0.25">
      <c r="D2698" s="4" t="s">
        <v>824</v>
      </c>
      <c r="E2698" s="5">
        <v>44929</v>
      </c>
      <c r="F2698" s="6">
        <v>0.58333333333333337</v>
      </c>
      <c r="G2698" s="6">
        <v>0.91666666666666663</v>
      </c>
      <c r="H2698" s="6">
        <f>MOD(Produccion[HORA FIN]-Produccion[HORA INICIO],1)</f>
        <v>0.33333333333333326</v>
      </c>
      <c r="I2698" s="16" t="s">
        <v>610</v>
      </c>
      <c r="J2698" s="7" t="s">
        <v>783</v>
      </c>
      <c r="K2698" s="7" t="s">
        <v>19</v>
      </c>
      <c r="L2698" s="7">
        <v>53</v>
      </c>
      <c r="M2698" s="7">
        <v>50</v>
      </c>
      <c r="N2698" s="7">
        <f>Produccion[[#This Row],[Cant. Bolsas]]*Produccion[[#This Row],[Kilos Bolsa]]</f>
        <v>2650</v>
      </c>
      <c r="O2698" s="8" t="s">
        <v>827</v>
      </c>
      <c r="P2698" s="29">
        <f>Produccion[[#This Row],[Kilos Producidos]]*VLOOKUP(Produccion[[#This Row],[PRODUCTO]],ValorXKG[#All],2,FALSE)</f>
        <v>265000</v>
      </c>
    </row>
    <row r="2699" spans="4:16" x14ac:dyDescent="0.25">
      <c r="D2699" s="4" t="s">
        <v>826</v>
      </c>
      <c r="E2699" s="5">
        <v>44929</v>
      </c>
      <c r="F2699" s="6">
        <v>0.91666666666666663</v>
      </c>
      <c r="G2699" s="6">
        <v>0.98611111111111116</v>
      </c>
      <c r="H2699" s="6">
        <f>MOD(Produccion[HORA FIN]-Produccion[HORA INICIO],1)</f>
        <v>6.9444444444444531E-2</v>
      </c>
      <c r="I2699" s="16" t="s">
        <v>22</v>
      </c>
      <c r="J2699" s="7" t="s">
        <v>788</v>
      </c>
      <c r="K2699" s="7" t="s">
        <v>23</v>
      </c>
      <c r="L2699" s="7">
        <v>0</v>
      </c>
      <c r="M2699" s="7">
        <v>0</v>
      </c>
      <c r="N2699" s="7">
        <f>Produccion[[#This Row],[Cant. Bolsas]]*Produccion[[#This Row],[Kilos Bolsa]]</f>
        <v>0</v>
      </c>
      <c r="O2699" s="8" t="s">
        <v>28</v>
      </c>
      <c r="P2699" s="29">
        <f>Produccion[[#This Row],[Kilos Producidos]]*VLOOKUP(Produccion[[#This Row],[PRODUCTO]],ValorXKG[#All],2,FALSE)</f>
        <v>0</v>
      </c>
    </row>
    <row r="2700" spans="4:16" x14ac:dyDescent="0.25">
      <c r="D2700" s="4" t="s">
        <v>826</v>
      </c>
      <c r="E2700" s="5">
        <v>44929</v>
      </c>
      <c r="F2700" s="6">
        <v>0.98611111111111116</v>
      </c>
      <c r="G2700" s="6">
        <v>0.25</v>
      </c>
      <c r="H2700" s="6">
        <f>MOD(Produccion[HORA FIN]-Produccion[HORA INICIO],1)</f>
        <v>0.26388888888888884</v>
      </c>
      <c r="I2700" s="16" t="s">
        <v>646</v>
      </c>
      <c r="J2700" s="7" t="s">
        <v>788</v>
      </c>
      <c r="K2700" s="7" t="s">
        <v>32</v>
      </c>
      <c r="L2700" s="7">
        <v>59</v>
      </c>
      <c r="M2700" s="7">
        <v>30</v>
      </c>
      <c r="N2700" s="7">
        <f>Produccion[[#This Row],[Cant. Bolsas]]*Produccion[[#This Row],[Kilos Bolsa]]</f>
        <v>1770</v>
      </c>
      <c r="O2700" s="8" t="s">
        <v>827</v>
      </c>
      <c r="P2700" s="29">
        <f>Produccion[[#This Row],[Kilos Producidos]]*VLOOKUP(Produccion[[#This Row],[PRODUCTO]],ValorXKG[#All],2,FALSE)</f>
        <v>203550</v>
      </c>
    </row>
    <row r="2701" spans="4:16" x14ac:dyDescent="0.25">
      <c r="D2701" s="4" t="s">
        <v>825</v>
      </c>
      <c r="E2701" s="5">
        <v>44930</v>
      </c>
      <c r="F2701" s="6">
        <v>0.25</v>
      </c>
      <c r="G2701" s="6">
        <v>0.2986111111111111</v>
      </c>
      <c r="H2701" s="6">
        <f>MOD(Produccion[HORA FIN]-Produccion[HORA INICIO],1)</f>
        <v>4.8611111111111105E-2</v>
      </c>
      <c r="I2701" s="16" t="s">
        <v>22</v>
      </c>
      <c r="J2701" s="7" t="s">
        <v>503</v>
      </c>
      <c r="K2701" s="7" t="s">
        <v>64</v>
      </c>
      <c r="L2701" s="7"/>
      <c r="M2701" s="7"/>
      <c r="N2701" s="7">
        <f>Produccion[[#This Row],[Cant. Bolsas]]*Produccion[[#This Row],[Kilos Bolsa]]</f>
        <v>0</v>
      </c>
      <c r="O2701" s="8" t="s">
        <v>827</v>
      </c>
      <c r="P2701" s="29">
        <f>Produccion[[#This Row],[Kilos Producidos]]*VLOOKUP(Produccion[[#This Row],[PRODUCTO]],ValorXKG[#All],2,FALSE)</f>
        <v>0</v>
      </c>
    </row>
    <row r="2702" spans="4:16" x14ac:dyDescent="0.25">
      <c r="D2702" s="4" t="s">
        <v>825</v>
      </c>
      <c r="E2702" s="5">
        <v>44930</v>
      </c>
      <c r="F2702" s="6">
        <v>0.2986111111111111</v>
      </c>
      <c r="G2702" s="6">
        <v>0.34027777777777779</v>
      </c>
      <c r="H2702" s="6">
        <f>MOD(Produccion[HORA FIN]-Produccion[HORA INICIO],1)</f>
        <v>4.1666666666666685E-2</v>
      </c>
      <c r="I2702" s="16" t="s">
        <v>22</v>
      </c>
      <c r="J2702" s="7" t="s">
        <v>503</v>
      </c>
      <c r="K2702" s="7" t="s">
        <v>23</v>
      </c>
      <c r="L2702" s="7"/>
      <c r="M2702" s="7"/>
      <c r="N2702" s="7">
        <f>Produccion[[#This Row],[Cant. Bolsas]]*Produccion[[#This Row],[Kilos Bolsa]]</f>
        <v>0</v>
      </c>
      <c r="O2702" s="8" t="s">
        <v>45</v>
      </c>
      <c r="P2702" s="29">
        <f>Produccion[[#This Row],[Kilos Producidos]]*VLOOKUP(Produccion[[#This Row],[PRODUCTO]],ValorXKG[#All],2,FALSE)</f>
        <v>0</v>
      </c>
    </row>
    <row r="2703" spans="4:16" x14ac:dyDescent="0.25">
      <c r="D2703" s="4" t="s">
        <v>825</v>
      </c>
      <c r="E2703" s="5">
        <v>44930</v>
      </c>
      <c r="F2703" s="6">
        <v>0.34027777777777779</v>
      </c>
      <c r="G2703" s="6">
        <v>0.58333333333333337</v>
      </c>
      <c r="H2703" s="6">
        <f>MOD(Produccion[HORA FIN]-Produccion[HORA INICIO],1)</f>
        <v>0.24305555555555558</v>
      </c>
      <c r="I2703" s="16" t="s">
        <v>336</v>
      </c>
      <c r="J2703" s="7" t="s">
        <v>503</v>
      </c>
      <c r="K2703" s="7" t="s">
        <v>32</v>
      </c>
      <c r="L2703" s="7">
        <v>60</v>
      </c>
      <c r="M2703" s="7">
        <v>30</v>
      </c>
      <c r="N2703" s="7">
        <f>Produccion[[#This Row],[Cant. Bolsas]]*Produccion[[#This Row],[Kilos Bolsa]]</f>
        <v>1800</v>
      </c>
      <c r="O2703" s="8" t="s">
        <v>827</v>
      </c>
      <c r="P2703" s="29">
        <f>Produccion[[#This Row],[Kilos Producidos]]*VLOOKUP(Produccion[[#This Row],[PRODUCTO]],ValorXKG[#All],2,FALSE)</f>
        <v>207000</v>
      </c>
    </row>
    <row r="2704" spans="4:16" x14ac:dyDescent="0.25">
      <c r="D2704" s="4" t="s">
        <v>824</v>
      </c>
      <c r="E2704" s="5">
        <v>44930</v>
      </c>
      <c r="F2704" s="6">
        <v>0.58333333333333337</v>
      </c>
      <c r="G2704" s="6">
        <v>0.70833333333333337</v>
      </c>
      <c r="H2704" s="6">
        <f>MOD(Produccion[HORA FIN]-Produccion[HORA INICIO],1)</f>
        <v>0.125</v>
      </c>
      <c r="I2704" s="16" t="s">
        <v>33</v>
      </c>
      <c r="J2704" s="7" t="s">
        <v>783</v>
      </c>
      <c r="K2704" s="7" t="s">
        <v>64</v>
      </c>
      <c r="L2704" s="7">
        <v>24</v>
      </c>
      <c r="M2704" s="7">
        <v>30</v>
      </c>
      <c r="N2704" s="7">
        <f>Produccion[[#This Row],[Cant. Bolsas]]*Produccion[[#This Row],[Kilos Bolsa]]</f>
        <v>720</v>
      </c>
      <c r="O2704" s="8" t="s">
        <v>827</v>
      </c>
      <c r="P2704" s="29">
        <f>Produccion[[#This Row],[Kilos Producidos]]*VLOOKUP(Produccion[[#This Row],[PRODUCTO]],ValorXKG[#All],2,FALSE)</f>
        <v>82800</v>
      </c>
    </row>
    <row r="2705" spans="4:16" x14ac:dyDescent="0.25">
      <c r="D2705" s="4" t="s">
        <v>824</v>
      </c>
      <c r="E2705" s="5">
        <v>44930</v>
      </c>
      <c r="F2705" s="6">
        <v>0.70833333333333337</v>
      </c>
      <c r="G2705" s="6">
        <v>0.91666666666666663</v>
      </c>
      <c r="H2705" s="6">
        <f>MOD(Produccion[HORA FIN]-Produccion[HORA INICIO],1)</f>
        <v>0.20833333333333326</v>
      </c>
      <c r="I2705" s="16" t="s">
        <v>22</v>
      </c>
      <c r="J2705" s="7" t="s">
        <v>783</v>
      </c>
      <c r="K2705" s="7" t="s">
        <v>23</v>
      </c>
      <c r="L2705" s="7"/>
      <c r="M2705" s="7"/>
      <c r="N2705" s="7">
        <f>Produccion[[#This Row],[Cant. Bolsas]]*Produccion[[#This Row],[Kilos Bolsa]]</f>
        <v>0</v>
      </c>
      <c r="O2705" s="8" t="s">
        <v>192</v>
      </c>
      <c r="P2705" s="29">
        <f>Produccion[[#This Row],[Kilos Producidos]]*VLOOKUP(Produccion[[#This Row],[PRODUCTO]],ValorXKG[#All],2,FALSE)</f>
        <v>0</v>
      </c>
    </row>
    <row r="2706" spans="4:16" x14ac:dyDescent="0.25">
      <c r="D2706" s="4" t="s">
        <v>826</v>
      </c>
      <c r="E2706" s="5">
        <v>44930</v>
      </c>
      <c r="F2706" s="6">
        <v>0.91666666666666663</v>
      </c>
      <c r="G2706" s="6">
        <v>0.25</v>
      </c>
      <c r="H2706" s="6">
        <f>MOD(Produccion[HORA FIN]-Produccion[HORA INICIO],1)</f>
        <v>0.33333333333333337</v>
      </c>
      <c r="I2706" s="16" t="s">
        <v>52</v>
      </c>
      <c r="J2706" s="7" t="s">
        <v>788</v>
      </c>
      <c r="K2706" s="7" t="s">
        <v>32</v>
      </c>
      <c r="L2706" s="7">
        <v>62</v>
      </c>
      <c r="M2706" s="7">
        <v>30</v>
      </c>
      <c r="N2706" s="7">
        <f>Produccion[[#This Row],[Cant. Bolsas]]*Produccion[[#This Row],[Kilos Bolsa]]</f>
        <v>1860</v>
      </c>
      <c r="O2706" s="8" t="s">
        <v>45</v>
      </c>
      <c r="P2706" s="29">
        <f>Produccion[[#This Row],[Kilos Producidos]]*VLOOKUP(Produccion[[#This Row],[PRODUCTO]],ValorXKG[#All],2,FALSE)</f>
        <v>213900</v>
      </c>
    </row>
    <row r="2707" spans="4:16" x14ac:dyDescent="0.25">
      <c r="D2707" s="4" t="s">
        <v>825</v>
      </c>
      <c r="E2707" s="5">
        <v>44931</v>
      </c>
      <c r="F2707" s="6">
        <v>0.25</v>
      </c>
      <c r="G2707" s="6">
        <v>0.39583333333333331</v>
      </c>
      <c r="H2707" s="6">
        <f>MOD(Produccion[HORA FIN]-Produccion[HORA INICIO],1)</f>
        <v>0.14583333333333331</v>
      </c>
      <c r="I2707" s="16" t="s">
        <v>40</v>
      </c>
      <c r="J2707" s="7" t="s">
        <v>503</v>
      </c>
      <c r="K2707" s="7" t="s">
        <v>331</v>
      </c>
      <c r="L2707" s="7">
        <v>21</v>
      </c>
      <c r="M2707" s="7">
        <v>30</v>
      </c>
      <c r="N2707" s="7">
        <f>Produccion[[#This Row],[Cant. Bolsas]]*Produccion[[#This Row],[Kilos Bolsa]]</f>
        <v>630</v>
      </c>
      <c r="O2707" s="8" t="s">
        <v>827</v>
      </c>
      <c r="P2707" s="29">
        <f>Produccion[[#This Row],[Kilos Producidos]]*VLOOKUP(Produccion[[#This Row],[PRODUCTO]],ValorXKG[#All],2,FALSE)</f>
        <v>72450</v>
      </c>
    </row>
    <row r="2708" spans="4:16" x14ac:dyDescent="0.25">
      <c r="D2708" s="4" t="s">
        <v>825</v>
      </c>
      <c r="E2708" s="5">
        <v>44931</v>
      </c>
      <c r="F2708" s="6">
        <v>0.39583333333333331</v>
      </c>
      <c r="G2708" s="6">
        <v>0.58333333333333337</v>
      </c>
      <c r="H2708" s="6">
        <f>MOD(Produccion[HORA FIN]-Produccion[HORA INICIO],1)</f>
        <v>0.18750000000000006</v>
      </c>
      <c r="I2708" s="16" t="s">
        <v>22</v>
      </c>
      <c r="J2708" s="7" t="s">
        <v>503</v>
      </c>
      <c r="K2708" s="7" t="s">
        <v>23</v>
      </c>
      <c r="L2708" s="7"/>
      <c r="M2708" s="7"/>
      <c r="N2708" s="7">
        <f>Produccion[[#This Row],[Cant. Bolsas]]*Produccion[[#This Row],[Kilos Bolsa]]</f>
        <v>0</v>
      </c>
      <c r="O2708" s="8" t="s">
        <v>45</v>
      </c>
      <c r="P2708" s="29">
        <f>Produccion[[#This Row],[Kilos Producidos]]*VLOOKUP(Produccion[[#This Row],[PRODUCTO]],ValorXKG[#All],2,FALSE)</f>
        <v>0</v>
      </c>
    </row>
    <row r="2709" spans="4:16" x14ac:dyDescent="0.25">
      <c r="D2709" s="4" t="s">
        <v>824</v>
      </c>
      <c r="E2709" s="5">
        <v>44931</v>
      </c>
      <c r="F2709" s="6">
        <v>0.58333333333333337</v>
      </c>
      <c r="G2709" s="6">
        <v>0.91666666666666663</v>
      </c>
      <c r="H2709" s="6">
        <f>MOD(Produccion[HORA FIN]-Produccion[HORA INICIO],1)</f>
        <v>0.33333333333333326</v>
      </c>
      <c r="I2709" s="16" t="s">
        <v>22</v>
      </c>
      <c r="J2709" s="7" t="s">
        <v>783</v>
      </c>
      <c r="K2709" s="7" t="s">
        <v>23</v>
      </c>
      <c r="L2709" s="7"/>
      <c r="M2709" s="7"/>
      <c r="N2709" s="7">
        <f>Produccion[[#This Row],[Cant. Bolsas]]*Produccion[[#This Row],[Kilos Bolsa]]</f>
        <v>0</v>
      </c>
      <c r="O2709" s="8" t="s">
        <v>372</v>
      </c>
      <c r="P2709" s="29">
        <f>Produccion[[#This Row],[Kilos Producidos]]*VLOOKUP(Produccion[[#This Row],[PRODUCTO]],ValorXKG[#All],2,FALSE)</f>
        <v>0</v>
      </c>
    </row>
    <row r="2710" spans="4:16" x14ac:dyDescent="0.25">
      <c r="D2710" s="4" t="s">
        <v>826</v>
      </c>
      <c r="E2710" s="5">
        <v>44931</v>
      </c>
      <c r="F2710" s="6">
        <v>0.91666666666666663</v>
      </c>
      <c r="G2710" s="6">
        <v>0.25</v>
      </c>
      <c r="H2710" s="6">
        <f>MOD(Produccion[HORA FIN]-Produccion[HORA INICIO],1)</f>
        <v>0.33333333333333337</v>
      </c>
      <c r="I2710" s="16" t="s">
        <v>22</v>
      </c>
      <c r="J2710" s="7" t="s">
        <v>788</v>
      </c>
      <c r="K2710" s="7" t="s">
        <v>23</v>
      </c>
      <c r="L2710" s="7"/>
      <c r="M2710" s="7"/>
      <c r="N2710" s="7">
        <f>Produccion[[#This Row],[Cant. Bolsas]]*Produccion[[#This Row],[Kilos Bolsa]]</f>
        <v>0</v>
      </c>
      <c r="O2710" s="8" t="s">
        <v>372</v>
      </c>
      <c r="P2710" s="29">
        <f>Produccion[[#This Row],[Kilos Producidos]]*VLOOKUP(Produccion[[#This Row],[PRODUCTO]],ValorXKG[#All],2,FALSE)</f>
        <v>0</v>
      </c>
    </row>
    <row r="2711" spans="4:16" x14ac:dyDescent="0.25">
      <c r="D2711" s="4" t="s">
        <v>824</v>
      </c>
      <c r="E2711" s="5">
        <v>44932</v>
      </c>
      <c r="F2711" s="6">
        <v>0.58333333333333337</v>
      </c>
      <c r="G2711" s="6">
        <v>0.83333333333333337</v>
      </c>
      <c r="H2711" s="6">
        <f>MOD(Produccion[HORA FIN]-Produccion[HORA INICIO],1)</f>
        <v>0.25</v>
      </c>
      <c r="I2711" s="16" t="s">
        <v>22</v>
      </c>
      <c r="J2711" s="7" t="s">
        <v>783</v>
      </c>
      <c r="K2711" s="7" t="s">
        <v>23</v>
      </c>
      <c r="L2711" s="7"/>
      <c r="M2711" s="7"/>
      <c r="N2711" s="7">
        <f>Produccion[[#This Row],[Cant. Bolsas]]*Produccion[[#This Row],[Kilos Bolsa]]</f>
        <v>0</v>
      </c>
      <c r="O2711" s="8" t="s">
        <v>45</v>
      </c>
      <c r="P2711" s="29">
        <f>Produccion[[#This Row],[Kilos Producidos]]*VLOOKUP(Produccion[[#This Row],[PRODUCTO]],ValorXKG[#All],2,FALSE)</f>
        <v>0</v>
      </c>
    </row>
    <row r="2712" spans="4:16" x14ac:dyDescent="0.25">
      <c r="D2712" s="4" t="s">
        <v>824</v>
      </c>
      <c r="E2712" s="5">
        <v>44932</v>
      </c>
      <c r="F2712" s="6">
        <v>0.83333333333333337</v>
      </c>
      <c r="G2712" s="6">
        <v>0.91666666666666663</v>
      </c>
      <c r="H2712" s="6">
        <f>MOD(Produccion[HORA FIN]-Produccion[HORA INICIO],1)</f>
        <v>8.3333333333333259E-2</v>
      </c>
      <c r="I2712" s="16" t="s">
        <v>405</v>
      </c>
      <c r="J2712" s="7" t="s">
        <v>783</v>
      </c>
      <c r="K2712" s="7" t="s">
        <v>13</v>
      </c>
      <c r="L2712" s="7">
        <v>1</v>
      </c>
      <c r="M2712" s="7">
        <v>650</v>
      </c>
      <c r="N2712" s="7">
        <f>Produccion[[#This Row],[Cant. Bolsas]]*Produccion[[#This Row],[Kilos Bolsa]]</f>
        <v>650</v>
      </c>
      <c r="O2712" s="8" t="s">
        <v>827</v>
      </c>
      <c r="P2712" s="29">
        <f>Produccion[[#This Row],[Kilos Producidos]]*VLOOKUP(Produccion[[#This Row],[PRODUCTO]],ValorXKG[#All],2,FALSE)</f>
        <v>65000</v>
      </c>
    </row>
    <row r="2713" spans="4:16" x14ac:dyDescent="0.25">
      <c r="D2713" s="4" t="s">
        <v>826</v>
      </c>
      <c r="E2713" s="5">
        <v>44932</v>
      </c>
      <c r="F2713" s="6">
        <v>0.91666666666666663</v>
      </c>
      <c r="G2713" s="6">
        <v>0.2361111111111111</v>
      </c>
      <c r="H2713" s="6">
        <f>MOD(Produccion[HORA FIN]-Produccion[HORA INICIO],1)</f>
        <v>0.31944444444444442</v>
      </c>
      <c r="I2713" s="16" t="s">
        <v>170</v>
      </c>
      <c r="J2713" s="7" t="s">
        <v>788</v>
      </c>
      <c r="K2713" s="7" t="s">
        <v>13</v>
      </c>
      <c r="L2713" s="7">
        <v>3</v>
      </c>
      <c r="M2713" s="7">
        <v>600</v>
      </c>
      <c r="N2713" s="7">
        <f>Produccion[[#This Row],[Cant. Bolsas]]*Produccion[[#This Row],[Kilos Bolsa]]</f>
        <v>1800</v>
      </c>
      <c r="O2713" s="8" t="s">
        <v>827</v>
      </c>
      <c r="P2713" s="29">
        <f>Produccion[[#This Row],[Kilos Producidos]]*VLOOKUP(Produccion[[#This Row],[PRODUCTO]],ValorXKG[#All],2,FALSE)</f>
        <v>180000</v>
      </c>
    </row>
    <row r="2714" spans="4:16" x14ac:dyDescent="0.25">
      <c r="D2714" s="4" t="s">
        <v>826</v>
      </c>
      <c r="E2714" s="5">
        <v>44932</v>
      </c>
      <c r="F2714" s="6">
        <v>0.2361111111111111</v>
      </c>
      <c r="G2714" s="6">
        <v>0.25</v>
      </c>
      <c r="H2714" s="6">
        <f>MOD(Produccion[HORA FIN]-Produccion[HORA INICIO],1)</f>
        <v>1.3888888888888895E-2</v>
      </c>
      <c r="I2714" s="16" t="s">
        <v>22</v>
      </c>
      <c r="J2714" s="7" t="s">
        <v>788</v>
      </c>
      <c r="K2714" s="7" t="s">
        <v>23</v>
      </c>
      <c r="L2714" s="7">
        <v>0</v>
      </c>
      <c r="M2714" s="7">
        <v>0</v>
      </c>
      <c r="N2714" s="7">
        <f>Produccion[[#This Row],[Cant. Bolsas]]*Produccion[[#This Row],[Kilos Bolsa]]</f>
        <v>0</v>
      </c>
      <c r="O2714" s="8" t="s">
        <v>45</v>
      </c>
      <c r="P2714" s="29">
        <f>Produccion[[#This Row],[Kilos Producidos]]*VLOOKUP(Produccion[[#This Row],[PRODUCTO]],ValorXKG[#All],2,FALSE)</f>
        <v>0</v>
      </c>
    </row>
    <row r="2715" spans="4:16" x14ac:dyDescent="0.25">
      <c r="D2715" s="4" t="s">
        <v>825</v>
      </c>
      <c r="E2715" s="5">
        <v>44935</v>
      </c>
      <c r="F2715" s="6">
        <v>0.25</v>
      </c>
      <c r="G2715" s="6">
        <v>0.3125</v>
      </c>
      <c r="H2715" s="6">
        <f>MOD(Produccion[HORA FIN]-Produccion[HORA INICIO],1)</f>
        <v>6.25E-2</v>
      </c>
      <c r="I2715" s="16" t="s">
        <v>22</v>
      </c>
      <c r="J2715" s="7" t="s">
        <v>66</v>
      </c>
      <c r="K2715" s="7" t="s">
        <v>23</v>
      </c>
      <c r="L2715" s="7"/>
      <c r="M2715" s="7"/>
      <c r="N2715" s="7">
        <f>Produccion[[#This Row],[Cant. Bolsas]]*Produccion[[#This Row],[Kilos Bolsa]]</f>
        <v>0</v>
      </c>
      <c r="O2715" s="8" t="s">
        <v>45</v>
      </c>
      <c r="P2715" s="29">
        <f>Produccion[[#This Row],[Kilos Producidos]]*VLOOKUP(Produccion[[#This Row],[PRODUCTO]],ValorXKG[#All],2,FALSE)</f>
        <v>0</v>
      </c>
    </row>
    <row r="2716" spans="4:16" x14ac:dyDescent="0.25">
      <c r="D2716" s="4" t="s">
        <v>825</v>
      </c>
      <c r="E2716" s="5">
        <v>44935</v>
      </c>
      <c r="F2716" s="6">
        <v>0.3125</v>
      </c>
      <c r="G2716" s="6">
        <v>0.58333333333333337</v>
      </c>
      <c r="H2716" s="6">
        <f>MOD(Produccion[HORA FIN]-Produccion[HORA INICIO],1)</f>
        <v>0.27083333333333337</v>
      </c>
      <c r="I2716" s="16" t="s">
        <v>262</v>
      </c>
      <c r="J2716" s="7" t="s">
        <v>66</v>
      </c>
      <c r="K2716" s="7" t="s">
        <v>19</v>
      </c>
      <c r="L2716" s="7">
        <v>3</v>
      </c>
      <c r="M2716" s="7">
        <v>600</v>
      </c>
      <c r="N2716" s="7">
        <f>Produccion[[#This Row],[Cant. Bolsas]]*Produccion[[#This Row],[Kilos Bolsa]]</f>
        <v>1800</v>
      </c>
      <c r="O2716" s="8" t="s">
        <v>827</v>
      </c>
      <c r="P2716" s="29">
        <f>Produccion[[#This Row],[Kilos Producidos]]*VLOOKUP(Produccion[[#This Row],[PRODUCTO]],ValorXKG[#All],2,FALSE)</f>
        <v>180000</v>
      </c>
    </row>
    <row r="2717" spans="4:16" x14ac:dyDescent="0.25">
      <c r="D2717" s="4" t="s">
        <v>824</v>
      </c>
      <c r="E2717" s="5">
        <v>44935</v>
      </c>
      <c r="F2717" s="6">
        <v>0.58333333333333337</v>
      </c>
      <c r="G2717" s="6">
        <v>0.625</v>
      </c>
      <c r="H2717" s="6">
        <f>MOD(Produccion[HORA FIN]-Produccion[HORA INICIO],1)</f>
        <v>4.166666666666663E-2</v>
      </c>
      <c r="I2717" s="16" t="s">
        <v>22</v>
      </c>
      <c r="J2717" s="7" t="s">
        <v>783</v>
      </c>
      <c r="K2717" s="7" t="s">
        <v>19</v>
      </c>
      <c r="L2717" s="7"/>
      <c r="M2717" s="7">
        <v>400</v>
      </c>
      <c r="N2717" s="7">
        <f>Produccion[[#This Row],[Cant. Bolsas]]*Produccion[[#This Row],[Kilos Bolsa]]</f>
        <v>0</v>
      </c>
      <c r="O2717" s="8" t="s">
        <v>827</v>
      </c>
      <c r="P2717" s="29">
        <f>Produccion[[#This Row],[Kilos Producidos]]*VLOOKUP(Produccion[[#This Row],[PRODUCTO]],ValorXKG[#All],2,FALSE)</f>
        <v>0</v>
      </c>
    </row>
    <row r="2718" spans="4:16" x14ac:dyDescent="0.25">
      <c r="D2718" s="4" t="s">
        <v>824</v>
      </c>
      <c r="E2718" s="5">
        <v>44935</v>
      </c>
      <c r="F2718" s="6">
        <v>0.625</v>
      </c>
      <c r="G2718" s="6">
        <v>0.81944444444444442</v>
      </c>
      <c r="H2718" s="6">
        <f>MOD(Produccion[HORA FIN]-Produccion[HORA INICIO],1)</f>
        <v>0.19444444444444442</v>
      </c>
      <c r="I2718" s="16" t="s">
        <v>22</v>
      </c>
      <c r="J2718" s="7" t="s">
        <v>783</v>
      </c>
      <c r="K2718" s="7" t="s">
        <v>23</v>
      </c>
      <c r="L2718" s="7"/>
      <c r="M2718" s="7"/>
      <c r="N2718" s="7">
        <f>Produccion[[#This Row],[Cant. Bolsas]]*Produccion[[#This Row],[Kilos Bolsa]]</f>
        <v>0</v>
      </c>
      <c r="O2718" s="8" t="s">
        <v>192</v>
      </c>
      <c r="P2718" s="29">
        <f>Produccion[[#This Row],[Kilos Producidos]]*VLOOKUP(Produccion[[#This Row],[PRODUCTO]],ValorXKG[#All],2,FALSE)</f>
        <v>0</v>
      </c>
    </row>
    <row r="2719" spans="4:16" x14ac:dyDescent="0.25">
      <c r="D2719" s="4" t="s">
        <v>824</v>
      </c>
      <c r="E2719" s="5">
        <v>44935</v>
      </c>
      <c r="F2719" s="6">
        <v>0.81944444444444442</v>
      </c>
      <c r="G2719" s="6">
        <v>0.91666666666666663</v>
      </c>
      <c r="H2719" s="6">
        <f>MOD(Produccion[HORA FIN]-Produccion[HORA INICIO],1)</f>
        <v>9.722222222222221E-2</v>
      </c>
      <c r="I2719" s="16" t="s">
        <v>568</v>
      </c>
      <c r="J2719" s="7" t="s">
        <v>783</v>
      </c>
      <c r="K2719" s="7" t="s">
        <v>13</v>
      </c>
      <c r="L2719" s="7">
        <v>1</v>
      </c>
      <c r="M2719" s="7">
        <v>650</v>
      </c>
      <c r="N2719" s="7">
        <f>Produccion[[#This Row],[Cant. Bolsas]]*Produccion[[#This Row],[Kilos Bolsa]]</f>
        <v>650</v>
      </c>
      <c r="O2719" s="8" t="s">
        <v>827</v>
      </c>
      <c r="P2719" s="29">
        <f>Produccion[[#This Row],[Kilos Producidos]]*VLOOKUP(Produccion[[#This Row],[PRODUCTO]],ValorXKG[#All],2,FALSE)</f>
        <v>65000</v>
      </c>
    </row>
    <row r="2720" spans="4:16" x14ac:dyDescent="0.25">
      <c r="D2720" s="4" t="s">
        <v>826</v>
      </c>
      <c r="E2720" s="5">
        <v>44935</v>
      </c>
      <c r="F2720" s="6">
        <v>0.91666666666666663</v>
      </c>
      <c r="G2720" s="6">
        <v>0.25</v>
      </c>
      <c r="H2720" s="6">
        <f>MOD(Produccion[HORA FIN]-Produccion[HORA INICIO],1)</f>
        <v>0.33333333333333337</v>
      </c>
      <c r="I2720" s="16" t="s">
        <v>647</v>
      </c>
      <c r="J2720" s="7" t="s">
        <v>788</v>
      </c>
      <c r="K2720" s="7" t="s">
        <v>13</v>
      </c>
      <c r="L2720" s="7">
        <v>4</v>
      </c>
      <c r="M2720" s="7">
        <v>650</v>
      </c>
      <c r="N2720" s="7">
        <f>Produccion[[#This Row],[Cant. Bolsas]]*Produccion[[#This Row],[Kilos Bolsa]]</f>
        <v>2600</v>
      </c>
      <c r="O2720" s="8" t="s">
        <v>827</v>
      </c>
      <c r="P2720" s="29">
        <f>Produccion[[#This Row],[Kilos Producidos]]*VLOOKUP(Produccion[[#This Row],[PRODUCTO]],ValorXKG[#All],2,FALSE)</f>
        <v>260000</v>
      </c>
    </row>
    <row r="2721" spans="4:16" x14ac:dyDescent="0.25">
      <c r="D2721" s="4" t="s">
        <v>825</v>
      </c>
      <c r="E2721" s="5">
        <v>44936</v>
      </c>
      <c r="F2721" s="6">
        <v>0.25</v>
      </c>
      <c r="G2721" s="6">
        <v>0.58333333333333337</v>
      </c>
      <c r="H2721" s="6">
        <f>MOD(Produccion[HORA FIN]-Produccion[HORA INICIO],1)</f>
        <v>0.33333333333333337</v>
      </c>
      <c r="I2721" s="16" t="s">
        <v>647</v>
      </c>
      <c r="J2721" s="7" t="s">
        <v>66</v>
      </c>
      <c r="K2721" s="7" t="s">
        <v>13</v>
      </c>
      <c r="L2721" s="7">
        <v>4</v>
      </c>
      <c r="M2721" s="7">
        <v>650</v>
      </c>
      <c r="N2721" s="7">
        <f>Produccion[[#This Row],[Cant. Bolsas]]*Produccion[[#This Row],[Kilos Bolsa]]</f>
        <v>2600</v>
      </c>
      <c r="O2721" s="8" t="s">
        <v>827</v>
      </c>
      <c r="P2721" s="29">
        <f>Produccion[[#This Row],[Kilos Producidos]]*VLOOKUP(Produccion[[#This Row],[PRODUCTO]],ValorXKG[#All],2,FALSE)</f>
        <v>260000</v>
      </c>
    </row>
    <row r="2722" spans="4:16" x14ac:dyDescent="0.25">
      <c r="D2722" s="4" t="s">
        <v>825</v>
      </c>
      <c r="E2722" s="5">
        <v>44937</v>
      </c>
      <c r="F2722" s="6">
        <v>0.25</v>
      </c>
      <c r="G2722" s="6">
        <v>0.58333333333333337</v>
      </c>
      <c r="H2722" s="6">
        <f>MOD(Produccion[HORA FIN]-Produccion[HORA INICIO],1)</f>
        <v>0.33333333333333337</v>
      </c>
      <c r="I2722" s="16" t="s">
        <v>22</v>
      </c>
      <c r="J2722" s="7" t="s">
        <v>66</v>
      </c>
      <c r="K2722" s="7" t="s">
        <v>23</v>
      </c>
      <c r="L2722" s="7"/>
      <c r="M2722" s="7"/>
      <c r="N2722" s="7">
        <f>Produccion[[#This Row],[Cant. Bolsas]]*Produccion[[#This Row],[Kilos Bolsa]]</f>
        <v>0</v>
      </c>
      <c r="O2722" s="8" t="s">
        <v>45</v>
      </c>
      <c r="P2722" s="29">
        <f>Produccion[[#This Row],[Kilos Producidos]]*VLOOKUP(Produccion[[#This Row],[PRODUCTO]],ValorXKG[#All],2,FALSE)</f>
        <v>0</v>
      </c>
    </row>
    <row r="2723" spans="4:16" x14ac:dyDescent="0.25">
      <c r="D2723" s="4" t="s">
        <v>824</v>
      </c>
      <c r="E2723" s="5">
        <v>44937</v>
      </c>
      <c r="F2723" s="6">
        <v>0.58333333333333337</v>
      </c>
      <c r="G2723" s="6">
        <v>0.91666666666666663</v>
      </c>
      <c r="H2723" s="6">
        <f>MOD(Produccion[HORA FIN]-Produccion[HORA INICIO],1)</f>
        <v>0.33333333333333326</v>
      </c>
      <c r="I2723" s="16" t="s">
        <v>22</v>
      </c>
      <c r="J2723" s="7" t="s">
        <v>783</v>
      </c>
      <c r="K2723" s="7" t="s">
        <v>23</v>
      </c>
      <c r="L2723" s="7"/>
      <c r="M2723" s="7"/>
      <c r="N2723" s="7">
        <f>Produccion[[#This Row],[Cant. Bolsas]]*Produccion[[#This Row],[Kilos Bolsa]]</f>
        <v>0</v>
      </c>
      <c r="O2723" s="8" t="s">
        <v>45</v>
      </c>
      <c r="P2723" s="29">
        <f>Produccion[[#This Row],[Kilos Producidos]]*VLOOKUP(Produccion[[#This Row],[PRODUCTO]],ValorXKG[#All],2,FALSE)</f>
        <v>0</v>
      </c>
    </row>
    <row r="2724" spans="4:16" x14ac:dyDescent="0.25">
      <c r="D2724" s="4" t="s">
        <v>826</v>
      </c>
      <c r="E2724" s="5">
        <v>44937</v>
      </c>
      <c r="F2724" s="6">
        <v>0.91666666666666663</v>
      </c>
      <c r="G2724" s="6">
        <v>0.25</v>
      </c>
      <c r="H2724" s="6">
        <f>MOD(Produccion[HORA FIN]-Produccion[HORA INICIO],1)</f>
        <v>0.33333333333333337</v>
      </c>
      <c r="I2724" s="16" t="s">
        <v>22</v>
      </c>
      <c r="J2724" s="7" t="s">
        <v>788</v>
      </c>
      <c r="K2724" s="7" t="s">
        <v>23</v>
      </c>
      <c r="L2724" s="7">
        <v>0</v>
      </c>
      <c r="M2724" s="7">
        <v>0</v>
      </c>
      <c r="N2724" s="7">
        <f>Produccion[[#This Row],[Cant. Bolsas]]*Produccion[[#This Row],[Kilos Bolsa]]</f>
        <v>0</v>
      </c>
      <c r="O2724" s="8" t="s">
        <v>372</v>
      </c>
      <c r="P2724" s="29">
        <f>Produccion[[#This Row],[Kilos Producidos]]*VLOOKUP(Produccion[[#This Row],[PRODUCTO]],ValorXKG[#All],2,FALSE)</f>
        <v>0</v>
      </c>
    </row>
    <row r="2725" spans="4:16" x14ac:dyDescent="0.25">
      <c r="D2725" s="4" t="s">
        <v>825</v>
      </c>
      <c r="E2725" s="5">
        <v>44938</v>
      </c>
      <c r="F2725" s="6">
        <v>0.25</v>
      </c>
      <c r="G2725" s="6">
        <v>0.58333333333333337</v>
      </c>
      <c r="H2725" s="6">
        <f>MOD(Produccion[HORA FIN]-Produccion[HORA INICIO],1)</f>
        <v>0.33333333333333337</v>
      </c>
      <c r="I2725" s="16" t="s">
        <v>22</v>
      </c>
      <c r="J2725" s="7" t="s">
        <v>66</v>
      </c>
      <c r="K2725" s="7" t="s">
        <v>23</v>
      </c>
      <c r="L2725" s="7"/>
      <c r="M2725" s="7"/>
      <c r="N2725" s="7">
        <f>Produccion[[#This Row],[Cant. Bolsas]]*Produccion[[#This Row],[Kilos Bolsa]]</f>
        <v>0</v>
      </c>
      <c r="O2725" s="8" t="s">
        <v>45</v>
      </c>
      <c r="P2725" s="29">
        <f>Produccion[[#This Row],[Kilos Producidos]]*VLOOKUP(Produccion[[#This Row],[PRODUCTO]],ValorXKG[#All],2,FALSE)</f>
        <v>0</v>
      </c>
    </row>
    <row r="2726" spans="4:16" x14ac:dyDescent="0.25">
      <c r="D2726" s="4" t="s">
        <v>824</v>
      </c>
      <c r="E2726" s="5">
        <v>44938</v>
      </c>
      <c r="F2726" s="6">
        <v>0.58333333333333337</v>
      </c>
      <c r="G2726" s="6">
        <v>0.75</v>
      </c>
      <c r="H2726" s="6">
        <f>MOD(Produccion[HORA FIN]-Produccion[HORA INICIO],1)</f>
        <v>0.16666666666666663</v>
      </c>
      <c r="I2726" s="16" t="s">
        <v>22</v>
      </c>
      <c r="J2726" s="7" t="s">
        <v>783</v>
      </c>
      <c r="K2726" s="7" t="s">
        <v>23</v>
      </c>
      <c r="L2726" s="7"/>
      <c r="M2726" s="7"/>
      <c r="N2726" s="7">
        <f>Produccion[[#This Row],[Cant. Bolsas]]*Produccion[[#This Row],[Kilos Bolsa]]</f>
        <v>0</v>
      </c>
      <c r="O2726" s="8" t="s">
        <v>45</v>
      </c>
      <c r="P2726" s="29">
        <f>Produccion[[#This Row],[Kilos Producidos]]*VLOOKUP(Produccion[[#This Row],[PRODUCTO]],ValorXKG[#All],2,FALSE)</f>
        <v>0</v>
      </c>
    </row>
    <row r="2727" spans="4:16" x14ac:dyDescent="0.25">
      <c r="D2727" s="4" t="s">
        <v>824</v>
      </c>
      <c r="E2727" s="5">
        <v>44938</v>
      </c>
      <c r="F2727" s="6">
        <v>0.75</v>
      </c>
      <c r="G2727" s="6">
        <v>0.91666666666666663</v>
      </c>
      <c r="H2727" s="6">
        <f>MOD(Produccion[HORA FIN]-Produccion[HORA INICIO],1)</f>
        <v>0.16666666666666663</v>
      </c>
      <c r="I2727" s="16" t="s">
        <v>226</v>
      </c>
      <c r="J2727" s="7" t="s">
        <v>783</v>
      </c>
      <c r="K2727" s="7" t="s">
        <v>13</v>
      </c>
      <c r="L2727" s="7">
        <v>2</v>
      </c>
      <c r="M2727" s="7">
        <v>650</v>
      </c>
      <c r="N2727" s="7">
        <f>Produccion[[#This Row],[Cant. Bolsas]]*Produccion[[#This Row],[Kilos Bolsa]]</f>
        <v>1300</v>
      </c>
      <c r="O2727" s="8" t="s">
        <v>827</v>
      </c>
      <c r="P2727" s="29">
        <f>Produccion[[#This Row],[Kilos Producidos]]*VLOOKUP(Produccion[[#This Row],[PRODUCTO]],ValorXKG[#All],2,FALSE)</f>
        <v>130000</v>
      </c>
    </row>
    <row r="2728" spans="4:16" x14ac:dyDescent="0.25">
      <c r="D2728" s="4" t="s">
        <v>826</v>
      </c>
      <c r="E2728" s="5">
        <v>44938</v>
      </c>
      <c r="F2728" s="6">
        <v>0.91666666666666663</v>
      </c>
      <c r="G2728" s="6">
        <v>0.23958333333333334</v>
      </c>
      <c r="H2728" s="6">
        <f>MOD(Produccion[HORA FIN]-Produccion[HORA INICIO],1)</f>
        <v>0.32291666666666674</v>
      </c>
      <c r="I2728" s="16" t="s">
        <v>648</v>
      </c>
      <c r="J2728" s="7" t="s">
        <v>788</v>
      </c>
      <c r="K2728" s="7" t="s">
        <v>13</v>
      </c>
      <c r="L2728" s="7">
        <v>4</v>
      </c>
      <c r="M2728" s="7">
        <v>650</v>
      </c>
      <c r="N2728" s="7">
        <f>Produccion[[#This Row],[Cant. Bolsas]]*Produccion[[#This Row],[Kilos Bolsa]]</f>
        <v>2600</v>
      </c>
      <c r="O2728" s="8" t="s">
        <v>827</v>
      </c>
      <c r="P2728" s="29">
        <f>Produccion[[#This Row],[Kilos Producidos]]*VLOOKUP(Produccion[[#This Row],[PRODUCTO]],ValorXKG[#All],2,FALSE)</f>
        <v>260000</v>
      </c>
    </row>
    <row r="2729" spans="4:16" x14ac:dyDescent="0.25">
      <c r="D2729" s="4" t="s">
        <v>826</v>
      </c>
      <c r="E2729" s="5">
        <v>44938</v>
      </c>
      <c r="F2729" s="6">
        <v>0.23958333333333334</v>
      </c>
      <c r="G2729" s="6">
        <v>0.25</v>
      </c>
      <c r="H2729" s="6">
        <f>MOD(Produccion[HORA FIN]-Produccion[HORA INICIO],1)</f>
        <v>1.0416666666666657E-2</v>
      </c>
      <c r="I2729" s="16" t="s">
        <v>22</v>
      </c>
      <c r="J2729" s="7" t="s">
        <v>788</v>
      </c>
      <c r="K2729" s="7" t="s">
        <v>23</v>
      </c>
      <c r="L2729" s="7">
        <v>0</v>
      </c>
      <c r="M2729" s="7">
        <v>0</v>
      </c>
      <c r="N2729" s="7">
        <f>Produccion[[#This Row],[Cant. Bolsas]]*Produccion[[#This Row],[Kilos Bolsa]]</f>
        <v>0</v>
      </c>
      <c r="O2729" s="8" t="s">
        <v>45</v>
      </c>
      <c r="P2729" s="29">
        <f>Produccion[[#This Row],[Kilos Producidos]]*VLOOKUP(Produccion[[#This Row],[PRODUCTO]],ValorXKG[#All],2,FALSE)</f>
        <v>0</v>
      </c>
    </row>
    <row r="2730" spans="4:16" x14ac:dyDescent="0.25">
      <c r="D2730" s="4" t="s">
        <v>825</v>
      </c>
      <c r="E2730" s="5">
        <v>44939</v>
      </c>
      <c r="F2730" s="6">
        <v>0.25</v>
      </c>
      <c r="G2730" s="6">
        <v>0.29166666666666669</v>
      </c>
      <c r="H2730" s="6">
        <f>MOD(Produccion[HORA FIN]-Produccion[HORA INICIO],1)</f>
        <v>4.1666666666666685E-2</v>
      </c>
      <c r="I2730" s="16" t="s">
        <v>22</v>
      </c>
      <c r="J2730" s="7" t="s">
        <v>66</v>
      </c>
      <c r="K2730" s="7" t="s">
        <v>23</v>
      </c>
      <c r="L2730" s="7"/>
      <c r="M2730" s="7"/>
      <c r="N2730" s="7">
        <f>Produccion[[#This Row],[Cant. Bolsas]]*Produccion[[#This Row],[Kilos Bolsa]]</f>
        <v>0</v>
      </c>
      <c r="O2730" s="8" t="s">
        <v>45</v>
      </c>
      <c r="P2730" s="29">
        <f>Produccion[[#This Row],[Kilos Producidos]]*VLOOKUP(Produccion[[#This Row],[PRODUCTO]],ValorXKG[#All],2,FALSE)</f>
        <v>0</v>
      </c>
    </row>
    <row r="2731" spans="4:16" x14ac:dyDescent="0.25">
      <c r="D2731" s="4" t="s">
        <v>825</v>
      </c>
      <c r="E2731" s="5">
        <v>44939</v>
      </c>
      <c r="F2731" s="6">
        <v>0.29166666666666669</v>
      </c>
      <c r="G2731" s="6">
        <v>0.58333333333333337</v>
      </c>
      <c r="H2731" s="6">
        <f>MOD(Produccion[HORA FIN]-Produccion[HORA INICIO],1)</f>
        <v>0.29166666666666669</v>
      </c>
      <c r="I2731" s="16" t="s">
        <v>568</v>
      </c>
      <c r="J2731" s="7" t="s">
        <v>66</v>
      </c>
      <c r="K2731" s="7" t="s">
        <v>13</v>
      </c>
      <c r="L2731" s="7">
        <v>3</v>
      </c>
      <c r="M2731" s="7">
        <v>650</v>
      </c>
      <c r="N2731" s="7">
        <f>Produccion[[#This Row],[Cant. Bolsas]]*Produccion[[#This Row],[Kilos Bolsa]]</f>
        <v>1950</v>
      </c>
      <c r="O2731" s="8" t="s">
        <v>827</v>
      </c>
      <c r="P2731" s="29">
        <f>Produccion[[#This Row],[Kilos Producidos]]*VLOOKUP(Produccion[[#This Row],[PRODUCTO]],ValorXKG[#All],2,FALSE)</f>
        <v>195000</v>
      </c>
    </row>
    <row r="2732" spans="4:16" x14ac:dyDescent="0.25">
      <c r="D2732" s="4" t="s">
        <v>824</v>
      </c>
      <c r="E2732" s="5">
        <v>44939</v>
      </c>
      <c r="F2732" s="6">
        <v>0.58333333333333337</v>
      </c>
      <c r="G2732" s="6">
        <v>0.89583333333333337</v>
      </c>
      <c r="H2732" s="6">
        <f>MOD(Produccion[HORA FIN]-Produccion[HORA INICIO],1)</f>
        <v>0.3125</v>
      </c>
      <c r="I2732" s="16" t="s">
        <v>106</v>
      </c>
      <c r="J2732" s="7" t="s">
        <v>783</v>
      </c>
      <c r="K2732" s="7" t="s">
        <v>13</v>
      </c>
      <c r="L2732" s="7">
        <v>3</v>
      </c>
      <c r="M2732" s="7">
        <v>650</v>
      </c>
      <c r="N2732" s="7">
        <f>Produccion[[#This Row],[Cant. Bolsas]]*Produccion[[#This Row],[Kilos Bolsa]]</f>
        <v>1950</v>
      </c>
      <c r="O2732" s="8" t="s">
        <v>827</v>
      </c>
      <c r="P2732" s="29">
        <f>Produccion[[#This Row],[Kilos Producidos]]*VLOOKUP(Produccion[[#This Row],[PRODUCTO]],ValorXKG[#All],2,FALSE)</f>
        <v>195000</v>
      </c>
    </row>
    <row r="2733" spans="4:16" x14ac:dyDescent="0.25">
      <c r="D2733" s="4" t="s">
        <v>824</v>
      </c>
      <c r="E2733" s="5">
        <v>44939</v>
      </c>
      <c r="F2733" s="6">
        <v>0.89583333333333337</v>
      </c>
      <c r="G2733" s="6">
        <v>0.91666666666666663</v>
      </c>
      <c r="H2733" s="6">
        <f>MOD(Produccion[HORA FIN]-Produccion[HORA INICIO],1)</f>
        <v>2.0833333333333259E-2</v>
      </c>
      <c r="I2733" s="16" t="s">
        <v>22</v>
      </c>
      <c r="J2733" s="7" t="s">
        <v>783</v>
      </c>
      <c r="K2733" s="7" t="s">
        <v>23</v>
      </c>
      <c r="L2733" s="7"/>
      <c r="M2733" s="7"/>
      <c r="N2733" s="7">
        <f>Produccion[[#This Row],[Cant. Bolsas]]*Produccion[[#This Row],[Kilos Bolsa]]</f>
        <v>0</v>
      </c>
      <c r="O2733" s="8" t="s">
        <v>24</v>
      </c>
      <c r="P2733" s="29">
        <f>Produccion[[#This Row],[Kilos Producidos]]*VLOOKUP(Produccion[[#This Row],[PRODUCTO]],ValorXKG[#All],2,FALSE)</f>
        <v>0</v>
      </c>
    </row>
    <row r="2734" spans="4:16" x14ac:dyDescent="0.25">
      <c r="D2734" s="4" t="s">
        <v>826</v>
      </c>
      <c r="E2734" s="5">
        <v>44939</v>
      </c>
      <c r="F2734" s="6">
        <v>0.91666666666666663</v>
      </c>
      <c r="G2734" s="6">
        <v>0</v>
      </c>
      <c r="H2734" s="6">
        <f>MOD(Produccion[HORA FIN]-Produccion[HORA INICIO],1)</f>
        <v>8.333333333333337E-2</v>
      </c>
      <c r="I2734" s="16" t="s">
        <v>22</v>
      </c>
      <c r="J2734" s="7" t="s">
        <v>788</v>
      </c>
      <c r="K2734" s="7" t="s">
        <v>23</v>
      </c>
      <c r="L2734" s="7"/>
      <c r="M2734" s="7"/>
      <c r="N2734" s="7">
        <f>Produccion[[#This Row],[Cant. Bolsas]]*Produccion[[#This Row],[Kilos Bolsa]]</f>
        <v>0</v>
      </c>
      <c r="O2734" s="8" t="s">
        <v>24</v>
      </c>
      <c r="P2734" s="29">
        <f>Produccion[[#This Row],[Kilos Producidos]]*VLOOKUP(Produccion[[#This Row],[PRODUCTO]],ValorXKG[#All],2,FALSE)</f>
        <v>0</v>
      </c>
    </row>
    <row r="2735" spans="4:16" x14ac:dyDescent="0.25">
      <c r="D2735" s="4" t="s">
        <v>826</v>
      </c>
      <c r="E2735" s="5">
        <v>44939</v>
      </c>
      <c r="F2735" s="6">
        <v>0</v>
      </c>
      <c r="G2735" s="6">
        <v>0.2361111111111111</v>
      </c>
      <c r="H2735" s="6">
        <f>MOD(Produccion[HORA FIN]-Produccion[HORA INICIO],1)</f>
        <v>0.2361111111111111</v>
      </c>
      <c r="I2735" s="16" t="s">
        <v>649</v>
      </c>
      <c r="J2735" s="7" t="s">
        <v>788</v>
      </c>
      <c r="K2735" s="7" t="s">
        <v>13</v>
      </c>
      <c r="L2735" s="7">
        <v>3</v>
      </c>
      <c r="M2735" s="7">
        <v>650</v>
      </c>
      <c r="N2735" s="7">
        <f>Produccion[[#This Row],[Cant. Bolsas]]*Produccion[[#This Row],[Kilos Bolsa]]</f>
        <v>1950</v>
      </c>
      <c r="O2735" s="8" t="s">
        <v>827</v>
      </c>
      <c r="P2735" s="29">
        <f>Produccion[[#This Row],[Kilos Producidos]]*VLOOKUP(Produccion[[#This Row],[PRODUCTO]],ValorXKG[#All],2,FALSE)</f>
        <v>195000</v>
      </c>
    </row>
    <row r="2736" spans="4:16" x14ac:dyDescent="0.25">
      <c r="D2736" s="4" t="s">
        <v>826</v>
      </c>
      <c r="E2736" s="5">
        <v>44939</v>
      </c>
      <c r="F2736" s="6">
        <v>0.2361111111111111</v>
      </c>
      <c r="G2736" s="6">
        <v>0.25</v>
      </c>
      <c r="H2736" s="6">
        <f>MOD(Produccion[HORA FIN]-Produccion[HORA INICIO],1)</f>
        <v>1.3888888888888895E-2</v>
      </c>
      <c r="I2736" s="16" t="s">
        <v>22</v>
      </c>
      <c r="J2736" s="7" t="s">
        <v>788</v>
      </c>
      <c r="K2736" s="7" t="s">
        <v>23</v>
      </c>
      <c r="L2736" s="7"/>
      <c r="M2736" s="7"/>
      <c r="N2736" s="7">
        <f>Produccion[[#This Row],[Cant. Bolsas]]*Produccion[[#This Row],[Kilos Bolsa]]</f>
        <v>0</v>
      </c>
      <c r="O2736" s="8" t="s">
        <v>45</v>
      </c>
      <c r="P2736" s="29">
        <f>Produccion[[#This Row],[Kilos Producidos]]*VLOOKUP(Produccion[[#This Row],[PRODUCTO]],ValorXKG[#All],2,FALSE)</f>
        <v>0</v>
      </c>
    </row>
    <row r="2737" spans="4:16" x14ac:dyDescent="0.25">
      <c r="D2737" s="4" t="s">
        <v>825</v>
      </c>
      <c r="E2737" s="5">
        <v>44942</v>
      </c>
      <c r="F2737" s="6">
        <v>0.25</v>
      </c>
      <c r="G2737" s="6">
        <v>0.30208333333333331</v>
      </c>
      <c r="H2737" s="6">
        <f>MOD(Produccion[HORA FIN]-Produccion[HORA INICIO],1)</f>
        <v>5.2083333333333315E-2</v>
      </c>
      <c r="I2737" s="16" t="s">
        <v>22</v>
      </c>
      <c r="J2737" s="7" t="s">
        <v>66</v>
      </c>
      <c r="K2737" s="7" t="s">
        <v>23</v>
      </c>
      <c r="L2737" s="7"/>
      <c r="M2737" s="7"/>
      <c r="N2737" s="7">
        <f>Produccion[[#This Row],[Cant. Bolsas]]*Produccion[[#This Row],[Kilos Bolsa]]</f>
        <v>0</v>
      </c>
      <c r="O2737" s="8" t="s">
        <v>45</v>
      </c>
      <c r="P2737" s="29">
        <f>Produccion[[#This Row],[Kilos Producidos]]*VLOOKUP(Produccion[[#This Row],[PRODUCTO]],ValorXKG[#All],2,FALSE)</f>
        <v>0</v>
      </c>
    </row>
    <row r="2738" spans="4:16" x14ac:dyDescent="0.25">
      <c r="D2738" s="4" t="s">
        <v>825</v>
      </c>
      <c r="E2738" s="5">
        <v>44942</v>
      </c>
      <c r="F2738" s="6">
        <v>0.30208333333333331</v>
      </c>
      <c r="G2738" s="6">
        <v>0.5</v>
      </c>
      <c r="H2738" s="6">
        <f>MOD(Produccion[HORA FIN]-Produccion[HORA INICIO],1)</f>
        <v>0.19791666666666669</v>
      </c>
      <c r="I2738" s="16" t="s">
        <v>493</v>
      </c>
      <c r="J2738" s="7" t="s">
        <v>66</v>
      </c>
      <c r="K2738" s="7" t="s">
        <v>13</v>
      </c>
      <c r="L2738" s="7"/>
      <c r="M2738" s="7">
        <v>600</v>
      </c>
      <c r="N2738" s="7">
        <f>Produccion[[#This Row],[Cant. Bolsas]]*Produccion[[#This Row],[Kilos Bolsa]]</f>
        <v>0</v>
      </c>
      <c r="O2738" s="8" t="s">
        <v>827</v>
      </c>
      <c r="P2738" s="29">
        <f>Produccion[[#This Row],[Kilos Producidos]]*VLOOKUP(Produccion[[#This Row],[PRODUCTO]],ValorXKG[#All],2,FALSE)</f>
        <v>0</v>
      </c>
    </row>
    <row r="2739" spans="4:16" x14ac:dyDescent="0.25">
      <c r="D2739" s="4" t="s">
        <v>825</v>
      </c>
      <c r="E2739" s="5">
        <v>44942</v>
      </c>
      <c r="F2739" s="6">
        <v>0.5</v>
      </c>
      <c r="G2739" s="6">
        <v>0.58333333333333337</v>
      </c>
      <c r="H2739" s="6">
        <f>MOD(Produccion[HORA FIN]-Produccion[HORA INICIO],1)</f>
        <v>8.333333333333337E-2</v>
      </c>
      <c r="I2739" s="16" t="s">
        <v>22</v>
      </c>
      <c r="J2739" s="7" t="s">
        <v>66</v>
      </c>
      <c r="K2739" s="7" t="s">
        <v>23</v>
      </c>
      <c r="L2739" s="7"/>
      <c r="M2739" s="7"/>
      <c r="N2739" s="7">
        <f>Produccion[[#This Row],[Cant. Bolsas]]*Produccion[[#This Row],[Kilos Bolsa]]</f>
        <v>0</v>
      </c>
      <c r="O2739" s="8" t="s">
        <v>45</v>
      </c>
      <c r="P2739" s="29">
        <f>Produccion[[#This Row],[Kilos Producidos]]*VLOOKUP(Produccion[[#This Row],[PRODUCTO]],ValorXKG[#All],2,FALSE)</f>
        <v>0</v>
      </c>
    </row>
    <row r="2740" spans="4:16" x14ac:dyDescent="0.25">
      <c r="D2740" s="4" t="s">
        <v>824</v>
      </c>
      <c r="E2740" s="5">
        <v>44942</v>
      </c>
      <c r="F2740" s="6">
        <v>0.58333333333333337</v>
      </c>
      <c r="G2740" s="6">
        <v>0.88541666666666663</v>
      </c>
      <c r="H2740" s="6">
        <f>MOD(Produccion[HORA FIN]-Produccion[HORA INICIO],1)</f>
        <v>0.30208333333333326</v>
      </c>
      <c r="I2740" s="16" t="s">
        <v>292</v>
      </c>
      <c r="J2740" s="7" t="s">
        <v>783</v>
      </c>
      <c r="K2740" s="7" t="s">
        <v>13</v>
      </c>
      <c r="L2740" s="7"/>
      <c r="M2740" s="7">
        <v>650</v>
      </c>
      <c r="N2740" s="7">
        <f>Produccion[[#This Row],[Cant. Bolsas]]*Produccion[[#This Row],[Kilos Bolsa]]</f>
        <v>0</v>
      </c>
      <c r="O2740" s="8" t="s">
        <v>827</v>
      </c>
      <c r="P2740" s="29">
        <f>Produccion[[#This Row],[Kilos Producidos]]*VLOOKUP(Produccion[[#This Row],[PRODUCTO]],ValorXKG[#All],2,FALSE)</f>
        <v>0</v>
      </c>
    </row>
    <row r="2741" spans="4:16" x14ac:dyDescent="0.25">
      <c r="D2741" s="4" t="s">
        <v>824</v>
      </c>
      <c r="E2741" s="5">
        <v>44942</v>
      </c>
      <c r="F2741" s="6">
        <v>0.88541666666666663</v>
      </c>
      <c r="G2741" s="6">
        <v>0.91666666666666663</v>
      </c>
      <c r="H2741" s="6">
        <f>MOD(Produccion[HORA FIN]-Produccion[HORA INICIO],1)</f>
        <v>3.125E-2</v>
      </c>
      <c r="I2741" s="16" t="s">
        <v>22</v>
      </c>
      <c r="J2741" s="7" t="s">
        <v>783</v>
      </c>
      <c r="K2741" s="7" t="s">
        <v>23</v>
      </c>
      <c r="L2741" s="7"/>
      <c r="M2741" s="7"/>
      <c r="N2741" s="7">
        <f>Produccion[[#This Row],[Cant. Bolsas]]*Produccion[[#This Row],[Kilos Bolsa]]</f>
        <v>0</v>
      </c>
      <c r="O2741" s="8" t="s">
        <v>45</v>
      </c>
      <c r="P2741" s="29">
        <f>Produccion[[#This Row],[Kilos Producidos]]*VLOOKUP(Produccion[[#This Row],[PRODUCTO]],ValorXKG[#All],2,FALSE)</f>
        <v>0</v>
      </c>
    </row>
    <row r="2742" spans="4:16" x14ac:dyDescent="0.25">
      <c r="D2742" s="4" t="s">
        <v>826</v>
      </c>
      <c r="E2742" s="5">
        <v>44942</v>
      </c>
      <c r="F2742" s="6">
        <v>0.91666666666666663</v>
      </c>
      <c r="G2742" s="6">
        <v>0.1875</v>
      </c>
      <c r="H2742" s="6">
        <f>MOD(Produccion[HORA FIN]-Produccion[HORA INICIO],1)</f>
        <v>0.27083333333333337</v>
      </c>
      <c r="I2742" s="16" t="s">
        <v>62</v>
      </c>
      <c r="J2742" s="7" t="s">
        <v>788</v>
      </c>
      <c r="K2742" s="7" t="s">
        <v>13</v>
      </c>
      <c r="L2742" s="7">
        <v>3</v>
      </c>
      <c r="M2742" s="7">
        <v>650</v>
      </c>
      <c r="N2742" s="7">
        <f>Produccion[[#This Row],[Cant. Bolsas]]*Produccion[[#This Row],[Kilos Bolsa]]</f>
        <v>1950</v>
      </c>
      <c r="O2742" s="8" t="s">
        <v>827</v>
      </c>
      <c r="P2742" s="29">
        <f>Produccion[[#This Row],[Kilos Producidos]]*VLOOKUP(Produccion[[#This Row],[PRODUCTO]],ValorXKG[#All],2,FALSE)</f>
        <v>195000</v>
      </c>
    </row>
    <row r="2743" spans="4:16" x14ac:dyDescent="0.25">
      <c r="D2743" s="4" t="s">
        <v>826</v>
      </c>
      <c r="E2743" s="5">
        <v>44942</v>
      </c>
      <c r="F2743" s="6">
        <v>0.1875</v>
      </c>
      <c r="G2743" s="6">
        <v>0.2326388888888889</v>
      </c>
      <c r="H2743" s="6">
        <f>MOD(Produccion[HORA FIN]-Produccion[HORA INICIO],1)</f>
        <v>4.5138888888888895E-2</v>
      </c>
      <c r="I2743" s="16" t="s">
        <v>22</v>
      </c>
      <c r="J2743" s="7" t="s">
        <v>788</v>
      </c>
      <c r="K2743" s="7" t="s">
        <v>23</v>
      </c>
      <c r="L2743" s="7">
        <v>0</v>
      </c>
      <c r="M2743" s="7">
        <v>0</v>
      </c>
      <c r="N2743" s="7">
        <f>Produccion[[#This Row],[Cant. Bolsas]]*Produccion[[#This Row],[Kilos Bolsa]]</f>
        <v>0</v>
      </c>
      <c r="O2743" s="8" t="s">
        <v>24</v>
      </c>
      <c r="P2743" s="29">
        <f>Produccion[[#This Row],[Kilos Producidos]]*VLOOKUP(Produccion[[#This Row],[PRODUCTO]],ValorXKG[#All],2,FALSE)</f>
        <v>0</v>
      </c>
    </row>
    <row r="2744" spans="4:16" x14ac:dyDescent="0.25">
      <c r="D2744" s="4" t="s">
        <v>826</v>
      </c>
      <c r="E2744" s="5">
        <v>44942</v>
      </c>
      <c r="F2744" s="6">
        <v>0.2326388888888889</v>
      </c>
      <c r="G2744" s="6">
        <v>0.25</v>
      </c>
      <c r="H2744" s="6">
        <f>MOD(Produccion[HORA FIN]-Produccion[HORA INICIO],1)</f>
        <v>1.7361111111111105E-2</v>
      </c>
      <c r="I2744" s="16" t="s">
        <v>650</v>
      </c>
      <c r="J2744" s="7" t="s">
        <v>788</v>
      </c>
      <c r="K2744" s="7" t="s">
        <v>19</v>
      </c>
      <c r="L2744" s="7">
        <v>0</v>
      </c>
      <c r="M2744" s="7">
        <v>650</v>
      </c>
      <c r="N2744" s="7">
        <f>Produccion[[#This Row],[Cant. Bolsas]]*Produccion[[#This Row],[Kilos Bolsa]]</f>
        <v>0</v>
      </c>
      <c r="O2744" s="8" t="s">
        <v>827</v>
      </c>
      <c r="P2744" s="29">
        <f>Produccion[[#This Row],[Kilos Producidos]]*VLOOKUP(Produccion[[#This Row],[PRODUCTO]],ValorXKG[#All],2,FALSE)</f>
        <v>0</v>
      </c>
    </row>
    <row r="2745" spans="4:16" x14ac:dyDescent="0.25">
      <c r="D2745" s="4" t="s">
        <v>825</v>
      </c>
      <c r="E2745" s="5">
        <v>44943</v>
      </c>
      <c r="F2745" s="6">
        <v>0.25</v>
      </c>
      <c r="G2745" s="6">
        <v>0.43055555555555558</v>
      </c>
      <c r="H2745" s="6">
        <f>MOD(Produccion[HORA FIN]-Produccion[HORA INICIO],1)</f>
        <v>0.18055555555555558</v>
      </c>
      <c r="I2745" s="16" t="s">
        <v>40</v>
      </c>
      <c r="J2745" s="7" t="s">
        <v>66</v>
      </c>
      <c r="K2745" s="7" t="s">
        <v>19</v>
      </c>
      <c r="L2745" s="7"/>
      <c r="M2745" s="7">
        <v>650</v>
      </c>
      <c r="N2745" s="7">
        <f>Produccion[[#This Row],[Cant. Bolsas]]*Produccion[[#This Row],[Kilos Bolsa]]</f>
        <v>0</v>
      </c>
      <c r="O2745" s="8" t="s">
        <v>827</v>
      </c>
      <c r="P2745" s="29">
        <f>Produccion[[#This Row],[Kilos Producidos]]*VLOOKUP(Produccion[[#This Row],[PRODUCTO]],ValorXKG[#All],2,FALSE)</f>
        <v>0</v>
      </c>
    </row>
    <row r="2746" spans="4:16" x14ac:dyDescent="0.25">
      <c r="D2746" s="4" t="s">
        <v>825</v>
      </c>
      <c r="E2746" s="5">
        <v>44943</v>
      </c>
      <c r="F2746" s="6">
        <v>0.43055555555555558</v>
      </c>
      <c r="G2746" s="6">
        <v>0.58333333333333337</v>
      </c>
      <c r="H2746" s="6">
        <f>MOD(Produccion[HORA FIN]-Produccion[HORA INICIO],1)</f>
        <v>0.15277777777777779</v>
      </c>
      <c r="I2746" s="16" t="s">
        <v>22</v>
      </c>
      <c r="J2746" s="7" t="s">
        <v>66</v>
      </c>
      <c r="K2746" s="7" t="s">
        <v>23</v>
      </c>
      <c r="L2746" s="7"/>
      <c r="M2746" s="7"/>
      <c r="N2746" s="7">
        <f>Produccion[[#This Row],[Cant. Bolsas]]*Produccion[[#This Row],[Kilos Bolsa]]</f>
        <v>0</v>
      </c>
      <c r="O2746" s="8" t="s">
        <v>45</v>
      </c>
      <c r="P2746" s="29">
        <f>Produccion[[#This Row],[Kilos Producidos]]*VLOOKUP(Produccion[[#This Row],[PRODUCTO]],ValorXKG[#All],2,FALSE)</f>
        <v>0</v>
      </c>
    </row>
    <row r="2747" spans="4:16" x14ac:dyDescent="0.25">
      <c r="D2747" s="4" t="s">
        <v>824</v>
      </c>
      <c r="E2747" s="5">
        <v>44943</v>
      </c>
      <c r="F2747" s="6">
        <v>0.58333333333333337</v>
      </c>
      <c r="G2747" s="6">
        <v>0.91666666666666663</v>
      </c>
      <c r="H2747" s="6">
        <f>MOD(Produccion[HORA FIN]-Produccion[HORA INICIO],1)</f>
        <v>0.33333333333333326</v>
      </c>
      <c r="I2747" s="16" t="s">
        <v>33</v>
      </c>
      <c r="J2747" s="7" t="s">
        <v>783</v>
      </c>
      <c r="K2747" s="7" t="s">
        <v>64</v>
      </c>
      <c r="L2747" s="7">
        <v>64</v>
      </c>
      <c r="M2747" s="7">
        <v>30</v>
      </c>
      <c r="N2747" s="7">
        <f>Produccion[[#This Row],[Cant. Bolsas]]*Produccion[[#This Row],[Kilos Bolsa]]</f>
        <v>1920</v>
      </c>
      <c r="O2747" s="8" t="s">
        <v>827</v>
      </c>
      <c r="P2747" s="29">
        <f>Produccion[[#This Row],[Kilos Producidos]]*VLOOKUP(Produccion[[#This Row],[PRODUCTO]],ValorXKG[#All],2,FALSE)</f>
        <v>220800</v>
      </c>
    </row>
    <row r="2748" spans="4:16" x14ac:dyDescent="0.25">
      <c r="D2748" s="4" t="s">
        <v>826</v>
      </c>
      <c r="E2748" s="5">
        <v>44943</v>
      </c>
      <c r="F2748" s="6">
        <v>0.91666666666666663</v>
      </c>
      <c r="G2748" s="6">
        <v>0.25</v>
      </c>
      <c r="H2748" s="6">
        <f>MOD(Produccion[HORA FIN]-Produccion[HORA INICIO],1)</f>
        <v>0.33333333333333337</v>
      </c>
      <c r="I2748" s="16" t="s">
        <v>525</v>
      </c>
      <c r="J2748" s="7" t="s">
        <v>788</v>
      </c>
      <c r="K2748" s="7" t="s">
        <v>64</v>
      </c>
      <c r="L2748" s="7">
        <v>44</v>
      </c>
      <c r="M2748" s="7">
        <v>30</v>
      </c>
      <c r="N2748" s="7">
        <f>Produccion[[#This Row],[Cant. Bolsas]]*Produccion[[#This Row],[Kilos Bolsa]]</f>
        <v>1320</v>
      </c>
      <c r="O2748" s="8" t="s">
        <v>827</v>
      </c>
      <c r="P2748" s="29">
        <f>Produccion[[#This Row],[Kilos Producidos]]*VLOOKUP(Produccion[[#This Row],[PRODUCTO]],ValorXKG[#All],2,FALSE)</f>
        <v>151800</v>
      </c>
    </row>
    <row r="2749" spans="4:16" x14ac:dyDescent="0.25">
      <c r="D2749" s="4" t="s">
        <v>825</v>
      </c>
      <c r="E2749" s="5">
        <v>44944</v>
      </c>
      <c r="F2749" s="6">
        <v>0.25</v>
      </c>
      <c r="G2749" s="6">
        <v>0.27430555555555558</v>
      </c>
      <c r="H2749" s="6">
        <f>MOD(Produccion[HORA FIN]-Produccion[HORA INICIO],1)</f>
        <v>2.430555555555558E-2</v>
      </c>
      <c r="I2749" s="16" t="s">
        <v>22</v>
      </c>
      <c r="J2749" s="7" t="s">
        <v>66</v>
      </c>
      <c r="K2749" s="7" t="s">
        <v>23</v>
      </c>
      <c r="L2749" s="7"/>
      <c r="M2749" s="7"/>
      <c r="N2749" s="7">
        <f>Produccion[[#This Row],[Cant. Bolsas]]*Produccion[[#This Row],[Kilos Bolsa]]</f>
        <v>0</v>
      </c>
      <c r="O2749" s="8" t="s">
        <v>45</v>
      </c>
      <c r="P2749" s="29">
        <f>Produccion[[#This Row],[Kilos Producidos]]*VLOOKUP(Produccion[[#This Row],[PRODUCTO]],ValorXKG[#All],2,FALSE)</f>
        <v>0</v>
      </c>
    </row>
    <row r="2750" spans="4:16" x14ac:dyDescent="0.25">
      <c r="D2750" s="4" t="s">
        <v>825</v>
      </c>
      <c r="E2750" s="5">
        <v>44944</v>
      </c>
      <c r="F2750" s="6">
        <v>0.27430555555555558</v>
      </c>
      <c r="G2750" s="6">
        <v>0.58333333333333337</v>
      </c>
      <c r="H2750" s="6">
        <f>MOD(Produccion[HORA FIN]-Produccion[HORA INICIO],1)</f>
        <v>0.30902777777777779</v>
      </c>
      <c r="I2750" s="16" t="s">
        <v>651</v>
      </c>
      <c r="J2750" s="7" t="s">
        <v>66</v>
      </c>
      <c r="K2750" s="7" t="s">
        <v>331</v>
      </c>
      <c r="L2750" s="7">
        <v>52</v>
      </c>
      <c r="M2750" s="7">
        <v>30</v>
      </c>
      <c r="N2750" s="7">
        <f>Produccion[[#This Row],[Cant. Bolsas]]*Produccion[[#This Row],[Kilos Bolsa]]</f>
        <v>1560</v>
      </c>
      <c r="O2750" s="8" t="s">
        <v>827</v>
      </c>
      <c r="P2750" s="29">
        <f>Produccion[[#This Row],[Kilos Producidos]]*VLOOKUP(Produccion[[#This Row],[PRODUCTO]],ValorXKG[#All],2,FALSE)</f>
        <v>179400</v>
      </c>
    </row>
    <row r="2751" spans="4:16" x14ac:dyDescent="0.25">
      <c r="D2751" s="4" t="s">
        <v>824</v>
      </c>
      <c r="E2751" s="5">
        <v>44944</v>
      </c>
      <c r="F2751" s="6">
        <v>0.58333333333333337</v>
      </c>
      <c r="G2751" s="6">
        <v>0.91666666666666663</v>
      </c>
      <c r="H2751" s="6">
        <f>MOD(Produccion[HORA FIN]-Produccion[HORA INICIO],1)</f>
        <v>0.33333333333333326</v>
      </c>
      <c r="I2751" s="16" t="s">
        <v>652</v>
      </c>
      <c r="J2751" s="7" t="s">
        <v>783</v>
      </c>
      <c r="K2751" s="7" t="s">
        <v>36</v>
      </c>
      <c r="L2751" s="7">
        <v>41</v>
      </c>
      <c r="M2751" s="7">
        <v>30</v>
      </c>
      <c r="N2751" s="7">
        <f>Produccion[[#This Row],[Cant. Bolsas]]*Produccion[[#This Row],[Kilos Bolsa]]</f>
        <v>1230</v>
      </c>
      <c r="O2751" s="8" t="s">
        <v>827</v>
      </c>
      <c r="P2751" s="29">
        <f>Produccion[[#This Row],[Kilos Producidos]]*VLOOKUP(Produccion[[#This Row],[PRODUCTO]],ValorXKG[#All],2,FALSE)</f>
        <v>141450</v>
      </c>
    </row>
    <row r="2752" spans="4:16" x14ac:dyDescent="0.25">
      <c r="D2752" s="4" t="s">
        <v>824</v>
      </c>
      <c r="E2752" s="5">
        <v>44944</v>
      </c>
      <c r="F2752" s="6">
        <v>0.58333333333333337</v>
      </c>
      <c r="G2752" s="6">
        <v>0.91666666666666663</v>
      </c>
      <c r="H2752" s="6">
        <f>MOD(Produccion[HORA FIN]-Produccion[HORA INICIO],1)</f>
        <v>0.33333333333333326</v>
      </c>
      <c r="I2752" s="16" t="s">
        <v>653</v>
      </c>
      <c r="J2752" s="7" t="s">
        <v>783</v>
      </c>
      <c r="K2752" s="7" t="s">
        <v>38</v>
      </c>
      <c r="L2752" s="7">
        <v>41</v>
      </c>
      <c r="M2752" s="7">
        <v>20</v>
      </c>
      <c r="N2752" s="7">
        <f>Produccion[[#This Row],[Cant. Bolsas]]*Produccion[[#This Row],[Kilos Bolsa]]</f>
        <v>820</v>
      </c>
      <c r="O2752" s="8" t="s">
        <v>827</v>
      </c>
      <c r="P2752" s="29">
        <f>Produccion[[#This Row],[Kilos Producidos]]*VLOOKUP(Produccion[[#This Row],[PRODUCTO]],ValorXKG[#All],2,FALSE)</f>
        <v>135300</v>
      </c>
    </row>
    <row r="2753" spans="4:16" x14ac:dyDescent="0.25">
      <c r="D2753" s="4" t="s">
        <v>826</v>
      </c>
      <c r="E2753" s="5">
        <v>44944</v>
      </c>
      <c r="F2753" s="6">
        <v>0.91666666666666663</v>
      </c>
      <c r="G2753" s="6">
        <v>0.21527777777777779</v>
      </c>
      <c r="H2753" s="6">
        <f>MOD(Produccion[HORA FIN]-Produccion[HORA INICIO],1)</f>
        <v>0.29861111111111116</v>
      </c>
      <c r="I2753" s="16" t="s">
        <v>654</v>
      </c>
      <c r="J2753" s="7" t="s">
        <v>788</v>
      </c>
      <c r="K2753" s="7" t="s">
        <v>36</v>
      </c>
      <c r="L2753" s="7">
        <v>36</v>
      </c>
      <c r="M2753" s="7">
        <v>30</v>
      </c>
      <c r="N2753" s="7">
        <f>Produccion[[#This Row],[Cant. Bolsas]]*Produccion[[#This Row],[Kilos Bolsa]]</f>
        <v>1080</v>
      </c>
      <c r="O2753" s="8" t="s">
        <v>827</v>
      </c>
      <c r="P2753" s="29">
        <f>Produccion[[#This Row],[Kilos Producidos]]*VLOOKUP(Produccion[[#This Row],[PRODUCTO]],ValorXKG[#All],2,FALSE)</f>
        <v>124200</v>
      </c>
    </row>
    <row r="2754" spans="4:16" x14ac:dyDescent="0.25">
      <c r="D2754" s="4" t="s">
        <v>826</v>
      </c>
      <c r="E2754" s="5">
        <v>44944</v>
      </c>
      <c r="F2754" s="6">
        <v>0.91666666666666663</v>
      </c>
      <c r="G2754" s="6">
        <v>0.21527777777777779</v>
      </c>
      <c r="H2754" s="6">
        <f>MOD(Produccion[HORA FIN]-Produccion[HORA INICIO],1)</f>
        <v>0.29861111111111116</v>
      </c>
      <c r="I2754" s="16" t="s">
        <v>655</v>
      </c>
      <c r="J2754" s="7" t="s">
        <v>788</v>
      </c>
      <c r="K2754" s="7" t="s">
        <v>38</v>
      </c>
      <c r="L2754" s="7">
        <v>36</v>
      </c>
      <c r="M2754" s="7">
        <v>20</v>
      </c>
      <c r="N2754" s="7">
        <f>Produccion[[#This Row],[Cant. Bolsas]]*Produccion[[#This Row],[Kilos Bolsa]]</f>
        <v>720</v>
      </c>
      <c r="O2754" s="8" t="s">
        <v>827</v>
      </c>
      <c r="P2754" s="29">
        <f>Produccion[[#This Row],[Kilos Producidos]]*VLOOKUP(Produccion[[#This Row],[PRODUCTO]],ValorXKG[#All],2,FALSE)</f>
        <v>118800</v>
      </c>
    </row>
    <row r="2755" spans="4:16" x14ac:dyDescent="0.25">
      <c r="D2755" s="4" t="s">
        <v>826</v>
      </c>
      <c r="E2755" s="5">
        <v>44944</v>
      </c>
      <c r="F2755" s="6">
        <v>0.21527777777777779</v>
      </c>
      <c r="G2755" s="6">
        <v>0.25</v>
      </c>
      <c r="H2755" s="6">
        <f>MOD(Produccion[HORA FIN]-Produccion[HORA INICIO],1)</f>
        <v>3.472222222222221E-2</v>
      </c>
      <c r="I2755" s="16" t="s">
        <v>22</v>
      </c>
      <c r="J2755" s="7" t="s">
        <v>788</v>
      </c>
      <c r="K2755" s="7" t="s">
        <v>23</v>
      </c>
      <c r="L2755" s="7"/>
      <c r="M2755" s="7"/>
      <c r="N2755" s="7">
        <f>Produccion[[#This Row],[Cant. Bolsas]]*Produccion[[#This Row],[Kilos Bolsa]]</f>
        <v>0</v>
      </c>
      <c r="O2755" s="8" t="s">
        <v>28</v>
      </c>
      <c r="P2755" s="29">
        <f>Produccion[[#This Row],[Kilos Producidos]]*VLOOKUP(Produccion[[#This Row],[PRODUCTO]],ValorXKG[#All],2,FALSE)</f>
        <v>0</v>
      </c>
    </row>
    <row r="2756" spans="4:16" x14ac:dyDescent="0.25">
      <c r="D2756" s="4" t="s">
        <v>825</v>
      </c>
      <c r="E2756" s="5">
        <v>44945</v>
      </c>
      <c r="F2756" s="6">
        <v>0.25</v>
      </c>
      <c r="G2756" s="6">
        <v>0.30555555555555558</v>
      </c>
      <c r="H2756" s="6">
        <f>MOD(Produccion[HORA FIN]-Produccion[HORA INICIO],1)</f>
        <v>5.555555555555558E-2</v>
      </c>
      <c r="I2756" s="16" t="s">
        <v>22</v>
      </c>
      <c r="J2756" s="7" t="s">
        <v>66</v>
      </c>
      <c r="K2756" s="7" t="s">
        <v>23</v>
      </c>
      <c r="L2756" s="7"/>
      <c r="M2756" s="7"/>
      <c r="N2756" s="7">
        <f>Produccion[[#This Row],[Cant. Bolsas]]*Produccion[[#This Row],[Kilos Bolsa]]</f>
        <v>0</v>
      </c>
      <c r="O2756" s="8" t="s">
        <v>45</v>
      </c>
      <c r="P2756" s="29">
        <f>Produccion[[#This Row],[Kilos Producidos]]*VLOOKUP(Produccion[[#This Row],[PRODUCTO]],ValorXKG[#All],2,FALSE)</f>
        <v>0</v>
      </c>
    </row>
    <row r="2757" spans="4:16" x14ac:dyDescent="0.25">
      <c r="D2757" s="4" t="s">
        <v>825</v>
      </c>
      <c r="E2757" s="5">
        <v>44945</v>
      </c>
      <c r="F2757" s="6">
        <v>0.30555555555555558</v>
      </c>
      <c r="G2757" s="6">
        <v>0.58333333333333337</v>
      </c>
      <c r="H2757" s="6">
        <f>MOD(Produccion[HORA FIN]-Produccion[HORA INICIO],1)</f>
        <v>0.27777777777777779</v>
      </c>
      <c r="I2757" s="16" t="s">
        <v>656</v>
      </c>
      <c r="J2757" s="7" t="s">
        <v>66</v>
      </c>
      <c r="K2757" s="7" t="s">
        <v>64</v>
      </c>
      <c r="L2757" s="7">
        <v>54</v>
      </c>
      <c r="M2757" s="7">
        <v>30</v>
      </c>
      <c r="N2757" s="7">
        <f>Produccion[[#This Row],[Cant. Bolsas]]*Produccion[[#This Row],[Kilos Bolsa]]</f>
        <v>1620</v>
      </c>
      <c r="O2757" s="8" t="s">
        <v>827</v>
      </c>
      <c r="P2757" s="29">
        <f>Produccion[[#This Row],[Kilos Producidos]]*VLOOKUP(Produccion[[#This Row],[PRODUCTO]],ValorXKG[#All],2,FALSE)</f>
        <v>186300</v>
      </c>
    </row>
    <row r="2758" spans="4:16" x14ac:dyDescent="0.25">
      <c r="D2758" s="4" t="s">
        <v>824</v>
      </c>
      <c r="E2758" s="5">
        <v>44945</v>
      </c>
      <c r="F2758" s="6">
        <v>0.58333333333333337</v>
      </c>
      <c r="G2758" s="6">
        <v>0.77083333333333337</v>
      </c>
      <c r="H2758" s="6">
        <f>MOD(Produccion[HORA FIN]-Produccion[HORA INICIO],1)</f>
        <v>0.1875</v>
      </c>
      <c r="I2758" s="16" t="s">
        <v>325</v>
      </c>
      <c r="J2758" s="7" t="s">
        <v>783</v>
      </c>
      <c r="K2758" s="7" t="s">
        <v>64</v>
      </c>
      <c r="L2758" s="7">
        <v>33</v>
      </c>
      <c r="M2758" s="7">
        <v>30</v>
      </c>
      <c r="N2758" s="7">
        <f>Produccion[[#This Row],[Cant. Bolsas]]*Produccion[[#This Row],[Kilos Bolsa]]</f>
        <v>990</v>
      </c>
      <c r="O2758" s="8" t="s">
        <v>827</v>
      </c>
      <c r="P2758" s="29">
        <f>Produccion[[#This Row],[Kilos Producidos]]*VLOOKUP(Produccion[[#This Row],[PRODUCTO]],ValorXKG[#All],2,FALSE)</f>
        <v>113850</v>
      </c>
    </row>
    <row r="2759" spans="4:16" x14ac:dyDescent="0.25">
      <c r="D2759" s="4" t="s">
        <v>824</v>
      </c>
      <c r="E2759" s="5">
        <v>44945</v>
      </c>
      <c r="F2759" s="6">
        <v>0.77083333333333337</v>
      </c>
      <c r="G2759" s="6">
        <v>0.86458333333333337</v>
      </c>
      <c r="H2759" s="6">
        <f>MOD(Produccion[HORA FIN]-Produccion[HORA INICIO],1)</f>
        <v>9.375E-2</v>
      </c>
      <c r="I2759" s="16" t="s">
        <v>22</v>
      </c>
      <c r="J2759" s="7" t="s">
        <v>783</v>
      </c>
      <c r="K2759" s="7" t="s">
        <v>23</v>
      </c>
      <c r="L2759" s="7"/>
      <c r="M2759" s="7"/>
      <c r="N2759" s="7">
        <f>Produccion[[#This Row],[Cant. Bolsas]]*Produccion[[#This Row],[Kilos Bolsa]]</f>
        <v>0</v>
      </c>
      <c r="O2759" s="8" t="s">
        <v>317</v>
      </c>
      <c r="P2759" s="29">
        <f>Produccion[[#This Row],[Kilos Producidos]]*VLOOKUP(Produccion[[#This Row],[PRODUCTO]],ValorXKG[#All],2,FALSE)</f>
        <v>0</v>
      </c>
    </row>
    <row r="2760" spans="4:16" x14ac:dyDescent="0.25">
      <c r="D2760" s="4" t="s">
        <v>824</v>
      </c>
      <c r="E2760" s="5">
        <v>44945</v>
      </c>
      <c r="F2760" s="6">
        <v>0.86458333333333337</v>
      </c>
      <c r="G2760" s="6">
        <v>0.91666666666666663</v>
      </c>
      <c r="H2760" s="6">
        <f>MOD(Produccion[HORA FIN]-Produccion[HORA INICIO],1)</f>
        <v>5.2083333333333259E-2</v>
      </c>
      <c r="I2760" s="16" t="s">
        <v>35</v>
      </c>
      <c r="J2760" s="7" t="s">
        <v>783</v>
      </c>
      <c r="K2760" s="7" t="s">
        <v>19</v>
      </c>
      <c r="L2760" s="7">
        <v>18</v>
      </c>
      <c r="M2760" s="7">
        <v>25</v>
      </c>
      <c r="N2760" s="7">
        <f>Produccion[[#This Row],[Cant. Bolsas]]*Produccion[[#This Row],[Kilos Bolsa]]</f>
        <v>450</v>
      </c>
      <c r="O2760" s="8" t="s">
        <v>827</v>
      </c>
      <c r="P2760" s="29">
        <f>Produccion[[#This Row],[Kilos Producidos]]*VLOOKUP(Produccion[[#This Row],[PRODUCTO]],ValorXKG[#All],2,FALSE)</f>
        <v>45000</v>
      </c>
    </row>
    <row r="2761" spans="4:16" x14ac:dyDescent="0.25">
      <c r="D2761" s="4" t="s">
        <v>826</v>
      </c>
      <c r="E2761" s="5">
        <v>44945</v>
      </c>
      <c r="F2761" s="6">
        <v>0.91666666666666663</v>
      </c>
      <c r="G2761" s="6">
        <v>4.1666666666666664E-2</v>
      </c>
      <c r="H2761" s="6">
        <f>MOD(Produccion[HORA FIN]-Produccion[HORA INICIO],1)</f>
        <v>0.125</v>
      </c>
      <c r="I2761" s="16" t="s">
        <v>657</v>
      </c>
      <c r="J2761" s="7" t="s">
        <v>788</v>
      </c>
      <c r="K2761" s="7" t="s">
        <v>19</v>
      </c>
      <c r="L2761" s="7">
        <v>35</v>
      </c>
      <c r="M2761" s="7">
        <v>25</v>
      </c>
      <c r="N2761" s="7">
        <f>Produccion[[#This Row],[Cant. Bolsas]]*Produccion[[#This Row],[Kilos Bolsa]]</f>
        <v>875</v>
      </c>
      <c r="O2761" s="8" t="s">
        <v>827</v>
      </c>
      <c r="P2761" s="29">
        <f>Produccion[[#This Row],[Kilos Producidos]]*VLOOKUP(Produccion[[#This Row],[PRODUCTO]],ValorXKG[#All],2,FALSE)</f>
        <v>87500</v>
      </c>
    </row>
    <row r="2762" spans="4:16" x14ac:dyDescent="0.25">
      <c r="D2762" s="4" t="s">
        <v>826</v>
      </c>
      <c r="E2762" s="5">
        <v>44945</v>
      </c>
      <c r="F2762" s="6">
        <v>4.1666666666666664E-2</v>
      </c>
      <c r="G2762" s="6">
        <v>0.25</v>
      </c>
      <c r="H2762" s="6">
        <f>MOD(Produccion[HORA FIN]-Produccion[HORA INICIO],1)</f>
        <v>0.20833333333333334</v>
      </c>
      <c r="I2762" s="16" t="s">
        <v>75</v>
      </c>
      <c r="J2762" s="7" t="s">
        <v>788</v>
      </c>
      <c r="K2762" s="7" t="s">
        <v>13</v>
      </c>
      <c r="L2762" s="7">
        <v>56</v>
      </c>
      <c r="M2762" s="7">
        <v>25</v>
      </c>
      <c r="N2762" s="7">
        <f>Produccion[[#This Row],[Cant. Bolsas]]*Produccion[[#This Row],[Kilos Bolsa]]</f>
        <v>1400</v>
      </c>
      <c r="O2762" s="8" t="s">
        <v>827</v>
      </c>
      <c r="P2762" s="29">
        <f>Produccion[[#This Row],[Kilos Producidos]]*VLOOKUP(Produccion[[#This Row],[PRODUCTO]],ValorXKG[#All],2,FALSE)</f>
        <v>140000</v>
      </c>
    </row>
    <row r="2763" spans="4:16" x14ac:dyDescent="0.25">
      <c r="D2763" s="4" t="s">
        <v>825</v>
      </c>
      <c r="E2763" s="5">
        <v>44946</v>
      </c>
      <c r="F2763" s="6">
        <v>0.25</v>
      </c>
      <c r="G2763" s="6">
        <v>0.58333333333333337</v>
      </c>
      <c r="H2763" s="6">
        <f>MOD(Produccion[HORA FIN]-Produccion[HORA INICIO],1)</f>
        <v>0.33333333333333337</v>
      </c>
      <c r="I2763" s="16" t="s">
        <v>22</v>
      </c>
      <c r="J2763" s="7" t="s">
        <v>66</v>
      </c>
      <c r="K2763" s="7" t="s">
        <v>23</v>
      </c>
      <c r="L2763" s="7"/>
      <c r="M2763" s="7"/>
      <c r="N2763" s="7">
        <f>Produccion[[#This Row],[Cant. Bolsas]]*Produccion[[#This Row],[Kilos Bolsa]]</f>
        <v>0</v>
      </c>
      <c r="O2763" s="8" t="s">
        <v>45</v>
      </c>
      <c r="P2763" s="29">
        <f>Produccion[[#This Row],[Kilos Producidos]]*VLOOKUP(Produccion[[#This Row],[PRODUCTO]],ValorXKG[#All],2,FALSE)</f>
        <v>0</v>
      </c>
    </row>
    <row r="2764" spans="4:16" x14ac:dyDescent="0.25">
      <c r="D2764" s="4" t="s">
        <v>824</v>
      </c>
      <c r="E2764" s="5">
        <v>44946</v>
      </c>
      <c r="F2764" s="6">
        <v>0.58333333333333337</v>
      </c>
      <c r="G2764" s="6">
        <v>0.91666666666666663</v>
      </c>
      <c r="H2764" s="6">
        <f>MOD(Produccion[HORA FIN]-Produccion[HORA INICIO],1)</f>
        <v>0.33333333333333326</v>
      </c>
      <c r="I2764" s="16" t="s">
        <v>22</v>
      </c>
      <c r="J2764" s="7" t="s">
        <v>783</v>
      </c>
      <c r="K2764" s="7" t="s">
        <v>23</v>
      </c>
      <c r="L2764" s="7"/>
      <c r="M2764" s="7"/>
      <c r="N2764" s="7">
        <f>Produccion[[#This Row],[Cant. Bolsas]]*Produccion[[#This Row],[Kilos Bolsa]]</f>
        <v>0</v>
      </c>
      <c r="O2764" s="8" t="s">
        <v>372</v>
      </c>
      <c r="P2764" s="29">
        <f>Produccion[[#This Row],[Kilos Producidos]]*VLOOKUP(Produccion[[#This Row],[PRODUCTO]],ValorXKG[#All],2,FALSE)</f>
        <v>0</v>
      </c>
    </row>
    <row r="2765" spans="4:16" x14ac:dyDescent="0.25">
      <c r="D2765" s="4" t="s">
        <v>826</v>
      </c>
      <c r="E2765" s="5">
        <v>44946</v>
      </c>
      <c r="F2765" s="6">
        <v>0.91666666666666663</v>
      </c>
      <c r="G2765" s="6">
        <v>0.25</v>
      </c>
      <c r="H2765" s="6">
        <f>MOD(Produccion[HORA FIN]-Produccion[HORA INICIO],1)</f>
        <v>0.33333333333333337</v>
      </c>
      <c r="I2765" s="16" t="s">
        <v>22</v>
      </c>
      <c r="J2765" s="7" t="s">
        <v>788</v>
      </c>
      <c r="K2765" s="7" t="s">
        <v>23</v>
      </c>
      <c r="L2765" s="7"/>
      <c r="M2765" s="7"/>
      <c r="N2765" s="7">
        <f>Produccion[[#This Row],[Cant. Bolsas]]*Produccion[[#This Row],[Kilos Bolsa]]</f>
        <v>0</v>
      </c>
      <c r="O2765" s="8" t="s">
        <v>372</v>
      </c>
      <c r="P2765" s="29">
        <f>Produccion[[#This Row],[Kilos Producidos]]*VLOOKUP(Produccion[[#This Row],[PRODUCTO]],ValorXKG[#All],2,FALSE)</f>
        <v>0</v>
      </c>
    </row>
    <row r="2766" spans="4:16" x14ac:dyDescent="0.25">
      <c r="D2766" s="4" t="s">
        <v>825</v>
      </c>
      <c r="E2766" s="5">
        <v>44949</v>
      </c>
      <c r="F2766" s="6">
        <v>0.25</v>
      </c>
      <c r="G2766" s="6">
        <v>0.30208333333333331</v>
      </c>
      <c r="H2766" s="6">
        <f>MOD(Produccion[HORA FIN]-Produccion[HORA INICIO],1)</f>
        <v>5.2083333333333315E-2</v>
      </c>
      <c r="I2766" s="16" t="s">
        <v>22</v>
      </c>
      <c r="J2766" s="7" t="s">
        <v>66</v>
      </c>
      <c r="K2766" s="7" t="s">
        <v>23</v>
      </c>
      <c r="L2766" s="7"/>
      <c r="M2766" s="7"/>
      <c r="N2766" s="7">
        <f>Produccion[[#This Row],[Cant. Bolsas]]*Produccion[[#This Row],[Kilos Bolsa]]</f>
        <v>0</v>
      </c>
      <c r="O2766" s="8" t="s">
        <v>45</v>
      </c>
      <c r="P2766" s="29">
        <f>Produccion[[#This Row],[Kilos Producidos]]*VLOOKUP(Produccion[[#This Row],[PRODUCTO]],ValorXKG[#All],2,FALSE)</f>
        <v>0</v>
      </c>
    </row>
    <row r="2767" spans="4:16" x14ac:dyDescent="0.25">
      <c r="D2767" s="4" t="s">
        <v>825</v>
      </c>
      <c r="E2767" s="5">
        <v>44949</v>
      </c>
      <c r="F2767" s="6">
        <v>0.30208333333333331</v>
      </c>
      <c r="G2767" s="6">
        <v>0.58333333333333337</v>
      </c>
      <c r="H2767" s="6">
        <f>MOD(Produccion[HORA FIN]-Produccion[HORA INICIO],1)</f>
        <v>0.28125000000000006</v>
      </c>
      <c r="I2767" s="16" t="s">
        <v>658</v>
      </c>
      <c r="J2767" s="7" t="s">
        <v>66</v>
      </c>
      <c r="K2767" s="7" t="s">
        <v>13</v>
      </c>
      <c r="L2767" s="7">
        <v>100</v>
      </c>
      <c r="M2767" s="7">
        <v>25</v>
      </c>
      <c r="N2767" s="7">
        <f>Produccion[[#This Row],[Cant. Bolsas]]*Produccion[[#This Row],[Kilos Bolsa]]</f>
        <v>2500</v>
      </c>
      <c r="O2767" s="8" t="s">
        <v>45</v>
      </c>
      <c r="P2767" s="29">
        <f>Produccion[[#This Row],[Kilos Producidos]]*VLOOKUP(Produccion[[#This Row],[PRODUCTO]],ValorXKG[#All],2,FALSE)</f>
        <v>250000</v>
      </c>
    </row>
    <row r="2768" spans="4:16" x14ac:dyDescent="0.25">
      <c r="D2768" s="4" t="s">
        <v>824</v>
      </c>
      <c r="E2768" s="5">
        <v>44949</v>
      </c>
      <c r="F2768" s="6">
        <v>0.58333333333333337</v>
      </c>
      <c r="G2768" s="6">
        <v>0.91666666666666663</v>
      </c>
      <c r="H2768" s="6">
        <f>MOD(Produccion[HORA FIN]-Produccion[HORA INICIO],1)</f>
        <v>0.33333333333333326</v>
      </c>
      <c r="I2768" s="16" t="s">
        <v>647</v>
      </c>
      <c r="J2768" s="7" t="s">
        <v>74</v>
      </c>
      <c r="K2768" s="7" t="s">
        <v>13</v>
      </c>
      <c r="L2768" s="7">
        <v>91</v>
      </c>
      <c r="M2768" s="7">
        <v>25</v>
      </c>
      <c r="N2768" s="7">
        <f>Produccion[[#This Row],[Cant. Bolsas]]*Produccion[[#This Row],[Kilos Bolsa]]</f>
        <v>2275</v>
      </c>
      <c r="O2768" s="8" t="s">
        <v>827</v>
      </c>
      <c r="P2768" s="29">
        <f>Produccion[[#This Row],[Kilos Producidos]]*VLOOKUP(Produccion[[#This Row],[PRODUCTO]],ValorXKG[#All],2,FALSE)</f>
        <v>227500</v>
      </c>
    </row>
    <row r="2769" spans="4:16" x14ac:dyDescent="0.25">
      <c r="D2769" s="4" t="s">
        <v>826</v>
      </c>
      <c r="E2769" s="5">
        <v>44949</v>
      </c>
      <c r="F2769" s="6">
        <v>0.91666666666666663</v>
      </c>
      <c r="G2769" s="6">
        <v>0.25</v>
      </c>
      <c r="H2769" s="6">
        <f>MOD(Produccion[HORA FIN]-Produccion[HORA INICIO],1)</f>
        <v>0.33333333333333337</v>
      </c>
      <c r="I2769" s="16" t="s">
        <v>659</v>
      </c>
      <c r="J2769" s="7" t="s">
        <v>788</v>
      </c>
      <c r="K2769" s="7" t="s">
        <v>13</v>
      </c>
      <c r="L2769" s="7">
        <v>101</v>
      </c>
      <c r="M2769" s="7">
        <v>25</v>
      </c>
      <c r="N2769" s="7">
        <f>Produccion[[#This Row],[Cant. Bolsas]]*Produccion[[#This Row],[Kilos Bolsa]]</f>
        <v>2525</v>
      </c>
      <c r="O2769" s="8" t="s">
        <v>827</v>
      </c>
      <c r="P2769" s="29">
        <f>Produccion[[#This Row],[Kilos Producidos]]*VLOOKUP(Produccion[[#This Row],[PRODUCTO]],ValorXKG[#All],2,FALSE)</f>
        <v>252500</v>
      </c>
    </row>
    <row r="2770" spans="4:16" x14ac:dyDescent="0.25">
      <c r="D2770" s="4" t="s">
        <v>825</v>
      </c>
      <c r="E2770" s="5">
        <v>44950</v>
      </c>
      <c r="F2770" s="6">
        <v>0.25</v>
      </c>
      <c r="G2770" s="6">
        <v>0.34375</v>
      </c>
      <c r="H2770" s="6">
        <f>MOD(Produccion[HORA FIN]-Produccion[HORA INICIO],1)</f>
        <v>9.375E-2</v>
      </c>
      <c r="I2770" s="16" t="s">
        <v>200</v>
      </c>
      <c r="J2770" s="7" t="s">
        <v>66</v>
      </c>
      <c r="K2770" s="7" t="s">
        <v>13</v>
      </c>
      <c r="L2770" s="7">
        <v>21</v>
      </c>
      <c r="M2770" s="7">
        <v>25</v>
      </c>
      <c r="N2770" s="7">
        <f>Produccion[[#This Row],[Cant. Bolsas]]*Produccion[[#This Row],[Kilos Bolsa]]</f>
        <v>525</v>
      </c>
      <c r="O2770" s="8" t="s">
        <v>827</v>
      </c>
      <c r="P2770" s="29">
        <f>Produccion[[#This Row],[Kilos Producidos]]*VLOOKUP(Produccion[[#This Row],[PRODUCTO]],ValorXKG[#All],2,FALSE)</f>
        <v>52500</v>
      </c>
    </row>
    <row r="2771" spans="4:16" x14ac:dyDescent="0.25">
      <c r="D2771" s="4" t="s">
        <v>825</v>
      </c>
      <c r="E2771" s="5">
        <v>44950</v>
      </c>
      <c r="F2771" s="6">
        <v>0.34375</v>
      </c>
      <c r="G2771" s="6">
        <v>0.45833333333333331</v>
      </c>
      <c r="H2771" s="6">
        <f>MOD(Produccion[HORA FIN]-Produccion[HORA INICIO],1)</f>
        <v>0.11458333333333331</v>
      </c>
      <c r="I2771" s="16" t="s">
        <v>22</v>
      </c>
      <c r="J2771" s="7" t="s">
        <v>66</v>
      </c>
      <c r="K2771" s="7" t="s">
        <v>23</v>
      </c>
      <c r="L2771" s="7"/>
      <c r="M2771" s="7"/>
      <c r="N2771" s="7">
        <f>Produccion[[#This Row],[Cant. Bolsas]]*Produccion[[#This Row],[Kilos Bolsa]]</f>
        <v>0</v>
      </c>
      <c r="O2771" s="8" t="s">
        <v>45</v>
      </c>
      <c r="P2771" s="29">
        <f>Produccion[[#This Row],[Kilos Producidos]]*VLOOKUP(Produccion[[#This Row],[PRODUCTO]],ValorXKG[#All],2,FALSE)</f>
        <v>0</v>
      </c>
    </row>
    <row r="2772" spans="4:16" x14ac:dyDescent="0.25">
      <c r="D2772" s="4" t="s">
        <v>825</v>
      </c>
      <c r="E2772" s="5">
        <v>44950</v>
      </c>
      <c r="F2772" s="6">
        <v>0.45833333333333331</v>
      </c>
      <c r="G2772" s="6">
        <v>0.58333333333333337</v>
      </c>
      <c r="H2772" s="6">
        <f>MOD(Produccion[HORA FIN]-Produccion[HORA INICIO],1)</f>
        <v>0.12500000000000006</v>
      </c>
      <c r="I2772" s="16" t="s">
        <v>660</v>
      </c>
      <c r="J2772" s="7" t="s">
        <v>66</v>
      </c>
      <c r="K2772" s="7" t="s">
        <v>19</v>
      </c>
      <c r="L2772" s="7">
        <v>46</v>
      </c>
      <c r="M2772" s="7">
        <v>25</v>
      </c>
      <c r="N2772" s="7">
        <f>Produccion[[#This Row],[Cant. Bolsas]]*Produccion[[#This Row],[Kilos Bolsa]]</f>
        <v>1150</v>
      </c>
      <c r="O2772" s="8" t="s">
        <v>827</v>
      </c>
      <c r="P2772" s="29">
        <f>Produccion[[#This Row],[Kilos Producidos]]*VLOOKUP(Produccion[[#This Row],[PRODUCTO]],ValorXKG[#All],2,FALSE)</f>
        <v>115000</v>
      </c>
    </row>
    <row r="2773" spans="4:16" x14ac:dyDescent="0.25">
      <c r="D2773" s="4" t="s">
        <v>824</v>
      </c>
      <c r="E2773" s="5">
        <v>44950</v>
      </c>
      <c r="F2773" s="6">
        <v>0.58333333333333337</v>
      </c>
      <c r="G2773" s="6">
        <v>0.91666666666666663</v>
      </c>
      <c r="H2773" s="6">
        <f>MOD(Produccion[HORA FIN]-Produccion[HORA INICIO],1)</f>
        <v>0.33333333333333326</v>
      </c>
      <c r="I2773" s="16" t="s">
        <v>417</v>
      </c>
      <c r="J2773" s="7" t="s">
        <v>595</v>
      </c>
      <c r="K2773" s="7" t="s">
        <v>19</v>
      </c>
      <c r="L2773" s="7">
        <v>94</v>
      </c>
      <c r="M2773" s="7">
        <v>25</v>
      </c>
      <c r="N2773" s="7">
        <f>Produccion[[#This Row],[Cant. Bolsas]]*Produccion[[#This Row],[Kilos Bolsa]]</f>
        <v>2350</v>
      </c>
      <c r="O2773" s="8" t="s">
        <v>827</v>
      </c>
      <c r="P2773" s="29">
        <f>Produccion[[#This Row],[Kilos Producidos]]*VLOOKUP(Produccion[[#This Row],[PRODUCTO]],ValorXKG[#All],2,FALSE)</f>
        <v>235000</v>
      </c>
    </row>
    <row r="2774" spans="4:16" x14ac:dyDescent="0.25">
      <c r="D2774" s="4" t="s">
        <v>826</v>
      </c>
      <c r="E2774" s="5">
        <v>44950</v>
      </c>
      <c r="F2774" s="6">
        <v>0.91666666666666663</v>
      </c>
      <c r="G2774" s="6">
        <v>0</v>
      </c>
      <c r="H2774" s="6">
        <f>MOD(Produccion[HORA FIN]-Produccion[HORA INICIO],1)</f>
        <v>8.333333333333337E-2</v>
      </c>
      <c r="I2774" s="16" t="s">
        <v>22</v>
      </c>
      <c r="J2774" s="7" t="s">
        <v>788</v>
      </c>
      <c r="K2774" s="7" t="s">
        <v>23</v>
      </c>
      <c r="L2774" s="7">
        <v>0</v>
      </c>
      <c r="M2774" s="7">
        <v>0</v>
      </c>
      <c r="N2774" s="7">
        <f>Produccion[[#This Row],[Cant. Bolsas]]*Produccion[[#This Row],[Kilos Bolsa]]</f>
        <v>0</v>
      </c>
      <c r="O2774" s="8" t="s">
        <v>41</v>
      </c>
      <c r="P2774" s="29">
        <f>Produccion[[#This Row],[Kilos Producidos]]*VLOOKUP(Produccion[[#This Row],[PRODUCTO]],ValorXKG[#All],2,FALSE)</f>
        <v>0</v>
      </c>
    </row>
    <row r="2775" spans="4:16" x14ac:dyDescent="0.25">
      <c r="D2775" s="4" t="s">
        <v>826</v>
      </c>
      <c r="E2775" s="5">
        <v>44950</v>
      </c>
      <c r="F2775" s="6">
        <v>0</v>
      </c>
      <c r="G2775" s="6">
        <v>8.3333333333333329E-2</v>
      </c>
      <c r="H2775" s="6">
        <f>MOD(Produccion[HORA FIN]-Produccion[HORA INICIO],1)</f>
        <v>8.3333333333333329E-2</v>
      </c>
      <c r="I2775" s="16" t="s">
        <v>62</v>
      </c>
      <c r="J2775" s="7" t="s">
        <v>788</v>
      </c>
      <c r="K2775" s="7" t="s">
        <v>331</v>
      </c>
      <c r="L2775" s="7">
        <v>20</v>
      </c>
      <c r="M2775" s="7">
        <v>30</v>
      </c>
      <c r="N2775" s="7">
        <f>Produccion[[#This Row],[Cant. Bolsas]]*Produccion[[#This Row],[Kilos Bolsa]]</f>
        <v>600</v>
      </c>
      <c r="O2775" s="8" t="s">
        <v>827</v>
      </c>
      <c r="P2775" s="29">
        <f>Produccion[[#This Row],[Kilos Producidos]]*VLOOKUP(Produccion[[#This Row],[PRODUCTO]],ValorXKG[#All],2,FALSE)</f>
        <v>69000</v>
      </c>
    </row>
    <row r="2776" spans="4:16" x14ac:dyDescent="0.25">
      <c r="D2776" s="4" t="s">
        <v>826</v>
      </c>
      <c r="E2776" s="5">
        <v>44950</v>
      </c>
      <c r="F2776" s="6">
        <v>8.3333333333333329E-2</v>
      </c>
      <c r="G2776" s="6">
        <v>0.25</v>
      </c>
      <c r="H2776" s="6">
        <f>MOD(Produccion[HORA FIN]-Produccion[HORA INICIO],1)</f>
        <v>0.16666666666666669</v>
      </c>
      <c r="I2776" s="16" t="s">
        <v>652</v>
      </c>
      <c r="J2776" s="7" t="s">
        <v>788</v>
      </c>
      <c r="K2776" s="7" t="s">
        <v>64</v>
      </c>
      <c r="L2776" s="7">
        <v>41</v>
      </c>
      <c r="M2776" s="7">
        <v>30</v>
      </c>
      <c r="N2776" s="7">
        <f>Produccion[[#This Row],[Cant. Bolsas]]*Produccion[[#This Row],[Kilos Bolsa]]</f>
        <v>1230</v>
      </c>
      <c r="O2776" s="8" t="s">
        <v>827</v>
      </c>
      <c r="P2776" s="29">
        <f>Produccion[[#This Row],[Kilos Producidos]]*VLOOKUP(Produccion[[#This Row],[PRODUCTO]],ValorXKG[#All],2,FALSE)</f>
        <v>141450</v>
      </c>
    </row>
    <row r="2777" spans="4:16" x14ac:dyDescent="0.25">
      <c r="D2777" s="4" t="s">
        <v>825</v>
      </c>
      <c r="E2777" s="5">
        <v>44951</v>
      </c>
      <c r="F2777" s="6">
        <v>0.25</v>
      </c>
      <c r="G2777" s="6">
        <v>0.58333333333333337</v>
      </c>
      <c r="H2777" s="6">
        <f>MOD(Produccion[HORA FIN]-Produccion[HORA INICIO],1)</f>
        <v>0.33333333333333337</v>
      </c>
      <c r="I2777" s="16" t="s">
        <v>236</v>
      </c>
      <c r="J2777" s="7" t="s">
        <v>66</v>
      </c>
      <c r="K2777" s="7" t="s">
        <v>64</v>
      </c>
      <c r="L2777" s="7">
        <v>54</v>
      </c>
      <c r="M2777" s="7">
        <v>30</v>
      </c>
      <c r="N2777" s="7">
        <f>Produccion[[#This Row],[Cant. Bolsas]]*Produccion[[#This Row],[Kilos Bolsa]]</f>
        <v>1620</v>
      </c>
      <c r="O2777" s="8" t="s">
        <v>827</v>
      </c>
      <c r="P2777" s="29">
        <f>Produccion[[#This Row],[Kilos Producidos]]*VLOOKUP(Produccion[[#This Row],[PRODUCTO]],ValorXKG[#All],2,FALSE)</f>
        <v>186300</v>
      </c>
    </row>
    <row r="2778" spans="4:16" x14ac:dyDescent="0.25">
      <c r="D2778" s="4" t="s">
        <v>824</v>
      </c>
      <c r="E2778" s="5">
        <v>44951</v>
      </c>
      <c r="F2778" s="6">
        <v>0.58333333333333337</v>
      </c>
      <c r="G2778" s="6">
        <v>0.66666666666666663</v>
      </c>
      <c r="H2778" s="6">
        <f>MOD(Produccion[HORA FIN]-Produccion[HORA INICIO],1)</f>
        <v>8.3333333333333259E-2</v>
      </c>
      <c r="I2778" s="16" t="s">
        <v>661</v>
      </c>
      <c r="J2778" s="7" t="s">
        <v>595</v>
      </c>
      <c r="K2778" s="7" t="s">
        <v>64</v>
      </c>
      <c r="L2778" s="7">
        <v>27</v>
      </c>
      <c r="M2778" s="7">
        <v>30</v>
      </c>
      <c r="N2778" s="7">
        <f>Produccion[[#This Row],[Cant. Bolsas]]*Produccion[[#This Row],[Kilos Bolsa]]</f>
        <v>810</v>
      </c>
      <c r="O2778" s="8" t="s">
        <v>827</v>
      </c>
      <c r="P2778" s="29">
        <f>Produccion[[#This Row],[Kilos Producidos]]*VLOOKUP(Produccion[[#This Row],[PRODUCTO]],ValorXKG[#All],2,FALSE)</f>
        <v>93150</v>
      </c>
    </row>
    <row r="2779" spans="4:16" x14ac:dyDescent="0.25">
      <c r="D2779" s="4" t="s">
        <v>824</v>
      </c>
      <c r="E2779" s="5">
        <v>44951</v>
      </c>
      <c r="F2779" s="6">
        <v>0.66666666666666663</v>
      </c>
      <c r="G2779" s="6">
        <v>0.70833333333333337</v>
      </c>
      <c r="H2779" s="6">
        <f>MOD(Produccion[HORA FIN]-Produccion[HORA INICIO],1)</f>
        <v>4.1666666666666741E-2</v>
      </c>
      <c r="I2779" s="16" t="s">
        <v>22</v>
      </c>
      <c r="J2779" s="7" t="s">
        <v>595</v>
      </c>
      <c r="K2779" s="7" t="s">
        <v>23</v>
      </c>
      <c r="L2779" s="7"/>
      <c r="M2779" s="7"/>
      <c r="N2779" s="7">
        <f>Produccion[[#This Row],[Cant. Bolsas]]*Produccion[[#This Row],[Kilos Bolsa]]</f>
        <v>0</v>
      </c>
      <c r="O2779" s="8" t="s">
        <v>28</v>
      </c>
      <c r="P2779" s="29">
        <f>Produccion[[#This Row],[Kilos Producidos]]*VLOOKUP(Produccion[[#This Row],[PRODUCTO]],ValorXKG[#All],2,FALSE)</f>
        <v>0</v>
      </c>
    </row>
    <row r="2780" spans="4:16" x14ac:dyDescent="0.25">
      <c r="D2780" s="4" t="s">
        <v>824</v>
      </c>
      <c r="E2780" s="5">
        <v>44951</v>
      </c>
      <c r="F2780" s="6">
        <v>0.70833333333333337</v>
      </c>
      <c r="G2780" s="6">
        <v>0.91666666666666663</v>
      </c>
      <c r="H2780" s="6">
        <f>MOD(Produccion[HORA FIN]-Produccion[HORA INICIO],1)</f>
        <v>0.20833333333333326</v>
      </c>
      <c r="I2780" s="16" t="s">
        <v>338</v>
      </c>
      <c r="J2780" s="7" t="s">
        <v>595</v>
      </c>
      <c r="K2780" s="7" t="s">
        <v>64</v>
      </c>
      <c r="L2780" s="7">
        <v>27</v>
      </c>
      <c r="M2780" s="7">
        <v>30</v>
      </c>
      <c r="N2780" s="7">
        <f>Produccion[[#This Row],[Cant. Bolsas]]*Produccion[[#This Row],[Kilos Bolsa]]</f>
        <v>810</v>
      </c>
      <c r="O2780" s="8" t="s">
        <v>827</v>
      </c>
      <c r="P2780" s="29">
        <f>Produccion[[#This Row],[Kilos Producidos]]*VLOOKUP(Produccion[[#This Row],[PRODUCTO]],ValorXKG[#All],2,FALSE)</f>
        <v>93150</v>
      </c>
    </row>
    <row r="2781" spans="4:16" x14ac:dyDescent="0.25">
      <c r="D2781" s="4" t="s">
        <v>826</v>
      </c>
      <c r="E2781" s="5">
        <v>44951</v>
      </c>
      <c r="F2781" s="6">
        <v>0.91666666666666663</v>
      </c>
      <c r="G2781" s="6">
        <v>0.16666666666666666</v>
      </c>
      <c r="H2781" s="6">
        <f>MOD(Produccion[HORA FIN]-Produccion[HORA INICIO],1)</f>
        <v>0.25</v>
      </c>
      <c r="I2781" s="16" t="s">
        <v>42</v>
      </c>
      <c r="J2781" s="7" t="s">
        <v>788</v>
      </c>
      <c r="K2781" s="7" t="s">
        <v>64</v>
      </c>
      <c r="L2781" s="7">
        <v>54</v>
      </c>
      <c r="M2781" s="7">
        <v>30</v>
      </c>
      <c r="N2781" s="7">
        <f>Produccion[[#This Row],[Cant. Bolsas]]*Produccion[[#This Row],[Kilos Bolsa]]</f>
        <v>1620</v>
      </c>
      <c r="O2781" s="8" t="s">
        <v>827</v>
      </c>
      <c r="P2781" s="29">
        <f>Produccion[[#This Row],[Kilos Producidos]]*VLOOKUP(Produccion[[#This Row],[PRODUCTO]],ValorXKG[#All],2,FALSE)</f>
        <v>186300</v>
      </c>
    </row>
    <row r="2782" spans="4:16" x14ac:dyDescent="0.25">
      <c r="D2782" s="4" t="s">
        <v>826</v>
      </c>
      <c r="E2782" s="5">
        <v>44951</v>
      </c>
      <c r="F2782" s="6">
        <v>0.16666666666666666</v>
      </c>
      <c r="G2782" s="6">
        <v>0.25</v>
      </c>
      <c r="H2782" s="6">
        <f>MOD(Produccion[HORA FIN]-Produccion[HORA INICIO],1)</f>
        <v>8.3333333333333343E-2</v>
      </c>
      <c r="I2782" s="16" t="s">
        <v>33</v>
      </c>
      <c r="J2782" s="7" t="s">
        <v>788</v>
      </c>
      <c r="K2782" s="7" t="s">
        <v>331</v>
      </c>
      <c r="L2782" s="7">
        <v>16</v>
      </c>
      <c r="M2782" s="7">
        <v>30</v>
      </c>
      <c r="N2782" s="7">
        <f>Produccion[[#This Row],[Cant. Bolsas]]*Produccion[[#This Row],[Kilos Bolsa]]</f>
        <v>480</v>
      </c>
      <c r="O2782" s="8" t="s">
        <v>827</v>
      </c>
      <c r="P2782" s="29">
        <f>Produccion[[#This Row],[Kilos Producidos]]*VLOOKUP(Produccion[[#This Row],[PRODUCTO]],ValorXKG[#All],2,FALSE)</f>
        <v>55200</v>
      </c>
    </row>
    <row r="2783" spans="4:16" x14ac:dyDescent="0.25">
      <c r="D2783" s="4" t="s">
        <v>825</v>
      </c>
      <c r="E2783" s="5">
        <v>44952</v>
      </c>
      <c r="F2783" s="6">
        <v>0.25</v>
      </c>
      <c r="G2783" s="6">
        <v>0.58333333333333337</v>
      </c>
      <c r="H2783" s="6">
        <f>MOD(Produccion[HORA FIN]-Produccion[HORA INICIO],1)</f>
        <v>0.33333333333333337</v>
      </c>
      <c r="I2783" s="16" t="s">
        <v>662</v>
      </c>
      <c r="J2783" s="7" t="s">
        <v>66</v>
      </c>
      <c r="K2783" s="7" t="s">
        <v>331</v>
      </c>
      <c r="L2783" s="7">
        <v>41</v>
      </c>
      <c r="M2783" s="7">
        <v>30</v>
      </c>
      <c r="N2783" s="7">
        <f>Produccion[[#This Row],[Cant. Bolsas]]*Produccion[[#This Row],[Kilos Bolsa]]</f>
        <v>1230</v>
      </c>
      <c r="O2783" s="8" t="s">
        <v>45</v>
      </c>
      <c r="P2783" s="29">
        <f>Produccion[[#This Row],[Kilos Producidos]]*VLOOKUP(Produccion[[#This Row],[PRODUCTO]],ValorXKG[#All],2,FALSE)</f>
        <v>141450</v>
      </c>
    </row>
    <row r="2784" spans="4:16" x14ac:dyDescent="0.25">
      <c r="D2784" s="4" t="s">
        <v>824</v>
      </c>
      <c r="E2784" s="5">
        <v>44952</v>
      </c>
      <c r="F2784" s="6">
        <v>0.58333333333333337</v>
      </c>
      <c r="G2784" s="6">
        <v>0.86458333333333337</v>
      </c>
      <c r="H2784" s="6">
        <f>MOD(Produccion[HORA FIN]-Produccion[HORA INICIO],1)</f>
        <v>0.28125</v>
      </c>
      <c r="I2784" s="16" t="s">
        <v>663</v>
      </c>
      <c r="J2784" s="7" t="s">
        <v>595</v>
      </c>
      <c r="K2784" s="7" t="s">
        <v>331</v>
      </c>
      <c r="L2784" s="7">
        <v>47</v>
      </c>
      <c r="M2784" s="7">
        <v>30</v>
      </c>
      <c r="N2784" s="7">
        <f>Produccion[[#This Row],[Cant. Bolsas]]*Produccion[[#This Row],[Kilos Bolsa]]</f>
        <v>1410</v>
      </c>
      <c r="O2784" s="8" t="s">
        <v>827</v>
      </c>
      <c r="P2784" s="29">
        <f>Produccion[[#This Row],[Kilos Producidos]]*VLOOKUP(Produccion[[#This Row],[PRODUCTO]],ValorXKG[#All],2,FALSE)</f>
        <v>162150</v>
      </c>
    </row>
    <row r="2785" spans="4:16" x14ac:dyDescent="0.25">
      <c r="D2785" s="4" t="s">
        <v>824</v>
      </c>
      <c r="E2785" s="5">
        <v>44952</v>
      </c>
      <c r="F2785" s="6">
        <v>0.86458333333333337</v>
      </c>
      <c r="G2785" s="6">
        <v>0.91666666666666663</v>
      </c>
      <c r="H2785" s="6">
        <f>MOD(Produccion[HORA FIN]-Produccion[HORA INICIO],1)</f>
        <v>5.2083333333333259E-2</v>
      </c>
      <c r="I2785" s="16" t="s">
        <v>22</v>
      </c>
      <c r="J2785" s="7" t="s">
        <v>595</v>
      </c>
      <c r="K2785" s="7" t="s">
        <v>23</v>
      </c>
      <c r="L2785" s="7"/>
      <c r="M2785" s="7"/>
      <c r="N2785" s="7">
        <f>Produccion[[#This Row],[Cant. Bolsas]]*Produccion[[#This Row],[Kilos Bolsa]]</f>
        <v>0</v>
      </c>
      <c r="O2785" s="8" t="s">
        <v>317</v>
      </c>
      <c r="P2785" s="29">
        <f>Produccion[[#This Row],[Kilos Producidos]]*VLOOKUP(Produccion[[#This Row],[PRODUCTO]],ValorXKG[#All],2,FALSE)</f>
        <v>0</v>
      </c>
    </row>
    <row r="2786" spans="4:16" x14ac:dyDescent="0.25">
      <c r="D2786" s="4" t="s">
        <v>826</v>
      </c>
      <c r="E2786" s="5">
        <v>44952</v>
      </c>
      <c r="F2786" s="6">
        <v>0.91666666666666663</v>
      </c>
      <c r="G2786" s="6">
        <v>0.97222222222222221</v>
      </c>
      <c r="H2786" s="6">
        <f>MOD(Produccion[HORA FIN]-Produccion[HORA INICIO],1)</f>
        <v>5.555555555555558E-2</v>
      </c>
      <c r="I2786" s="16" t="s">
        <v>22</v>
      </c>
      <c r="J2786" s="7" t="s">
        <v>788</v>
      </c>
      <c r="K2786" s="7" t="s">
        <v>23</v>
      </c>
      <c r="L2786" s="7">
        <v>0</v>
      </c>
      <c r="M2786" s="7">
        <v>0</v>
      </c>
      <c r="N2786" s="7">
        <f>Produccion[[#This Row],[Cant. Bolsas]]*Produccion[[#This Row],[Kilos Bolsa]]</f>
        <v>0</v>
      </c>
      <c r="O2786" s="8" t="s">
        <v>317</v>
      </c>
      <c r="P2786" s="29">
        <f>Produccion[[#This Row],[Kilos Producidos]]*VLOOKUP(Produccion[[#This Row],[PRODUCTO]],ValorXKG[#All],2,FALSE)</f>
        <v>0</v>
      </c>
    </row>
    <row r="2787" spans="4:16" x14ac:dyDescent="0.25">
      <c r="D2787" s="4" t="s">
        <v>826</v>
      </c>
      <c r="E2787" s="5">
        <v>44952</v>
      </c>
      <c r="F2787" s="6">
        <v>0.97222222222222221</v>
      </c>
      <c r="G2787" s="6">
        <v>0.25</v>
      </c>
      <c r="H2787" s="6">
        <f>MOD(Produccion[HORA FIN]-Produccion[HORA INICIO],1)</f>
        <v>0.27777777777777779</v>
      </c>
      <c r="I2787" s="16" t="s">
        <v>664</v>
      </c>
      <c r="J2787" s="7" t="s">
        <v>788</v>
      </c>
      <c r="K2787" s="7" t="s">
        <v>13</v>
      </c>
      <c r="L2787" s="7">
        <v>89</v>
      </c>
      <c r="M2787" s="7">
        <v>25</v>
      </c>
      <c r="N2787" s="7">
        <f>Produccion[[#This Row],[Cant. Bolsas]]*Produccion[[#This Row],[Kilos Bolsa]]</f>
        <v>2225</v>
      </c>
      <c r="O2787" s="8" t="s">
        <v>827</v>
      </c>
      <c r="P2787" s="29">
        <f>Produccion[[#This Row],[Kilos Producidos]]*VLOOKUP(Produccion[[#This Row],[PRODUCTO]],ValorXKG[#All],2,FALSE)</f>
        <v>222500</v>
      </c>
    </row>
    <row r="2788" spans="4:16" x14ac:dyDescent="0.25">
      <c r="D2788" s="4" t="s">
        <v>825</v>
      </c>
      <c r="E2788" s="5">
        <v>44953</v>
      </c>
      <c r="F2788" s="6">
        <v>0.25</v>
      </c>
      <c r="G2788" s="6">
        <v>0.29166666666666669</v>
      </c>
      <c r="H2788" s="6">
        <f>MOD(Produccion[HORA FIN]-Produccion[HORA INICIO],1)</f>
        <v>4.1666666666666685E-2</v>
      </c>
      <c r="I2788" s="16" t="s">
        <v>665</v>
      </c>
      <c r="J2788" s="7" t="s">
        <v>66</v>
      </c>
      <c r="K2788" s="7" t="s">
        <v>13</v>
      </c>
      <c r="L2788" s="7">
        <v>5</v>
      </c>
      <c r="M2788" s="7">
        <v>25</v>
      </c>
      <c r="N2788" s="7">
        <f>Produccion[[#This Row],[Cant. Bolsas]]*Produccion[[#This Row],[Kilos Bolsa]]</f>
        <v>125</v>
      </c>
      <c r="O2788" s="8" t="s">
        <v>827</v>
      </c>
      <c r="P2788" s="29">
        <f>Produccion[[#This Row],[Kilos Producidos]]*VLOOKUP(Produccion[[#This Row],[PRODUCTO]],ValorXKG[#All],2,FALSE)</f>
        <v>12500</v>
      </c>
    </row>
    <row r="2789" spans="4:16" x14ac:dyDescent="0.25">
      <c r="D2789" s="4" t="s">
        <v>825</v>
      </c>
      <c r="E2789" s="5">
        <v>44953</v>
      </c>
      <c r="F2789" s="6">
        <v>0.29166666666666669</v>
      </c>
      <c r="G2789" s="6">
        <v>0.58333333333333337</v>
      </c>
      <c r="H2789" s="6">
        <f>MOD(Produccion[HORA FIN]-Produccion[HORA INICIO],1)</f>
        <v>0.29166666666666669</v>
      </c>
      <c r="I2789" s="16" t="s">
        <v>22</v>
      </c>
      <c r="J2789" s="7" t="s">
        <v>66</v>
      </c>
      <c r="K2789" s="7" t="s">
        <v>23</v>
      </c>
      <c r="L2789" s="7"/>
      <c r="M2789" s="7"/>
      <c r="N2789" s="7">
        <f>Produccion[[#This Row],[Cant. Bolsas]]*Produccion[[#This Row],[Kilos Bolsa]]</f>
        <v>0</v>
      </c>
      <c r="O2789" s="8" t="s">
        <v>45</v>
      </c>
      <c r="P2789" s="29">
        <f>Produccion[[#This Row],[Kilos Producidos]]*VLOOKUP(Produccion[[#This Row],[PRODUCTO]],ValorXKG[#All],2,FALSE)</f>
        <v>0</v>
      </c>
    </row>
    <row r="2790" spans="4:16" x14ac:dyDescent="0.25">
      <c r="D2790" s="4" t="s">
        <v>826</v>
      </c>
      <c r="E2790" s="5">
        <v>44953</v>
      </c>
      <c r="F2790" s="6">
        <v>0.91666666666666663</v>
      </c>
      <c r="G2790" s="6">
        <v>0.16666666666666666</v>
      </c>
      <c r="H2790" s="6">
        <f>MOD(Produccion[HORA FIN]-Produccion[HORA INICIO],1)</f>
        <v>0.25</v>
      </c>
      <c r="I2790" s="16" t="s">
        <v>666</v>
      </c>
      <c r="J2790" s="7" t="s">
        <v>788</v>
      </c>
      <c r="K2790" s="7" t="s">
        <v>19</v>
      </c>
      <c r="L2790" s="7">
        <v>77</v>
      </c>
      <c r="M2790" s="7">
        <v>25</v>
      </c>
      <c r="N2790" s="7">
        <f>Produccion[[#This Row],[Cant. Bolsas]]*Produccion[[#This Row],[Kilos Bolsa]]</f>
        <v>1925</v>
      </c>
      <c r="O2790" s="8" t="s">
        <v>827</v>
      </c>
      <c r="P2790" s="29">
        <f>Produccion[[#This Row],[Kilos Producidos]]*VLOOKUP(Produccion[[#This Row],[PRODUCTO]],ValorXKG[#All],2,FALSE)</f>
        <v>192500</v>
      </c>
    </row>
    <row r="2791" spans="4:16" x14ac:dyDescent="0.25">
      <c r="D2791" s="4" t="s">
        <v>826</v>
      </c>
      <c r="E2791" s="5">
        <v>44953</v>
      </c>
      <c r="F2791" s="6">
        <v>0.16666666666666666</v>
      </c>
      <c r="G2791" s="6">
        <v>0.20833333333333334</v>
      </c>
      <c r="H2791" s="6">
        <f>MOD(Produccion[HORA FIN]-Produccion[HORA INICIO],1)</f>
        <v>4.1666666666666685E-2</v>
      </c>
      <c r="I2791" s="16" t="s">
        <v>22</v>
      </c>
      <c r="J2791" s="7" t="s">
        <v>788</v>
      </c>
      <c r="K2791" s="7" t="s">
        <v>23</v>
      </c>
      <c r="L2791" s="7"/>
      <c r="M2791" s="7"/>
      <c r="N2791" s="7">
        <f>Produccion[[#This Row],[Cant. Bolsas]]*Produccion[[#This Row],[Kilos Bolsa]]</f>
        <v>0</v>
      </c>
      <c r="O2791" s="8" t="s">
        <v>28</v>
      </c>
      <c r="P2791" s="29">
        <f>Produccion[[#This Row],[Kilos Producidos]]*VLOOKUP(Produccion[[#This Row],[PRODUCTO]],ValorXKG[#All],2,FALSE)</f>
        <v>0</v>
      </c>
    </row>
    <row r="2792" spans="4:16" x14ac:dyDescent="0.25">
      <c r="D2792" s="4" t="s">
        <v>826</v>
      </c>
      <c r="E2792" s="5">
        <v>44953</v>
      </c>
      <c r="F2792" s="6">
        <v>0.20833333333333334</v>
      </c>
      <c r="G2792" s="6">
        <v>0.25</v>
      </c>
      <c r="H2792" s="6">
        <f>MOD(Produccion[HORA FIN]-Produccion[HORA INICIO],1)</f>
        <v>4.1666666666666657E-2</v>
      </c>
      <c r="I2792" s="16" t="s">
        <v>80</v>
      </c>
      <c r="J2792" s="7" t="s">
        <v>788</v>
      </c>
      <c r="K2792" s="7" t="s">
        <v>64</v>
      </c>
      <c r="L2792" s="7">
        <v>16</v>
      </c>
      <c r="M2792" s="7">
        <v>30</v>
      </c>
      <c r="N2792" s="7">
        <f>Produccion[[#This Row],[Cant. Bolsas]]*Produccion[[#This Row],[Kilos Bolsa]]</f>
        <v>480</v>
      </c>
      <c r="O2792" s="8" t="s">
        <v>827</v>
      </c>
      <c r="P2792" s="29">
        <f>Produccion[[#This Row],[Kilos Producidos]]*VLOOKUP(Produccion[[#This Row],[PRODUCTO]],ValorXKG[#All],2,FALSE)</f>
        <v>55200</v>
      </c>
    </row>
    <row r="2793" spans="4:16" x14ac:dyDescent="0.25">
      <c r="D2793" s="4" t="s">
        <v>825</v>
      </c>
      <c r="E2793" s="5">
        <v>44954</v>
      </c>
      <c r="F2793" s="6">
        <v>0.25</v>
      </c>
      <c r="G2793" s="6">
        <v>0.27083333333333331</v>
      </c>
      <c r="H2793" s="6">
        <f>MOD(Produccion[HORA FIN]-Produccion[HORA INICIO],1)</f>
        <v>2.0833333333333315E-2</v>
      </c>
      <c r="I2793" s="16" t="s">
        <v>22</v>
      </c>
      <c r="J2793" s="7" t="s">
        <v>74</v>
      </c>
      <c r="K2793" s="7" t="s">
        <v>23</v>
      </c>
      <c r="L2793" s="7"/>
      <c r="M2793" s="7"/>
      <c r="N2793" s="7">
        <f>Produccion[[#This Row],[Cant. Bolsas]]*Produccion[[#This Row],[Kilos Bolsa]]</f>
        <v>0</v>
      </c>
      <c r="O2793" s="8" t="s">
        <v>45</v>
      </c>
      <c r="P2793" s="29">
        <f>Produccion[[#This Row],[Kilos Producidos]]*VLOOKUP(Produccion[[#This Row],[PRODUCTO]],ValorXKG[#All],2,FALSE)</f>
        <v>0</v>
      </c>
    </row>
    <row r="2794" spans="4:16" x14ac:dyDescent="0.25">
      <c r="D2794" s="4" t="s">
        <v>825</v>
      </c>
      <c r="E2794" s="5">
        <v>44954</v>
      </c>
      <c r="F2794" s="6">
        <v>0.27083333333333331</v>
      </c>
      <c r="G2794" s="6">
        <v>0.55555555555555558</v>
      </c>
      <c r="H2794" s="6">
        <f>MOD(Produccion[HORA FIN]-Produccion[HORA INICIO],1)</f>
        <v>0.28472222222222227</v>
      </c>
      <c r="I2794" s="16" t="s">
        <v>667</v>
      </c>
      <c r="J2794" s="7" t="s">
        <v>74</v>
      </c>
      <c r="K2794" s="7" t="s">
        <v>64</v>
      </c>
      <c r="L2794" s="7">
        <v>50</v>
      </c>
      <c r="M2794" s="7">
        <v>30</v>
      </c>
      <c r="N2794" s="7">
        <f>Produccion[[#This Row],[Cant. Bolsas]]*Produccion[[#This Row],[Kilos Bolsa]]</f>
        <v>1500</v>
      </c>
      <c r="O2794" s="8" t="s">
        <v>827</v>
      </c>
      <c r="P2794" s="29">
        <f>Produccion[[#This Row],[Kilos Producidos]]*VLOOKUP(Produccion[[#This Row],[PRODUCTO]],ValorXKG[#All],2,FALSE)</f>
        <v>172500</v>
      </c>
    </row>
    <row r="2795" spans="4:16" x14ac:dyDescent="0.25">
      <c r="D2795" s="4" t="s">
        <v>825</v>
      </c>
      <c r="E2795" s="5">
        <v>44954</v>
      </c>
      <c r="F2795" s="6">
        <v>0.55555555555555558</v>
      </c>
      <c r="G2795" s="6">
        <v>0.58333333333333337</v>
      </c>
      <c r="H2795" s="6">
        <f>MOD(Produccion[HORA FIN]-Produccion[HORA INICIO],1)</f>
        <v>2.777777777777779E-2</v>
      </c>
      <c r="I2795" s="16" t="s">
        <v>22</v>
      </c>
      <c r="J2795" s="7" t="s">
        <v>74</v>
      </c>
      <c r="K2795" s="7" t="s">
        <v>23</v>
      </c>
      <c r="L2795" s="7"/>
      <c r="M2795" s="7"/>
      <c r="N2795" s="7">
        <f>Produccion[[#This Row],[Cant. Bolsas]]*Produccion[[#This Row],[Kilos Bolsa]]</f>
        <v>0</v>
      </c>
      <c r="O2795" s="8" t="s">
        <v>45</v>
      </c>
      <c r="P2795" s="29">
        <f>Produccion[[#This Row],[Kilos Producidos]]*VLOOKUP(Produccion[[#This Row],[PRODUCTO]],ValorXKG[#All],2,FALSE)</f>
        <v>0</v>
      </c>
    </row>
    <row r="2796" spans="4:16" x14ac:dyDescent="0.25">
      <c r="D2796" s="4" t="s">
        <v>825</v>
      </c>
      <c r="E2796" s="5">
        <v>44956</v>
      </c>
      <c r="F2796" s="6">
        <v>0.25</v>
      </c>
      <c r="G2796" s="6">
        <v>0.3125</v>
      </c>
      <c r="H2796" s="6">
        <f>MOD(Produccion[HORA FIN]-Produccion[HORA INICIO],1)</f>
        <v>6.25E-2</v>
      </c>
      <c r="I2796" s="16" t="s">
        <v>22</v>
      </c>
      <c r="J2796" s="7" t="s">
        <v>66</v>
      </c>
      <c r="K2796" s="7" t="s">
        <v>23</v>
      </c>
      <c r="L2796" s="7"/>
      <c r="M2796" s="7"/>
      <c r="N2796" s="7">
        <f>Produccion[[#This Row],[Cant. Bolsas]]*Produccion[[#This Row],[Kilos Bolsa]]</f>
        <v>0</v>
      </c>
      <c r="O2796" s="8" t="s">
        <v>45</v>
      </c>
      <c r="P2796" s="29">
        <f>Produccion[[#This Row],[Kilos Producidos]]*VLOOKUP(Produccion[[#This Row],[PRODUCTO]],ValorXKG[#All],2,FALSE)</f>
        <v>0</v>
      </c>
    </row>
    <row r="2797" spans="4:16" x14ac:dyDescent="0.25">
      <c r="D2797" s="4" t="s">
        <v>825</v>
      </c>
      <c r="E2797" s="5">
        <v>44956</v>
      </c>
      <c r="F2797" s="6">
        <v>0.3125</v>
      </c>
      <c r="G2797" s="6">
        <v>0.4375</v>
      </c>
      <c r="H2797" s="6">
        <f>MOD(Produccion[HORA FIN]-Produccion[HORA INICIO],1)</f>
        <v>0.125</v>
      </c>
      <c r="I2797" s="16" t="s">
        <v>435</v>
      </c>
      <c r="J2797" s="7" t="s">
        <v>66</v>
      </c>
      <c r="K2797" s="7" t="s">
        <v>13</v>
      </c>
      <c r="L2797" s="7">
        <v>42</v>
      </c>
      <c r="M2797" s="7">
        <v>25</v>
      </c>
      <c r="N2797" s="7">
        <f>Produccion[[#This Row],[Cant. Bolsas]]*Produccion[[#This Row],[Kilos Bolsa]]</f>
        <v>1050</v>
      </c>
      <c r="O2797" s="8" t="s">
        <v>827</v>
      </c>
      <c r="P2797" s="29">
        <f>Produccion[[#This Row],[Kilos Producidos]]*VLOOKUP(Produccion[[#This Row],[PRODUCTO]],ValorXKG[#All],2,FALSE)</f>
        <v>105000</v>
      </c>
    </row>
    <row r="2798" spans="4:16" x14ac:dyDescent="0.25">
      <c r="D2798" s="4" t="s">
        <v>825</v>
      </c>
      <c r="E2798" s="5">
        <v>44956</v>
      </c>
      <c r="F2798" s="6">
        <v>0.4375</v>
      </c>
      <c r="G2798" s="6">
        <v>0.58333333333333337</v>
      </c>
      <c r="H2798" s="6">
        <f>MOD(Produccion[HORA FIN]-Produccion[HORA INICIO],1)</f>
        <v>0.14583333333333337</v>
      </c>
      <c r="I2798" s="16" t="s">
        <v>22</v>
      </c>
      <c r="J2798" s="7" t="s">
        <v>66</v>
      </c>
      <c r="K2798" s="7" t="s">
        <v>23</v>
      </c>
      <c r="L2798" s="7"/>
      <c r="M2798" s="7"/>
      <c r="N2798" s="7">
        <f>Produccion[[#This Row],[Cant. Bolsas]]*Produccion[[#This Row],[Kilos Bolsa]]</f>
        <v>0</v>
      </c>
      <c r="O2798" s="8" t="s">
        <v>45</v>
      </c>
      <c r="P2798" s="29">
        <f>Produccion[[#This Row],[Kilos Producidos]]*VLOOKUP(Produccion[[#This Row],[PRODUCTO]],ValorXKG[#All],2,FALSE)</f>
        <v>0</v>
      </c>
    </row>
    <row r="2799" spans="4:16" x14ac:dyDescent="0.25">
      <c r="D2799" s="4" t="s">
        <v>824</v>
      </c>
      <c r="E2799" s="5">
        <v>44956</v>
      </c>
      <c r="F2799" s="6">
        <v>0.58333333333333337</v>
      </c>
      <c r="G2799" s="6">
        <v>0.91666666666666663</v>
      </c>
      <c r="H2799" s="6">
        <f>MOD(Produccion[HORA FIN]-Produccion[HORA INICIO],1)</f>
        <v>0.33333333333333326</v>
      </c>
      <c r="I2799" s="16" t="s">
        <v>22</v>
      </c>
      <c r="J2799" s="7" t="s">
        <v>74</v>
      </c>
      <c r="K2799" s="7" t="s">
        <v>23</v>
      </c>
      <c r="L2799" s="7"/>
      <c r="M2799" s="7"/>
      <c r="N2799" s="7">
        <f>Produccion[[#This Row],[Cant. Bolsas]]*Produccion[[#This Row],[Kilos Bolsa]]</f>
        <v>0</v>
      </c>
      <c r="O2799" s="8" t="s">
        <v>45</v>
      </c>
      <c r="P2799" s="29">
        <f>Produccion[[#This Row],[Kilos Producidos]]*VLOOKUP(Produccion[[#This Row],[PRODUCTO]],ValorXKG[#All],2,FALSE)</f>
        <v>0</v>
      </c>
    </row>
    <row r="2800" spans="4:16" x14ac:dyDescent="0.25">
      <c r="D2800" s="4" t="s">
        <v>826</v>
      </c>
      <c r="E2800" s="5">
        <v>44956</v>
      </c>
      <c r="F2800" s="6">
        <v>0.91666666666666663</v>
      </c>
      <c r="G2800" s="6">
        <v>0.99305555555555558</v>
      </c>
      <c r="H2800" s="6">
        <f>MOD(Produccion[HORA FIN]-Produccion[HORA INICIO],1)</f>
        <v>7.6388888888888951E-2</v>
      </c>
      <c r="I2800" s="16" t="s">
        <v>22</v>
      </c>
      <c r="J2800" s="7" t="s">
        <v>788</v>
      </c>
      <c r="K2800" s="7" t="s">
        <v>23</v>
      </c>
      <c r="L2800" s="7">
        <v>0</v>
      </c>
      <c r="M2800" s="7">
        <v>0</v>
      </c>
      <c r="N2800" s="7">
        <f>Produccion[[#This Row],[Cant. Bolsas]]*Produccion[[#This Row],[Kilos Bolsa]]</f>
        <v>0</v>
      </c>
      <c r="O2800" s="8" t="s">
        <v>24</v>
      </c>
      <c r="P2800" s="29">
        <f>Produccion[[#This Row],[Kilos Producidos]]*VLOOKUP(Produccion[[#This Row],[PRODUCTO]],ValorXKG[#All],2,FALSE)</f>
        <v>0</v>
      </c>
    </row>
    <row r="2801" spans="4:16" x14ac:dyDescent="0.25">
      <c r="D2801" s="4" t="s">
        <v>826</v>
      </c>
      <c r="E2801" s="5">
        <v>44956</v>
      </c>
      <c r="F2801" s="6">
        <v>0.99305555555555558</v>
      </c>
      <c r="G2801" s="6">
        <v>0.18055555555555555</v>
      </c>
      <c r="H2801" s="6">
        <f>MOD(Produccion[HORA FIN]-Produccion[HORA INICIO],1)</f>
        <v>0.1875</v>
      </c>
      <c r="I2801" s="16" t="s">
        <v>509</v>
      </c>
      <c r="J2801" s="7" t="s">
        <v>788</v>
      </c>
      <c r="K2801" s="7" t="s">
        <v>13</v>
      </c>
      <c r="L2801" s="7">
        <v>50</v>
      </c>
      <c r="M2801" s="7">
        <v>25</v>
      </c>
      <c r="N2801" s="7">
        <f>Produccion[[#This Row],[Cant. Bolsas]]*Produccion[[#This Row],[Kilos Bolsa]]</f>
        <v>1250</v>
      </c>
      <c r="O2801" s="8" t="s">
        <v>827</v>
      </c>
      <c r="P2801" s="29">
        <f>Produccion[[#This Row],[Kilos Producidos]]*VLOOKUP(Produccion[[#This Row],[PRODUCTO]],ValorXKG[#All],2,FALSE)</f>
        <v>125000</v>
      </c>
    </row>
    <row r="2802" spans="4:16" x14ac:dyDescent="0.25">
      <c r="D2802" s="4" t="s">
        <v>826</v>
      </c>
      <c r="E2802" s="5">
        <v>44956</v>
      </c>
      <c r="F2802" s="6">
        <v>0.18055555555555555</v>
      </c>
      <c r="G2802" s="6">
        <v>0.25</v>
      </c>
      <c r="H2802" s="6">
        <f>MOD(Produccion[HORA FIN]-Produccion[HORA INICIO],1)</f>
        <v>6.9444444444444448E-2</v>
      </c>
      <c r="I2802" s="16" t="s">
        <v>22</v>
      </c>
      <c r="J2802" s="7" t="s">
        <v>788</v>
      </c>
      <c r="K2802" s="7" t="s">
        <v>23</v>
      </c>
      <c r="L2802" s="7">
        <v>0</v>
      </c>
      <c r="M2802" s="7">
        <v>0</v>
      </c>
      <c r="N2802" s="7">
        <f>Produccion[[#This Row],[Cant. Bolsas]]*Produccion[[#This Row],[Kilos Bolsa]]</f>
        <v>0</v>
      </c>
      <c r="O2802" s="8" t="s">
        <v>28</v>
      </c>
      <c r="P2802" s="29">
        <f>Produccion[[#This Row],[Kilos Producidos]]*VLOOKUP(Produccion[[#This Row],[PRODUCTO]],ValorXKG[#All],2,FALSE)</f>
        <v>0</v>
      </c>
    </row>
    <row r="2803" spans="4:16" x14ac:dyDescent="0.25">
      <c r="D2803" s="4" t="s">
        <v>825</v>
      </c>
      <c r="E2803" s="5">
        <v>44957</v>
      </c>
      <c r="F2803" s="6">
        <v>0.25</v>
      </c>
      <c r="G2803" s="6">
        <v>0.58333333333333337</v>
      </c>
      <c r="H2803" s="6">
        <f>MOD(Produccion[HORA FIN]-Produccion[HORA INICIO],1)</f>
        <v>0.33333333333333337</v>
      </c>
      <c r="I2803" s="16" t="s">
        <v>411</v>
      </c>
      <c r="J2803" s="7" t="s">
        <v>66</v>
      </c>
      <c r="K2803" s="7" t="s">
        <v>64</v>
      </c>
      <c r="L2803" s="7">
        <v>67</v>
      </c>
      <c r="M2803" s="7">
        <v>30</v>
      </c>
      <c r="N2803" s="7">
        <f>Produccion[[#This Row],[Cant. Bolsas]]*Produccion[[#This Row],[Kilos Bolsa]]</f>
        <v>2010</v>
      </c>
      <c r="O2803" s="8" t="s">
        <v>827</v>
      </c>
      <c r="P2803" s="29">
        <f>Produccion[[#This Row],[Kilos Producidos]]*VLOOKUP(Produccion[[#This Row],[PRODUCTO]],ValorXKG[#All],2,FALSE)</f>
        <v>231150</v>
      </c>
    </row>
    <row r="2804" spans="4:16" x14ac:dyDescent="0.25">
      <c r="D2804" s="4" t="s">
        <v>824</v>
      </c>
      <c r="E2804" s="5">
        <v>44957</v>
      </c>
      <c r="F2804" s="6">
        <v>0.58333333333333337</v>
      </c>
      <c r="G2804" s="6">
        <v>0.91666666666666663</v>
      </c>
      <c r="H2804" s="6">
        <f>MOD(Produccion[HORA FIN]-Produccion[HORA INICIO],1)</f>
        <v>0.33333333333333326</v>
      </c>
      <c r="I2804" s="16" t="s">
        <v>578</v>
      </c>
      <c r="J2804" s="7" t="s">
        <v>595</v>
      </c>
      <c r="K2804" s="7" t="s">
        <v>64</v>
      </c>
      <c r="L2804" s="7">
        <v>77</v>
      </c>
      <c r="M2804" s="7">
        <v>30</v>
      </c>
      <c r="N2804" s="7">
        <f>Produccion[[#This Row],[Cant. Bolsas]]*Produccion[[#This Row],[Kilos Bolsa]]</f>
        <v>2310</v>
      </c>
      <c r="O2804" s="8" t="s">
        <v>827</v>
      </c>
      <c r="P2804" s="29">
        <f>Produccion[[#This Row],[Kilos Producidos]]*VLOOKUP(Produccion[[#This Row],[PRODUCTO]],ValorXKG[#All],2,FALSE)</f>
        <v>265650</v>
      </c>
    </row>
    <row r="2805" spans="4:16" x14ac:dyDescent="0.25">
      <c r="D2805" s="4" t="s">
        <v>826</v>
      </c>
      <c r="E2805" s="5">
        <v>44957</v>
      </c>
      <c r="F2805" s="6">
        <v>0.91666666666666663</v>
      </c>
      <c r="G2805" s="6">
        <v>0.25</v>
      </c>
      <c r="H2805" s="6">
        <f>MOD(Produccion[HORA FIN]-Produccion[HORA INICIO],1)</f>
        <v>0.33333333333333337</v>
      </c>
      <c r="I2805" s="16" t="s">
        <v>410</v>
      </c>
      <c r="J2805" s="7" t="s">
        <v>788</v>
      </c>
      <c r="K2805" s="7" t="s">
        <v>36</v>
      </c>
      <c r="L2805" s="7">
        <v>50</v>
      </c>
      <c r="M2805" s="7">
        <v>30</v>
      </c>
      <c r="N2805" s="7">
        <f>Produccion[[#This Row],[Cant. Bolsas]]*Produccion[[#This Row],[Kilos Bolsa]]</f>
        <v>1500</v>
      </c>
      <c r="O2805" s="8" t="s">
        <v>827</v>
      </c>
      <c r="P2805" s="29">
        <f>Produccion[[#This Row],[Kilos Producidos]]*VLOOKUP(Produccion[[#This Row],[PRODUCTO]],ValorXKG[#All],2,FALSE)</f>
        <v>172500</v>
      </c>
    </row>
    <row r="2806" spans="4:16" x14ac:dyDescent="0.25">
      <c r="D2806" s="4" t="s">
        <v>826</v>
      </c>
      <c r="E2806" s="5">
        <v>44957</v>
      </c>
      <c r="F2806" s="6">
        <v>0.91666666666666663</v>
      </c>
      <c r="G2806" s="6">
        <v>0.25</v>
      </c>
      <c r="H2806" s="6">
        <f>MOD(Produccion[HORA FIN]-Produccion[HORA INICIO],1)</f>
        <v>0.33333333333333337</v>
      </c>
      <c r="I2806" s="16" t="s">
        <v>15</v>
      </c>
      <c r="J2806" s="7" t="s">
        <v>788</v>
      </c>
      <c r="K2806" s="7" t="s">
        <v>38</v>
      </c>
      <c r="L2806" s="7">
        <v>50</v>
      </c>
      <c r="M2806" s="7">
        <v>20</v>
      </c>
      <c r="N2806" s="7">
        <f>Produccion[[#This Row],[Cant. Bolsas]]*Produccion[[#This Row],[Kilos Bolsa]]</f>
        <v>1000</v>
      </c>
      <c r="O2806" s="8" t="s">
        <v>827</v>
      </c>
      <c r="P2806" s="29">
        <f>Produccion[[#This Row],[Kilos Producidos]]*VLOOKUP(Produccion[[#This Row],[PRODUCTO]],ValorXKG[#All],2,FALSE)</f>
        <v>165000</v>
      </c>
    </row>
    <row r="2807" spans="4:16" x14ac:dyDescent="0.25">
      <c r="D2807" s="4" t="s">
        <v>825</v>
      </c>
      <c r="E2807" s="5">
        <v>44958</v>
      </c>
      <c r="F2807" s="6">
        <v>0.25</v>
      </c>
      <c r="G2807" s="6">
        <v>0.58333333333333337</v>
      </c>
      <c r="H2807" s="6">
        <f>MOD(Produccion[HORA FIN]-Produccion[HORA INICIO],1)</f>
        <v>0.33333333333333337</v>
      </c>
      <c r="I2807" s="16" t="s">
        <v>35</v>
      </c>
      <c r="J2807" s="7" t="s">
        <v>66</v>
      </c>
      <c r="K2807" s="7" t="s">
        <v>36</v>
      </c>
      <c r="L2807" s="7">
        <v>48</v>
      </c>
      <c r="M2807" s="7">
        <v>30</v>
      </c>
      <c r="N2807" s="7">
        <f>Produccion[[#This Row],[Cant. Bolsas]]*Produccion[[#This Row],[Kilos Bolsa]]</f>
        <v>1440</v>
      </c>
      <c r="O2807" s="8" t="s">
        <v>827</v>
      </c>
      <c r="P2807" s="29">
        <f>Produccion[[#This Row],[Kilos Producidos]]*VLOOKUP(Produccion[[#This Row],[PRODUCTO]],ValorXKG[#All],2,FALSE)</f>
        <v>165600</v>
      </c>
    </row>
    <row r="2808" spans="4:16" x14ac:dyDescent="0.25">
      <c r="D2808" s="4" t="s">
        <v>825</v>
      </c>
      <c r="E2808" s="5">
        <v>44958</v>
      </c>
      <c r="F2808" s="6">
        <v>0.25</v>
      </c>
      <c r="G2808" s="6">
        <v>0.58333333333333337</v>
      </c>
      <c r="H2808" s="6">
        <f>MOD(Produccion[HORA FIN]-Produccion[HORA INICIO],1)</f>
        <v>0.33333333333333337</v>
      </c>
      <c r="I2808" s="16" t="s">
        <v>33</v>
      </c>
      <c r="J2808" s="7" t="s">
        <v>66</v>
      </c>
      <c r="K2808" s="7" t="s">
        <v>38</v>
      </c>
      <c r="L2808" s="7">
        <v>48</v>
      </c>
      <c r="M2808" s="7">
        <v>20</v>
      </c>
      <c r="N2808" s="7">
        <f>Produccion[[#This Row],[Cant. Bolsas]]*Produccion[[#This Row],[Kilos Bolsa]]</f>
        <v>960</v>
      </c>
      <c r="O2808" s="8" t="s">
        <v>827</v>
      </c>
      <c r="P2808" s="29">
        <f>Produccion[[#This Row],[Kilos Producidos]]*VLOOKUP(Produccion[[#This Row],[PRODUCTO]],ValorXKG[#All],2,FALSE)</f>
        <v>158400</v>
      </c>
    </row>
    <row r="2809" spans="4:16" x14ac:dyDescent="0.25">
      <c r="D2809" s="4" t="s">
        <v>824</v>
      </c>
      <c r="E2809" s="5">
        <v>44958</v>
      </c>
      <c r="F2809" s="6">
        <v>0.58333333333333337</v>
      </c>
      <c r="G2809" s="6">
        <v>0.77083333333333337</v>
      </c>
      <c r="H2809" s="6">
        <f>MOD(Produccion[HORA FIN]-Produccion[HORA INICIO],1)</f>
        <v>0.1875</v>
      </c>
      <c r="I2809" s="16" t="s">
        <v>22</v>
      </c>
      <c r="J2809" s="7" t="s">
        <v>783</v>
      </c>
      <c r="K2809" s="7" t="s">
        <v>23</v>
      </c>
      <c r="L2809" s="7"/>
      <c r="M2809" s="7"/>
      <c r="N2809" s="7">
        <f>Produccion[[#This Row],[Cant. Bolsas]]*Produccion[[#This Row],[Kilos Bolsa]]</f>
        <v>0</v>
      </c>
      <c r="O2809" s="8" t="s">
        <v>45</v>
      </c>
      <c r="P2809" s="29">
        <f>Produccion[[#This Row],[Kilos Producidos]]*VLOOKUP(Produccion[[#This Row],[PRODUCTO]],ValorXKG[#All],2,FALSE)</f>
        <v>0</v>
      </c>
    </row>
    <row r="2810" spans="4:16" x14ac:dyDescent="0.25">
      <c r="D2810" s="4" t="s">
        <v>824</v>
      </c>
      <c r="E2810" s="5">
        <v>44958</v>
      </c>
      <c r="F2810" s="6">
        <v>0.77083333333333337</v>
      </c>
      <c r="G2810" s="6">
        <v>0.91666666666666663</v>
      </c>
      <c r="H2810" s="6">
        <f>MOD(Produccion[HORA FIN]-Produccion[HORA INICIO],1)</f>
        <v>0.14583333333333326</v>
      </c>
      <c r="I2810" s="16" t="s">
        <v>548</v>
      </c>
      <c r="J2810" s="7" t="s">
        <v>783</v>
      </c>
      <c r="K2810" s="7" t="s">
        <v>13</v>
      </c>
      <c r="L2810" s="7">
        <v>26</v>
      </c>
      <c r="M2810" s="7">
        <v>50</v>
      </c>
      <c r="N2810" s="7">
        <f>Produccion[[#This Row],[Cant. Bolsas]]*Produccion[[#This Row],[Kilos Bolsa]]</f>
        <v>1300</v>
      </c>
      <c r="O2810" s="8" t="s">
        <v>827</v>
      </c>
      <c r="P2810" s="29">
        <f>Produccion[[#This Row],[Kilos Producidos]]*VLOOKUP(Produccion[[#This Row],[PRODUCTO]],ValorXKG[#All],2,FALSE)</f>
        <v>130000</v>
      </c>
    </row>
    <row r="2811" spans="4:16" x14ac:dyDescent="0.25">
      <c r="D2811" s="4" t="s">
        <v>826</v>
      </c>
      <c r="E2811" s="5">
        <v>44958</v>
      </c>
      <c r="F2811" s="6">
        <v>0.91666666666666663</v>
      </c>
      <c r="G2811" s="6">
        <v>0.25</v>
      </c>
      <c r="H2811" s="6">
        <f>MOD(Produccion[HORA FIN]-Produccion[HORA INICIO],1)</f>
        <v>0.33333333333333337</v>
      </c>
      <c r="I2811" s="16" t="s">
        <v>219</v>
      </c>
      <c r="J2811" s="7" t="s">
        <v>788</v>
      </c>
      <c r="K2811" s="7" t="s">
        <v>13</v>
      </c>
      <c r="L2811" s="7">
        <v>63</v>
      </c>
      <c r="M2811" s="7">
        <v>50</v>
      </c>
      <c r="N2811" s="7">
        <f>Produccion[[#This Row],[Cant. Bolsas]]*Produccion[[#This Row],[Kilos Bolsa]]</f>
        <v>3150</v>
      </c>
      <c r="O2811" s="8" t="s">
        <v>827</v>
      </c>
      <c r="P2811" s="29">
        <f>Produccion[[#This Row],[Kilos Producidos]]*VLOOKUP(Produccion[[#This Row],[PRODUCTO]],ValorXKG[#All],2,FALSE)</f>
        <v>315000</v>
      </c>
    </row>
    <row r="2812" spans="4:16" x14ac:dyDescent="0.25">
      <c r="D2812" s="4" t="s">
        <v>825</v>
      </c>
      <c r="E2812" s="5">
        <v>44959</v>
      </c>
      <c r="F2812" s="6">
        <v>0.25</v>
      </c>
      <c r="G2812" s="6">
        <v>0.58333333333333337</v>
      </c>
      <c r="H2812" s="6">
        <f>MOD(Produccion[HORA FIN]-Produccion[HORA INICIO],1)</f>
        <v>0.33333333333333337</v>
      </c>
      <c r="I2812" s="16" t="s">
        <v>668</v>
      </c>
      <c r="J2812" s="7" t="s">
        <v>66</v>
      </c>
      <c r="K2812" s="7" t="s">
        <v>13</v>
      </c>
      <c r="L2812" s="7">
        <v>61</v>
      </c>
      <c r="M2812" s="7">
        <v>50</v>
      </c>
      <c r="N2812" s="7">
        <f>Produccion[[#This Row],[Cant. Bolsas]]*Produccion[[#This Row],[Kilos Bolsa]]</f>
        <v>3050</v>
      </c>
      <c r="O2812" s="8" t="s">
        <v>827</v>
      </c>
      <c r="P2812" s="29">
        <f>Produccion[[#This Row],[Kilos Producidos]]*VLOOKUP(Produccion[[#This Row],[PRODUCTO]],ValorXKG[#All],2,FALSE)</f>
        <v>305000</v>
      </c>
    </row>
    <row r="2813" spans="4:16" x14ac:dyDescent="0.25">
      <c r="D2813" s="4" t="s">
        <v>824</v>
      </c>
      <c r="E2813" s="5">
        <v>44959</v>
      </c>
      <c r="F2813" s="6">
        <v>0.58333333333333337</v>
      </c>
      <c r="G2813" s="6">
        <v>0.70833333333333337</v>
      </c>
      <c r="H2813" s="6">
        <f>MOD(Produccion[HORA FIN]-Produccion[HORA INICIO],1)</f>
        <v>0.125</v>
      </c>
      <c r="I2813" s="16" t="s">
        <v>22</v>
      </c>
      <c r="J2813" s="7" t="s">
        <v>783</v>
      </c>
      <c r="K2813" s="7" t="s">
        <v>23</v>
      </c>
      <c r="L2813" s="7">
        <v>0</v>
      </c>
      <c r="M2813" s="7">
        <v>0</v>
      </c>
      <c r="N2813" s="7">
        <f>Produccion[[#This Row],[Cant. Bolsas]]*Produccion[[#This Row],[Kilos Bolsa]]</f>
        <v>0</v>
      </c>
      <c r="O2813" s="8" t="s">
        <v>192</v>
      </c>
      <c r="P2813" s="29">
        <f>Produccion[[#This Row],[Kilos Producidos]]*VLOOKUP(Produccion[[#This Row],[PRODUCTO]],ValorXKG[#All],2,FALSE)</f>
        <v>0</v>
      </c>
    </row>
    <row r="2814" spans="4:16" x14ac:dyDescent="0.25">
      <c r="D2814" s="4" t="s">
        <v>824</v>
      </c>
      <c r="E2814" s="5">
        <v>44959</v>
      </c>
      <c r="F2814" s="6">
        <v>0.70833333333333337</v>
      </c>
      <c r="G2814" s="6">
        <v>0.91666666666666663</v>
      </c>
      <c r="H2814" s="6">
        <f>MOD(Produccion[HORA FIN]-Produccion[HORA INICIO],1)</f>
        <v>0.20833333333333326</v>
      </c>
      <c r="I2814" s="16" t="s">
        <v>59</v>
      </c>
      <c r="J2814" s="7" t="s">
        <v>783</v>
      </c>
      <c r="K2814" s="7" t="s">
        <v>13</v>
      </c>
      <c r="L2814" s="7">
        <v>40</v>
      </c>
      <c r="M2814" s="7">
        <v>50</v>
      </c>
      <c r="N2814" s="7">
        <f>Produccion[[#This Row],[Cant. Bolsas]]*Produccion[[#This Row],[Kilos Bolsa]]</f>
        <v>2000</v>
      </c>
      <c r="O2814" s="8" t="s">
        <v>827</v>
      </c>
      <c r="P2814" s="29">
        <f>Produccion[[#This Row],[Kilos Producidos]]*VLOOKUP(Produccion[[#This Row],[PRODUCTO]],ValorXKG[#All],2,FALSE)</f>
        <v>200000</v>
      </c>
    </row>
    <row r="2815" spans="4:16" x14ac:dyDescent="0.25">
      <c r="D2815" s="4" t="s">
        <v>826</v>
      </c>
      <c r="E2815" s="5">
        <v>44959</v>
      </c>
      <c r="F2815" s="6">
        <v>0.91666666666666663</v>
      </c>
      <c r="G2815" s="6">
        <v>1.3888888888888888E-2</v>
      </c>
      <c r="H2815" s="6">
        <f>MOD(Produccion[HORA FIN]-Produccion[HORA INICIO],1)</f>
        <v>9.722222222222221E-2</v>
      </c>
      <c r="I2815" s="16" t="s">
        <v>669</v>
      </c>
      <c r="J2815" s="7" t="s">
        <v>788</v>
      </c>
      <c r="K2815" s="7" t="s">
        <v>13</v>
      </c>
      <c r="L2815" s="7">
        <v>17</v>
      </c>
      <c r="M2815" s="7">
        <v>50</v>
      </c>
      <c r="N2815" s="7">
        <f>Produccion[[#This Row],[Cant. Bolsas]]*Produccion[[#This Row],[Kilos Bolsa]]</f>
        <v>850</v>
      </c>
      <c r="O2815" s="8" t="s">
        <v>827</v>
      </c>
      <c r="P2815" s="29">
        <f>Produccion[[#This Row],[Kilos Producidos]]*VLOOKUP(Produccion[[#This Row],[PRODUCTO]],ValorXKG[#All],2,FALSE)</f>
        <v>85000</v>
      </c>
    </row>
    <row r="2816" spans="4:16" x14ac:dyDescent="0.25">
      <c r="D2816" s="4" t="s">
        <v>826</v>
      </c>
      <c r="E2816" s="5">
        <v>44959</v>
      </c>
      <c r="F2816" s="6">
        <v>1.3888888888888888E-2</v>
      </c>
      <c r="G2816" s="6">
        <v>6.25E-2</v>
      </c>
      <c r="H2816" s="6">
        <f>MOD(Produccion[HORA FIN]-Produccion[HORA INICIO],1)</f>
        <v>4.8611111111111112E-2</v>
      </c>
      <c r="I2816" s="16" t="s">
        <v>22</v>
      </c>
      <c r="J2816" s="7" t="s">
        <v>788</v>
      </c>
      <c r="K2816" s="7" t="s">
        <v>23</v>
      </c>
      <c r="L2816" s="7"/>
      <c r="M2816" s="7"/>
      <c r="N2816" s="7">
        <f>Produccion[[#This Row],[Cant. Bolsas]]*Produccion[[#This Row],[Kilos Bolsa]]</f>
        <v>0</v>
      </c>
      <c r="O2816" s="8" t="s">
        <v>24</v>
      </c>
      <c r="P2816" s="29">
        <f>Produccion[[#This Row],[Kilos Producidos]]*VLOOKUP(Produccion[[#This Row],[PRODUCTO]],ValorXKG[#All],2,FALSE)</f>
        <v>0</v>
      </c>
    </row>
    <row r="2817" spans="4:16" x14ac:dyDescent="0.25">
      <c r="D2817" s="4" t="s">
        <v>826</v>
      </c>
      <c r="E2817" s="5">
        <v>44959</v>
      </c>
      <c r="F2817" s="6">
        <v>6.25E-2</v>
      </c>
      <c r="G2817" s="6">
        <v>0.25</v>
      </c>
      <c r="H2817" s="6">
        <f>MOD(Produccion[HORA FIN]-Produccion[HORA INICIO],1)</f>
        <v>0.1875</v>
      </c>
      <c r="I2817" s="16" t="s">
        <v>534</v>
      </c>
      <c r="J2817" s="7" t="s">
        <v>788</v>
      </c>
      <c r="K2817" s="7" t="s">
        <v>19</v>
      </c>
      <c r="L2817" s="7">
        <v>42</v>
      </c>
      <c r="M2817" s="7">
        <v>50</v>
      </c>
      <c r="N2817" s="7">
        <f>Produccion[[#This Row],[Cant. Bolsas]]*Produccion[[#This Row],[Kilos Bolsa]]</f>
        <v>2100</v>
      </c>
      <c r="O2817" s="8" t="s">
        <v>827</v>
      </c>
      <c r="P2817" s="29">
        <f>Produccion[[#This Row],[Kilos Producidos]]*VLOOKUP(Produccion[[#This Row],[PRODUCTO]],ValorXKG[#All],2,FALSE)</f>
        <v>210000</v>
      </c>
    </row>
    <row r="2818" spans="4:16" x14ac:dyDescent="0.25">
      <c r="D2818" s="4" t="s">
        <v>825</v>
      </c>
      <c r="E2818" s="5">
        <v>44960</v>
      </c>
      <c r="F2818" s="6">
        <v>0.25</v>
      </c>
      <c r="G2818" s="6">
        <v>0.42708333333333331</v>
      </c>
      <c r="H2818" s="6">
        <f>MOD(Produccion[HORA FIN]-Produccion[HORA INICIO],1)</f>
        <v>0.17708333333333331</v>
      </c>
      <c r="I2818" s="16" t="s">
        <v>670</v>
      </c>
      <c r="J2818" s="7" t="s">
        <v>66</v>
      </c>
      <c r="K2818" s="7" t="s">
        <v>19</v>
      </c>
      <c r="L2818" s="7">
        <v>29</v>
      </c>
      <c r="M2818" s="7">
        <v>50</v>
      </c>
      <c r="N2818" s="7">
        <f>Produccion[[#This Row],[Cant. Bolsas]]*Produccion[[#This Row],[Kilos Bolsa]]</f>
        <v>1450</v>
      </c>
      <c r="O2818" s="8" t="s">
        <v>827</v>
      </c>
      <c r="P2818" s="29">
        <f>Produccion[[#This Row],[Kilos Producidos]]*VLOOKUP(Produccion[[#This Row],[PRODUCTO]],ValorXKG[#All],2,FALSE)</f>
        <v>145000</v>
      </c>
    </row>
    <row r="2819" spans="4:16" x14ac:dyDescent="0.25">
      <c r="D2819" s="4" t="s">
        <v>825</v>
      </c>
      <c r="E2819" s="5">
        <v>44960</v>
      </c>
      <c r="F2819" s="6">
        <v>0.42708333333333331</v>
      </c>
      <c r="G2819" s="6">
        <v>0.5625</v>
      </c>
      <c r="H2819" s="6">
        <f>MOD(Produccion[HORA FIN]-Produccion[HORA INICIO],1)</f>
        <v>0.13541666666666669</v>
      </c>
      <c r="I2819" s="16" t="s">
        <v>22</v>
      </c>
      <c r="J2819" s="7" t="s">
        <v>66</v>
      </c>
      <c r="K2819" s="7" t="s">
        <v>23</v>
      </c>
      <c r="L2819" s="7"/>
      <c r="M2819" s="7"/>
      <c r="N2819" s="7">
        <f>Produccion[[#This Row],[Cant. Bolsas]]*Produccion[[#This Row],[Kilos Bolsa]]</f>
        <v>0</v>
      </c>
      <c r="O2819" s="8" t="s">
        <v>28</v>
      </c>
      <c r="P2819" s="29">
        <f>Produccion[[#This Row],[Kilos Producidos]]*VLOOKUP(Produccion[[#This Row],[PRODUCTO]],ValorXKG[#All],2,FALSE)</f>
        <v>0</v>
      </c>
    </row>
    <row r="2820" spans="4:16" x14ac:dyDescent="0.25">
      <c r="D2820" s="4" t="s">
        <v>825</v>
      </c>
      <c r="E2820" s="5">
        <v>44960</v>
      </c>
      <c r="F2820" s="6">
        <v>0.5625</v>
      </c>
      <c r="G2820" s="6">
        <v>0.58333333333333337</v>
      </c>
      <c r="H2820" s="6">
        <f>MOD(Produccion[HORA FIN]-Produccion[HORA INICIO],1)</f>
        <v>2.083333333333337E-2</v>
      </c>
      <c r="I2820" s="16" t="s">
        <v>671</v>
      </c>
      <c r="J2820" s="7" t="s">
        <v>66</v>
      </c>
      <c r="K2820" s="7" t="s">
        <v>19</v>
      </c>
      <c r="L2820" s="7">
        <v>11</v>
      </c>
      <c r="M2820" s="7">
        <v>50</v>
      </c>
      <c r="N2820" s="7">
        <f>Produccion[[#This Row],[Cant. Bolsas]]*Produccion[[#This Row],[Kilos Bolsa]]</f>
        <v>550</v>
      </c>
      <c r="O2820" s="8" t="s">
        <v>827</v>
      </c>
      <c r="P2820" s="29">
        <f>Produccion[[#This Row],[Kilos Producidos]]*VLOOKUP(Produccion[[#This Row],[PRODUCTO]],ValorXKG[#All],2,FALSE)</f>
        <v>55000</v>
      </c>
    </row>
    <row r="2821" spans="4:16" x14ac:dyDescent="0.25">
      <c r="D2821" s="4" t="s">
        <v>824</v>
      </c>
      <c r="E2821" s="5">
        <v>44960</v>
      </c>
      <c r="F2821" s="6">
        <v>0.58333333333333337</v>
      </c>
      <c r="G2821" s="6">
        <v>0.84027777777777779</v>
      </c>
      <c r="H2821" s="6">
        <f>MOD(Produccion[HORA FIN]-Produccion[HORA INICIO],1)</f>
        <v>0.25694444444444442</v>
      </c>
      <c r="I2821" s="16" t="s">
        <v>672</v>
      </c>
      <c r="J2821" s="7" t="s">
        <v>783</v>
      </c>
      <c r="K2821" s="7" t="s">
        <v>19</v>
      </c>
      <c r="L2821" s="7">
        <v>34</v>
      </c>
      <c r="M2821" s="7">
        <v>50</v>
      </c>
      <c r="N2821" s="7">
        <f>Produccion[[#This Row],[Cant. Bolsas]]*Produccion[[#This Row],[Kilos Bolsa]]</f>
        <v>1700</v>
      </c>
      <c r="O2821" s="8" t="s">
        <v>827</v>
      </c>
      <c r="P2821" s="29">
        <f>Produccion[[#This Row],[Kilos Producidos]]*VLOOKUP(Produccion[[#This Row],[PRODUCTO]],ValorXKG[#All],2,FALSE)</f>
        <v>170000</v>
      </c>
    </row>
    <row r="2822" spans="4:16" x14ac:dyDescent="0.25">
      <c r="D2822" s="4" t="s">
        <v>824</v>
      </c>
      <c r="E2822" s="5">
        <v>44960</v>
      </c>
      <c r="F2822" s="6">
        <v>0.84027777777777779</v>
      </c>
      <c r="G2822" s="6">
        <v>0.90277777777777779</v>
      </c>
      <c r="H2822" s="6">
        <f>MOD(Produccion[HORA FIN]-Produccion[HORA INICIO],1)</f>
        <v>6.25E-2</v>
      </c>
      <c r="I2822" s="16" t="s">
        <v>22</v>
      </c>
      <c r="J2822" s="7" t="s">
        <v>783</v>
      </c>
      <c r="K2822" s="7" t="s">
        <v>23</v>
      </c>
      <c r="L2822" s="7"/>
      <c r="M2822" s="7"/>
      <c r="N2822" s="7">
        <f>Produccion[[#This Row],[Cant. Bolsas]]*Produccion[[#This Row],[Kilos Bolsa]]</f>
        <v>0</v>
      </c>
      <c r="O2822" s="8" t="s">
        <v>45</v>
      </c>
      <c r="P2822" s="29">
        <f>Produccion[[#This Row],[Kilos Producidos]]*VLOOKUP(Produccion[[#This Row],[PRODUCTO]],ValorXKG[#All],2,FALSE)</f>
        <v>0</v>
      </c>
    </row>
    <row r="2823" spans="4:16" x14ac:dyDescent="0.25">
      <c r="D2823" s="4" t="s">
        <v>824</v>
      </c>
      <c r="E2823" s="5">
        <v>44960</v>
      </c>
      <c r="F2823" s="6">
        <v>0.90277777777777779</v>
      </c>
      <c r="G2823" s="6">
        <v>0.91666666666666663</v>
      </c>
      <c r="H2823" s="6">
        <f>MOD(Produccion[HORA FIN]-Produccion[HORA INICIO],1)</f>
        <v>1.388888888888884E-2</v>
      </c>
      <c r="I2823" s="16" t="s">
        <v>35</v>
      </c>
      <c r="J2823" s="7" t="s">
        <v>783</v>
      </c>
      <c r="K2823" s="7" t="s">
        <v>64</v>
      </c>
      <c r="L2823" s="7">
        <v>4</v>
      </c>
      <c r="M2823" s="7">
        <v>30</v>
      </c>
      <c r="N2823" s="7">
        <f>Produccion[[#This Row],[Cant. Bolsas]]*Produccion[[#This Row],[Kilos Bolsa]]</f>
        <v>120</v>
      </c>
      <c r="O2823" s="8" t="s">
        <v>827</v>
      </c>
      <c r="P2823" s="29">
        <f>Produccion[[#This Row],[Kilos Producidos]]*VLOOKUP(Produccion[[#This Row],[PRODUCTO]],ValorXKG[#All],2,FALSE)</f>
        <v>13800</v>
      </c>
    </row>
    <row r="2824" spans="4:16" x14ac:dyDescent="0.25">
      <c r="D2824" s="4" t="s">
        <v>826</v>
      </c>
      <c r="E2824" s="5">
        <v>44960</v>
      </c>
      <c r="F2824" s="6">
        <v>0.91666666666666663</v>
      </c>
      <c r="G2824" s="6">
        <v>8.3333333333333329E-2</v>
      </c>
      <c r="H2824" s="6">
        <f>MOD(Produccion[HORA FIN]-Produccion[HORA INICIO],1)</f>
        <v>0.16666666666666674</v>
      </c>
      <c r="I2824" s="16" t="s">
        <v>97</v>
      </c>
      <c r="J2824" s="7" t="s">
        <v>788</v>
      </c>
      <c r="K2824" s="7" t="s">
        <v>64</v>
      </c>
      <c r="L2824" s="7">
        <v>34</v>
      </c>
      <c r="M2824" s="7">
        <v>30</v>
      </c>
      <c r="N2824" s="7">
        <f>Produccion[[#This Row],[Cant. Bolsas]]*Produccion[[#This Row],[Kilos Bolsa]]</f>
        <v>1020</v>
      </c>
      <c r="O2824" s="8" t="s">
        <v>827</v>
      </c>
      <c r="P2824" s="29">
        <f>Produccion[[#This Row],[Kilos Producidos]]*VLOOKUP(Produccion[[#This Row],[PRODUCTO]],ValorXKG[#All],2,FALSE)</f>
        <v>117300</v>
      </c>
    </row>
    <row r="2825" spans="4:16" x14ac:dyDescent="0.25">
      <c r="D2825" s="4" t="s">
        <v>826</v>
      </c>
      <c r="E2825" s="5">
        <v>44960</v>
      </c>
      <c r="F2825" s="6">
        <v>8.3333333333333329E-2</v>
      </c>
      <c r="G2825" s="6">
        <v>0.2361111111111111</v>
      </c>
      <c r="H2825" s="6">
        <f>MOD(Produccion[HORA FIN]-Produccion[HORA INICIO],1)</f>
        <v>0.15277777777777779</v>
      </c>
      <c r="I2825" s="16" t="s">
        <v>673</v>
      </c>
      <c r="J2825" s="7" t="s">
        <v>788</v>
      </c>
      <c r="K2825" s="7" t="s">
        <v>331</v>
      </c>
      <c r="L2825" s="7">
        <v>41</v>
      </c>
      <c r="M2825" s="7">
        <v>30</v>
      </c>
      <c r="N2825" s="7">
        <f>Produccion[[#This Row],[Cant. Bolsas]]*Produccion[[#This Row],[Kilos Bolsa]]</f>
        <v>1230</v>
      </c>
      <c r="O2825" s="8" t="s">
        <v>827</v>
      </c>
      <c r="P2825" s="29">
        <f>Produccion[[#This Row],[Kilos Producidos]]*VLOOKUP(Produccion[[#This Row],[PRODUCTO]],ValorXKG[#All],2,FALSE)</f>
        <v>141450</v>
      </c>
    </row>
    <row r="2826" spans="4:16" x14ac:dyDescent="0.25">
      <c r="D2826" s="4" t="s">
        <v>826</v>
      </c>
      <c r="E2826" s="5">
        <v>44960</v>
      </c>
      <c r="F2826" s="6">
        <v>0.2361111111111111</v>
      </c>
      <c r="G2826" s="6">
        <v>0.25</v>
      </c>
      <c r="H2826" s="6">
        <f>MOD(Produccion[HORA FIN]-Produccion[HORA INICIO],1)</f>
        <v>1.3888888888888895E-2</v>
      </c>
      <c r="I2826" s="16" t="s">
        <v>22</v>
      </c>
      <c r="J2826" s="7" t="s">
        <v>788</v>
      </c>
      <c r="K2826" s="7" t="s">
        <v>23</v>
      </c>
      <c r="L2826" s="7">
        <v>0</v>
      </c>
      <c r="M2826" s="7">
        <v>0</v>
      </c>
      <c r="N2826" s="7">
        <f>Produccion[[#This Row],[Cant. Bolsas]]*Produccion[[#This Row],[Kilos Bolsa]]</f>
        <v>0</v>
      </c>
      <c r="O2826" s="8" t="s">
        <v>45</v>
      </c>
      <c r="P2826" s="29">
        <f>Produccion[[#This Row],[Kilos Producidos]]*VLOOKUP(Produccion[[#This Row],[PRODUCTO]],ValorXKG[#All],2,FALSE)</f>
        <v>0</v>
      </c>
    </row>
    <row r="2827" spans="4:16" x14ac:dyDescent="0.25">
      <c r="D2827" s="4" t="s">
        <v>825</v>
      </c>
      <c r="E2827" s="5">
        <v>44963</v>
      </c>
      <c r="F2827" s="6">
        <v>0.25</v>
      </c>
      <c r="G2827" s="6">
        <v>0.58333333333333337</v>
      </c>
      <c r="H2827" s="6">
        <f>MOD(Produccion[HORA FIN]-Produccion[HORA INICIO],1)</f>
        <v>0.33333333333333337</v>
      </c>
      <c r="I2827" s="16" t="s">
        <v>22</v>
      </c>
      <c r="J2827" s="7" t="s">
        <v>66</v>
      </c>
      <c r="K2827" s="7" t="s">
        <v>23</v>
      </c>
      <c r="L2827" s="7"/>
      <c r="M2827" s="7"/>
      <c r="N2827" s="7">
        <f>Produccion[[#This Row],[Cant. Bolsas]]*Produccion[[#This Row],[Kilos Bolsa]]</f>
        <v>0</v>
      </c>
      <c r="O2827" s="8" t="s">
        <v>372</v>
      </c>
      <c r="P2827" s="29">
        <f>Produccion[[#This Row],[Kilos Producidos]]*VLOOKUP(Produccion[[#This Row],[PRODUCTO]],ValorXKG[#All],2,FALSE)</f>
        <v>0</v>
      </c>
    </row>
    <row r="2828" spans="4:16" x14ac:dyDescent="0.25">
      <c r="D2828" s="4" t="s">
        <v>824</v>
      </c>
      <c r="E2828" s="5">
        <v>44963</v>
      </c>
      <c r="F2828" s="6">
        <v>0.58333333333333337</v>
      </c>
      <c r="G2828" s="6">
        <v>0.91666666666666663</v>
      </c>
      <c r="H2828" s="6">
        <f>MOD(Produccion[HORA FIN]-Produccion[HORA INICIO],1)</f>
        <v>0.33333333333333326</v>
      </c>
      <c r="I2828" s="16" t="s">
        <v>89</v>
      </c>
      <c r="J2828" s="7" t="s">
        <v>783</v>
      </c>
      <c r="K2828" s="7" t="s">
        <v>64</v>
      </c>
      <c r="L2828" s="7">
        <v>63</v>
      </c>
      <c r="M2828" s="7">
        <v>30</v>
      </c>
      <c r="N2828" s="7">
        <f>Produccion[[#This Row],[Cant. Bolsas]]*Produccion[[#This Row],[Kilos Bolsa]]</f>
        <v>1890</v>
      </c>
      <c r="O2828" s="8" t="s">
        <v>827</v>
      </c>
      <c r="P2828" s="29">
        <f>Produccion[[#This Row],[Kilos Producidos]]*VLOOKUP(Produccion[[#This Row],[PRODUCTO]],ValorXKG[#All],2,FALSE)</f>
        <v>217350</v>
      </c>
    </row>
    <row r="2829" spans="4:16" x14ac:dyDescent="0.25">
      <c r="D2829" s="4" t="s">
        <v>826</v>
      </c>
      <c r="E2829" s="5">
        <v>44963</v>
      </c>
      <c r="F2829" s="6">
        <v>0.91666666666666663</v>
      </c>
      <c r="G2829" s="6">
        <v>0.25</v>
      </c>
      <c r="H2829" s="6">
        <f>MOD(Produccion[HORA FIN]-Produccion[HORA INICIO],1)</f>
        <v>0.33333333333333337</v>
      </c>
      <c r="I2829" s="16" t="s">
        <v>674</v>
      </c>
      <c r="J2829" s="7" t="s">
        <v>788</v>
      </c>
      <c r="K2829" s="7" t="s">
        <v>36</v>
      </c>
      <c r="L2829" s="7">
        <v>43</v>
      </c>
      <c r="M2829" s="7">
        <v>30</v>
      </c>
      <c r="N2829" s="7">
        <f>Produccion[[#This Row],[Cant. Bolsas]]*Produccion[[#This Row],[Kilos Bolsa]]</f>
        <v>1290</v>
      </c>
      <c r="O2829" s="8" t="s">
        <v>827</v>
      </c>
      <c r="P2829" s="29">
        <f>Produccion[[#This Row],[Kilos Producidos]]*VLOOKUP(Produccion[[#This Row],[PRODUCTO]],ValorXKG[#All],2,FALSE)</f>
        <v>148350</v>
      </c>
    </row>
    <row r="2830" spans="4:16" x14ac:dyDescent="0.25">
      <c r="D2830" s="4" t="s">
        <v>826</v>
      </c>
      <c r="E2830" s="5">
        <v>44963</v>
      </c>
      <c r="F2830" s="6">
        <v>0.91666666666666663</v>
      </c>
      <c r="G2830" s="6">
        <v>0.25</v>
      </c>
      <c r="H2830" s="6">
        <f>MOD(Produccion[HORA FIN]-Produccion[HORA INICIO],1)</f>
        <v>0.33333333333333337</v>
      </c>
      <c r="I2830" s="16" t="s">
        <v>48</v>
      </c>
      <c r="J2830" s="7" t="s">
        <v>788</v>
      </c>
      <c r="K2830" s="7" t="s">
        <v>38</v>
      </c>
      <c r="L2830" s="7">
        <v>43</v>
      </c>
      <c r="M2830" s="7">
        <v>20</v>
      </c>
      <c r="N2830" s="7">
        <f>Produccion[[#This Row],[Cant. Bolsas]]*Produccion[[#This Row],[Kilos Bolsa]]</f>
        <v>860</v>
      </c>
      <c r="O2830" s="8" t="s">
        <v>827</v>
      </c>
      <c r="P2830" s="29">
        <f>Produccion[[#This Row],[Kilos Producidos]]*VLOOKUP(Produccion[[#This Row],[PRODUCTO]],ValorXKG[#All],2,FALSE)</f>
        <v>141900</v>
      </c>
    </row>
    <row r="2831" spans="4:16" x14ac:dyDescent="0.25">
      <c r="D2831" s="4" t="s">
        <v>825</v>
      </c>
      <c r="E2831" s="5">
        <v>44964</v>
      </c>
      <c r="F2831" s="6">
        <v>0.25</v>
      </c>
      <c r="G2831" s="6">
        <v>0.58333333333333337</v>
      </c>
      <c r="H2831" s="6">
        <f>MOD(Produccion[HORA FIN]-Produccion[HORA INICIO],1)</f>
        <v>0.33333333333333337</v>
      </c>
      <c r="I2831" s="16" t="s">
        <v>526</v>
      </c>
      <c r="J2831" s="7" t="s">
        <v>66</v>
      </c>
      <c r="K2831" s="7" t="s">
        <v>36</v>
      </c>
      <c r="L2831" s="7">
        <v>47</v>
      </c>
      <c r="M2831" s="7">
        <v>30</v>
      </c>
      <c r="N2831" s="7">
        <f>Produccion[[#This Row],[Cant. Bolsas]]*Produccion[[#This Row],[Kilos Bolsa]]</f>
        <v>1410</v>
      </c>
      <c r="O2831" s="8" t="s">
        <v>827</v>
      </c>
      <c r="P2831" s="29">
        <f>Produccion[[#This Row],[Kilos Producidos]]*VLOOKUP(Produccion[[#This Row],[PRODUCTO]],ValorXKG[#All],2,FALSE)</f>
        <v>162150</v>
      </c>
    </row>
    <row r="2832" spans="4:16" x14ac:dyDescent="0.25">
      <c r="D2832" s="4" t="s">
        <v>825</v>
      </c>
      <c r="E2832" s="5">
        <v>44964</v>
      </c>
      <c r="F2832" s="6">
        <v>0.25</v>
      </c>
      <c r="G2832" s="6">
        <v>0.58333333333333337</v>
      </c>
      <c r="H2832" s="6">
        <f>MOD(Produccion[HORA FIN]-Produccion[HORA INICIO],1)</f>
        <v>0.33333333333333337</v>
      </c>
      <c r="I2832" s="16" t="s">
        <v>286</v>
      </c>
      <c r="J2832" s="7" t="s">
        <v>66</v>
      </c>
      <c r="K2832" s="7" t="s">
        <v>38</v>
      </c>
      <c r="L2832" s="7">
        <v>47</v>
      </c>
      <c r="M2832" s="7">
        <v>20</v>
      </c>
      <c r="N2832" s="7">
        <f>Produccion[[#This Row],[Cant. Bolsas]]*Produccion[[#This Row],[Kilos Bolsa]]</f>
        <v>940</v>
      </c>
      <c r="O2832" s="8" t="s">
        <v>827</v>
      </c>
      <c r="P2832" s="29">
        <f>Produccion[[#This Row],[Kilos Producidos]]*VLOOKUP(Produccion[[#This Row],[PRODUCTO]],ValorXKG[#All],2,FALSE)</f>
        <v>155100</v>
      </c>
    </row>
    <row r="2833" spans="4:16" x14ac:dyDescent="0.25">
      <c r="D2833" s="4" t="s">
        <v>824</v>
      </c>
      <c r="E2833" s="5">
        <v>44964</v>
      </c>
      <c r="F2833" s="6">
        <v>0.58333333333333337</v>
      </c>
      <c r="G2833" s="6">
        <v>0.91666666666666663</v>
      </c>
      <c r="H2833" s="6">
        <f>MOD(Produccion[HORA FIN]-Produccion[HORA INICIO],1)</f>
        <v>0.33333333333333326</v>
      </c>
      <c r="I2833" s="16" t="s">
        <v>399</v>
      </c>
      <c r="J2833" s="7" t="s">
        <v>783</v>
      </c>
      <c r="K2833" s="7" t="s">
        <v>36</v>
      </c>
      <c r="L2833" s="7">
        <v>52</v>
      </c>
      <c r="M2833" s="7">
        <v>30</v>
      </c>
      <c r="N2833" s="7">
        <f>Produccion[[#This Row],[Cant. Bolsas]]*Produccion[[#This Row],[Kilos Bolsa]]</f>
        <v>1560</v>
      </c>
      <c r="O2833" s="8" t="s">
        <v>827</v>
      </c>
      <c r="P2833" s="29">
        <f>Produccion[[#This Row],[Kilos Producidos]]*VLOOKUP(Produccion[[#This Row],[PRODUCTO]],ValorXKG[#All],2,FALSE)</f>
        <v>179400</v>
      </c>
    </row>
    <row r="2834" spans="4:16" x14ac:dyDescent="0.25">
      <c r="D2834" s="4" t="s">
        <v>824</v>
      </c>
      <c r="E2834" s="5">
        <v>44964</v>
      </c>
      <c r="F2834" s="6">
        <v>0.58333333333333337</v>
      </c>
      <c r="G2834" s="6">
        <v>0.91666666666666663</v>
      </c>
      <c r="H2834" s="6">
        <f>MOD(Produccion[HORA FIN]-Produccion[HORA INICIO],1)</f>
        <v>0.33333333333333326</v>
      </c>
      <c r="I2834" s="16" t="s">
        <v>106</v>
      </c>
      <c r="J2834" s="7" t="s">
        <v>783</v>
      </c>
      <c r="K2834" s="7" t="s">
        <v>38</v>
      </c>
      <c r="L2834" s="7">
        <v>52</v>
      </c>
      <c r="M2834" s="7">
        <v>20</v>
      </c>
      <c r="N2834" s="7">
        <f>Produccion[[#This Row],[Cant. Bolsas]]*Produccion[[#This Row],[Kilos Bolsa]]</f>
        <v>1040</v>
      </c>
      <c r="O2834" s="8" t="s">
        <v>827</v>
      </c>
      <c r="P2834" s="29">
        <f>Produccion[[#This Row],[Kilos Producidos]]*VLOOKUP(Produccion[[#This Row],[PRODUCTO]],ValorXKG[#All],2,FALSE)</f>
        <v>171600</v>
      </c>
    </row>
    <row r="2835" spans="4:16" x14ac:dyDescent="0.25">
      <c r="D2835" s="4" t="s">
        <v>826</v>
      </c>
      <c r="E2835" s="5">
        <v>44964</v>
      </c>
      <c r="F2835" s="6">
        <v>0.91666666666666663</v>
      </c>
      <c r="G2835" s="6">
        <v>3.4722222222222224E-2</v>
      </c>
      <c r="H2835" s="6">
        <f>MOD(Produccion[HORA FIN]-Produccion[HORA INICIO],1)</f>
        <v>0.11805555555555558</v>
      </c>
      <c r="I2835" s="16" t="s">
        <v>675</v>
      </c>
      <c r="J2835" s="7" t="s">
        <v>788</v>
      </c>
      <c r="K2835" s="7" t="s">
        <v>36</v>
      </c>
      <c r="L2835" s="7">
        <v>8</v>
      </c>
      <c r="M2835" s="7">
        <v>30</v>
      </c>
      <c r="N2835" s="7">
        <f>Produccion[[#This Row],[Cant. Bolsas]]*Produccion[[#This Row],[Kilos Bolsa]]</f>
        <v>240</v>
      </c>
      <c r="O2835" s="8" t="s">
        <v>827</v>
      </c>
      <c r="P2835" s="29">
        <f>Produccion[[#This Row],[Kilos Producidos]]*VLOOKUP(Produccion[[#This Row],[PRODUCTO]],ValorXKG[#All],2,FALSE)</f>
        <v>27600</v>
      </c>
    </row>
    <row r="2836" spans="4:16" x14ac:dyDescent="0.25">
      <c r="D2836" s="4" t="s">
        <v>826</v>
      </c>
      <c r="E2836" s="5">
        <v>44964</v>
      </c>
      <c r="F2836" s="6">
        <v>0.91666666666666663</v>
      </c>
      <c r="G2836" s="6">
        <v>3.4722222222222224E-2</v>
      </c>
      <c r="H2836" s="6">
        <f>MOD(Produccion[HORA FIN]-Produccion[HORA INICIO],1)</f>
        <v>0.11805555555555558</v>
      </c>
      <c r="I2836" s="16" t="s">
        <v>676</v>
      </c>
      <c r="J2836" s="7" t="s">
        <v>788</v>
      </c>
      <c r="K2836" s="7" t="s">
        <v>38</v>
      </c>
      <c r="L2836" s="7">
        <v>8</v>
      </c>
      <c r="M2836" s="7">
        <v>20</v>
      </c>
      <c r="N2836" s="7">
        <f>Produccion[[#This Row],[Cant. Bolsas]]*Produccion[[#This Row],[Kilos Bolsa]]</f>
        <v>160</v>
      </c>
      <c r="O2836" s="8" t="s">
        <v>827</v>
      </c>
      <c r="P2836" s="29">
        <f>Produccion[[#This Row],[Kilos Producidos]]*VLOOKUP(Produccion[[#This Row],[PRODUCTO]],ValorXKG[#All],2,FALSE)</f>
        <v>26400</v>
      </c>
    </row>
    <row r="2837" spans="4:16" x14ac:dyDescent="0.25">
      <c r="D2837" s="4" t="s">
        <v>826</v>
      </c>
      <c r="E2837" s="5">
        <v>44964</v>
      </c>
      <c r="F2837" s="6">
        <v>3.4722222222222224E-2</v>
      </c>
      <c r="G2837" s="6">
        <v>0.125</v>
      </c>
      <c r="H2837" s="6">
        <f>MOD(Produccion[HORA FIN]-Produccion[HORA INICIO],1)</f>
        <v>9.0277777777777776E-2</v>
      </c>
      <c r="I2837" s="16" t="s">
        <v>22</v>
      </c>
      <c r="J2837" s="7" t="s">
        <v>788</v>
      </c>
      <c r="K2837" s="7" t="s">
        <v>23</v>
      </c>
      <c r="L2837" s="7">
        <v>0</v>
      </c>
      <c r="M2837" s="7">
        <v>0</v>
      </c>
      <c r="N2837" s="7">
        <f>Produccion[[#This Row],[Cant. Bolsas]]*Produccion[[#This Row],[Kilos Bolsa]]</f>
        <v>0</v>
      </c>
      <c r="O2837" s="8" t="s">
        <v>317</v>
      </c>
      <c r="P2837" s="29">
        <f>Produccion[[#This Row],[Kilos Producidos]]*VLOOKUP(Produccion[[#This Row],[PRODUCTO]],ValorXKG[#All],2,FALSE)</f>
        <v>0</v>
      </c>
    </row>
    <row r="2838" spans="4:16" x14ac:dyDescent="0.25">
      <c r="D2838" s="4" t="s">
        <v>826</v>
      </c>
      <c r="E2838" s="5">
        <v>44964</v>
      </c>
      <c r="F2838" s="6">
        <v>0.125</v>
      </c>
      <c r="G2838" s="6">
        <v>0.25</v>
      </c>
      <c r="H2838" s="6">
        <f>MOD(Produccion[HORA FIN]-Produccion[HORA INICIO],1)</f>
        <v>0.125</v>
      </c>
      <c r="I2838" s="16" t="s">
        <v>59</v>
      </c>
      <c r="J2838" s="7" t="s">
        <v>788</v>
      </c>
      <c r="K2838" s="7" t="s">
        <v>331</v>
      </c>
      <c r="L2838" s="7">
        <v>40</v>
      </c>
      <c r="M2838" s="7">
        <v>30</v>
      </c>
      <c r="N2838" s="7">
        <f>Produccion[[#This Row],[Cant. Bolsas]]*Produccion[[#This Row],[Kilos Bolsa]]</f>
        <v>1200</v>
      </c>
      <c r="O2838" s="8" t="s">
        <v>827</v>
      </c>
      <c r="P2838" s="29">
        <f>Produccion[[#This Row],[Kilos Producidos]]*VLOOKUP(Produccion[[#This Row],[PRODUCTO]],ValorXKG[#All],2,FALSE)</f>
        <v>138000</v>
      </c>
    </row>
    <row r="2839" spans="4:16" x14ac:dyDescent="0.25">
      <c r="D2839" s="4" t="s">
        <v>825</v>
      </c>
      <c r="E2839" s="5">
        <v>44965</v>
      </c>
      <c r="F2839" s="6">
        <v>0.25</v>
      </c>
      <c r="G2839" s="6">
        <v>0.48958333333333331</v>
      </c>
      <c r="H2839" s="6">
        <f>MOD(Produccion[HORA FIN]-Produccion[HORA INICIO],1)</f>
        <v>0.23958333333333331</v>
      </c>
      <c r="I2839" s="16" t="s">
        <v>677</v>
      </c>
      <c r="J2839" s="7" t="s">
        <v>66</v>
      </c>
      <c r="K2839" s="7" t="s">
        <v>331</v>
      </c>
      <c r="L2839" s="7">
        <v>44</v>
      </c>
      <c r="M2839" s="7">
        <v>30</v>
      </c>
      <c r="N2839" s="7">
        <f>Produccion[[#This Row],[Cant. Bolsas]]*Produccion[[#This Row],[Kilos Bolsa]]</f>
        <v>1320</v>
      </c>
      <c r="O2839" s="8" t="s">
        <v>827</v>
      </c>
      <c r="P2839" s="29">
        <f>Produccion[[#This Row],[Kilos Producidos]]*VLOOKUP(Produccion[[#This Row],[PRODUCTO]],ValorXKG[#All],2,FALSE)</f>
        <v>151800</v>
      </c>
    </row>
    <row r="2840" spans="4:16" x14ac:dyDescent="0.25">
      <c r="D2840" s="4" t="s">
        <v>825</v>
      </c>
      <c r="E2840" s="5">
        <v>44965</v>
      </c>
      <c r="F2840" s="6">
        <v>0.48958333333333331</v>
      </c>
      <c r="G2840" s="6">
        <v>0.52777777777777779</v>
      </c>
      <c r="H2840" s="6">
        <f>MOD(Produccion[HORA FIN]-Produccion[HORA INICIO],1)</f>
        <v>3.8194444444444475E-2</v>
      </c>
      <c r="I2840" s="16" t="s">
        <v>22</v>
      </c>
      <c r="J2840" s="7" t="s">
        <v>66</v>
      </c>
      <c r="K2840" s="7" t="s">
        <v>23</v>
      </c>
      <c r="L2840" s="7"/>
      <c r="M2840" s="7"/>
      <c r="N2840" s="7">
        <f>Produccion[[#This Row],[Cant. Bolsas]]*Produccion[[#This Row],[Kilos Bolsa]]</f>
        <v>0</v>
      </c>
      <c r="O2840" s="8" t="s">
        <v>45</v>
      </c>
      <c r="P2840" s="29">
        <f>Produccion[[#This Row],[Kilos Producidos]]*VLOOKUP(Produccion[[#This Row],[PRODUCTO]],ValorXKG[#All],2,FALSE)</f>
        <v>0</v>
      </c>
    </row>
    <row r="2841" spans="4:16" x14ac:dyDescent="0.25">
      <c r="D2841" s="4" t="s">
        <v>825</v>
      </c>
      <c r="E2841" s="5">
        <v>44965</v>
      </c>
      <c r="F2841" s="6">
        <v>0.52777777777777779</v>
      </c>
      <c r="G2841" s="6">
        <v>0.58333333333333337</v>
      </c>
      <c r="H2841" s="6">
        <f>MOD(Produccion[HORA FIN]-Produccion[HORA INICIO],1)</f>
        <v>5.555555555555558E-2</v>
      </c>
      <c r="I2841" s="16" t="s">
        <v>35</v>
      </c>
      <c r="J2841" s="7" t="s">
        <v>66</v>
      </c>
      <c r="K2841" s="7" t="s">
        <v>331</v>
      </c>
      <c r="L2841" s="7">
        <v>16</v>
      </c>
      <c r="M2841" s="7">
        <v>30</v>
      </c>
      <c r="N2841" s="7">
        <f>Produccion[[#This Row],[Cant. Bolsas]]*Produccion[[#This Row],[Kilos Bolsa]]</f>
        <v>480</v>
      </c>
      <c r="O2841" s="8" t="s">
        <v>827</v>
      </c>
      <c r="P2841" s="29">
        <f>Produccion[[#This Row],[Kilos Producidos]]*VLOOKUP(Produccion[[#This Row],[PRODUCTO]],ValorXKG[#All],2,FALSE)</f>
        <v>55200</v>
      </c>
    </row>
    <row r="2842" spans="4:16" x14ac:dyDescent="0.25">
      <c r="D2842" s="4" t="s">
        <v>824</v>
      </c>
      <c r="E2842" s="5">
        <v>44965</v>
      </c>
      <c r="F2842" s="6">
        <v>0.58333333333333337</v>
      </c>
      <c r="G2842" s="6">
        <v>0.91666666666666663</v>
      </c>
      <c r="H2842" s="6">
        <f>MOD(Produccion[HORA FIN]-Produccion[HORA INICIO],1)</f>
        <v>0.33333333333333326</v>
      </c>
      <c r="I2842" s="16" t="s">
        <v>674</v>
      </c>
      <c r="J2842" s="7" t="s">
        <v>783</v>
      </c>
      <c r="K2842" s="7" t="s">
        <v>331</v>
      </c>
      <c r="L2842" s="7">
        <v>86</v>
      </c>
      <c r="M2842" s="7">
        <v>30</v>
      </c>
      <c r="N2842" s="7">
        <f>Produccion[[#This Row],[Cant. Bolsas]]*Produccion[[#This Row],[Kilos Bolsa]]</f>
        <v>2580</v>
      </c>
      <c r="O2842" s="8" t="s">
        <v>827</v>
      </c>
      <c r="P2842" s="29">
        <f>Produccion[[#This Row],[Kilos Producidos]]*VLOOKUP(Produccion[[#This Row],[PRODUCTO]],ValorXKG[#All],2,FALSE)</f>
        <v>296700</v>
      </c>
    </row>
    <row r="2843" spans="4:16" x14ac:dyDescent="0.25">
      <c r="D2843" s="4" t="s">
        <v>826</v>
      </c>
      <c r="E2843" s="5">
        <v>44965</v>
      </c>
      <c r="F2843" s="6">
        <v>0.91666666666666663</v>
      </c>
      <c r="G2843" s="6">
        <v>0.94444444444444442</v>
      </c>
      <c r="H2843" s="6">
        <f>MOD(Produccion[HORA FIN]-Produccion[HORA INICIO],1)</f>
        <v>2.777777777777779E-2</v>
      </c>
      <c r="I2843" s="16" t="s">
        <v>22</v>
      </c>
      <c r="J2843" s="7" t="s">
        <v>788</v>
      </c>
      <c r="K2843" s="7" t="s">
        <v>331</v>
      </c>
      <c r="L2843" s="7">
        <v>0</v>
      </c>
      <c r="M2843" s="7">
        <v>0</v>
      </c>
      <c r="N2843" s="7">
        <f>Produccion[[#This Row],[Cant. Bolsas]]*Produccion[[#This Row],[Kilos Bolsa]]</f>
        <v>0</v>
      </c>
      <c r="O2843" s="8" t="s">
        <v>827</v>
      </c>
      <c r="P2843" s="29">
        <f>Produccion[[#This Row],[Kilos Producidos]]*VLOOKUP(Produccion[[#This Row],[PRODUCTO]],ValorXKG[#All],2,FALSE)</f>
        <v>0</v>
      </c>
    </row>
    <row r="2844" spans="4:16" x14ac:dyDescent="0.25">
      <c r="D2844" s="4" t="s">
        <v>826</v>
      </c>
      <c r="E2844" s="5">
        <v>44965</v>
      </c>
      <c r="F2844" s="6">
        <v>0.94444444444444442</v>
      </c>
      <c r="G2844" s="6">
        <v>0.99305555555555558</v>
      </c>
      <c r="H2844" s="6">
        <f>MOD(Produccion[HORA FIN]-Produccion[HORA INICIO],1)</f>
        <v>4.861111111111116E-2</v>
      </c>
      <c r="I2844" s="16" t="s">
        <v>22</v>
      </c>
      <c r="J2844" s="7" t="s">
        <v>788</v>
      </c>
      <c r="K2844" s="7" t="s">
        <v>23</v>
      </c>
      <c r="L2844" s="7">
        <v>0</v>
      </c>
      <c r="M2844" s="7">
        <v>0</v>
      </c>
      <c r="N2844" s="7">
        <f>Produccion[[#This Row],[Cant. Bolsas]]*Produccion[[#This Row],[Kilos Bolsa]]</f>
        <v>0</v>
      </c>
      <c r="O2844" s="8" t="s">
        <v>28</v>
      </c>
      <c r="P2844" s="29">
        <f>Produccion[[#This Row],[Kilos Producidos]]*VLOOKUP(Produccion[[#This Row],[PRODUCTO]],ValorXKG[#All],2,FALSE)</f>
        <v>0</v>
      </c>
    </row>
    <row r="2845" spans="4:16" x14ac:dyDescent="0.25">
      <c r="D2845" s="4" t="s">
        <v>826</v>
      </c>
      <c r="E2845" s="5">
        <v>44965</v>
      </c>
      <c r="F2845" s="6">
        <v>0.99305555555555558</v>
      </c>
      <c r="G2845" s="6">
        <v>0.25</v>
      </c>
      <c r="H2845" s="6">
        <f>MOD(Produccion[HORA FIN]-Produccion[HORA INICIO],1)</f>
        <v>0.25694444444444442</v>
      </c>
      <c r="I2845" s="16" t="s">
        <v>678</v>
      </c>
      <c r="J2845" s="7" t="s">
        <v>788</v>
      </c>
      <c r="K2845" s="7" t="s">
        <v>13</v>
      </c>
      <c r="L2845" s="7">
        <v>54</v>
      </c>
      <c r="M2845" s="7">
        <v>50</v>
      </c>
      <c r="N2845" s="7">
        <f>Produccion[[#This Row],[Cant. Bolsas]]*Produccion[[#This Row],[Kilos Bolsa]]</f>
        <v>2700</v>
      </c>
      <c r="O2845" s="8" t="s">
        <v>827</v>
      </c>
      <c r="P2845" s="29">
        <f>Produccion[[#This Row],[Kilos Producidos]]*VLOOKUP(Produccion[[#This Row],[PRODUCTO]],ValorXKG[#All],2,FALSE)</f>
        <v>270000</v>
      </c>
    </row>
    <row r="2846" spans="4:16" x14ac:dyDescent="0.25">
      <c r="D2846" s="4" t="s">
        <v>825</v>
      </c>
      <c r="E2846" s="5">
        <v>44966</v>
      </c>
      <c r="F2846" s="6">
        <v>0.25</v>
      </c>
      <c r="G2846" s="6">
        <v>0.45833333333333331</v>
      </c>
      <c r="H2846" s="6">
        <f>MOD(Produccion[HORA FIN]-Produccion[HORA INICIO],1)</f>
        <v>0.20833333333333331</v>
      </c>
      <c r="I2846" s="16" t="s">
        <v>182</v>
      </c>
      <c r="J2846" s="7" t="s">
        <v>66</v>
      </c>
      <c r="K2846" s="7" t="s">
        <v>13</v>
      </c>
      <c r="L2846" s="7">
        <v>44</v>
      </c>
      <c r="M2846" s="7">
        <v>50</v>
      </c>
      <c r="N2846" s="7">
        <f>Produccion[[#This Row],[Cant. Bolsas]]*Produccion[[#This Row],[Kilos Bolsa]]</f>
        <v>2200</v>
      </c>
      <c r="O2846" s="8" t="s">
        <v>827</v>
      </c>
      <c r="P2846" s="29">
        <f>Produccion[[#This Row],[Kilos Producidos]]*VLOOKUP(Produccion[[#This Row],[PRODUCTO]],ValorXKG[#All],2,FALSE)</f>
        <v>220000</v>
      </c>
    </row>
    <row r="2847" spans="4:16" x14ac:dyDescent="0.25">
      <c r="D2847" s="4" t="s">
        <v>825</v>
      </c>
      <c r="E2847" s="5">
        <v>44966</v>
      </c>
      <c r="F2847" s="6">
        <v>0.45833333333333331</v>
      </c>
      <c r="G2847" s="6">
        <v>0.5625</v>
      </c>
      <c r="H2847" s="6">
        <f>MOD(Produccion[HORA FIN]-Produccion[HORA INICIO],1)</f>
        <v>0.10416666666666669</v>
      </c>
      <c r="I2847" s="16" t="s">
        <v>22</v>
      </c>
      <c r="J2847" s="7" t="s">
        <v>66</v>
      </c>
      <c r="K2847" s="7" t="s">
        <v>23</v>
      </c>
      <c r="L2847" s="7"/>
      <c r="M2847" s="7"/>
      <c r="N2847" s="7">
        <f>Produccion[[#This Row],[Cant. Bolsas]]*Produccion[[#This Row],[Kilos Bolsa]]</f>
        <v>0</v>
      </c>
      <c r="O2847" s="8" t="s">
        <v>317</v>
      </c>
      <c r="P2847" s="29">
        <f>Produccion[[#This Row],[Kilos Producidos]]*VLOOKUP(Produccion[[#This Row],[PRODUCTO]],ValorXKG[#All],2,FALSE)</f>
        <v>0</v>
      </c>
    </row>
    <row r="2848" spans="4:16" x14ac:dyDescent="0.25">
      <c r="D2848" s="4" t="s">
        <v>825</v>
      </c>
      <c r="E2848" s="5">
        <v>44966</v>
      </c>
      <c r="F2848" s="6">
        <v>0.5625</v>
      </c>
      <c r="G2848" s="6">
        <v>0.58333333333333337</v>
      </c>
      <c r="H2848" s="6">
        <f>MOD(Produccion[HORA FIN]-Produccion[HORA INICIO],1)</f>
        <v>2.083333333333337E-2</v>
      </c>
      <c r="I2848" s="16" t="s">
        <v>671</v>
      </c>
      <c r="J2848" s="7" t="s">
        <v>66</v>
      </c>
      <c r="K2848" s="7" t="s">
        <v>13</v>
      </c>
      <c r="L2848" s="7">
        <v>11</v>
      </c>
      <c r="M2848" s="7">
        <v>50</v>
      </c>
      <c r="N2848" s="7">
        <f>Produccion[[#This Row],[Cant. Bolsas]]*Produccion[[#This Row],[Kilos Bolsa]]</f>
        <v>550</v>
      </c>
      <c r="O2848" s="8" t="s">
        <v>827</v>
      </c>
      <c r="P2848" s="29">
        <f>Produccion[[#This Row],[Kilos Producidos]]*VLOOKUP(Produccion[[#This Row],[PRODUCTO]],ValorXKG[#All],2,FALSE)</f>
        <v>55000</v>
      </c>
    </row>
    <row r="2849" spans="4:16" x14ac:dyDescent="0.25">
      <c r="D2849" s="4" t="s">
        <v>824</v>
      </c>
      <c r="E2849" s="5">
        <v>44966</v>
      </c>
      <c r="F2849" s="6">
        <v>0.58333333333333337</v>
      </c>
      <c r="G2849" s="6">
        <v>0.91666666666666663</v>
      </c>
      <c r="H2849" s="6">
        <f>MOD(Produccion[HORA FIN]-Produccion[HORA INICIO],1)</f>
        <v>0.33333333333333326</v>
      </c>
      <c r="I2849" s="16" t="s">
        <v>679</v>
      </c>
      <c r="J2849" s="7" t="s">
        <v>783</v>
      </c>
      <c r="K2849" s="7" t="s">
        <v>13</v>
      </c>
      <c r="L2849" s="7">
        <v>57</v>
      </c>
      <c r="M2849" s="7">
        <v>50</v>
      </c>
      <c r="N2849" s="7">
        <f>Produccion[[#This Row],[Cant. Bolsas]]*Produccion[[#This Row],[Kilos Bolsa]]</f>
        <v>2850</v>
      </c>
      <c r="O2849" s="8" t="s">
        <v>827</v>
      </c>
      <c r="P2849" s="29">
        <f>Produccion[[#This Row],[Kilos Producidos]]*VLOOKUP(Produccion[[#This Row],[PRODUCTO]],ValorXKG[#All],2,FALSE)</f>
        <v>285000</v>
      </c>
    </row>
    <row r="2850" spans="4:16" x14ac:dyDescent="0.25">
      <c r="D2850" s="4" t="s">
        <v>826</v>
      </c>
      <c r="E2850" s="5">
        <v>44966</v>
      </c>
      <c r="F2850" s="6">
        <v>0.91666666666666663</v>
      </c>
      <c r="G2850" s="6">
        <v>7.6388888888888895E-2</v>
      </c>
      <c r="H2850" s="6">
        <f>MOD(Produccion[HORA FIN]-Produccion[HORA INICIO],1)</f>
        <v>0.15972222222222232</v>
      </c>
      <c r="I2850" s="16" t="s">
        <v>414</v>
      </c>
      <c r="J2850" s="7" t="s">
        <v>788</v>
      </c>
      <c r="K2850" s="7" t="s">
        <v>13</v>
      </c>
      <c r="L2850" s="7">
        <v>28</v>
      </c>
      <c r="M2850" s="7">
        <v>50</v>
      </c>
      <c r="N2850" s="7">
        <f>Produccion[[#This Row],[Cant. Bolsas]]*Produccion[[#This Row],[Kilos Bolsa]]</f>
        <v>1400</v>
      </c>
      <c r="O2850" s="8" t="s">
        <v>827</v>
      </c>
      <c r="P2850" s="29">
        <f>Produccion[[#This Row],[Kilos Producidos]]*VLOOKUP(Produccion[[#This Row],[PRODUCTO]],ValorXKG[#All],2,FALSE)</f>
        <v>140000</v>
      </c>
    </row>
    <row r="2851" spans="4:16" x14ac:dyDescent="0.25">
      <c r="D2851" s="4" t="s">
        <v>826</v>
      </c>
      <c r="E2851" s="5">
        <v>44966</v>
      </c>
      <c r="F2851" s="6">
        <v>7.6388888888888895E-2</v>
      </c>
      <c r="G2851" s="6">
        <v>0.25</v>
      </c>
      <c r="H2851" s="6">
        <f>MOD(Produccion[HORA FIN]-Produccion[HORA INICIO],1)</f>
        <v>0.1736111111111111</v>
      </c>
      <c r="I2851" s="16" t="s">
        <v>35</v>
      </c>
      <c r="J2851" s="7" t="s">
        <v>788</v>
      </c>
      <c r="K2851" s="7" t="s">
        <v>19</v>
      </c>
      <c r="L2851" s="7">
        <v>30</v>
      </c>
      <c r="M2851" s="7">
        <v>50</v>
      </c>
      <c r="N2851" s="7">
        <f>Produccion[[#This Row],[Cant. Bolsas]]*Produccion[[#This Row],[Kilos Bolsa]]</f>
        <v>1500</v>
      </c>
      <c r="O2851" s="8" t="s">
        <v>827</v>
      </c>
      <c r="P2851" s="29">
        <f>Produccion[[#This Row],[Kilos Producidos]]*VLOOKUP(Produccion[[#This Row],[PRODUCTO]],ValorXKG[#All],2,FALSE)</f>
        <v>150000</v>
      </c>
    </row>
    <row r="2852" spans="4:16" x14ac:dyDescent="0.25">
      <c r="D2852" s="4" t="s">
        <v>825</v>
      </c>
      <c r="E2852" s="5">
        <v>44967</v>
      </c>
      <c r="F2852" s="6">
        <v>0.25</v>
      </c>
      <c r="G2852" s="6">
        <v>0.4375</v>
      </c>
      <c r="H2852" s="6">
        <f>MOD(Produccion[HORA FIN]-Produccion[HORA INICIO],1)</f>
        <v>0.1875</v>
      </c>
      <c r="I2852" s="16" t="s">
        <v>22</v>
      </c>
      <c r="J2852" s="7" t="s">
        <v>66</v>
      </c>
      <c r="K2852" s="7" t="s">
        <v>23</v>
      </c>
      <c r="L2852" s="7"/>
      <c r="M2852" s="7"/>
      <c r="N2852" s="7">
        <f>Produccion[[#This Row],[Cant. Bolsas]]*Produccion[[#This Row],[Kilos Bolsa]]</f>
        <v>0</v>
      </c>
      <c r="O2852" s="8" t="s">
        <v>45</v>
      </c>
      <c r="P2852" s="29">
        <f>Produccion[[#This Row],[Kilos Producidos]]*VLOOKUP(Produccion[[#This Row],[PRODUCTO]],ValorXKG[#All],2,FALSE)</f>
        <v>0</v>
      </c>
    </row>
    <row r="2853" spans="4:16" x14ac:dyDescent="0.25">
      <c r="D2853" s="4" t="s">
        <v>825</v>
      </c>
      <c r="E2853" s="5">
        <v>44967</v>
      </c>
      <c r="F2853" s="6">
        <v>0.4375</v>
      </c>
      <c r="G2853" s="6">
        <v>0.58333333333333337</v>
      </c>
      <c r="H2853" s="6">
        <f>MOD(Produccion[HORA FIN]-Produccion[HORA INICIO],1)</f>
        <v>0.14583333333333337</v>
      </c>
      <c r="I2853" s="16" t="s">
        <v>173</v>
      </c>
      <c r="J2853" s="7" t="s">
        <v>66</v>
      </c>
      <c r="K2853" s="7" t="s">
        <v>64</v>
      </c>
      <c r="L2853" s="7">
        <v>40</v>
      </c>
      <c r="M2853" s="7">
        <v>30</v>
      </c>
      <c r="N2853" s="7">
        <f>Produccion[[#This Row],[Cant. Bolsas]]*Produccion[[#This Row],[Kilos Bolsa]]</f>
        <v>1200</v>
      </c>
      <c r="O2853" s="8" t="s">
        <v>827</v>
      </c>
      <c r="P2853" s="29">
        <f>Produccion[[#This Row],[Kilos Producidos]]*VLOOKUP(Produccion[[#This Row],[PRODUCTO]],ValorXKG[#All],2,FALSE)</f>
        <v>138000</v>
      </c>
    </row>
    <row r="2854" spans="4:16" x14ac:dyDescent="0.25">
      <c r="D2854" s="4" t="s">
        <v>824</v>
      </c>
      <c r="E2854" s="5">
        <v>44967</v>
      </c>
      <c r="F2854" s="6">
        <v>0.58333333333333337</v>
      </c>
      <c r="G2854" s="6">
        <v>0.91666666666666663</v>
      </c>
      <c r="H2854" s="6">
        <f>MOD(Produccion[HORA FIN]-Produccion[HORA INICIO],1)</f>
        <v>0.33333333333333326</v>
      </c>
      <c r="I2854" s="16" t="s">
        <v>62</v>
      </c>
      <c r="J2854" s="7" t="s">
        <v>783</v>
      </c>
      <c r="K2854" s="7" t="s">
        <v>331</v>
      </c>
      <c r="L2854" s="7">
        <v>80</v>
      </c>
      <c r="M2854" s="7">
        <v>30</v>
      </c>
      <c r="N2854" s="7">
        <f>Produccion[[#This Row],[Cant. Bolsas]]*Produccion[[#This Row],[Kilos Bolsa]]</f>
        <v>2400</v>
      </c>
      <c r="O2854" s="8" t="s">
        <v>827</v>
      </c>
      <c r="P2854" s="29">
        <f>Produccion[[#This Row],[Kilos Producidos]]*VLOOKUP(Produccion[[#This Row],[PRODUCTO]],ValorXKG[#All],2,FALSE)</f>
        <v>276000</v>
      </c>
    </row>
    <row r="2855" spans="4:16" x14ac:dyDescent="0.25">
      <c r="D2855" s="4" t="s">
        <v>826</v>
      </c>
      <c r="E2855" s="5">
        <v>44967</v>
      </c>
      <c r="F2855" s="6">
        <v>0.91666666666666663</v>
      </c>
      <c r="G2855" s="6">
        <v>0.22916666666666666</v>
      </c>
      <c r="H2855" s="6">
        <f>MOD(Produccion[HORA FIN]-Produccion[HORA INICIO],1)</f>
        <v>0.3125</v>
      </c>
      <c r="I2855" s="16" t="s">
        <v>145</v>
      </c>
      <c r="J2855" s="7" t="s">
        <v>788</v>
      </c>
      <c r="K2855" s="7" t="s">
        <v>331</v>
      </c>
      <c r="L2855" s="7">
        <v>63</v>
      </c>
      <c r="M2855" s="7">
        <v>30</v>
      </c>
      <c r="N2855" s="7">
        <f>Produccion[[#This Row],[Cant. Bolsas]]*Produccion[[#This Row],[Kilos Bolsa]]</f>
        <v>1890</v>
      </c>
      <c r="O2855" s="8" t="s">
        <v>827</v>
      </c>
      <c r="P2855" s="29">
        <f>Produccion[[#This Row],[Kilos Producidos]]*VLOOKUP(Produccion[[#This Row],[PRODUCTO]],ValorXKG[#All],2,FALSE)</f>
        <v>217350</v>
      </c>
    </row>
    <row r="2856" spans="4:16" x14ac:dyDescent="0.25">
      <c r="D2856" s="4" t="s">
        <v>826</v>
      </c>
      <c r="E2856" s="5">
        <v>44967</v>
      </c>
      <c r="F2856" s="6">
        <v>0.22916666666666666</v>
      </c>
      <c r="G2856" s="6">
        <v>0.25</v>
      </c>
      <c r="H2856" s="6">
        <f>MOD(Produccion[HORA FIN]-Produccion[HORA INICIO],1)</f>
        <v>2.0833333333333343E-2</v>
      </c>
      <c r="I2856" s="16" t="s">
        <v>22</v>
      </c>
      <c r="J2856" s="7" t="s">
        <v>788</v>
      </c>
      <c r="K2856" s="7" t="s">
        <v>23</v>
      </c>
      <c r="L2856" s="7"/>
      <c r="M2856" s="7"/>
      <c r="N2856" s="7">
        <f>Produccion[[#This Row],[Cant. Bolsas]]*Produccion[[#This Row],[Kilos Bolsa]]</f>
        <v>0</v>
      </c>
      <c r="O2856" s="8" t="s">
        <v>372</v>
      </c>
      <c r="P2856" s="29">
        <f>Produccion[[#This Row],[Kilos Producidos]]*VLOOKUP(Produccion[[#This Row],[PRODUCTO]],ValorXKG[#All],2,FALSE)</f>
        <v>0</v>
      </c>
    </row>
    <row r="2857" spans="4:16" x14ac:dyDescent="0.25">
      <c r="D2857" s="4" t="s">
        <v>825</v>
      </c>
      <c r="E2857" s="5">
        <v>44970</v>
      </c>
      <c r="F2857" s="6">
        <v>0.25</v>
      </c>
      <c r="G2857" s="6">
        <v>0.58333333333333337</v>
      </c>
      <c r="H2857" s="6">
        <f>MOD(Produccion[HORA FIN]-Produccion[HORA INICIO],1)</f>
        <v>0.33333333333333337</v>
      </c>
      <c r="I2857" s="16" t="s">
        <v>22</v>
      </c>
      <c r="J2857" s="7" t="s">
        <v>66</v>
      </c>
      <c r="K2857" s="7" t="s">
        <v>23</v>
      </c>
      <c r="L2857" s="7"/>
      <c r="M2857" s="7"/>
      <c r="N2857" s="7">
        <f>Produccion[[#This Row],[Cant. Bolsas]]*Produccion[[#This Row],[Kilos Bolsa]]</f>
        <v>0</v>
      </c>
      <c r="O2857" s="8" t="s">
        <v>372</v>
      </c>
      <c r="P2857" s="29">
        <f>Produccion[[#This Row],[Kilos Producidos]]*VLOOKUP(Produccion[[#This Row],[PRODUCTO]],ValorXKG[#All],2,FALSE)</f>
        <v>0</v>
      </c>
    </row>
    <row r="2858" spans="4:16" x14ac:dyDescent="0.25">
      <c r="D2858" s="4" t="s">
        <v>824</v>
      </c>
      <c r="E2858" s="5">
        <v>44970</v>
      </c>
      <c r="F2858" s="6">
        <v>0.58333333333333337</v>
      </c>
      <c r="G2858" s="6">
        <v>0.91666666666666663</v>
      </c>
      <c r="H2858" s="6">
        <f>MOD(Produccion[HORA FIN]-Produccion[HORA INICIO],1)</f>
        <v>0.33333333333333326</v>
      </c>
      <c r="I2858" s="16" t="s">
        <v>224</v>
      </c>
      <c r="J2858" s="7" t="s">
        <v>783</v>
      </c>
      <c r="K2858" s="7" t="s">
        <v>64</v>
      </c>
      <c r="L2858" s="7">
        <v>76</v>
      </c>
      <c r="M2858" s="7">
        <v>30</v>
      </c>
      <c r="N2858" s="7">
        <f>Produccion[[#This Row],[Cant. Bolsas]]*Produccion[[#This Row],[Kilos Bolsa]]</f>
        <v>2280</v>
      </c>
      <c r="O2858" s="8" t="s">
        <v>827</v>
      </c>
      <c r="P2858" s="29">
        <f>Produccion[[#This Row],[Kilos Producidos]]*VLOOKUP(Produccion[[#This Row],[PRODUCTO]],ValorXKG[#All],2,FALSE)</f>
        <v>262200</v>
      </c>
    </row>
    <row r="2859" spans="4:16" x14ac:dyDescent="0.25">
      <c r="D2859" s="4" t="s">
        <v>826</v>
      </c>
      <c r="E2859" s="5">
        <v>44970</v>
      </c>
      <c r="F2859" s="6">
        <v>0.91666666666666663</v>
      </c>
      <c r="G2859" s="6">
        <v>0.25</v>
      </c>
      <c r="H2859" s="6">
        <f>MOD(Produccion[HORA FIN]-Produccion[HORA INICIO],1)</f>
        <v>0.33333333333333337</v>
      </c>
      <c r="I2859" s="16" t="s">
        <v>434</v>
      </c>
      <c r="J2859" s="7" t="s">
        <v>788</v>
      </c>
      <c r="K2859" s="7" t="s">
        <v>64</v>
      </c>
      <c r="L2859" s="7">
        <v>61</v>
      </c>
      <c r="M2859" s="7">
        <v>30</v>
      </c>
      <c r="N2859" s="7">
        <f>Produccion[[#This Row],[Cant. Bolsas]]*Produccion[[#This Row],[Kilos Bolsa]]</f>
        <v>1830</v>
      </c>
      <c r="O2859" s="8" t="s">
        <v>827</v>
      </c>
      <c r="P2859" s="29">
        <f>Produccion[[#This Row],[Kilos Producidos]]*VLOOKUP(Produccion[[#This Row],[PRODUCTO]],ValorXKG[#All],2,FALSE)</f>
        <v>210450</v>
      </c>
    </row>
    <row r="2860" spans="4:16" x14ac:dyDescent="0.25">
      <c r="D2860" s="4" t="s">
        <v>825</v>
      </c>
      <c r="E2860" s="5">
        <v>44971</v>
      </c>
      <c r="F2860" s="6">
        <v>0.25</v>
      </c>
      <c r="G2860" s="6">
        <v>0.56944444444444442</v>
      </c>
      <c r="H2860" s="6">
        <f>MOD(Produccion[HORA FIN]-Produccion[HORA INICIO],1)</f>
        <v>0.31944444444444442</v>
      </c>
      <c r="I2860" s="16" t="s">
        <v>680</v>
      </c>
      <c r="J2860" s="7" t="s">
        <v>66</v>
      </c>
      <c r="K2860" s="7" t="s">
        <v>64</v>
      </c>
      <c r="L2860" s="7">
        <v>63</v>
      </c>
      <c r="M2860" s="7">
        <v>30</v>
      </c>
      <c r="N2860" s="7">
        <f>Produccion[[#This Row],[Cant. Bolsas]]*Produccion[[#This Row],[Kilos Bolsa]]</f>
        <v>1890</v>
      </c>
      <c r="O2860" s="8" t="s">
        <v>827</v>
      </c>
      <c r="P2860" s="29">
        <f>Produccion[[#This Row],[Kilos Producidos]]*VLOOKUP(Produccion[[#This Row],[PRODUCTO]],ValorXKG[#All],2,FALSE)</f>
        <v>217350</v>
      </c>
    </row>
    <row r="2861" spans="4:16" x14ac:dyDescent="0.25">
      <c r="D2861" s="4" t="s">
        <v>825</v>
      </c>
      <c r="E2861" s="5">
        <v>44971</v>
      </c>
      <c r="F2861" s="6">
        <v>0.56944444444444442</v>
      </c>
      <c r="G2861" s="6">
        <v>0.58333333333333337</v>
      </c>
      <c r="H2861" s="6">
        <f>MOD(Produccion[HORA FIN]-Produccion[HORA INICIO],1)</f>
        <v>1.3888888888888951E-2</v>
      </c>
      <c r="I2861" s="16" t="s">
        <v>22</v>
      </c>
      <c r="J2861" s="7" t="s">
        <v>66</v>
      </c>
      <c r="K2861" s="7" t="s">
        <v>23</v>
      </c>
      <c r="L2861" s="7"/>
      <c r="M2861" s="7"/>
      <c r="N2861" s="7">
        <f>Produccion[[#This Row],[Cant. Bolsas]]*Produccion[[#This Row],[Kilos Bolsa]]</f>
        <v>0</v>
      </c>
      <c r="O2861" s="8" t="s">
        <v>45</v>
      </c>
      <c r="P2861" s="29">
        <f>Produccion[[#This Row],[Kilos Producidos]]*VLOOKUP(Produccion[[#This Row],[PRODUCTO]],ValorXKG[#All],2,FALSE)</f>
        <v>0</v>
      </c>
    </row>
    <row r="2862" spans="4:16" x14ac:dyDescent="0.25">
      <c r="D2862" s="4" t="s">
        <v>824</v>
      </c>
      <c r="E2862" s="5">
        <v>44971</v>
      </c>
      <c r="F2862" s="6">
        <v>0.58333333333333337</v>
      </c>
      <c r="G2862" s="6">
        <v>0.91666666666666663</v>
      </c>
      <c r="H2862" s="6">
        <f>MOD(Produccion[HORA FIN]-Produccion[HORA INICIO],1)</f>
        <v>0.33333333333333326</v>
      </c>
      <c r="I2862" s="16" t="s">
        <v>22</v>
      </c>
      <c r="J2862" s="7" t="s">
        <v>783</v>
      </c>
      <c r="K2862" s="7" t="s">
        <v>23</v>
      </c>
      <c r="L2862" s="7"/>
      <c r="M2862" s="7"/>
      <c r="N2862" s="7">
        <f>Produccion[[#This Row],[Cant. Bolsas]]*Produccion[[#This Row],[Kilos Bolsa]]</f>
        <v>0</v>
      </c>
      <c r="O2862" s="8" t="s">
        <v>45</v>
      </c>
      <c r="P2862" s="29">
        <f>Produccion[[#This Row],[Kilos Producidos]]*VLOOKUP(Produccion[[#This Row],[PRODUCTO]],ValorXKG[#All],2,FALSE)</f>
        <v>0</v>
      </c>
    </row>
    <row r="2863" spans="4:16" x14ac:dyDescent="0.25">
      <c r="D2863" s="4" t="s">
        <v>826</v>
      </c>
      <c r="E2863" s="5">
        <v>44971</v>
      </c>
      <c r="F2863" s="6">
        <v>0.91666666666666663</v>
      </c>
      <c r="G2863" s="6">
        <v>4.1666666666666664E-2</v>
      </c>
      <c r="H2863" s="6">
        <f>MOD(Produccion[HORA FIN]-Produccion[HORA INICIO],1)</f>
        <v>0.125</v>
      </c>
      <c r="I2863" s="16" t="s">
        <v>22</v>
      </c>
      <c r="J2863" s="7" t="s">
        <v>788</v>
      </c>
      <c r="K2863" s="7" t="s">
        <v>23</v>
      </c>
      <c r="L2863" s="7">
        <v>0</v>
      </c>
      <c r="M2863" s="7">
        <v>0</v>
      </c>
      <c r="N2863" s="7">
        <f>Produccion[[#This Row],[Cant. Bolsas]]*Produccion[[#This Row],[Kilos Bolsa]]</f>
        <v>0</v>
      </c>
      <c r="O2863" s="8" t="s">
        <v>45</v>
      </c>
      <c r="P2863" s="29">
        <f>Produccion[[#This Row],[Kilos Producidos]]*VLOOKUP(Produccion[[#This Row],[PRODUCTO]],ValorXKG[#All],2,FALSE)</f>
        <v>0</v>
      </c>
    </row>
    <row r="2864" spans="4:16" x14ac:dyDescent="0.25">
      <c r="D2864" s="4" t="s">
        <v>826</v>
      </c>
      <c r="E2864" s="5">
        <v>44971</v>
      </c>
      <c r="F2864" s="6">
        <v>4.1666666666666664E-2</v>
      </c>
      <c r="G2864" s="6">
        <v>0.25</v>
      </c>
      <c r="H2864" s="6">
        <f>MOD(Produccion[HORA FIN]-Produccion[HORA INICIO],1)</f>
        <v>0.20833333333333334</v>
      </c>
      <c r="I2864" s="16" t="s">
        <v>324</v>
      </c>
      <c r="J2864" s="7" t="s">
        <v>788</v>
      </c>
      <c r="K2864" s="7" t="s">
        <v>13</v>
      </c>
      <c r="L2864" s="7">
        <v>34</v>
      </c>
      <c r="M2864" s="7">
        <v>50</v>
      </c>
      <c r="N2864" s="7">
        <f>Produccion[[#This Row],[Cant. Bolsas]]*Produccion[[#This Row],[Kilos Bolsa]]</f>
        <v>1700</v>
      </c>
      <c r="O2864" s="8" t="s">
        <v>827</v>
      </c>
      <c r="P2864" s="29">
        <f>Produccion[[#This Row],[Kilos Producidos]]*VLOOKUP(Produccion[[#This Row],[PRODUCTO]],ValorXKG[#All],2,FALSE)</f>
        <v>170000</v>
      </c>
    </row>
    <row r="2865" spans="4:16" x14ac:dyDescent="0.25">
      <c r="D2865" s="4" t="s">
        <v>825</v>
      </c>
      <c r="E2865" s="5">
        <v>44972</v>
      </c>
      <c r="F2865" s="6">
        <v>0.25</v>
      </c>
      <c r="G2865" s="6">
        <v>0.28472222222222221</v>
      </c>
      <c r="H2865" s="6">
        <f>MOD(Produccion[HORA FIN]-Produccion[HORA INICIO],1)</f>
        <v>3.472222222222221E-2</v>
      </c>
      <c r="I2865" s="16" t="s">
        <v>22</v>
      </c>
      <c r="J2865" s="7" t="s">
        <v>66</v>
      </c>
      <c r="K2865" s="7" t="s">
        <v>23</v>
      </c>
      <c r="L2865" s="7"/>
      <c r="M2865" s="7"/>
      <c r="N2865" s="7">
        <f>Produccion[[#This Row],[Cant. Bolsas]]*Produccion[[#This Row],[Kilos Bolsa]]</f>
        <v>0</v>
      </c>
      <c r="O2865" s="8" t="s">
        <v>45</v>
      </c>
      <c r="P2865" s="29">
        <f>Produccion[[#This Row],[Kilos Producidos]]*VLOOKUP(Produccion[[#This Row],[PRODUCTO]],ValorXKG[#All],2,FALSE)</f>
        <v>0</v>
      </c>
    </row>
    <row r="2866" spans="4:16" x14ac:dyDescent="0.25">
      <c r="D2866" s="4" t="s">
        <v>825</v>
      </c>
      <c r="E2866" s="5">
        <v>44972</v>
      </c>
      <c r="F2866" s="6">
        <v>0.28472222222222221</v>
      </c>
      <c r="G2866" s="6">
        <v>0.48958333333333331</v>
      </c>
      <c r="H2866" s="6">
        <f>MOD(Produccion[HORA FIN]-Produccion[HORA INICIO],1)</f>
        <v>0.2048611111111111</v>
      </c>
      <c r="I2866" s="16" t="s">
        <v>681</v>
      </c>
      <c r="J2866" s="7" t="s">
        <v>66</v>
      </c>
      <c r="K2866" s="7" t="s">
        <v>13</v>
      </c>
      <c r="L2866" s="7">
        <v>37</v>
      </c>
      <c r="M2866" s="7">
        <v>50</v>
      </c>
      <c r="N2866" s="7">
        <f>Produccion[[#This Row],[Cant. Bolsas]]*Produccion[[#This Row],[Kilos Bolsa]]</f>
        <v>1850</v>
      </c>
      <c r="O2866" s="8" t="s">
        <v>827</v>
      </c>
      <c r="P2866" s="29">
        <f>Produccion[[#This Row],[Kilos Producidos]]*VLOOKUP(Produccion[[#This Row],[PRODUCTO]],ValorXKG[#All],2,FALSE)</f>
        <v>185000</v>
      </c>
    </row>
    <row r="2867" spans="4:16" x14ac:dyDescent="0.25">
      <c r="D2867" s="4" t="s">
        <v>825</v>
      </c>
      <c r="E2867" s="5">
        <v>44972</v>
      </c>
      <c r="F2867" s="6">
        <v>0.48958333333333331</v>
      </c>
      <c r="G2867" s="6">
        <v>0.57638888888888884</v>
      </c>
      <c r="H2867" s="6">
        <f>MOD(Produccion[HORA FIN]-Produccion[HORA INICIO],1)</f>
        <v>8.6805555555555525E-2</v>
      </c>
      <c r="I2867" s="16" t="s">
        <v>22</v>
      </c>
      <c r="J2867" s="7" t="s">
        <v>66</v>
      </c>
      <c r="K2867" s="7" t="s">
        <v>23</v>
      </c>
      <c r="L2867" s="7"/>
      <c r="M2867" s="7"/>
      <c r="N2867" s="7">
        <f>Produccion[[#This Row],[Cant. Bolsas]]*Produccion[[#This Row],[Kilos Bolsa]]</f>
        <v>0</v>
      </c>
      <c r="O2867" s="8" t="s">
        <v>45</v>
      </c>
      <c r="P2867" s="29">
        <f>Produccion[[#This Row],[Kilos Producidos]]*VLOOKUP(Produccion[[#This Row],[PRODUCTO]],ValorXKG[#All],2,FALSE)</f>
        <v>0</v>
      </c>
    </row>
    <row r="2868" spans="4:16" x14ac:dyDescent="0.25">
      <c r="D2868" s="4" t="s">
        <v>825</v>
      </c>
      <c r="E2868" s="5">
        <v>44972</v>
      </c>
      <c r="F2868" s="6">
        <v>0.57638888888888884</v>
      </c>
      <c r="G2868" s="6">
        <v>0.58333333333333337</v>
      </c>
      <c r="H2868" s="6">
        <f>MOD(Produccion[HORA FIN]-Produccion[HORA INICIO],1)</f>
        <v>6.9444444444445308E-3</v>
      </c>
      <c r="I2868" s="16" t="s">
        <v>555</v>
      </c>
      <c r="J2868" s="7" t="s">
        <v>66</v>
      </c>
      <c r="K2868" s="7" t="s">
        <v>13</v>
      </c>
      <c r="L2868" s="7">
        <v>4</v>
      </c>
      <c r="M2868" s="7">
        <v>50</v>
      </c>
      <c r="N2868" s="7">
        <f>Produccion[[#This Row],[Cant. Bolsas]]*Produccion[[#This Row],[Kilos Bolsa]]</f>
        <v>200</v>
      </c>
      <c r="O2868" s="8" t="s">
        <v>827</v>
      </c>
      <c r="P2868" s="29">
        <f>Produccion[[#This Row],[Kilos Producidos]]*VLOOKUP(Produccion[[#This Row],[PRODUCTO]],ValorXKG[#All],2,FALSE)</f>
        <v>20000</v>
      </c>
    </row>
    <row r="2869" spans="4:16" x14ac:dyDescent="0.25">
      <c r="D2869" s="4" t="s">
        <v>824</v>
      </c>
      <c r="E2869" s="5">
        <v>44972</v>
      </c>
      <c r="F2869" s="6">
        <v>0.58333333333333337</v>
      </c>
      <c r="G2869" s="6">
        <v>0.91666666666666663</v>
      </c>
      <c r="H2869" s="6">
        <f>MOD(Produccion[HORA FIN]-Produccion[HORA INICIO],1)</f>
        <v>0.33333333333333326</v>
      </c>
      <c r="I2869" s="16" t="s">
        <v>682</v>
      </c>
      <c r="J2869" s="7" t="s">
        <v>783</v>
      </c>
      <c r="K2869" s="7" t="s">
        <v>13</v>
      </c>
      <c r="L2869" s="7">
        <v>59</v>
      </c>
      <c r="M2869" s="7">
        <v>50</v>
      </c>
      <c r="N2869" s="7">
        <f>Produccion[[#This Row],[Cant. Bolsas]]*Produccion[[#This Row],[Kilos Bolsa]]</f>
        <v>2950</v>
      </c>
      <c r="O2869" s="8" t="s">
        <v>827</v>
      </c>
      <c r="P2869" s="29">
        <f>Produccion[[#This Row],[Kilos Producidos]]*VLOOKUP(Produccion[[#This Row],[PRODUCTO]],ValorXKG[#All],2,FALSE)</f>
        <v>295000</v>
      </c>
    </row>
    <row r="2870" spans="4:16" x14ac:dyDescent="0.25">
      <c r="D2870" s="4" t="s">
        <v>826</v>
      </c>
      <c r="E2870" s="5">
        <v>44972</v>
      </c>
      <c r="F2870" s="6">
        <v>0.91666666666666663</v>
      </c>
      <c r="G2870" s="6">
        <v>0.95833333333333337</v>
      </c>
      <c r="H2870" s="6">
        <f>MOD(Produccion[HORA FIN]-Produccion[HORA INICIO],1)</f>
        <v>4.1666666666666741E-2</v>
      </c>
      <c r="I2870" s="16" t="s">
        <v>158</v>
      </c>
      <c r="J2870" s="7" t="s">
        <v>788</v>
      </c>
      <c r="K2870" s="7" t="s">
        <v>13</v>
      </c>
      <c r="L2870" s="7">
        <v>3</v>
      </c>
      <c r="M2870" s="7">
        <v>50</v>
      </c>
      <c r="N2870" s="7">
        <f>Produccion[[#This Row],[Cant. Bolsas]]*Produccion[[#This Row],[Kilos Bolsa]]</f>
        <v>150</v>
      </c>
      <c r="O2870" s="8" t="s">
        <v>827</v>
      </c>
      <c r="P2870" s="29">
        <f>Produccion[[#This Row],[Kilos Producidos]]*VLOOKUP(Produccion[[#This Row],[PRODUCTO]],ValorXKG[#All],2,FALSE)</f>
        <v>15000</v>
      </c>
    </row>
    <row r="2871" spans="4:16" x14ac:dyDescent="0.25">
      <c r="D2871" s="4" t="s">
        <v>826</v>
      </c>
      <c r="E2871" s="5">
        <v>44972</v>
      </c>
      <c r="F2871" s="6">
        <v>0.95833333333333337</v>
      </c>
      <c r="G2871" s="6">
        <v>0.25</v>
      </c>
      <c r="H2871" s="6">
        <f>MOD(Produccion[HORA FIN]-Produccion[HORA INICIO],1)</f>
        <v>0.29166666666666663</v>
      </c>
      <c r="I2871" s="16" t="s">
        <v>683</v>
      </c>
      <c r="J2871" s="7" t="s">
        <v>788</v>
      </c>
      <c r="K2871" s="7" t="s">
        <v>19</v>
      </c>
      <c r="L2871" s="7">
        <v>61</v>
      </c>
      <c r="M2871" s="7">
        <v>50</v>
      </c>
      <c r="N2871" s="7">
        <f>Produccion[[#This Row],[Cant. Bolsas]]*Produccion[[#This Row],[Kilos Bolsa]]</f>
        <v>3050</v>
      </c>
      <c r="O2871" s="8" t="s">
        <v>827</v>
      </c>
      <c r="P2871" s="29">
        <f>Produccion[[#This Row],[Kilos Producidos]]*VLOOKUP(Produccion[[#This Row],[PRODUCTO]],ValorXKG[#All],2,FALSE)</f>
        <v>305000</v>
      </c>
    </row>
    <row r="2872" spans="4:16" x14ac:dyDescent="0.25">
      <c r="D2872" s="4" t="s">
        <v>825</v>
      </c>
      <c r="E2872" s="5">
        <v>44973</v>
      </c>
      <c r="F2872" s="6">
        <v>0.25</v>
      </c>
      <c r="G2872" s="6">
        <v>0.58333333333333337</v>
      </c>
      <c r="H2872" s="6">
        <f>MOD(Produccion[HORA FIN]-Produccion[HORA INICIO],1)</f>
        <v>0.33333333333333337</v>
      </c>
      <c r="I2872" s="16" t="s">
        <v>22</v>
      </c>
      <c r="J2872" s="7" t="s">
        <v>66</v>
      </c>
      <c r="K2872" s="7" t="s">
        <v>23</v>
      </c>
      <c r="L2872" s="7"/>
      <c r="M2872" s="7"/>
      <c r="N2872" s="7">
        <f>Produccion[[#This Row],[Cant. Bolsas]]*Produccion[[#This Row],[Kilos Bolsa]]</f>
        <v>0</v>
      </c>
      <c r="O2872" s="8" t="s">
        <v>45</v>
      </c>
      <c r="P2872" s="29">
        <f>Produccion[[#This Row],[Kilos Producidos]]*VLOOKUP(Produccion[[#This Row],[PRODUCTO]],ValorXKG[#All],2,FALSE)</f>
        <v>0</v>
      </c>
    </row>
    <row r="2873" spans="4:16" x14ac:dyDescent="0.25">
      <c r="D2873" s="4" t="s">
        <v>824</v>
      </c>
      <c r="E2873" s="5">
        <v>44973</v>
      </c>
      <c r="F2873" s="6">
        <v>0.58333333333333337</v>
      </c>
      <c r="G2873" s="6">
        <v>0.91666666666666663</v>
      </c>
      <c r="H2873" s="6">
        <f>MOD(Produccion[HORA FIN]-Produccion[HORA INICIO],1)</f>
        <v>0.33333333333333326</v>
      </c>
      <c r="I2873" s="16" t="s">
        <v>668</v>
      </c>
      <c r="J2873" s="7" t="s">
        <v>783</v>
      </c>
      <c r="K2873" s="7" t="s">
        <v>13</v>
      </c>
      <c r="L2873" s="7">
        <v>61</v>
      </c>
      <c r="M2873" s="7">
        <v>50</v>
      </c>
      <c r="N2873" s="7">
        <f>Produccion[[#This Row],[Cant. Bolsas]]*Produccion[[#This Row],[Kilos Bolsa]]</f>
        <v>3050</v>
      </c>
      <c r="O2873" s="8" t="s">
        <v>827</v>
      </c>
      <c r="P2873" s="29">
        <f>Produccion[[#This Row],[Kilos Producidos]]*VLOOKUP(Produccion[[#This Row],[PRODUCTO]],ValorXKG[#All],2,FALSE)</f>
        <v>305000</v>
      </c>
    </row>
    <row r="2874" spans="4:16" x14ac:dyDescent="0.25">
      <c r="D2874" s="4" t="s">
        <v>826</v>
      </c>
      <c r="E2874" s="5">
        <v>44973</v>
      </c>
      <c r="F2874" s="6">
        <v>0.91666666666666663</v>
      </c>
      <c r="G2874" s="6">
        <v>0.15277777777777779</v>
      </c>
      <c r="H2874" s="6">
        <f>MOD(Produccion[HORA FIN]-Produccion[HORA INICIO],1)</f>
        <v>0.23611111111111116</v>
      </c>
      <c r="I2874" s="16" t="s">
        <v>684</v>
      </c>
      <c r="J2874" s="7" t="s">
        <v>788</v>
      </c>
      <c r="K2874" s="7" t="s">
        <v>13</v>
      </c>
      <c r="L2874" s="7">
        <v>37</v>
      </c>
      <c r="M2874" s="7">
        <v>50</v>
      </c>
      <c r="N2874" s="7">
        <f>Produccion[[#This Row],[Cant. Bolsas]]*Produccion[[#This Row],[Kilos Bolsa]]</f>
        <v>1850</v>
      </c>
      <c r="O2874" s="8" t="s">
        <v>827</v>
      </c>
      <c r="P2874" s="29">
        <f>Produccion[[#This Row],[Kilos Producidos]]*VLOOKUP(Produccion[[#This Row],[PRODUCTO]],ValorXKG[#All],2,FALSE)</f>
        <v>185000</v>
      </c>
    </row>
    <row r="2875" spans="4:16" x14ac:dyDescent="0.25">
      <c r="D2875" s="4" t="s">
        <v>826</v>
      </c>
      <c r="E2875" s="5">
        <v>44973</v>
      </c>
      <c r="F2875" s="6">
        <v>0.15277777777777779</v>
      </c>
      <c r="G2875" s="6">
        <v>0.20833333333333334</v>
      </c>
      <c r="H2875" s="6">
        <f>MOD(Produccion[HORA FIN]-Produccion[HORA INICIO],1)</f>
        <v>5.5555555555555552E-2</v>
      </c>
      <c r="I2875" s="16" t="s">
        <v>22</v>
      </c>
      <c r="J2875" s="7" t="s">
        <v>788</v>
      </c>
      <c r="K2875" s="7" t="s">
        <v>23</v>
      </c>
      <c r="L2875" s="7">
        <v>0</v>
      </c>
      <c r="M2875" s="7">
        <v>0</v>
      </c>
      <c r="N2875" s="7">
        <f>Produccion[[#This Row],[Cant. Bolsas]]*Produccion[[#This Row],[Kilos Bolsa]]</f>
        <v>0</v>
      </c>
      <c r="O2875" s="8" t="s">
        <v>45</v>
      </c>
      <c r="P2875" s="29">
        <f>Produccion[[#This Row],[Kilos Producidos]]*VLOOKUP(Produccion[[#This Row],[PRODUCTO]],ValorXKG[#All],2,FALSE)</f>
        <v>0</v>
      </c>
    </row>
    <row r="2876" spans="4:16" x14ac:dyDescent="0.25">
      <c r="D2876" s="4" t="s">
        <v>826</v>
      </c>
      <c r="E2876" s="5">
        <v>44973</v>
      </c>
      <c r="F2876" s="6">
        <v>0.20833333333333334</v>
      </c>
      <c r="G2876" s="6">
        <v>0.25</v>
      </c>
      <c r="H2876" s="6">
        <f>MOD(Produccion[HORA FIN]-Produccion[HORA INICIO],1)</f>
        <v>4.1666666666666657E-2</v>
      </c>
      <c r="I2876" s="16" t="s">
        <v>93</v>
      </c>
      <c r="J2876" s="7" t="s">
        <v>788</v>
      </c>
      <c r="K2876" s="7" t="s">
        <v>64</v>
      </c>
      <c r="L2876" s="7">
        <v>15</v>
      </c>
      <c r="M2876" s="7">
        <v>30</v>
      </c>
      <c r="N2876" s="7">
        <f>Produccion[[#This Row],[Cant. Bolsas]]*Produccion[[#This Row],[Kilos Bolsa]]</f>
        <v>450</v>
      </c>
      <c r="O2876" s="8" t="s">
        <v>827</v>
      </c>
      <c r="P2876" s="29">
        <f>Produccion[[#This Row],[Kilos Producidos]]*VLOOKUP(Produccion[[#This Row],[PRODUCTO]],ValorXKG[#All],2,FALSE)</f>
        <v>51750</v>
      </c>
    </row>
    <row r="2877" spans="4:16" x14ac:dyDescent="0.25">
      <c r="D2877" s="4" t="s">
        <v>825</v>
      </c>
      <c r="E2877" s="5">
        <v>44974</v>
      </c>
      <c r="F2877" s="6">
        <v>0.25</v>
      </c>
      <c r="G2877" s="6">
        <v>0.33333333333333331</v>
      </c>
      <c r="H2877" s="6">
        <f>MOD(Produccion[HORA FIN]-Produccion[HORA INICIO],1)</f>
        <v>8.3333333333333315E-2</v>
      </c>
      <c r="I2877" s="16" t="s">
        <v>158</v>
      </c>
      <c r="J2877" s="7" t="s">
        <v>66</v>
      </c>
      <c r="K2877" s="7" t="s">
        <v>64</v>
      </c>
      <c r="L2877" s="7">
        <v>10</v>
      </c>
      <c r="M2877" s="7">
        <v>30</v>
      </c>
      <c r="N2877" s="7">
        <f>Produccion[[#This Row],[Cant. Bolsas]]*Produccion[[#This Row],[Kilos Bolsa]]</f>
        <v>300</v>
      </c>
      <c r="O2877" s="8" t="s">
        <v>827</v>
      </c>
      <c r="P2877" s="29">
        <f>Produccion[[#This Row],[Kilos Producidos]]*VLOOKUP(Produccion[[#This Row],[PRODUCTO]],ValorXKG[#All],2,FALSE)</f>
        <v>34500</v>
      </c>
    </row>
    <row r="2878" spans="4:16" x14ac:dyDescent="0.25">
      <c r="D2878" s="4" t="s">
        <v>825</v>
      </c>
      <c r="E2878" s="5">
        <v>44974</v>
      </c>
      <c r="F2878" s="6">
        <v>0.33333333333333331</v>
      </c>
      <c r="G2878" s="6">
        <v>0.3888888888888889</v>
      </c>
      <c r="H2878" s="6">
        <f>MOD(Produccion[HORA FIN]-Produccion[HORA INICIO],1)</f>
        <v>5.555555555555558E-2</v>
      </c>
      <c r="I2878" s="16" t="s">
        <v>22</v>
      </c>
      <c r="J2878" s="7" t="s">
        <v>66</v>
      </c>
      <c r="K2878" s="7" t="s">
        <v>23</v>
      </c>
      <c r="L2878" s="7"/>
      <c r="M2878" s="7"/>
      <c r="N2878" s="7">
        <f>Produccion[[#This Row],[Cant. Bolsas]]*Produccion[[#This Row],[Kilos Bolsa]]</f>
        <v>0</v>
      </c>
      <c r="O2878" s="8" t="s">
        <v>28</v>
      </c>
      <c r="P2878" s="29">
        <f>Produccion[[#This Row],[Kilos Producidos]]*VLOOKUP(Produccion[[#This Row],[PRODUCTO]],ValorXKG[#All],2,FALSE)</f>
        <v>0</v>
      </c>
    </row>
    <row r="2879" spans="4:16" x14ac:dyDescent="0.25">
      <c r="D2879" s="4" t="s">
        <v>825</v>
      </c>
      <c r="E2879" s="5">
        <v>44974</v>
      </c>
      <c r="F2879" s="6">
        <v>0.3888888888888889</v>
      </c>
      <c r="G2879" s="6">
        <v>0.58333333333333337</v>
      </c>
      <c r="H2879" s="6">
        <f>MOD(Produccion[HORA FIN]-Produccion[HORA INICIO],1)</f>
        <v>0.19444444444444448</v>
      </c>
      <c r="I2879" s="16" t="s">
        <v>584</v>
      </c>
      <c r="J2879" s="7" t="s">
        <v>66</v>
      </c>
      <c r="K2879" s="7" t="s">
        <v>13</v>
      </c>
      <c r="L2879" s="7">
        <v>30</v>
      </c>
      <c r="M2879" s="7">
        <v>50</v>
      </c>
      <c r="N2879" s="7">
        <f>Produccion[[#This Row],[Cant. Bolsas]]*Produccion[[#This Row],[Kilos Bolsa]]</f>
        <v>1500</v>
      </c>
      <c r="O2879" s="8" t="s">
        <v>827</v>
      </c>
      <c r="P2879" s="29">
        <f>Produccion[[#This Row],[Kilos Producidos]]*VLOOKUP(Produccion[[#This Row],[PRODUCTO]],ValorXKG[#All],2,FALSE)</f>
        <v>150000</v>
      </c>
    </row>
    <row r="2880" spans="4:16" x14ac:dyDescent="0.25">
      <c r="D2880" s="4" t="s">
        <v>824</v>
      </c>
      <c r="E2880" s="5">
        <v>44974</v>
      </c>
      <c r="F2880" s="6">
        <v>0.58333333333333337</v>
      </c>
      <c r="G2880" s="6">
        <v>0.625</v>
      </c>
      <c r="H2880" s="6">
        <f>MOD(Produccion[HORA FIN]-Produccion[HORA INICIO],1)</f>
        <v>4.166666666666663E-2</v>
      </c>
      <c r="I2880" s="16" t="s">
        <v>22</v>
      </c>
      <c r="J2880" s="7" t="s">
        <v>783</v>
      </c>
      <c r="K2880" s="7" t="s">
        <v>23</v>
      </c>
      <c r="L2880" s="7"/>
      <c r="M2880" s="7"/>
      <c r="N2880" s="7">
        <f>Produccion[[#This Row],[Cant. Bolsas]]*Produccion[[#This Row],[Kilos Bolsa]]</f>
        <v>0</v>
      </c>
      <c r="O2880" s="8" t="s">
        <v>45</v>
      </c>
      <c r="P2880" s="29">
        <f>Produccion[[#This Row],[Kilos Producidos]]*VLOOKUP(Produccion[[#This Row],[PRODUCTO]],ValorXKG[#All],2,FALSE)</f>
        <v>0</v>
      </c>
    </row>
    <row r="2881" spans="4:16" x14ac:dyDescent="0.25">
      <c r="D2881" s="4" t="s">
        <v>824</v>
      </c>
      <c r="E2881" s="5">
        <v>44974</v>
      </c>
      <c r="F2881" s="6">
        <v>0.625</v>
      </c>
      <c r="G2881" s="6">
        <v>0.66666666666666663</v>
      </c>
      <c r="H2881" s="6">
        <f>MOD(Produccion[HORA FIN]-Produccion[HORA INICIO],1)</f>
        <v>4.166666666666663E-2</v>
      </c>
      <c r="I2881" s="16" t="s">
        <v>22</v>
      </c>
      <c r="J2881" s="7" t="s">
        <v>783</v>
      </c>
      <c r="K2881" s="7" t="s">
        <v>23</v>
      </c>
      <c r="L2881" s="7"/>
      <c r="M2881" s="7"/>
      <c r="N2881" s="7">
        <f>Produccion[[#This Row],[Cant. Bolsas]]*Produccion[[#This Row],[Kilos Bolsa]]</f>
        <v>0</v>
      </c>
      <c r="O2881" s="8" t="s">
        <v>45</v>
      </c>
      <c r="P2881" s="29">
        <f>Produccion[[#This Row],[Kilos Producidos]]*VLOOKUP(Produccion[[#This Row],[PRODUCTO]],ValorXKG[#All],2,FALSE)</f>
        <v>0</v>
      </c>
    </row>
    <row r="2882" spans="4:16" x14ac:dyDescent="0.25">
      <c r="D2882" s="4" t="s">
        <v>824</v>
      </c>
      <c r="E2882" s="5">
        <v>44974</v>
      </c>
      <c r="F2882" s="6">
        <v>0.66666666666666663</v>
      </c>
      <c r="G2882" s="6">
        <v>0.91666666666666663</v>
      </c>
      <c r="H2882" s="6">
        <f>MOD(Produccion[HORA FIN]-Produccion[HORA INICIO],1)</f>
        <v>0.25</v>
      </c>
      <c r="I2882" s="16" t="s">
        <v>685</v>
      </c>
      <c r="J2882" s="7" t="s">
        <v>783</v>
      </c>
      <c r="K2882" s="7" t="s">
        <v>19</v>
      </c>
      <c r="L2882" s="7">
        <v>55</v>
      </c>
      <c r="M2882" s="7">
        <v>50</v>
      </c>
      <c r="N2882" s="7">
        <f>Produccion[[#This Row],[Cant. Bolsas]]*Produccion[[#This Row],[Kilos Bolsa]]</f>
        <v>2750</v>
      </c>
      <c r="O2882" s="8" t="s">
        <v>45</v>
      </c>
      <c r="P2882" s="29">
        <f>Produccion[[#This Row],[Kilos Producidos]]*VLOOKUP(Produccion[[#This Row],[PRODUCTO]],ValorXKG[#All],2,FALSE)</f>
        <v>275000</v>
      </c>
    </row>
    <row r="2883" spans="4:16" x14ac:dyDescent="0.25">
      <c r="D2883" s="4" t="s">
        <v>826</v>
      </c>
      <c r="E2883" s="5">
        <v>44974</v>
      </c>
      <c r="F2883" s="6">
        <v>0.91666666666666663</v>
      </c>
      <c r="G2883" s="6">
        <v>0.125</v>
      </c>
      <c r="H2883" s="6">
        <f>MOD(Produccion[HORA FIN]-Produccion[HORA INICIO],1)</f>
        <v>0.20833333333333337</v>
      </c>
      <c r="I2883" s="16" t="s">
        <v>104</v>
      </c>
      <c r="J2883" s="7" t="s">
        <v>788</v>
      </c>
      <c r="K2883" s="7" t="s">
        <v>19</v>
      </c>
      <c r="L2883" s="7">
        <v>32</v>
      </c>
      <c r="M2883" s="7">
        <v>50</v>
      </c>
      <c r="N2883" s="7">
        <f>Produccion[[#This Row],[Cant. Bolsas]]*Produccion[[#This Row],[Kilos Bolsa]]</f>
        <v>1600</v>
      </c>
      <c r="O2883" s="8" t="s">
        <v>45</v>
      </c>
      <c r="P2883" s="29">
        <f>Produccion[[#This Row],[Kilos Producidos]]*VLOOKUP(Produccion[[#This Row],[PRODUCTO]],ValorXKG[#All],2,FALSE)</f>
        <v>160000</v>
      </c>
    </row>
    <row r="2884" spans="4:16" x14ac:dyDescent="0.25">
      <c r="D2884" s="4" t="s">
        <v>826</v>
      </c>
      <c r="E2884" s="5">
        <v>44974</v>
      </c>
      <c r="F2884" s="6">
        <v>0.125</v>
      </c>
      <c r="G2884" s="6">
        <v>0.1736111111111111</v>
      </c>
      <c r="H2884" s="6">
        <f>MOD(Produccion[HORA FIN]-Produccion[HORA INICIO],1)</f>
        <v>4.8611111111111105E-2</v>
      </c>
      <c r="I2884" s="16" t="s">
        <v>22</v>
      </c>
      <c r="J2884" s="7" t="s">
        <v>788</v>
      </c>
      <c r="K2884" s="7" t="s">
        <v>23</v>
      </c>
      <c r="L2884" s="7">
        <v>0</v>
      </c>
      <c r="M2884" s="7">
        <v>0</v>
      </c>
      <c r="N2884" s="7">
        <f>Produccion[[#This Row],[Cant. Bolsas]]*Produccion[[#This Row],[Kilos Bolsa]]</f>
        <v>0</v>
      </c>
      <c r="O2884" s="8" t="s">
        <v>28</v>
      </c>
      <c r="P2884" s="29">
        <f>Produccion[[#This Row],[Kilos Producidos]]*VLOOKUP(Produccion[[#This Row],[PRODUCTO]],ValorXKG[#All],2,FALSE)</f>
        <v>0</v>
      </c>
    </row>
    <row r="2885" spans="4:16" x14ac:dyDescent="0.25">
      <c r="D2885" s="4" t="s">
        <v>826</v>
      </c>
      <c r="E2885" s="5">
        <v>44974</v>
      </c>
      <c r="F2885" s="6">
        <v>0.1736111111111111</v>
      </c>
      <c r="G2885" s="6">
        <v>0.25</v>
      </c>
      <c r="H2885" s="6">
        <f>MOD(Produccion[HORA FIN]-Produccion[HORA INICIO],1)</f>
        <v>7.6388888888888895E-2</v>
      </c>
      <c r="I2885" s="16" t="s">
        <v>597</v>
      </c>
      <c r="J2885" s="7" t="s">
        <v>788</v>
      </c>
      <c r="K2885" s="7" t="s">
        <v>32</v>
      </c>
      <c r="L2885" s="7">
        <v>19</v>
      </c>
      <c r="M2885" s="7">
        <v>30</v>
      </c>
      <c r="N2885" s="7">
        <f>Produccion[[#This Row],[Cant. Bolsas]]*Produccion[[#This Row],[Kilos Bolsa]]</f>
        <v>570</v>
      </c>
      <c r="O2885" s="8" t="s">
        <v>827</v>
      </c>
      <c r="P2885" s="29">
        <f>Produccion[[#This Row],[Kilos Producidos]]*VLOOKUP(Produccion[[#This Row],[PRODUCTO]],ValorXKG[#All],2,FALSE)</f>
        <v>65550</v>
      </c>
    </row>
    <row r="2886" spans="4:16" x14ac:dyDescent="0.25">
      <c r="D2886" s="4" t="s">
        <v>825</v>
      </c>
      <c r="E2886" s="5">
        <v>44975</v>
      </c>
      <c r="F2886" s="6">
        <v>0.25</v>
      </c>
      <c r="G2886" s="6">
        <v>0.54166666666666663</v>
      </c>
      <c r="H2886" s="6">
        <f>MOD(Produccion[HORA FIN]-Produccion[HORA INICIO],1)</f>
        <v>0.29166666666666663</v>
      </c>
      <c r="I2886" s="16" t="s">
        <v>42</v>
      </c>
      <c r="J2886" s="7" t="s">
        <v>595</v>
      </c>
      <c r="K2886" s="7" t="s">
        <v>64</v>
      </c>
      <c r="L2886" s="7">
        <v>63</v>
      </c>
      <c r="M2886" s="7">
        <v>30</v>
      </c>
      <c r="N2886" s="7">
        <f>Produccion[[#This Row],[Cant. Bolsas]]*Produccion[[#This Row],[Kilos Bolsa]]</f>
        <v>1890</v>
      </c>
      <c r="O2886" s="8" t="s">
        <v>827</v>
      </c>
      <c r="P2886" s="29">
        <f>Produccion[[#This Row],[Kilos Producidos]]*VLOOKUP(Produccion[[#This Row],[PRODUCTO]],ValorXKG[#All],2,FALSE)</f>
        <v>217350</v>
      </c>
    </row>
    <row r="2887" spans="4:16" x14ac:dyDescent="0.25">
      <c r="D2887" s="4" t="s">
        <v>825</v>
      </c>
      <c r="E2887" s="5">
        <v>44975</v>
      </c>
      <c r="F2887" s="6">
        <v>0.54166666666666663</v>
      </c>
      <c r="G2887" s="6">
        <v>0.58333333333333337</v>
      </c>
      <c r="H2887" s="6">
        <f>MOD(Produccion[HORA FIN]-Produccion[HORA INICIO],1)</f>
        <v>4.1666666666666741E-2</v>
      </c>
      <c r="I2887" s="16" t="s">
        <v>22</v>
      </c>
      <c r="J2887" s="7" t="s">
        <v>595</v>
      </c>
      <c r="K2887" s="7" t="s">
        <v>23</v>
      </c>
      <c r="L2887" s="7"/>
      <c r="M2887" s="7"/>
      <c r="N2887" s="7">
        <f>Produccion[[#This Row],[Cant. Bolsas]]*Produccion[[#This Row],[Kilos Bolsa]]</f>
        <v>0</v>
      </c>
      <c r="O2887" s="8" t="s">
        <v>49</v>
      </c>
      <c r="P2887" s="29">
        <f>Produccion[[#This Row],[Kilos Producidos]]*VLOOKUP(Produccion[[#This Row],[PRODUCTO]],ValorXKG[#All],2,FALSE)</f>
        <v>0</v>
      </c>
    </row>
    <row r="2888" spans="4:16" x14ac:dyDescent="0.25">
      <c r="D2888" s="4" t="s">
        <v>826</v>
      </c>
      <c r="E2888" s="5">
        <v>44978</v>
      </c>
      <c r="F2888" s="6">
        <v>0.91666666666666663</v>
      </c>
      <c r="G2888" s="6">
        <v>0.95833333333333337</v>
      </c>
      <c r="H2888" s="6">
        <f>MOD(Produccion[HORA FIN]-Produccion[HORA INICIO],1)</f>
        <v>4.1666666666666741E-2</v>
      </c>
      <c r="I2888" s="16" t="s">
        <v>22</v>
      </c>
      <c r="J2888" s="7" t="s">
        <v>788</v>
      </c>
      <c r="K2888" s="7" t="s">
        <v>23</v>
      </c>
      <c r="L2888" s="7">
        <v>0</v>
      </c>
      <c r="M2888" s="7">
        <v>0</v>
      </c>
      <c r="N2888" s="7">
        <f>Produccion[[#This Row],[Cant. Bolsas]]*Produccion[[#This Row],[Kilos Bolsa]]</f>
        <v>0</v>
      </c>
      <c r="O2888" s="8" t="s">
        <v>45</v>
      </c>
      <c r="P2888" s="29">
        <f>Produccion[[#This Row],[Kilos Producidos]]*VLOOKUP(Produccion[[#This Row],[PRODUCTO]],ValorXKG[#All],2,FALSE)</f>
        <v>0</v>
      </c>
    </row>
    <row r="2889" spans="4:16" x14ac:dyDescent="0.25">
      <c r="D2889" s="4" t="s">
        <v>826</v>
      </c>
      <c r="E2889" s="5">
        <v>44978</v>
      </c>
      <c r="F2889" s="6">
        <v>0.95833333333333337</v>
      </c>
      <c r="G2889" s="6">
        <v>0.25</v>
      </c>
      <c r="H2889" s="6">
        <f>MOD(Produccion[HORA FIN]-Produccion[HORA INICIO],1)</f>
        <v>0.29166666666666663</v>
      </c>
      <c r="I2889" s="16" t="s">
        <v>206</v>
      </c>
      <c r="J2889" s="7" t="s">
        <v>788</v>
      </c>
      <c r="K2889" s="7" t="s">
        <v>32</v>
      </c>
      <c r="L2889" s="7">
        <v>64</v>
      </c>
      <c r="M2889" s="7">
        <v>30</v>
      </c>
      <c r="N2889" s="7">
        <f>Produccion[[#This Row],[Cant. Bolsas]]*Produccion[[#This Row],[Kilos Bolsa]]</f>
        <v>1920</v>
      </c>
      <c r="O2889" s="8" t="s">
        <v>827</v>
      </c>
      <c r="P2889" s="29">
        <f>Produccion[[#This Row],[Kilos Producidos]]*VLOOKUP(Produccion[[#This Row],[PRODUCTO]],ValorXKG[#All],2,FALSE)</f>
        <v>220800</v>
      </c>
    </row>
    <row r="2890" spans="4:16" x14ac:dyDescent="0.25">
      <c r="D2890" s="4" t="s">
        <v>825</v>
      </c>
      <c r="E2890" s="5">
        <v>44979</v>
      </c>
      <c r="F2890" s="6">
        <v>0.25</v>
      </c>
      <c r="G2890" s="6">
        <v>0.27083333333333331</v>
      </c>
      <c r="H2890" s="6">
        <f>MOD(Produccion[HORA FIN]-Produccion[HORA INICIO],1)</f>
        <v>2.0833333333333315E-2</v>
      </c>
      <c r="I2890" s="16" t="s">
        <v>22</v>
      </c>
      <c r="J2890" s="7" t="s">
        <v>66</v>
      </c>
      <c r="K2890" s="7" t="s">
        <v>23</v>
      </c>
      <c r="L2890" s="7"/>
      <c r="M2890" s="7"/>
      <c r="N2890" s="7">
        <f>Produccion[[#This Row],[Cant. Bolsas]]*Produccion[[#This Row],[Kilos Bolsa]]</f>
        <v>0</v>
      </c>
      <c r="O2890" s="8" t="s">
        <v>45</v>
      </c>
      <c r="P2890" s="29">
        <f>Produccion[[#This Row],[Kilos Producidos]]*VLOOKUP(Produccion[[#This Row],[PRODUCTO]],ValorXKG[#All],2,FALSE)</f>
        <v>0</v>
      </c>
    </row>
    <row r="2891" spans="4:16" x14ac:dyDescent="0.25">
      <c r="D2891" s="4" t="s">
        <v>825</v>
      </c>
      <c r="E2891" s="5">
        <v>44979</v>
      </c>
      <c r="F2891" s="6">
        <v>0.27083333333333331</v>
      </c>
      <c r="G2891" s="6">
        <v>0.58333333333333337</v>
      </c>
      <c r="H2891" s="6">
        <f>MOD(Produccion[HORA FIN]-Produccion[HORA INICIO],1)</f>
        <v>0.31250000000000006</v>
      </c>
      <c r="I2891" s="16" t="s">
        <v>686</v>
      </c>
      <c r="J2891" s="7" t="s">
        <v>66</v>
      </c>
      <c r="K2891" s="7" t="s">
        <v>64</v>
      </c>
      <c r="L2891" s="7">
        <v>83</v>
      </c>
      <c r="M2891" s="7">
        <v>30</v>
      </c>
      <c r="N2891" s="7">
        <f>Produccion[[#This Row],[Cant. Bolsas]]*Produccion[[#This Row],[Kilos Bolsa]]</f>
        <v>2490</v>
      </c>
      <c r="O2891" s="8" t="s">
        <v>827</v>
      </c>
      <c r="P2891" s="29">
        <f>Produccion[[#This Row],[Kilos Producidos]]*VLOOKUP(Produccion[[#This Row],[PRODUCTO]],ValorXKG[#All],2,FALSE)</f>
        <v>286350</v>
      </c>
    </row>
    <row r="2892" spans="4:16" x14ac:dyDescent="0.25">
      <c r="D2892" s="4" t="s">
        <v>824</v>
      </c>
      <c r="E2892" s="5">
        <v>44979</v>
      </c>
      <c r="F2892" s="6">
        <v>0.58333333333333337</v>
      </c>
      <c r="G2892" s="6">
        <v>0.91666666666666663</v>
      </c>
      <c r="H2892" s="6">
        <f>MOD(Produccion[HORA FIN]-Produccion[HORA INICIO],1)</f>
        <v>0.33333333333333326</v>
      </c>
      <c r="I2892" s="16" t="s">
        <v>33</v>
      </c>
      <c r="J2892" s="7" t="s">
        <v>783</v>
      </c>
      <c r="K2892" s="7" t="s">
        <v>64</v>
      </c>
      <c r="L2892" s="7">
        <v>64</v>
      </c>
      <c r="M2892" s="7">
        <v>30</v>
      </c>
      <c r="N2892" s="7">
        <f>Produccion[[#This Row],[Cant. Bolsas]]*Produccion[[#This Row],[Kilos Bolsa]]</f>
        <v>1920</v>
      </c>
      <c r="O2892" s="8" t="s">
        <v>827</v>
      </c>
      <c r="P2892" s="29">
        <f>Produccion[[#This Row],[Kilos Producidos]]*VLOOKUP(Produccion[[#This Row],[PRODUCTO]],ValorXKG[#All],2,FALSE)</f>
        <v>220800</v>
      </c>
    </row>
    <row r="2893" spans="4:16" x14ac:dyDescent="0.25">
      <c r="D2893" s="4" t="s">
        <v>826</v>
      </c>
      <c r="E2893" s="5">
        <v>44979</v>
      </c>
      <c r="F2893" s="6">
        <v>0.91666666666666663</v>
      </c>
      <c r="G2893" s="6">
        <v>2.0833333333333332E-2</v>
      </c>
      <c r="H2893" s="6">
        <f>MOD(Produccion[HORA FIN]-Produccion[HORA INICIO],1)</f>
        <v>0.10416666666666674</v>
      </c>
      <c r="I2893" s="16" t="s">
        <v>264</v>
      </c>
      <c r="J2893" s="7" t="s">
        <v>788</v>
      </c>
      <c r="K2893" s="7" t="s">
        <v>32</v>
      </c>
      <c r="L2893" s="7">
        <v>19</v>
      </c>
      <c r="M2893" s="7">
        <v>30</v>
      </c>
      <c r="N2893" s="7">
        <f>Produccion[[#This Row],[Cant. Bolsas]]*Produccion[[#This Row],[Kilos Bolsa]]</f>
        <v>570</v>
      </c>
      <c r="O2893" s="8" t="s">
        <v>827</v>
      </c>
      <c r="P2893" s="29">
        <f>Produccion[[#This Row],[Kilos Producidos]]*VLOOKUP(Produccion[[#This Row],[PRODUCTO]],ValorXKG[#All],2,FALSE)</f>
        <v>65550</v>
      </c>
    </row>
    <row r="2894" spans="4:16" x14ac:dyDescent="0.25">
      <c r="D2894" s="4" t="s">
        <v>826</v>
      </c>
      <c r="E2894" s="5">
        <v>44979</v>
      </c>
      <c r="F2894" s="6">
        <v>2.0833333333333332E-2</v>
      </c>
      <c r="G2894" s="6">
        <v>8.3333333333333329E-2</v>
      </c>
      <c r="H2894" s="6">
        <f>MOD(Produccion[HORA FIN]-Produccion[HORA INICIO],1)</f>
        <v>6.25E-2</v>
      </c>
      <c r="I2894" s="16" t="s">
        <v>22</v>
      </c>
      <c r="J2894" s="7" t="s">
        <v>788</v>
      </c>
      <c r="K2894" s="7" t="s">
        <v>23</v>
      </c>
      <c r="L2894" s="7">
        <v>0</v>
      </c>
      <c r="M2894" s="7">
        <v>0</v>
      </c>
      <c r="N2894" s="7">
        <f>Produccion[[#This Row],[Cant. Bolsas]]*Produccion[[#This Row],[Kilos Bolsa]]</f>
        <v>0</v>
      </c>
      <c r="O2894" s="8" t="s">
        <v>41</v>
      </c>
      <c r="P2894" s="29">
        <f>Produccion[[#This Row],[Kilos Producidos]]*VLOOKUP(Produccion[[#This Row],[PRODUCTO]],ValorXKG[#All],2,FALSE)</f>
        <v>0</v>
      </c>
    </row>
    <row r="2895" spans="4:16" x14ac:dyDescent="0.25">
      <c r="D2895" s="4" t="s">
        <v>826</v>
      </c>
      <c r="E2895" s="5">
        <v>44979</v>
      </c>
      <c r="F2895" s="6">
        <v>8.3333333333333329E-2</v>
      </c>
      <c r="G2895" s="6">
        <v>0.25</v>
      </c>
      <c r="H2895" s="6">
        <f>MOD(Produccion[HORA FIN]-Produccion[HORA INICIO],1)</f>
        <v>0.16666666666666669</v>
      </c>
      <c r="I2895" s="16" t="s">
        <v>447</v>
      </c>
      <c r="J2895" s="7" t="s">
        <v>788</v>
      </c>
      <c r="K2895" s="7" t="s">
        <v>13</v>
      </c>
      <c r="L2895" s="7">
        <v>31</v>
      </c>
      <c r="M2895" s="7">
        <v>50</v>
      </c>
      <c r="N2895" s="7">
        <f>Produccion[[#This Row],[Cant. Bolsas]]*Produccion[[#This Row],[Kilos Bolsa]]</f>
        <v>1550</v>
      </c>
      <c r="O2895" s="8" t="s">
        <v>827</v>
      </c>
      <c r="P2895" s="29">
        <f>Produccion[[#This Row],[Kilos Producidos]]*VLOOKUP(Produccion[[#This Row],[PRODUCTO]],ValorXKG[#All],2,FALSE)</f>
        <v>155000</v>
      </c>
    </row>
    <row r="2896" spans="4:16" x14ac:dyDescent="0.25">
      <c r="D2896" s="4" t="s">
        <v>825</v>
      </c>
      <c r="E2896" s="5">
        <v>44980</v>
      </c>
      <c r="F2896" s="6">
        <v>0.25</v>
      </c>
      <c r="G2896" s="6">
        <v>0.58333333333333337</v>
      </c>
      <c r="H2896" s="6">
        <f>MOD(Produccion[HORA FIN]-Produccion[HORA INICIO],1)</f>
        <v>0.33333333333333337</v>
      </c>
      <c r="I2896" s="16" t="s">
        <v>455</v>
      </c>
      <c r="J2896" s="7" t="s">
        <v>687</v>
      </c>
      <c r="K2896" s="7" t="s">
        <v>13</v>
      </c>
      <c r="L2896" s="7">
        <v>55</v>
      </c>
      <c r="M2896" s="7">
        <v>50</v>
      </c>
      <c r="N2896" s="7">
        <f>Produccion[[#This Row],[Cant. Bolsas]]*Produccion[[#This Row],[Kilos Bolsa]]</f>
        <v>2750</v>
      </c>
      <c r="O2896" s="8" t="s">
        <v>827</v>
      </c>
      <c r="P2896" s="29">
        <f>Produccion[[#This Row],[Kilos Producidos]]*VLOOKUP(Produccion[[#This Row],[PRODUCTO]],ValorXKG[#All],2,FALSE)</f>
        <v>275000</v>
      </c>
    </row>
    <row r="2897" spans="4:16" x14ac:dyDescent="0.25">
      <c r="D2897" s="4" t="s">
        <v>824</v>
      </c>
      <c r="E2897" s="5">
        <v>44980</v>
      </c>
      <c r="F2897" s="6">
        <v>0.58333333333333337</v>
      </c>
      <c r="G2897" s="6">
        <v>0.91666666666666663</v>
      </c>
      <c r="H2897" s="6">
        <f>MOD(Produccion[HORA FIN]-Produccion[HORA INICIO],1)</f>
        <v>0.33333333333333326</v>
      </c>
      <c r="I2897" s="16" t="s">
        <v>455</v>
      </c>
      <c r="J2897" s="7" t="s">
        <v>783</v>
      </c>
      <c r="K2897" s="7" t="s">
        <v>13</v>
      </c>
      <c r="L2897" s="7">
        <v>55</v>
      </c>
      <c r="M2897" s="7">
        <v>50</v>
      </c>
      <c r="N2897" s="7">
        <f>Produccion[[#This Row],[Cant. Bolsas]]*Produccion[[#This Row],[Kilos Bolsa]]</f>
        <v>2750</v>
      </c>
      <c r="O2897" s="8" t="s">
        <v>827</v>
      </c>
      <c r="P2897" s="29">
        <f>Produccion[[#This Row],[Kilos Producidos]]*VLOOKUP(Produccion[[#This Row],[PRODUCTO]],ValorXKG[#All],2,FALSE)</f>
        <v>275000</v>
      </c>
    </row>
    <row r="2898" spans="4:16" x14ac:dyDescent="0.25">
      <c r="D2898" s="4" t="s">
        <v>826</v>
      </c>
      <c r="E2898" s="5">
        <v>44980</v>
      </c>
      <c r="F2898" s="6">
        <v>0.91666666666666663</v>
      </c>
      <c r="G2898" s="6">
        <v>0.18055555555555555</v>
      </c>
      <c r="H2898" s="6">
        <f>MOD(Produccion[HORA FIN]-Produccion[HORA INICIO],1)</f>
        <v>0.26388888888888895</v>
      </c>
      <c r="I2898" s="16" t="s">
        <v>688</v>
      </c>
      <c r="J2898" s="7" t="s">
        <v>788</v>
      </c>
      <c r="K2898" s="7" t="s">
        <v>13</v>
      </c>
      <c r="L2898" s="7">
        <v>45</v>
      </c>
      <c r="M2898" s="7">
        <v>50</v>
      </c>
      <c r="N2898" s="7">
        <f>Produccion[[#This Row],[Cant. Bolsas]]*Produccion[[#This Row],[Kilos Bolsa]]</f>
        <v>2250</v>
      </c>
      <c r="O2898" s="8" t="s">
        <v>827</v>
      </c>
      <c r="P2898" s="29">
        <f>Produccion[[#This Row],[Kilos Producidos]]*VLOOKUP(Produccion[[#This Row],[PRODUCTO]],ValorXKG[#All],2,FALSE)</f>
        <v>225000</v>
      </c>
    </row>
    <row r="2899" spans="4:16" x14ac:dyDescent="0.25">
      <c r="D2899" s="4" t="s">
        <v>826</v>
      </c>
      <c r="E2899" s="5">
        <v>44980</v>
      </c>
      <c r="F2899" s="6">
        <v>0.18055555555555555</v>
      </c>
      <c r="G2899" s="6">
        <v>0.22916666666666666</v>
      </c>
      <c r="H2899" s="6">
        <f>MOD(Produccion[HORA FIN]-Produccion[HORA INICIO],1)</f>
        <v>4.8611111111111105E-2</v>
      </c>
      <c r="I2899" s="16" t="s">
        <v>22</v>
      </c>
      <c r="J2899" s="7" t="s">
        <v>788</v>
      </c>
      <c r="K2899" s="7" t="s">
        <v>23</v>
      </c>
      <c r="L2899" s="7">
        <v>0</v>
      </c>
      <c r="M2899" s="7">
        <v>0</v>
      </c>
      <c r="N2899" s="7">
        <f>Produccion[[#This Row],[Cant. Bolsas]]*Produccion[[#This Row],[Kilos Bolsa]]</f>
        <v>0</v>
      </c>
      <c r="O2899" s="8" t="s">
        <v>28</v>
      </c>
      <c r="P2899" s="29">
        <f>Produccion[[#This Row],[Kilos Producidos]]*VLOOKUP(Produccion[[#This Row],[PRODUCTO]],ValorXKG[#All],2,FALSE)</f>
        <v>0</v>
      </c>
    </row>
    <row r="2900" spans="4:16" x14ac:dyDescent="0.25">
      <c r="D2900" s="4" t="s">
        <v>826</v>
      </c>
      <c r="E2900" s="5">
        <v>44980</v>
      </c>
      <c r="F2900" s="6">
        <v>0.22916666666666666</v>
      </c>
      <c r="G2900" s="6">
        <v>0.25</v>
      </c>
      <c r="H2900" s="6">
        <f>MOD(Produccion[HORA FIN]-Produccion[HORA INICIO],1)</f>
        <v>2.0833333333333343E-2</v>
      </c>
      <c r="I2900" s="16" t="s">
        <v>153</v>
      </c>
      <c r="J2900" s="7" t="s">
        <v>788</v>
      </c>
      <c r="K2900" s="7" t="s">
        <v>13</v>
      </c>
      <c r="L2900" s="7">
        <v>15</v>
      </c>
      <c r="M2900" s="7">
        <v>20</v>
      </c>
      <c r="N2900" s="7">
        <f>Produccion[[#This Row],[Cant. Bolsas]]*Produccion[[#This Row],[Kilos Bolsa]]</f>
        <v>300</v>
      </c>
      <c r="O2900" s="8" t="s">
        <v>827</v>
      </c>
      <c r="P2900" s="29">
        <f>Produccion[[#This Row],[Kilos Producidos]]*VLOOKUP(Produccion[[#This Row],[PRODUCTO]],ValorXKG[#All],2,FALSE)</f>
        <v>30000</v>
      </c>
    </row>
    <row r="2901" spans="4:16" x14ac:dyDescent="0.25">
      <c r="D2901" s="4" t="s">
        <v>825</v>
      </c>
      <c r="E2901" s="5">
        <v>44981</v>
      </c>
      <c r="F2901" s="6">
        <v>0.25</v>
      </c>
      <c r="G2901" s="6">
        <v>0.50694444444444442</v>
      </c>
      <c r="H2901" s="6">
        <f>MOD(Produccion[HORA FIN]-Produccion[HORA INICIO],1)</f>
        <v>0.25694444444444442</v>
      </c>
      <c r="I2901" s="16" t="s">
        <v>689</v>
      </c>
      <c r="J2901" s="7" t="s">
        <v>66</v>
      </c>
      <c r="K2901" s="7" t="s">
        <v>13</v>
      </c>
      <c r="L2901" s="7">
        <v>99</v>
      </c>
      <c r="M2901" s="7">
        <v>20</v>
      </c>
      <c r="N2901" s="7">
        <f>Produccion[[#This Row],[Cant. Bolsas]]*Produccion[[#This Row],[Kilos Bolsa]]</f>
        <v>1980</v>
      </c>
      <c r="O2901" s="8" t="s">
        <v>827</v>
      </c>
      <c r="P2901" s="29">
        <f>Produccion[[#This Row],[Kilos Producidos]]*VLOOKUP(Produccion[[#This Row],[PRODUCTO]],ValorXKG[#All],2,FALSE)</f>
        <v>198000</v>
      </c>
    </row>
    <row r="2902" spans="4:16" x14ac:dyDescent="0.25">
      <c r="D2902" s="4" t="s">
        <v>825</v>
      </c>
      <c r="E2902" s="5">
        <v>44981</v>
      </c>
      <c r="F2902" s="6">
        <v>0.50694444444444442</v>
      </c>
      <c r="G2902" s="6">
        <v>0.58333333333333337</v>
      </c>
      <c r="H2902" s="6">
        <f>MOD(Produccion[HORA FIN]-Produccion[HORA INICIO],1)</f>
        <v>7.6388888888888951E-2</v>
      </c>
      <c r="I2902" s="16" t="s">
        <v>22</v>
      </c>
      <c r="J2902" s="7" t="s">
        <v>66</v>
      </c>
      <c r="K2902" s="7" t="s">
        <v>23</v>
      </c>
      <c r="L2902" s="7"/>
      <c r="M2902" s="7"/>
      <c r="N2902" s="7">
        <f>Produccion[[#This Row],[Cant. Bolsas]]*Produccion[[#This Row],[Kilos Bolsa]]</f>
        <v>0</v>
      </c>
      <c r="O2902" s="8" t="s">
        <v>28</v>
      </c>
      <c r="P2902" s="29">
        <f>Produccion[[#This Row],[Kilos Producidos]]*VLOOKUP(Produccion[[#This Row],[PRODUCTO]],ValorXKG[#All],2,FALSE)</f>
        <v>0</v>
      </c>
    </row>
    <row r="2903" spans="4:16" x14ac:dyDescent="0.25">
      <c r="D2903" s="4" t="s">
        <v>824</v>
      </c>
      <c r="E2903" s="5">
        <v>44981</v>
      </c>
      <c r="F2903" s="6">
        <v>0.58333333333333337</v>
      </c>
      <c r="G2903" s="6">
        <v>0.66666666666666663</v>
      </c>
      <c r="H2903" s="6">
        <f>MOD(Produccion[HORA FIN]-Produccion[HORA INICIO],1)</f>
        <v>8.3333333333333259E-2</v>
      </c>
      <c r="I2903" s="16" t="s">
        <v>22</v>
      </c>
      <c r="J2903" s="7" t="s">
        <v>783</v>
      </c>
      <c r="K2903" s="7" t="s">
        <v>23</v>
      </c>
      <c r="L2903" s="7"/>
      <c r="M2903" s="7"/>
      <c r="N2903" s="7">
        <f>Produccion[[#This Row],[Cant. Bolsas]]*Produccion[[#This Row],[Kilos Bolsa]]</f>
        <v>0</v>
      </c>
      <c r="O2903" s="8" t="s">
        <v>24</v>
      </c>
      <c r="P2903" s="29">
        <f>Produccion[[#This Row],[Kilos Producidos]]*VLOOKUP(Produccion[[#This Row],[PRODUCTO]],ValorXKG[#All],2,FALSE)</f>
        <v>0</v>
      </c>
    </row>
    <row r="2904" spans="4:16" x14ac:dyDescent="0.25">
      <c r="D2904" s="4" t="s">
        <v>824</v>
      </c>
      <c r="E2904" s="5">
        <v>44981</v>
      </c>
      <c r="F2904" s="6">
        <v>0.66666666666666663</v>
      </c>
      <c r="G2904" s="6">
        <v>0.91666666666666663</v>
      </c>
      <c r="H2904" s="6">
        <f>MOD(Produccion[HORA FIN]-Produccion[HORA INICIO],1)</f>
        <v>0.25</v>
      </c>
      <c r="I2904" s="16" t="s">
        <v>456</v>
      </c>
      <c r="J2904" s="7" t="s">
        <v>783</v>
      </c>
      <c r="K2904" s="7" t="s">
        <v>19</v>
      </c>
      <c r="L2904" s="7">
        <v>130</v>
      </c>
      <c r="M2904" s="7">
        <v>20</v>
      </c>
      <c r="N2904" s="7">
        <f>Produccion[[#This Row],[Cant. Bolsas]]*Produccion[[#This Row],[Kilos Bolsa]]</f>
        <v>2600</v>
      </c>
      <c r="O2904" s="8" t="s">
        <v>827</v>
      </c>
      <c r="P2904" s="29">
        <f>Produccion[[#This Row],[Kilos Producidos]]*VLOOKUP(Produccion[[#This Row],[PRODUCTO]],ValorXKG[#All],2,FALSE)</f>
        <v>260000</v>
      </c>
    </row>
    <row r="2905" spans="4:16" x14ac:dyDescent="0.25">
      <c r="D2905" s="4" t="s">
        <v>826</v>
      </c>
      <c r="E2905" s="5">
        <v>44981</v>
      </c>
      <c r="F2905" s="6">
        <v>0.91666666666666663</v>
      </c>
      <c r="G2905" s="6">
        <v>0.21527777777777779</v>
      </c>
      <c r="H2905" s="6">
        <f>MOD(Produccion[HORA FIN]-Produccion[HORA INICIO],1)</f>
        <v>0.29861111111111116</v>
      </c>
      <c r="I2905" s="16" t="s">
        <v>690</v>
      </c>
      <c r="J2905" s="7" t="s">
        <v>788</v>
      </c>
      <c r="K2905" s="7" t="s">
        <v>19</v>
      </c>
      <c r="L2905" s="7">
        <v>130</v>
      </c>
      <c r="M2905" s="7">
        <v>20</v>
      </c>
      <c r="N2905" s="7">
        <f>Produccion[[#This Row],[Cant. Bolsas]]*Produccion[[#This Row],[Kilos Bolsa]]</f>
        <v>2600</v>
      </c>
      <c r="O2905" s="8" t="s">
        <v>827</v>
      </c>
      <c r="P2905" s="29">
        <f>Produccion[[#This Row],[Kilos Producidos]]*VLOOKUP(Produccion[[#This Row],[PRODUCTO]],ValorXKG[#All],2,FALSE)</f>
        <v>260000</v>
      </c>
    </row>
    <row r="2906" spans="4:16" x14ac:dyDescent="0.25">
      <c r="D2906" s="4" t="s">
        <v>826</v>
      </c>
      <c r="E2906" s="5">
        <v>44981</v>
      </c>
      <c r="F2906" s="6">
        <v>0.21527777777777779</v>
      </c>
      <c r="G2906" s="6">
        <v>0.25</v>
      </c>
      <c r="H2906" s="6">
        <f>MOD(Produccion[HORA FIN]-Produccion[HORA INICIO],1)</f>
        <v>3.472222222222221E-2</v>
      </c>
      <c r="I2906" s="16" t="s">
        <v>22</v>
      </c>
      <c r="J2906" s="7" t="s">
        <v>788</v>
      </c>
      <c r="K2906" s="7" t="s">
        <v>23</v>
      </c>
      <c r="L2906" s="7">
        <v>0</v>
      </c>
      <c r="M2906" s="7">
        <v>0</v>
      </c>
      <c r="N2906" s="7">
        <f>Produccion[[#This Row],[Cant. Bolsas]]*Produccion[[#This Row],[Kilos Bolsa]]</f>
        <v>0</v>
      </c>
      <c r="O2906" s="8" t="s">
        <v>49</v>
      </c>
      <c r="P2906" s="29">
        <f>Produccion[[#This Row],[Kilos Producidos]]*VLOOKUP(Produccion[[#This Row],[PRODUCTO]],ValorXKG[#All],2,FALSE)</f>
        <v>0</v>
      </c>
    </row>
    <row r="2907" spans="4:16" x14ac:dyDescent="0.25">
      <c r="D2907" s="4" t="s">
        <v>825</v>
      </c>
      <c r="E2907" s="5">
        <v>44984</v>
      </c>
      <c r="F2907" s="6">
        <v>0.25</v>
      </c>
      <c r="G2907" s="6">
        <v>0.53472222222222221</v>
      </c>
      <c r="H2907" s="6">
        <f>MOD(Produccion[HORA FIN]-Produccion[HORA INICIO],1)</f>
        <v>0.28472222222222221</v>
      </c>
      <c r="I2907" s="16" t="s">
        <v>22</v>
      </c>
      <c r="J2907" s="7" t="s">
        <v>66</v>
      </c>
      <c r="K2907" s="7" t="s">
        <v>23</v>
      </c>
      <c r="L2907" s="7"/>
      <c r="M2907" s="7"/>
      <c r="N2907" s="7">
        <f>Produccion[[#This Row],[Cant. Bolsas]]*Produccion[[#This Row],[Kilos Bolsa]]</f>
        <v>0</v>
      </c>
      <c r="O2907" s="8" t="s">
        <v>49</v>
      </c>
      <c r="P2907" s="29">
        <f>Produccion[[#This Row],[Kilos Producidos]]*VLOOKUP(Produccion[[#This Row],[PRODUCTO]],ValorXKG[#All],2,FALSE)</f>
        <v>0</v>
      </c>
    </row>
    <row r="2908" spans="4:16" x14ac:dyDescent="0.25">
      <c r="D2908" s="4" t="s">
        <v>825</v>
      </c>
      <c r="E2908" s="5">
        <v>44984</v>
      </c>
      <c r="F2908" s="6">
        <v>0.53472222222222221</v>
      </c>
      <c r="G2908" s="6">
        <v>0.58333333333333337</v>
      </c>
      <c r="H2908" s="6">
        <f>MOD(Produccion[HORA FIN]-Produccion[HORA INICIO],1)</f>
        <v>4.861111111111116E-2</v>
      </c>
      <c r="I2908" s="16" t="s">
        <v>22</v>
      </c>
      <c r="J2908" s="7" t="s">
        <v>66</v>
      </c>
      <c r="K2908" s="7" t="s">
        <v>23</v>
      </c>
      <c r="L2908" s="7"/>
      <c r="M2908" s="7"/>
      <c r="N2908" s="7">
        <f>Produccion[[#This Row],[Cant. Bolsas]]*Produccion[[#This Row],[Kilos Bolsa]]</f>
        <v>0</v>
      </c>
      <c r="O2908" s="8" t="s">
        <v>45</v>
      </c>
      <c r="P2908" s="29">
        <f>Produccion[[#This Row],[Kilos Producidos]]*VLOOKUP(Produccion[[#This Row],[PRODUCTO]],ValorXKG[#All],2,FALSE)</f>
        <v>0</v>
      </c>
    </row>
    <row r="2909" spans="4:16" x14ac:dyDescent="0.25">
      <c r="D2909" s="4" t="s">
        <v>824</v>
      </c>
      <c r="E2909" s="5">
        <v>44984</v>
      </c>
      <c r="F2909" s="6">
        <v>0.58333333333333337</v>
      </c>
      <c r="G2909" s="6">
        <v>0.91666666666666663</v>
      </c>
      <c r="H2909" s="6">
        <f>MOD(Produccion[HORA FIN]-Produccion[HORA INICIO],1)</f>
        <v>0.33333333333333326</v>
      </c>
      <c r="I2909" s="16" t="s">
        <v>33</v>
      </c>
      <c r="J2909" s="7" t="s">
        <v>783</v>
      </c>
      <c r="K2909" s="7" t="s">
        <v>64</v>
      </c>
      <c r="L2909" s="7">
        <v>64</v>
      </c>
      <c r="M2909" s="7">
        <v>30</v>
      </c>
      <c r="N2909" s="7">
        <f>Produccion[[#This Row],[Cant. Bolsas]]*Produccion[[#This Row],[Kilos Bolsa]]</f>
        <v>1920</v>
      </c>
      <c r="O2909" s="8" t="s">
        <v>827</v>
      </c>
      <c r="P2909" s="29">
        <f>Produccion[[#This Row],[Kilos Producidos]]*VLOOKUP(Produccion[[#This Row],[PRODUCTO]],ValorXKG[#All],2,FALSE)</f>
        <v>220800</v>
      </c>
    </row>
    <row r="2910" spans="4:16" x14ac:dyDescent="0.25">
      <c r="D2910" s="4" t="s">
        <v>826</v>
      </c>
      <c r="E2910" s="5">
        <v>44984</v>
      </c>
      <c r="F2910" s="6">
        <v>0.91666666666666663</v>
      </c>
      <c r="G2910" s="6">
        <v>0.25</v>
      </c>
      <c r="H2910" s="6">
        <f>MOD(Produccion[HORA FIN]-Produccion[HORA INICIO],1)</f>
        <v>0.33333333333333337</v>
      </c>
      <c r="I2910" s="16" t="s">
        <v>524</v>
      </c>
      <c r="J2910" s="7" t="s">
        <v>788</v>
      </c>
      <c r="K2910" s="7" t="s">
        <v>32</v>
      </c>
      <c r="L2910" s="7">
        <v>78</v>
      </c>
      <c r="M2910" s="7">
        <v>30</v>
      </c>
      <c r="N2910" s="7">
        <f>Produccion[[#This Row],[Cant. Bolsas]]*Produccion[[#This Row],[Kilos Bolsa]]</f>
        <v>2340</v>
      </c>
      <c r="O2910" s="8" t="s">
        <v>827</v>
      </c>
      <c r="P2910" s="29">
        <f>Produccion[[#This Row],[Kilos Producidos]]*VLOOKUP(Produccion[[#This Row],[PRODUCTO]],ValorXKG[#All],2,FALSE)</f>
        <v>269100</v>
      </c>
    </row>
    <row r="2911" spans="4:16" x14ac:dyDescent="0.25">
      <c r="D2911" s="4" t="s">
        <v>825</v>
      </c>
      <c r="E2911" s="5">
        <v>44985</v>
      </c>
      <c r="F2911" s="6">
        <v>0.25</v>
      </c>
      <c r="G2911" s="6">
        <v>0.29166666666666669</v>
      </c>
      <c r="H2911" s="6">
        <f>MOD(Produccion[HORA FIN]-Produccion[HORA INICIO],1)</f>
        <v>4.1666666666666685E-2</v>
      </c>
      <c r="I2911" s="16" t="s">
        <v>31</v>
      </c>
      <c r="J2911" s="7" t="s">
        <v>66</v>
      </c>
      <c r="K2911" s="7" t="s">
        <v>64</v>
      </c>
      <c r="L2911" s="7">
        <v>4</v>
      </c>
      <c r="M2911" s="7">
        <v>30</v>
      </c>
      <c r="N2911" s="7">
        <f>Produccion[[#This Row],[Cant. Bolsas]]*Produccion[[#This Row],[Kilos Bolsa]]</f>
        <v>120</v>
      </c>
      <c r="O2911" s="8" t="s">
        <v>827</v>
      </c>
      <c r="P2911" s="29">
        <f>Produccion[[#This Row],[Kilos Producidos]]*VLOOKUP(Produccion[[#This Row],[PRODUCTO]],ValorXKG[#All],2,FALSE)</f>
        <v>13800</v>
      </c>
    </row>
    <row r="2912" spans="4:16" x14ac:dyDescent="0.25">
      <c r="D2912" s="4" t="s">
        <v>825</v>
      </c>
      <c r="E2912" s="5">
        <v>44985</v>
      </c>
      <c r="F2912" s="6">
        <v>0.29166666666666669</v>
      </c>
      <c r="G2912" s="6">
        <v>0.52083333333333337</v>
      </c>
      <c r="H2912" s="6">
        <f>MOD(Produccion[HORA FIN]-Produccion[HORA INICIO],1)</f>
        <v>0.22916666666666669</v>
      </c>
      <c r="I2912" s="16" t="s">
        <v>453</v>
      </c>
      <c r="J2912" s="7" t="s">
        <v>66</v>
      </c>
      <c r="K2912" s="7" t="s">
        <v>331</v>
      </c>
      <c r="L2912" s="7">
        <v>30</v>
      </c>
      <c r="M2912" s="7">
        <v>30</v>
      </c>
      <c r="N2912" s="7">
        <f>Produccion[[#This Row],[Cant. Bolsas]]*Produccion[[#This Row],[Kilos Bolsa]]</f>
        <v>900</v>
      </c>
      <c r="O2912" s="8" t="s">
        <v>45</v>
      </c>
      <c r="P2912" s="29">
        <f>Produccion[[#This Row],[Kilos Producidos]]*VLOOKUP(Produccion[[#This Row],[PRODUCTO]],ValorXKG[#All],2,FALSE)</f>
        <v>103500</v>
      </c>
    </row>
    <row r="2913" spans="4:16" x14ac:dyDescent="0.25">
      <c r="D2913" s="4" t="s">
        <v>825</v>
      </c>
      <c r="E2913" s="5">
        <v>44985</v>
      </c>
      <c r="F2913" s="6">
        <v>0.52083333333333337</v>
      </c>
      <c r="G2913" s="6">
        <v>0.56944444444444442</v>
      </c>
      <c r="H2913" s="6">
        <f>MOD(Produccion[HORA FIN]-Produccion[HORA INICIO],1)</f>
        <v>4.8611111111111049E-2</v>
      </c>
      <c r="I2913" s="16" t="s">
        <v>22</v>
      </c>
      <c r="J2913" s="7" t="s">
        <v>66</v>
      </c>
      <c r="K2913" s="7" t="s">
        <v>23</v>
      </c>
      <c r="L2913" s="7"/>
      <c r="M2913" s="7"/>
      <c r="N2913" s="7">
        <f>Produccion[[#This Row],[Cant. Bolsas]]*Produccion[[#This Row],[Kilos Bolsa]]</f>
        <v>0</v>
      </c>
      <c r="O2913" s="8" t="s">
        <v>28</v>
      </c>
      <c r="P2913" s="29">
        <f>Produccion[[#This Row],[Kilos Producidos]]*VLOOKUP(Produccion[[#This Row],[PRODUCTO]],ValorXKG[#All],2,FALSE)</f>
        <v>0</v>
      </c>
    </row>
    <row r="2914" spans="4:16" x14ac:dyDescent="0.25">
      <c r="D2914" s="4" t="s">
        <v>825</v>
      </c>
      <c r="E2914" s="5">
        <v>44985</v>
      </c>
      <c r="F2914" s="6">
        <v>0.56944444444444442</v>
      </c>
      <c r="G2914" s="6">
        <v>0.58333333333333337</v>
      </c>
      <c r="H2914" s="6">
        <f>MOD(Produccion[HORA FIN]-Produccion[HORA INICIO],1)</f>
        <v>1.3888888888888951E-2</v>
      </c>
      <c r="I2914" s="16" t="s">
        <v>691</v>
      </c>
      <c r="J2914" s="7" t="s">
        <v>66</v>
      </c>
      <c r="K2914" s="7" t="s">
        <v>36</v>
      </c>
      <c r="L2914" s="7">
        <v>5</v>
      </c>
      <c r="M2914" s="7">
        <v>30</v>
      </c>
      <c r="N2914" s="7">
        <f>Produccion[[#This Row],[Cant. Bolsas]]*Produccion[[#This Row],[Kilos Bolsa]]</f>
        <v>150</v>
      </c>
      <c r="O2914" s="8" t="s">
        <v>827</v>
      </c>
      <c r="P2914" s="29">
        <f>Produccion[[#This Row],[Kilos Producidos]]*VLOOKUP(Produccion[[#This Row],[PRODUCTO]],ValorXKG[#All],2,FALSE)</f>
        <v>17250</v>
      </c>
    </row>
    <row r="2915" spans="4:16" x14ac:dyDescent="0.25">
      <c r="D2915" s="4" t="s">
        <v>825</v>
      </c>
      <c r="E2915" s="5">
        <v>44985</v>
      </c>
      <c r="F2915" s="6">
        <v>0.56944444444444442</v>
      </c>
      <c r="G2915" s="6">
        <v>0.58333333333333337</v>
      </c>
      <c r="H2915" s="6">
        <f>MOD(Produccion[HORA FIN]-Produccion[HORA INICIO],1)</f>
        <v>1.3888888888888951E-2</v>
      </c>
      <c r="I2915" s="16" t="s">
        <v>153</v>
      </c>
      <c r="J2915" s="7" t="s">
        <v>66</v>
      </c>
      <c r="K2915" s="7" t="s">
        <v>38</v>
      </c>
      <c r="L2915" s="7">
        <v>5</v>
      </c>
      <c r="M2915" s="7">
        <v>20</v>
      </c>
      <c r="N2915" s="7">
        <f>Produccion[[#This Row],[Cant. Bolsas]]*Produccion[[#This Row],[Kilos Bolsa]]</f>
        <v>100</v>
      </c>
      <c r="O2915" s="8" t="s">
        <v>827</v>
      </c>
      <c r="P2915" s="29">
        <f>Produccion[[#This Row],[Kilos Producidos]]*VLOOKUP(Produccion[[#This Row],[PRODUCTO]],ValorXKG[#All],2,FALSE)</f>
        <v>16500</v>
      </c>
    </row>
    <row r="2916" spans="4:16" x14ac:dyDescent="0.25">
      <c r="D2916" s="4" t="s">
        <v>824</v>
      </c>
      <c r="E2916" s="5">
        <v>44985</v>
      </c>
      <c r="F2916" s="6">
        <v>0.58333333333333337</v>
      </c>
      <c r="G2916" s="6">
        <v>0.91666666666666663</v>
      </c>
      <c r="H2916" s="6">
        <f>MOD(Produccion[HORA FIN]-Produccion[HORA INICIO],1)</f>
        <v>0.33333333333333326</v>
      </c>
      <c r="I2916" s="16" t="s">
        <v>286</v>
      </c>
      <c r="J2916" s="7" t="s">
        <v>783</v>
      </c>
      <c r="K2916" s="7" t="s">
        <v>38</v>
      </c>
      <c r="L2916" s="7">
        <v>47</v>
      </c>
      <c r="M2916" s="7">
        <v>20</v>
      </c>
      <c r="N2916" s="7">
        <f>Produccion[[#This Row],[Cant. Bolsas]]*Produccion[[#This Row],[Kilos Bolsa]]</f>
        <v>940</v>
      </c>
      <c r="O2916" s="8" t="s">
        <v>827</v>
      </c>
      <c r="P2916" s="29">
        <f>Produccion[[#This Row],[Kilos Producidos]]*VLOOKUP(Produccion[[#This Row],[PRODUCTO]],ValorXKG[#All],2,FALSE)</f>
        <v>155100</v>
      </c>
    </row>
    <row r="2917" spans="4:16" x14ac:dyDescent="0.25">
      <c r="D2917" s="4" t="s">
        <v>824</v>
      </c>
      <c r="E2917" s="5">
        <v>44985</v>
      </c>
      <c r="F2917" s="6">
        <v>0.58333333333333337</v>
      </c>
      <c r="G2917" s="6">
        <v>0.91666666666666663</v>
      </c>
      <c r="H2917" s="6">
        <f>MOD(Produccion[HORA FIN]-Produccion[HORA INICIO],1)</f>
        <v>0.33333333333333326</v>
      </c>
      <c r="I2917" s="16" t="s">
        <v>526</v>
      </c>
      <c r="J2917" s="7" t="s">
        <v>783</v>
      </c>
      <c r="K2917" s="7" t="s">
        <v>36</v>
      </c>
      <c r="L2917" s="7">
        <v>47</v>
      </c>
      <c r="M2917" s="7">
        <v>30</v>
      </c>
      <c r="N2917" s="7">
        <f>Produccion[[#This Row],[Cant. Bolsas]]*Produccion[[#This Row],[Kilos Bolsa]]</f>
        <v>1410</v>
      </c>
      <c r="O2917" s="8" t="s">
        <v>827</v>
      </c>
      <c r="P2917" s="29">
        <f>Produccion[[#This Row],[Kilos Producidos]]*VLOOKUP(Produccion[[#This Row],[PRODUCTO]],ValorXKG[#All],2,FALSE)</f>
        <v>162150</v>
      </c>
    </row>
    <row r="2918" spans="4:16" x14ac:dyDescent="0.25">
      <c r="D2918" s="4" t="s">
        <v>826</v>
      </c>
      <c r="E2918" s="5">
        <v>44985</v>
      </c>
      <c r="F2918" s="6">
        <v>0.91666666666666663</v>
      </c>
      <c r="G2918" s="6">
        <v>6.9444444444444441E-3</v>
      </c>
      <c r="H2918" s="6">
        <f>MOD(Produccion[HORA FIN]-Produccion[HORA INICIO],1)</f>
        <v>9.027777777777779E-2</v>
      </c>
      <c r="I2918" s="16" t="s">
        <v>356</v>
      </c>
      <c r="J2918" s="7" t="s">
        <v>788</v>
      </c>
      <c r="K2918" s="7" t="s">
        <v>36</v>
      </c>
      <c r="L2918" s="7">
        <v>8</v>
      </c>
      <c r="M2918" s="7">
        <v>30</v>
      </c>
      <c r="N2918" s="7">
        <f>Produccion[[#This Row],[Cant. Bolsas]]*Produccion[[#This Row],[Kilos Bolsa]]</f>
        <v>240</v>
      </c>
      <c r="O2918" s="8" t="s">
        <v>827</v>
      </c>
      <c r="P2918" s="29">
        <f>Produccion[[#This Row],[Kilos Producidos]]*VLOOKUP(Produccion[[#This Row],[PRODUCTO]],ValorXKG[#All],2,FALSE)</f>
        <v>27600</v>
      </c>
    </row>
    <row r="2919" spans="4:16" x14ac:dyDescent="0.25">
      <c r="D2919" s="4" t="s">
        <v>826</v>
      </c>
      <c r="E2919" s="5">
        <v>44985</v>
      </c>
      <c r="F2919" s="6">
        <v>0.91666666666666663</v>
      </c>
      <c r="G2919" s="6">
        <v>6.9444444444444441E-3</v>
      </c>
      <c r="H2919" s="6">
        <f>MOD(Produccion[HORA FIN]-Produccion[HORA INICIO],1)</f>
        <v>9.027777777777779E-2</v>
      </c>
      <c r="I2919" s="16" t="s">
        <v>478</v>
      </c>
      <c r="J2919" s="7" t="s">
        <v>788</v>
      </c>
      <c r="K2919" s="7" t="s">
        <v>38</v>
      </c>
      <c r="L2919" s="7">
        <v>8</v>
      </c>
      <c r="M2919" s="7">
        <v>20</v>
      </c>
      <c r="N2919" s="7">
        <f>Produccion[[#This Row],[Cant. Bolsas]]*Produccion[[#This Row],[Kilos Bolsa]]</f>
        <v>160</v>
      </c>
      <c r="O2919" s="8" t="s">
        <v>827</v>
      </c>
      <c r="P2919" s="29">
        <f>Produccion[[#This Row],[Kilos Producidos]]*VLOOKUP(Produccion[[#This Row],[PRODUCTO]],ValorXKG[#All],2,FALSE)</f>
        <v>26400</v>
      </c>
    </row>
    <row r="2920" spans="4:16" x14ac:dyDescent="0.25">
      <c r="D2920" s="4" t="s">
        <v>826</v>
      </c>
      <c r="E2920" s="5">
        <v>44985</v>
      </c>
      <c r="F2920" s="6">
        <v>6.9444444444444441E-3</v>
      </c>
      <c r="G2920" s="6">
        <v>0.25</v>
      </c>
      <c r="H2920" s="6">
        <f>MOD(Produccion[HORA FIN]-Produccion[HORA INICIO],1)</f>
        <v>0.24305555555555555</v>
      </c>
      <c r="I2920" s="16" t="s">
        <v>22</v>
      </c>
      <c r="J2920" s="7" t="s">
        <v>788</v>
      </c>
      <c r="K2920" s="7" t="s">
        <v>23</v>
      </c>
      <c r="L2920" s="7">
        <v>0</v>
      </c>
      <c r="M2920" s="7">
        <v>0</v>
      </c>
      <c r="N2920" s="7">
        <f>Produccion[[#This Row],[Cant. Bolsas]]*Produccion[[#This Row],[Kilos Bolsa]]</f>
        <v>0</v>
      </c>
      <c r="O2920" s="8" t="s">
        <v>45</v>
      </c>
      <c r="P2920" s="29">
        <f>Produccion[[#This Row],[Kilos Producidos]]*VLOOKUP(Produccion[[#This Row],[PRODUCTO]],ValorXKG[#All],2,FALSE)</f>
        <v>0</v>
      </c>
    </row>
    <row r="2921" spans="4:16" x14ac:dyDescent="0.25">
      <c r="D2921" s="4" t="s">
        <v>825</v>
      </c>
      <c r="E2921" s="5">
        <v>44986</v>
      </c>
      <c r="F2921" s="6">
        <v>0.25</v>
      </c>
      <c r="G2921" s="6">
        <v>0.58333333333333337</v>
      </c>
      <c r="H2921" s="6">
        <f>MOD(Produccion[HORA FIN]-Produccion[HORA INICIO],1)</f>
        <v>0.33333333333333337</v>
      </c>
      <c r="I2921" s="16" t="s">
        <v>22</v>
      </c>
      <c r="J2921" s="7" t="s">
        <v>66</v>
      </c>
      <c r="K2921" s="7" t="s">
        <v>23</v>
      </c>
      <c r="L2921" s="7"/>
      <c r="M2921" s="7"/>
      <c r="N2921" s="7">
        <f>Produccion[[#This Row],[Cant. Bolsas]]*Produccion[[#This Row],[Kilos Bolsa]]</f>
        <v>0</v>
      </c>
      <c r="O2921" s="8" t="s">
        <v>45</v>
      </c>
      <c r="P2921" s="29">
        <f>Produccion[[#This Row],[Kilos Producidos]]*VLOOKUP(Produccion[[#This Row],[PRODUCTO]],ValorXKG[#All],2,FALSE)</f>
        <v>0</v>
      </c>
    </row>
    <row r="2922" spans="4:16" x14ac:dyDescent="0.25">
      <c r="D2922" s="4" t="s">
        <v>824</v>
      </c>
      <c r="E2922" s="5">
        <v>44986</v>
      </c>
      <c r="F2922" s="6">
        <v>0.58333333333333337</v>
      </c>
      <c r="G2922" s="6">
        <v>0.91666666666666663</v>
      </c>
      <c r="H2922" s="6">
        <f>MOD(Produccion[HORA FIN]-Produccion[HORA INICIO],1)</f>
        <v>0.33333333333333326</v>
      </c>
      <c r="I2922" s="16" t="s">
        <v>22</v>
      </c>
      <c r="J2922" s="7" t="s">
        <v>783</v>
      </c>
      <c r="K2922" s="7" t="s">
        <v>23</v>
      </c>
      <c r="L2922" s="7"/>
      <c r="M2922" s="7"/>
      <c r="N2922" s="7">
        <f>Produccion[[#This Row],[Cant. Bolsas]]*Produccion[[#This Row],[Kilos Bolsa]]</f>
        <v>0</v>
      </c>
      <c r="O2922" s="8" t="s">
        <v>45</v>
      </c>
      <c r="P2922" s="29">
        <f>Produccion[[#This Row],[Kilos Producidos]]*VLOOKUP(Produccion[[#This Row],[PRODUCTO]],ValorXKG[#All],2,FALSE)</f>
        <v>0</v>
      </c>
    </row>
    <row r="2923" spans="4:16" x14ac:dyDescent="0.25">
      <c r="D2923" s="4" t="s">
        <v>826</v>
      </c>
      <c r="E2923" s="5">
        <v>44986</v>
      </c>
      <c r="F2923" s="6">
        <v>0.91666666666666663</v>
      </c>
      <c r="G2923" s="6">
        <v>0.25</v>
      </c>
      <c r="H2923" s="6">
        <f>MOD(Produccion[HORA FIN]-Produccion[HORA INICIO],1)</f>
        <v>0.33333333333333337</v>
      </c>
      <c r="I2923" s="16" t="s">
        <v>22</v>
      </c>
      <c r="J2923" s="7" t="s">
        <v>788</v>
      </c>
      <c r="K2923" s="7" t="s">
        <v>23</v>
      </c>
      <c r="L2923" s="7">
        <v>0</v>
      </c>
      <c r="M2923" s="7">
        <v>0</v>
      </c>
      <c r="N2923" s="7">
        <f>Produccion[[#This Row],[Cant. Bolsas]]*Produccion[[#This Row],[Kilos Bolsa]]</f>
        <v>0</v>
      </c>
      <c r="O2923" s="8" t="s">
        <v>45</v>
      </c>
      <c r="P2923" s="29">
        <f>Produccion[[#This Row],[Kilos Producidos]]*VLOOKUP(Produccion[[#This Row],[PRODUCTO]],ValorXKG[#All],2,FALSE)</f>
        <v>0</v>
      </c>
    </row>
    <row r="2924" spans="4:16" x14ac:dyDescent="0.25">
      <c r="D2924" s="4" t="s">
        <v>825</v>
      </c>
      <c r="E2924" s="5">
        <v>44987</v>
      </c>
      <c r="F2924" s="6">
        <v>0.25</v>
      </c>
      <c r="G2924" s="6">
        <v>0.58333333333333337</v>
      </c>
      <c r="H2924" s="6">
        <f>MOD(Produccion[HORA FIN]-Produccion[HORA INICIO],1)</f>
        <v>0.33333333333333337</v>
      </c>
      <c r="I2924" s="16" t="s">
        <v>22</v>
      </c>
      <c r="J2924" s="7" t="s">
        <v>66</v>
      </c>
      <c r="K2924" s="7" t="s">
        <v>23</v>
      </c>
      <c r="L2924" s="7"/>
      <c r="M2924" s="7"/>
      <c r="N2924" s="7">
        <f>Produccion[[#This Row],[Cant. Bolsas]]*Produccion[[#This Row],[Kilos Bolsa]]</f>
        <v>0</v>
      </c>
      <c r="O2924" s="8" t="s">
        <v>45</v>
      </c>
      <c r="P2924" s="29">
        <f>Produccion[[#This Row],[Kilos Producidos]]*VLOOKUP(Produccion[[#This Row],[PRODUCTO]],ValorXKG[#All],2,FALSE)</f>
        <v>0</v>
      </c>
    </row>
    <row r="2925" spans="4:16" x14ac:dyDescent="0.25">
      <c r="D2925" s="4" t="s">
        <v>824</v>
      </c>
      <c r="E2925" s="5">
        <v>44987</v>
      </c>
      <c r="F2925" s="6">
        <v>0.58333333333333337</v>
      </c>
      <c r="G2925" s="6">
        <v>0.77083333333333337</v>
      </c>
      <c r="H2925" s="6">
        <f>MOD(Produccion[HORA FIN]-Produccion[HORA INICIO],1)</f>
        <v>0.1875</v>
      </c>
      <c r="I2925" s="16" t="s">
        <v>22</v>
      </c>
      <c r="J2925" s="7" t="s">
        <v>783</v>
      </c>
      <c r="K2925" s="7" t="s">
        <v>23</v>
      </c>
      <c r="L2925" s="7"/>
      <c r="M2925" s="7"/>
      <c r="N2925" s="7">
        <f>Produccion[[#This Row],[Cant. Bolsas]]*Produccion[[#This Row],[Kilos Bolsa]]</f>
        <v>0</v>
      </c>
      <c r="O2925" s="8" t="s">
        <v>692</v>
      </c>
      <c r="P2925" s="29">
        <f>Produccion[[#This Row],[Kilos Producidos]]*VLOOKUP(Produccion[[#This Row],[PRODUCTO]],ValorXKG[#All],2,FALSE)</f>
        <v>0</v>
      </c>
    </row>
    <row r="2926" spans="4:16" x14ac:dyDescent="0.25">
      <c r="D2926" s="4" t="s">
        <v>824</v>
      </c>
      <c r="E2926" s="5">
        <v>44987</v>
      </c>
      <c r="F2926" s="6">
        <v>0.77083333333333337</v>
      </c>
      <c r="G2926" s="6">
        <v>0.91666666666666663</v>
      </c>
      <c r="H2926" s="6">
        <f>MOD(Produccion[HORA FIN]-Produccion[HORA INICIO],1)</f>
        <v>0.14583333333333326</v>
      </c>
      <c r="I2926" s="16" t="s">
        <v>344</v>
      </c>
      <c r="J2926" s="7" t="s">
        <v>783</v>
      </c>
      <c r="K2926" s="7" t="s">
        <v>331</v>
      </c>
      <c r="L2926" s="7">
        <v>33</v>
      </c>
      <c r="M2926" s="7">
        <v>30</v>
      </c>
      <c r="N2926" s="7">
        <f>Produccion[[#This Row],[Cant. Bolsas]]*Produccion[[#This Row],[Kilos Bolsa]]</f>
        <v>990</v>
      </c>
      <c r="O2926" s="8" t="s">
        <v>827</v>
      </c>
      <c r="P2926" s="29">
        <f>Produccion[[#This Row],[Kilos Producidos]]*VLOOKUP(Produccion[[#This Row],[PRODUCTO]],ValorXKG[#All],2,FALSE)</f>
        <v>113850</v>
      </c>
    </row>
    <row r="2927" spans="4:16" x14ac:dyDescent="0.25">
      <c r="D2927" s="4" t="s">
        <v>826</v>
      </c>
      <c r="E2927" s="5">
        <v>44987</v>
      </c>
      <c r="F2927" s="6">
        <v>0.91666666666666663</v>
      </c>
      <c r="G2927" s="6">
        <v>9.0277777777777776E-2</v>
      </c>
      <c r="H2927" s="6">
        <f>MOD(Produccion[HORA FIN]-Produccion[HORA INICIO],1)</f>
        <v>0.17361111111111116</v>
      </c>
      <c r="I2927" s="16" t="s">
        <v>419</v>
      </c>
      <c r="J2927" s="7" t="s">
        <v>788</v>
      </c>
      <c r="K2927" s="7" t="s">
        <v>331</v>
      </c>
      <c r="L2927" s="7">
        <v>33</v>
      </c>
      <c r="M2927" s="7">
        <v>30</v>
      </c>
      <c r="N2927" s="7">
        <f>Produccion[[#This Row],[Cant. Bolsas]]*Produccion[[#This Row],[Kilos Bolsa]]</f>
        <v>990</v>
      </c>
      <c r="O2927" s="8" t="s">
        <v>827</v>
      </c>
      <c r="P2927" s="29">
        <f>Produccion[[#This Row],[Kilos Producidos]]*VLOOKUP(Produccion[[#This Row],[PRODUCTO]],ValorXKG[#All],2,FALSE)</f>
        <v>113850</v>
      </c>
    </row>
    <row r="2928" spans="4:16" x14ac:dyDescent="0.25">
      <c r="D2928" s="4" t="s">
        <v>826</v>
      </c>
      <c r="E2928" s="5">
        <v>44987</v>
      </c>
      <c r="F2928" s="6">
        <v>9.0277777777777776E-2</v>
      </c>
      <c r="G2928" s="6">
        <v>0.25</v>
      </c>
      <c r="H2928" s="6">
        <f>MOD(Produccion[HORA FIN]-Produccion[HORA INICIO],1)</f>
        <v>0.15972222222222221</v>
      </c>
      <c r="I2928" s="16" t="s">
        <v>693</v>
      </c>
      <c r="J2928" s="7" t="s">
        <v>788</v>
      </c>
      <c r="K2928" s="7" t="s">
        <v>32</v>
      </c>
      <c r="L2928" s="7">
        <v>40</v>
      </c>
      <c r="M2928" s="7">
        <v>30</v>
      </c>
      <c r="N2928" s="7">
        <f>Produccion[[#This Row],[Cant. Bolsas]]*Produccion[[#This Row],[Kilos Bolsa]]</f>
        <v>1200</v>
      </c>
      <c r="O2928" s="8" t="s">
        <v>827</v>
      </c>
      <c r="P2928" s="29">
        <f>Produccion[[#This Row],[Kilos Producidos]]*VLOOKUP(Produccion[[#This Row],[PRODUCTO]],ValorXKG[#All],2,FALSE)</f>
        <v>138000</v>
      </c>
    </row>
    <row r="2929" spans="4:16" x14ac:dyDescent="0.25">
      <c r="D2929" s="4" t="s">
        <v>825</v>
      </c>
      <c r="E2929" s="5">
        <v>44988</v>
      </c>
      <c r="F2929" s="6">
        <v>0.25</v>
      </c>
      <c r="G2929" s="6">
        <v>0.41666666666666669</v>
      </c>
      <c r="H2929" s="6">
        <f>MOD(Produccion[HORA FIN]-Produccion[HORA INICIO],1)</f>
        <v>0.16666666666666669</v>
      </c>
      <c r="I2929" s="16" t="s">
        <v>62</v>
      </c>
      <c r="J2929" s="7" t="s">
        <v>66</v>
      </c>
      <c r="K2929" s="7" t="s">
        <v>32</v>
      </c>
      <c r="L2929" s="7">
        <v>40</v>
      </c>
      <c r="M2929" s="7">
        <v>30</v>
      </c>
      <c r="N2929" s="7">
        <f>Produccion[[#This Row],[Cant. Bolsas]]*Produccion[[#This Row],[Kilos Bolsa]]</f>
        <v>1200</v>
      </c>
      <c r="O2929" s="8" t="s">
        <v>827</v>
      </c>
      <c r="P2929" s="29">
        <f>Produccion[[#This Row],[Kilos Producidos]]*VLOOKUP(Produccion[[#This Row],[PRODUCTO]],ValorXKG[#All],2,FALSE)</f>
        <v>138000</v>
      </c>
    </row>
    <row r="2930" spans="4:16" x14ac:dyDescent="0.25">
      <c r="D2930" s="4" t="s">
        <v>825</v>
      </c>
      <c r="E2930" s="5">
        <v>44988</v>
      </c>
      <c r="F2930" s="6">
        <v>0.41666666666666669</v>
      </c>
      <c r="G2930" s="6">
        <v>0.4375</v>
      </c>
      <c r="H2930" s="6">
        <f>MOD(Produccion[HORA FIN]-Produccion[HORA INICIO],1)</f>
        <v>2.0833333333333315E-2</v>
      </c>
      <c r="I2930" s="16" t="s">
        <v>22</v>
      </c>
      <c r="J2930" s="7" t="s">
        <v>66</v>
      </c>
      <c r="K2930" s="7" t="s">
        <v>23</v>
      </c>
      <c r="L2930" s="7"/>
      <c r="M2930" s="7"/>
      <c r="N2930" s="7">
        <f>Produccion[[#This Row],[Cant. Bolsas]]*Produccion[[#This Row],[Kilos Bolsa]]</f>
        <v>0</v>
      </c>
      <c r="O2930" s="8" t="s">
        <v>45</v>
      </c>
      <c r="P2930" s="29">
        <f>Produccion[[#This Row],[Kilos Producidos]]*VLOOKUP(Produccion[[#This Row],[PRODUCTO]],ValorXKG[#All],2,FALSE)</f>
        <v>0</v>
      </c>
    </row>
    <row r="2931" spans="4:16" x14ac:dyDescent="0.25">
      <c r="D2931" s="4" t="s">
        <v>825</v>
      </c>
      <c r="E2931" s="5">
        <v>44988</v>
      </c>
      <c r="F2931" s="6">
        <v>0.4375</v>
      </c>
      <c r="G2931" s="6">
        <v>0.58333333333333337</v>
      </c>
      <c r="H2931" s="6">
        <f>MOD(Produccion[HORA FIN]-Produccion[HORA INICIO],1)</f>
        <v>0.14583333333333337</v>
      </c>
      <c r="I2931" s="16" t="s">
        <v>694</v>
      </c>
      <c r="J2931" s="7" t="s">
        <v>66</v>
      </c>
      <c r="K2931" s="7" t="s">
        <v>36</v>
      </c>
      <c r="L2931" s="7">
        <v>27</v>
      </c>
      <c r="M2931" s="7">
        <v>30</v>
      </c>
      <c r="N2931" s="7">
        <f>Produccion[[#This Row],[Cant. Bolsas]]*Produccion[[#This Row],[Kilos Bolsa]]</f>
        <v>810</v>
      </c>
      <c r="O2931" s="8" t="s">
        <v>827</v>
      </c>
      <c r="P2931" s="29">
        <f>Produccion[[#This Row],[Kilos Producidos]]*VLOOKUP(Produccion[[#This Row],[PRODUCTO]],ValorXKG[#All],2,FALSE)</f>
        <v>93150</v>
      </c>
    </row>
    <row r="2932" spans="4:16" x14ac:dyDescent="0.25">
      <c r="D2932" s="4" t="s">
        <v>825</v>
      </c>
      <c r="E2932" s="5">
        <v>44988</v>
      </c>
      <c r="F2932" s="6">
        <v>0.4375</v>
      </c>
      <c r="G2932" s="6">
        <v>0.58333333333333337</v>
      </c>
      <c r="H2932" s="6">
        <f>MOD(Produccion[HORA FIN]-Produccion[HORA INICIO],1)</f>
        <v>0.14583333333333337</v>
      </c>
      <c r="I2932" s="16" t="s">
        <v>336</v>
      </c>
      <c r="J2932" s="7" t="s">
        <v>66</v>
      </c>
      <c r="K2932" s="7" t="s">
        <v>38</v>
      </c>
      <c r="L2932" s="7">
        <v>27</v>
      </c>
      <c r="M2932" s="7">
        <v>20</v>
      </c>
      <c r="N2932" s="7">
        <f>Produccion[[#This Row],[Cant. Bolsas]]*Produccion[[#This Row],[Kilos Bolsa]]</f>
        <v>540</v>
      </c>
      <c r="O2932" s="8" t="s">
        <v>827</v>
      </c>
      <c r="P2932" s="29">
        <f>Produccion[[#This Row],[Kilos Producidos]]*VLOOKUP(Produccion[[#This Row],[PRODUCTO]],ValorXKG[#All],2,FALSE)</f>
        <v>89100</v>
      </c>
    </row>
    <row r="2933" spans="4:16" x14ac:dyDescent="0.25">
      <c r="D2933" s="4" t="s">
        <v>824</v>
      </c>
      <c r="E2933" s="5">
        <v>44988</v>
      </c>
      <c r="F2933" s="6">
        <v>0.58333333333333337</v>
      </c>
      <c r="G2933" s="6">
        <v>0.91666666666666663</v>
      </c>
      <c r="H2933" s="6">
        <f>MOD(Produccion[HORA FIN]-Produccion[HORA INICIO],1)</f>
        <v>0.33333333333333326</v>
      </c>
      <c r="I2933" s="16" t="s">
        <v>141</v>
      </c>
      <c r="J2933" s="7" t="s">
        <v>783</v>
      </c>
      <c r="K2933" s="7" t="s">
        <v>36</v>
      </c>
      <c r="L2933" s="7">
        <v>44</v>
      </c>
      <c r="M2933" s="7">
        <v>30</v>
      </c>
      <c r="N2933" s="7">
        <f>Produccion[[#This Row],[Cant. Bolsas]]*Produccion[[#This Row],[Kilos Bolsa]]</f>
        <v>1320</v>
      </c>
      <c r="O2933" s="8" t="s">
        <v>827</v>
      </c>
      <c r="P2933" s="29">
        <f>Produccion[[#This Row],[Kilos Producidos]]*VLOOKUP(Produccion[[#This Row],[PRODUCTO]],ValorXKG[#All],2,FALSE)</f>
        <v>151800</v>
      </c>
    </row>
    <row r="2934" spans="4:16" x14ac:dyDescent="0.25">
      <c r="D2934" s="4" t="s">
        <v>824</v>
      </c>
      <c r="E2934" s="5">
        <v>44988</v>
      </c>
      <c r="F2934" s="6">
        <v>0.58333333333333337</v>
      </c>
      <c r="G2934" s="6">
        <v>0.91666666666666663</v>
      </c>
      <c r="H2934" s="6">
        <f>MOD(Produccion[HORA FIN]-Produccion[HORA INICIO],1)</f>
        <v>0.33333333333333326</v>
      </c>
      <c r="I2934" s="16" t="s">
        <v>325</v>
      </c>
      <c r="J2934" s="7" t="s">
        <v>783</v>
      </c>
      <c r="K2934" s="7" t="s">
        <v>38</v>
      </c>
      <c r="L2934" s="7">
        <v>44</v>
      </c>
      <c r="M2934" s="7">
        <v>20</v>
      </c>
      <c r="N2934" s="7">
        <f>Produccion[[#This Row],[Cant. Bolsas]]*Produccion[[#This Row],[Kilos Bolsa]]</f>
        <v>880</v>
      </c>
      <c r="O2934" s="8" t="s">
        <v>827</v>
      </c>
      <c r="P2934" s="29">
        <f>Produccion[[#This Row],[Kilos Producidos]]*VLOOKUP(Produccion[[#This Row],[PRODUCTO]],ValorXKG[#All],2,FALSE)</f>
        <v>145200</v>
      </c>
    </row>
    <row r="2935" spans="4:16" x14ac:dyDescent="0.25">
      <c r="D2935" s="4" t="s">
        <v>826</v>
      </c>
      <c r="E2935" s="5">
        <v>44988</v>
      </c>
      <c r="F2935" s="6">
        <v>0.91666666666666663</v>
      </c>
      <c r="G2935" s="6">
        <v>0.21527777777777779</v>
      </c>
      <c r="H2935" s="6">
        <f>MOD(Produccion[HORA FIN]-Produccion[HORA INICIO],1)</f>
        <v>0.29861111111111116</v>
      </c>
      <c r="I2935" s="16" t="s">
        <v>695</v>
      </c>
      <c r="J2935" s="7" t="s">
        <v>788</v>
      </c>
      <c r="K2935" s="7" t="s">
        <v>19</v>
      </c>
      <c r="L2935" s="7">
        <v>135</v>
      </c>
      <c r="M2935" s="7">
        <v>18</v>
      </c>
      <c r="N2935" s="7">
        <f>Produccion[[#This Row],[Cant. Bolsas]]*Produccion[[#This Row],[Kilos Bolsa]]</f>
        <v>2430</v>
      </c>
      <c r="O2935" s="8" t="s">
        <v>827</v>
      </c>
      <c r="P2935" s="29">
        <f>Produccion[[#This Row],[Kilos Producidos]]*VLOOKUP(Produccion[[#This Row],[PRODUCTO]],ValorXKG[#All],2,FALSE)</f>
        <v>243000</v>
      </c>
    </row>
    <row r="2936" spans="4:16" x14ac:dyDescent="0.25">
      <c r="D2936" s="4" t="s">
        <v>826</v>
      </c>
      <c r="E2936" s="5">
        <v>44988</v>
      </c>
      <c r="F2936" s="6">
        <v>0.21527777777777779</v>
      </c>
      <c r="G2936" s="6">
        <v>0.25</v>
      </c>
      <c r="H2936" s="6">
        <f>MOD(Produccion[HORA FIN]-Produccion[HORA INICIO],1)</f>
        <v>3.472222222222221E-2</v>
      </c>
      <c r="I2936" s="16" t="s">
        <v>22</v>
      </c>
      <c r="J2936" s="7" t="s">
        <v>788</v>
      </c>
      <c r="K2936" s="7" t="s">
        <v>23</v>
      </c>
      <c r="L2936" s="7">
        <v>0</v>
      </c>
      <c r="M2936" s="7">
        <v>0</v>
      </c>
      <c r="N2936" s="7">
        <f>Produccion[[#This Row],[Cant. Bolsas]]*Produccion[[#This Row],[Kilos Bolsa]]</f>
        <v>0</v>
      </c>
      <c r="O2936" s="8" t="s">
        <v>49</v>
      </c>
      <c r="P2936" s="29">
        <f>Produccion[[#This Row],[Kilos Producidos]]*VLOOKUP(Produccion[[#This Row],[PRODUCTO]],ValorXKG[#All],2,FALSE)</f>
        <v>0</v>
      </c>
    </row>
    <row r="2937" spans="4:16" x14ac:dyDescent="0.25">
      <c r="D2937" s="4" t="s">
        <v>825</v>
      </c>
      <c r="E2937" s="5">
        <v>44991</v>
      </c>
      <c r="F2937" s="6">
        <v>0.25</v>
      </c>
      <c r="G2937" s="6">
        <v>0.29166666666666669</v>
      </c>
      <c r="H2937" s="6">
        <f>MOD(Produccion[HORA FIN]-Produccion[HORA INICIO],1)</f>
        <v>4.1666666666666685E-2</v>
      </c>
      <c r="I2937" s="16" t="s">
        <v>22</v>
      </c>
      <c r="J2937" s="7" t="s">
        <v>66</v>
      </c>
      <c r="K2937" s="7" t="s">
        <v>23</v>
      </c>
      <c r="L2937" s="7"/>
      <c r="M2937" s="7"/>
      <c r="N2937" s="7">
        <f>Produccion[[#This Row],[Cant. Bolsas]]*Produccion[[#This Row],[Kilos Bolsa]]</f>
        <v>0</v>
      </c>
      <c r="O2937" s="8" t="s">
        <v>45</v>
      </c>
      <c r="P2937" s="29">
        <f>Produccion[[#This Row],[Kilos Producidos]]*VLOOKUP(Produccion[[#This Row],[PRODUCTO]],ValorXKG[#All],2,FALSE)</f>
        <v>0</v>
      </c>
    </row>
    <row r="2938" spans="4:16" x14ac:dyDescent="0.25">
      <c r="D2938" s="4" t="s">
        <v>825</v>
      </c>
      <c r="E2938" s="5">
        <v>44991</v>
      </c>
      <c r="F2938" s="6">
        <v>0.29166666666666669</v>
      </c>
      <c r="G2938" s="6">
        <v>0.58333333333333337</v>
      </c>
      <c r="H2938" s="6">
        <f>MOD(Produccion[HORA FIN]-Produccion[HORA INICIO],1)</f>
        <v>0.29166666666666669</v>
      </c>
      <c r="I2938" s="16" t="s">
        <v>696</v>
      </c>
      <c r="J2938" s="7" t="s">
        <v>66</v>
      </c>
      <c r="K2938" s="7" t="s">
        <v>19</v>
      </c>
      <c r="L2938" s="7">
        <v>176</v>
      </c>
      <c r="M2938" s="7">
        <v>18</v>
      </c>
      <c r="N2938" s="7">
        <f>Produccion[[#This Row],[Cant. Bolsas]]*Produccion[[#This Row],[Kilos Bolsa]]</f>
        <v>3168</v>
      </c>
      <c r="O2938" s="8" t="s">
        <v>827</v>
      </c>
      <c r="P2938" s="29">
        <f>Produccion[[#This Row],[Kilos Producidos]]*VLOOKUP(Produccion[[#This Row],[PRODUCTO]],ValorXKG[#All],2,FALSE)</f>
        <v>316800</v>
      </c>
    </row>
    <row r="2939" spans="4:16" x14ac:dyDescent="0.25">
      <c r="D2939" s="4" t="s">
        <v>824</v>
      </c>
      <c r="E2939" s="5">
        <v>44991</v>
      </c>
      <c r="F2939" s="6">
        <v>0.58333333333333337</v>
      </c>
      <c r="G2939" s="6">
        <v>0.66666666666666663</v>
      </c>
      <c r="H2939" s="6">
        <f>MOD(Produccion[HORA FIN]-Produccion[HORA INICIO],1)</f>
        <v>8.3333333333333259E-2</v>
      </c>
      <c r="I2939" s="16" t="s">
        <v>22</v>
      </c>
      <c r="J2939" s="7" t="s">
        <v>783</v>
      </c>
      <c r="K2939" s="7" t="s">
        <v>23</v>
      </c>
      <c r="L2939" s="7"/>
      <c r="M2939" s="7"/>
      <c r="N2939" s="7">
        <f>Produccion[[#This Row],[Cant. Bolsas]]*Produccion[[#This Row],[Kilos Bolsa]]</f>
        <v>0</v>
      </c>
      <c r="O2939" s="8" t="s">
        <v>45</v>
      </c>
      <c r="P2939" s="29">
        <f>Produccion[[#This Row],[Kilos Producidos]]*VLOOKUP(Produccion[[#This Row],[PRODUCTO]],ValorXKG[#All],2,FALSE)</f>
        <v>0</v>
      </c>
    </row>
    <row r="2940" spans="4:16" x14ac:dyDescent="0.25">
      <c r="D2940" s="4" t="s">
        <v>824</v>
      </c>
      <c r="E2940" s="5">
        <v>44991</v>
      </c>
      <c r="F2940" s="6">
        <v>0.66666666666666663</v>
      </c>
      <c r="G2940" s="6">
        <v>0.83333333333333337</v>
      </c>
      <c r="H2940" s="6">
        <f>MOD(Produccion[HORA FIN]-Produccion[HORA INICIO],1)</f>
        <v>0.16666666666666674</v>
      </c>
      <c r="I2940" s="16" t="s">
        <v>697</v>
      </c>
      <c r="J2940" s="7" t="s">
        <v>783</v>
      </c>
      <c r="K2940" s="7" t="s">
        <v>19</v>
      </c>
      <c r="L2940" s="7">
        <v>73</v>
      </c>
      <c r="M2940" s="7">
        <v>18</v>
      </c>
      <c r="N2940" s="7">
        <f>Produccion[[#This Row],[Cant. Bolsas]]*Produccion[[#This Row],[Kilos Bolsa]]</f>
        <v>1314</v>
      </c>
      <c r="O2940" s="8" t="s">
        <v>827</v>
      </c>
      <c r="P2940" s="29">
        <f>Produccion[[#This Row],[Kilos Producidos]]*VLOOKUP(Produccion[[#This Row],[PRODUCTO]],ValorXKG[#All],2,FALSE)</f>
        <v>131400</v>
      </c>
    </row>
    <row r="2941" spans="4:16" x14ac:dyDescent="0.25">
      <c r="D2941" s="4" t="s">
        <v>824</v>
      </c>
      <c r="E2941" s="5">
        <v>44991</v>
      </c>
      <c r="F2941" s="6">
        <v>0.83333333333333337</v>
      </c>
      <c r="G2941" s="6">
        <v>0.88888888888888884</v>
      </c>
      <c r="H2941" s="6">
        <f>MOD(Produccion[HORA FIN]-Produccion[HORA INICIO],1)</f>
        <v>5.5555555555555469E-2</v>
      </c>
      <c r="I2941" s="16" t="s">
        <v>22</v>
      </c>
      <c r="J2941" s="7" t="s">
        <v>783</v>
      </c>
      <c r="K2941" s="7" t="s">
        <v>23</v>
      </c>
      <c r="L2941" s="7"/>
      <c r="M2941" s="7"/>
      <c r="N2941" s="7">
        <f>Produccion[[#This Row],[Cant. Bolsas]]*Produccion[[#This Row],[Kilos Bolsa]]</f>
        <v>0</v>
      </c>
      <c r="O2941" s="8" t="s">
        <v>24</v>
      </c>
      <c r="P2941" s="29">
        <f>Produccion[[#This Row],[Kilos Producidos]]*VLOOKUP(Produccion[[#This Row],[PRODUCTO]],ValorXKG[#All],2,FALSE)</f>
        <v>0</v>
      </c>
    </row>
    <row r="2942" spans="4:16" x14ac:dyDescent="0.25">
      <c r="D2942" s="4" t="s">
        <v>824</v>
      </c>
      <c r="E2942" s="5">
        <v>44991</v>
      </c>
      <c r="F2942" s="6">
        <v>0.88888888888888884</v>
      </c>
      <c r="G2942" s="6">
        <v>0.91666666666666663</v>
      </c>
      <c r="H2942" s="6">
        <f>MOD(Produccion[HORA FIN]-Produccion[HORA INICIO],1)</f>
        <v>2.777777777777779E-2</v>
      </c>
      <c r="I2942" s="16" t="s">
        <v>698</v>
      </c>
      <c r="J2942" s="7" t="s">
        <v>783</v>
      </c>
      <c r="K2942" s="7" t="s">
        <v>13</v>
      </c>
      <c r="L2942" s="7">
        <v>20</v>
      </c>
      <c r="M2942" s="7">
        <v>18</v>
      </c>
      <c r="N2942" s="7">
        <f>Produccion[[#This Row],[Cant. Bolsas]]*Produccion[[#This Row],[Kilos Bolsa]]</f>
        <v>360</v>
      </c>
      <c r="O2942" s="8" t="s">
        <v>827</v>
      </c>
      <c r="P2942" s="29">
        <f>Produccion[[#This Row],[Kilos Producidos]]*VLOOKUP(Produccion[[#This Row],[PRODUCTO]],ValorXKG[#All],2,FALSE)</f>
        <v>36000</v>
      </c>
    </row>
    <row r="2943" spans="4:16" x14ac:dyDescent="0.25">
      <c r="D2943" s="4" t="s">
        <v>826</v>
      </c>
      <c r="E2943" s="5">
        <v>44991</v>
      </c>
      <c r="F2943" s="6">
        <v>0.91666666666666663</v>
      </c>
      <c r="G2943" s="6">
        <v>0.25</v>
      </c>
      <c r="H2943" s="6">
        <f>MOD(Produccion[HORA FIN]-Produccion[HORA INICIO],1)</f>
        <v>0.33333333333333337</v>
      </c>
      <c r="I2943" s="16" t="s">
        <v>699</v>
      </c>
      <c r="J2943" s="7" t="s">
        <v>789</v>
      </c>
      <c r="K2943" s="7" t="s">
        <v>13</v>
      </c>
      <c r="L2943" s="7">
        <v>119</v>
      </c>
      <c r="M2943" s="7">
        <v>18</v>
      </c>
      <c r="N2943" s="7">
        <f>Produccion[[#This Row],[Cant. Bolsas]]*Produccion[[#This Row],[Kilos Bolsa]]</f>
        <v>2142</v>
      </c>
      <c r="O2943" s="8" t="s">
        <v>827</v>
      </c>
      <c r="P2943" s="29">
        <f>Produccion[[#This Row],[Kilos Producidos]]*VLOOKUP(Produccion[[#This Row],[PRODUCTO]],ValorXKG[#All],2,FALSE)</f>
        <v>214200</v>
      </c>
    </row>
    <row r="2944" spans="4:16" x14ac:dyDescent="0.25">
      <c r="D2944" s="4" t="s">
        <v>825</v>
      </c>
      <c r="E2944" s="5">
        <v>44992</v>
      </c>
      <c r="F2944" s="6">
        <v>0.25</v>
      </c>
      <c r="G2944" s="6">
        <v>0.38194444444444442</v>
      </c>
      <c r="H2944" s="6">
        <f>MOD(Produccion[HORA FIN]-Produccion[HORA INICIO],1)</f>
        <v>0.13194444444444442</v>
      </c>
      <c r="I2944" s="16" t="s">
        <v>700</v>
      </c>
      <c r="J2944" s="7" t="s">
        <v>66</v>
      </c>
      <c r="K2944" s="7" t="s">
        <v>13</v>
      </c>
      <c r="L2944" s="7">
        <v>53</v>
      </c>
      <c r="M2944" s="7">
        <v>18</v>
      </c>
      <c r="N2944" s="7">
        <f>Produccion[[#This Row],[Cant. Bolsas]]*Produccion[[#This Row],[Kilos Bolsa]]</f>
        <v>954</v>
      </c>
      <c r="O2944" s="8" t="s">
        <v>827</v>
      </c>
      <c r="P2944" s="29">
        <f>Produccion[[#This Row],[Kilos Producidos]]*VLOOKUP(Produccion[[#This Row],[PRODUCTO]],ValorXKG[#All],2,FALSE)</f>
        <v>95400</v>
      </c>
    </row>
    <row r="2945" spans="4:16" x14ac:dyDescent="0.25">
      <c r="D2945" s="4" t="s">
        <v>825</v>
      </c>
      <c r="E2945" s="5">
        <v>44992</v>
      </c>
      <c r="F2945" s="6">
        <v>0.38194444444444442</v>
      </c>
      <c r="G2945" s="6">
        <v>0.45833333333333331</v>
      </c>
      <c r="H2945" s="6">
        <f>MOD(Produccion[HORA FIN]-Produccion[HORA INICIO],1)</f>
        <v>7.6388888888888895E-2</v>
      </c>
      <c r="I2945" s="16" t="s">
        <v>22</v>
      </c>
      <c r="J2945" s="7" t="s">
        <v>66</v>
      </c>
      <c r="K2945" s="7" t="s">
        <v>23</v>
      </c>
      <c r="L2945" s="7"/>
      <c r="M2945" s="7"/>
      <c r="N2945" s="7">
        <f>Produccion[[#This Row],[Cant. Bolsas]]*Produccion[[#This Row],[Kilos Bolsa]]</f>
        <v>0</v>
      </c>
      <c r="O2945" s="8" t="s">
        <v>28</v>
      </c>
      <c r="P2945" s="29">
        <f>Produccion[[#This Row],[Kilos Producidos]]*VLOOKUP(Produccion[[#This Row],[PRODUCTO]],ValorXKG[#All],2,FALSE)</f>
        <v>0</v>
      </c>
    </row>
    <row r="2946" spans="4:16" x14ac:dyDescent="0.25">
      <c r="D2946" s="4" t="s">
        <v>825</v>
      </c>
      <c r="E2946" s="5">
        <v>44992</v>
      </c>
      <c r="F2946" s="6">
        <v>0.45833333333333331</v>
      </c>
      <c r="G2946" s="6">
        <v>0.58333333333333337</v>
      </c>
      <c r="H2946" s="6">
        <f>MOD(Produccion[HORA FIN]-Produccion[HORA INICIO],1)</f>
        <v>0.12500000000000006</v>
      </c>
      <c r="I2946" s="16" t="s">
        <v>701</v>
      </c>
      <c r="J2946" s="7" t="s">
        <v>66</v>
      </c>
      <c r="K2946" s="7" t="s">
        <v>13</v>
      </c>
      <c r="L2946" s="7">
        <v>78</v>
      </c>
      <c r="M2946" s="7">
        <v>18</v>
      </c>
      <c r="N2946" s="7">
        <f>Produccion[[#This Row],[Cant. Bolsas]]*Produccion[[#This Row],[Kilos Bolsa]]</f>
        <v>1404</v>
      </c>
      <c r="O2946" s="8" t="s">
        <v>827</v>
      </c>
      <c r="P2946" s="29">
        <f>Produccion[[#This Row],[Kilos Producidos]]*VLOOKUP(Produccion[[#This Row],[PRODUCTO]],ValorXKG[#All],2,FALSE)</f>
        <v>140400</v>
      </c>
    </row>
    <row r="2947" spans="4:16" x14ac:dyDescent="0.25">
      <c r="D2947" s="4" t="s">
        <v>824</v>
      </c>
      <c r="E2947" s="5">
        <v>44992</v>
      </c>
      <c r="F2947" s="6">
        <v>0.58333333333333337</v>
      </c>
      <c r="G2947" s="6">
        <v>0.91666666666666663</v>
      </c>
      <c r="H2947" s="6">
        <f>MOD(Produccion[HORA FIN]-Produccion[HORA INICIO],1)</f>
        <v>0.33333333333333326</v>
      </c>
      <c r="I2947" s="16" t="s">
        <v>506</v>
      </c>
      <c r="J2947" s="7" t="s">
        <v>783</v>
      </c>
      <c r="K2947" s="7" t="s">
        <v>13</v>
      </c>
      <c r="L2947" s="7">
        <v>192</v>
      </c>
      <c r="M2947" s="7">
        <v>18</v>
      </c>
      <c r="N2947" s="7">
        <f>Produccion[[#This Row],[Cant. Bolsas]]*Produccion[[#This Row],[Kilos Bolsa]]</f>
        <v>3456</v>
      </c>
      <c r="O2947" s="8" t="s">
        <v>827</v>
      </c>
      <c r="P2947" s="29">
        <f>Produccion[[#This Row],[Kilos Producidos]]*VLOOKUP(Produccion[[#This Row],[PRODUCTO]],ValorXKG[#All],2,FALSE)</f>
        <v>345600</v>
      </c>
    </row>
    <row r="2948" spans="4:16" x14ac:dyDescent="0.25">
      <c r="D2948" s="4" t="s">
        <v>824</v>
      </c>
      <c r="E2948" s="5">
        <v>44993</v>
      </c>
      <c r="F2948" s="6">
        <v>0.58333333333333337</v>
      </c>
      <c r="G2948" s="6">
        <v>0.70833333333333337</v>
      </c>
      <c r="H2948" s="6">
        <f>MOD(Produccion[HORA FIN]-Produccion[HORA INICIO],1)</f>
        <v>0.125</v>
      </c>
      <c r="I2948" s="16" t="s">
        <v>104</v>
      </c>
      <c r="J2948" s="7" t="s">
        <v>783</v>
      </c>
      <c r="K2948" s="7" t="s">
        <v>64</v>
      </c>
      <c r="L2948" s="7">
        <v>32</v>
      </c>
      <c r="M2948" s="7">
        <v>30</v>
      </c>
      <c r="N2948" s="7">
        <f>Produccion[[#This Row],[Cant. Bolsas]]*Produccion[[#This Row],[Kilos Bolsa]]</f>
        <v>960</v>
      </c>
      <c r="O2948" s="8" t="s">
        <v>827</v>
      </c>
      <c r="P2948" s="29">
        <f>Produccion[[#This Row],[Kilos Producidos]]*VLOOKUP(Produccion[[#This Row],[PRODUCTO]],ValorXKG[#All],2,FALSE)</f>
        <v>110400</v>
      </c>
    </row>
    <row r="2949" spans="4:16" x14ac:dyDescent="0.25">
      <c r="D2949" s="4" t="s">
        <v>824</v>
      </c>
      <c r="E2949" s="5">
        <v>44993</v>
      </c>
      <c r="F2949" s="6">
        <v>0.70833333333333337</v>
      </c>
      <c r="G2949" s="6">
        <v>0.77083333333333337</v>
      </c>
      <c r="H2949" s="6">
        <f>MOD(Produccion[HORA FIN]-Produccion[HORA INICIO],1)</f>
        <v>6.25E-2</v>
      </c>
      <c r="I2949" s="16" t="s">
        <v>22</v>
      </c>
      <c r="J2949" s="7" t="s">
        <v>783</v>
      </c>
      <c r="K2949" s="7" t="s">
        <v>23</v>
      </c>
      <c r="L2949" s="7"/>
      <c r="M2949" s="7"/>
      <c r="N2949" s="7">
        <f>Produccion[[#This Row],[Cant. Bolsas]]*Produccion[[#This Row],[Kilos Bolsa]]</f>
        <v>0</v>
      </c>
      <c r="O2949" s="8" t="s">
        <v>28</v>
      </c>
      <c r="P2949" s="29">
        <f>Produccion[[#This Row],[Kilos Producidos]]*VLOOKUP(Produccion[[#This Row],[PRODUCTO]],ValorXKG[#All],2,FALSE)</f>
        <v>0</v>
      </c>
    </row>
    <row r="2950" spans="4:16" x14ac:dyDescent="0.25">
      <c r="D2950" s="4" t="s">
        <v>824</v>
      </c>
      <c r="E2950" s="5">
        <v>44993</v>
      </c>
      <c r="F2950" s="6">
        <v>0.77083333333333337</v>
      </c>
      <c r="G2950" s="6">
        <v>0.91666666666666663</v>
      </c>
      <c r="H2950" s="6">
        <f>MOD(Produccion[HORA FIN]-Produccion[HORA INICIO],1)</f>
        <v>0.14583333333333326</v>
      </c>
      <c r="I2950" s="16" t="s">
        <v>694</v>
      </c>
      <c r="J2950" s="7" t="s">
        <v>783</v>
      </c>
      <c r="K2950" s="7" t="s">
        <v>36</v>
      </c>
      <c r="L2950" s="7">
        <v>27</v>
      </c>
      <c r="M2950" s="7">
        <v>30</v>
      </c>
      <c r="N2950" s="7">
        <f>Produccion[[#This Row],[Cant. Bolsas]]*Produccion[[#This Row],[Kilos Bolsa]]</f>
        <v>810</v>
      </c>
      <c r="O2950" s="8" t="s">
        <v>827</v>
      </c>
      <c r="P2950" s="29">
        <f>Produccion[[#This Row],[Kilos Producidos]]*VLOOKUP(Produccion[[#This Row],[PRODUCTO]],ValorXKG[#All],2,FALSE)</f>
        <v>93150</v>
      </c>
    </row>
    <row r="2951" spans="4:16" x14ac:dyDescent="0.25">
      <c r="D2951" s="4" t="s">
        <v>824</v>
      </c>
      <c r="E2951" s="5">
        <v>44993</v>
      </c>
      <c r="F2951" s="6">
        <v>0.77083333333333337</v>
      </c>
      <c r="G2951" s="6">
        <v>0.91666666666666663</v>
      </c>
      <c r="H2951" s="6">
        <f>MOD(Produccion[HORA FIN]-Produccion[HORA INICIO],1)</f>
        <v>0.14583333333333326</v>
      </c>
      <c r="I2951" s="16" t="s">
        <v>336</v>
      </c>
      <c r="J2951" s="7" t="s">
        <v>783</v>
      </c>
      <c r="K2951" s="7" t="s">
        <v>38</v>
      </c>
      <c r="L2951" s="7">
        <v>27</v>
      </c>
      <c r="M2951" s="7">
        <v>20</v>
      </c>
      <c r="N2951" s="7">
        <f>Produccion[[#This Row],[Cant. Bolsas]]*Produccion[[#This Row],[Kilos Bolsa]]</f>
        <v>540</v>
      </c>
      <c r="O2951" s="8" t="s">
        <v>827</v>
      </c>
      <c r="P2951" s="29">
        <f>Produccion[[#This Row],[Kilos Producidos]]*VLOOKUP(Produccion[[#This Row],[PRODUCTO]],ValorXKG[#All],2,FALSE)</f>
        <v>89100</v>
      </c>
    </row>
    <row r="2952" spans="4:16" x14ac:dyDescent="0.25">
      <c r="D2952" s="4" t="s">
        <v>826</v>
      </c>
      <c r="E2952" s="5">
        <v>44993</v>
      </c>
      <c r="F2952" s="6">
        <v>0.91666666666666663</v>
      </c>
      <c r="G2952" s="6">
        <v>0.125</v>
      </c>
      <c r="H2952" s="6">
        <f>MOD(Produccion[HORA FIN]-Produccion[HORA INICIO],1)</f>
        <v>0.20833333333333337</v>
      </c>
      <c r="I2952" s="16" t="s">
        <v>81</v>
      </c>
      <c r="J2952" s="7" t="s">
        <v>789</v>
      </c>
      <c r="K2952" s="7" t="s">
        <v>38</v>
      </c>
      <c r="L2952" s="7">
        <v>27</v>
      </c>
      <c r="M2952" s="7">
        <v>20</v>
      </c>
      <c r="N2952" s="7">
        <f>Produccion[[#This Row],[Cant. Bolsas]]*Produccion[[#This Row],[Kilos Bolsa]]</f>
        <v>540</v>
      </c>
      <c r="O2952" s="8" t="s">
        <v>827</v>
      </c>
      <c r="P2952" s="29">
        <f>Produccion[[#This Row],[Kilos Producidos]]*VLOOKUP(Produccion[[#This Row],[PRODUCTO]],ValorXKG[#All],2,FALSE)</f>
        <v>89100</v>
      </c>
    </row>
    <row r="2953" spans="4:16" x14ac:dyDescent="0.25">
      <c r="D2953" s="4" t="s">
        <v>826</v>
      </c>
      <c r="E2953" s="5">
        <v>44993</v>
      </c>
      <c r="F2953" s="6">
        <v>0.91666666666666663</v>
      </c>
      <c r="G2953" s="6">
        <v>0.125</v>
      </c>
      <c r="H2953" s="6">
        <f>MOD(Produccion[HORA FIN]-Produccion[HORA INICIO],1)</f>
        <v>0.20833333333333337</v>
      </c>
      <c r="I2953" s="16" t="s">
        <v>391</v>
      </c>
      <c r="J2953" s="7" t="s">
        <v>789</v>
      </c>
      <c r="K2953" s="7" t="s">
        <v>36</v>
      </c>
      <c r="L2953" s="7">
        <v>27</v>
      </c>
      <c r="M2953" s="7">
        <v>30</v>
      </c>
      <c r="N2953" s="7">
        <f>Produccion[[#This Row],[Cant. Bolsas]]*Produccion[[#This Row],[Kilos Bolsa]]</f>
        <v>810</v>
      </c>
      <c r="O2953" s="8" t="s">
        <v>827</v>
      </c>
      <c r="P2953" s="29">
        <f>Produccion[[#This Row],[Kilos Producidos]]*VLOOKUP(Produccion[[#This Row],[PRODUCTO]],ValorXKG[#All],2,FALSE)</f>
        <v>93150</v>
      </c>
    </row>
    <row r="2954" spans="4:16" x14ac:dyDescent="0.25">
      <c r="D2954" s="4" t="s">
        <v>826</v>
      </c>
      <c r="E2954" s="5">
        <v>44993</v>
      </c>
      <c r="F2954" s="6">
        <v>0.125</v>
      </c>
      <c r="G2954" s="6">
        <v>0.25</v>
      </c>
      <c r="H2954" s="6">
        <f>MOD(Produccion[HORA FIN]-Produccion[HORA INICIO],1)</f>
        <v>0.125</v>
      </c>
      <c r="I2954" s="16" t="s">
        <v>22</v>
      </c>
      <c r="J2954" s="7" t="s">
        <v>789</v>
      </c>
      <c r="K2954" s="7" t="s">
        <v>23</v>
      </c>
      <c r="L2954" s="7"/>
      <c r="M2954" s="7"/>
      <c r="N2954" s="7">
        <f>Produccion[[#This Row],[Cant. Bolsas]]*Produccion[[#This Row],[Kilos Bolsa]]</f>
        <v>0</v>
      </c>
      <c r="O2954" s="8" t="s">
        <v>49</v>
      </c>
      <c r="P2954" s="29">
        <f>Produccion[[#This Row],[Kilos Producidos]]*VLOOKUP(Produccion[[#This Row],[PRODUCTO]],ValorXKG[#All],2,FALSE)</f>
        <v>0</v>
      </c>
    </row>
    <row r="2955" spans="4:16" x14ac:dyDescent="0.25">
      <c r="D2955" s="4" t="s">
        <v>825</v>
      </c>
      <c r="E2955" s="5">
        <v>44994</v>
      </c>
      <c r="F2955" s="6">
        <v>0.25</v>
      </c>
      <c r="G2955" s="6">
        <v>0.58333333333333337</v>
      </c>
      <c r="H2955" s="6">
        <f>MOD(Produccion[HORA FIN]-Produccion[HORA INICIO],1)</f>
        <v>0.33333333333333337</v>
      </c>
      <c r="I2955" s="16" t="s">
        <v>22</v>
      </c>
      <c r="J2955" s="7" t="s">
        <v>66</v>
      </c>
      <c r="K2955" s="7" t="s">
        <v>23</v>
      </c>
      <c r="L2955" s="7"/>
      <c r="M2955" s="7"/>
      <c r="N2955" s="7">
        <f>Produccion[[#This Row],[Cant. Bolsas]]*Produccion[[#This Row],[Kilos Bolsa]]</f>
        <v>0</v>
      </c>
      <c r="O2955" s="8" t="s">
        <v>49</v>
      </c>
      <c r="P2955" s="29">
        <f>Produccion[[#This Row],[Kilos Producidos]]*VLOOKUP(Produccion[[#This Row],[PRODUCTO]],ValorXKG[#All],2,FALSE)</f>
        <v>0</v>
      </c>
    </row>
    <row r="2956" spans="4:16" x14ac:dyDescent="0.25">
      <c r="D2956" s="4" t="s">
        <v>824</v>
      </c>
      <c r="E2956" s="5">
        <v>44994</v>
      </c>
      <c r="F2956" s="6">
        <v>0.58333333333333337</v>
      </c>
      <c r="G2956" s="6">
        <v>0.70833333333333337</v>
      </c>
      <c r="H2956" s="6">
        <f>MOD(Produccion[HORA FIN]-Produccion[HORA INICIO],1)</f>
        <v>0.125</v>
      </c>
      <c r="I2956" s="16" t="s">
        <v>22</v>
      </c>
      <c r="J2956" s="7" t="s">
        <v>783</v>
      </c>
      <c r="K2956" s="7" t="s">
        <v>23</v>
      </c>
      <c r="L2956" s="7"/>
      <c r="M2956" s="7"/>
      <c r="N2956" s="7">
        <f>Produccion[[#This Row],[Cant. Bolsas]]*Produccion[[#This Row],[Kilos Bolsa]]</f>
        <v>0</v>
      </c>
      <c r="O2956" s="8" t="s">
        <v>49</v>
      </c>
      <c r="P2956" s="29">
        <f>Produccion[[#This Row],[Kilos Producidos]]*VLOOKUP(Produccion[[#This Row],[PRODUCTO]],ValorXKG[#All],2,FALSE)</f>
        <v>0</v>
      </c>
    </row>
    <row r="2957" spans="4:16" x14ac:dyDescent="0.25">
      <c r="D2957" s="4" t="s">
        <v>824</v>
      </c>
      <c r="E2957" s="5">
        <v>44994</v>
      </c>
      <c r="F2957" s="6">
        <v>0.70833333333333337</v>
      </c>
      <c r="G2957" s="6">
        <v>0.91666666666666663</v>
      </c>
      <c r="H2957" s="6">
        <f>MOD(Produccion[HORA FIN]-Produccion[HORA INICIO],1)</f>
        <v>0.20833333333333326</v>
      </c>
      <c r="I2957" s="16" t="s">
        <v>702</v>
      </c>
      <c r="J2957" s="7" t="s">
        <v>783</v>
      </c>
      <c r="K2957" s="7" t="s">
        <v>13</v>
      </c>
      <c r="L2957" s="7">
        <v>126</v>
      </c>
      <c r="M2957" s="7">
        <v>18</v>
      </c>
      <c r="N2957" s="7">
        <f>Produccion[[#This Row],[Cant. Bolsas]]*Produccion[[#This Row],[Kilos Bolsa]]</f>
        <v>2268</v>
      </c>
      <c r="O2957" s="8" t="s">
        <v>827</v>
      </c>
      <c r="P2957" s="29">
        <f>Produccion[[#This Row],[Kilos Producidos]]*VLOOKUP(Produccion[[#This Row],[PRODUCTO]],ValorXKG[#All],2,FALSE)</f>
        <v>226800</v>
      </c>
    </row>
    <row r="2958" spans="4:16" x14ac:dyDescent="0.25">
      <c r="D2958" s="4" t="s">
        <v>826</v>
      </c>
      <c r="E2958" s="5">
        <v>44994</v>
      </c>
      <c r="F2958" s="6">
        <v>0.91666666666666663</v>
      </c>
      <c r="G2958" s="6">
        <v>0.25</v>
      </c>
      <c r="H2958" s="6">
        <f>MOD(Produccion[HORA FIN]-Produccion[HORA INICIO],1)</f>
        <v>0.33333333333333337</v>
      </c>
      <c r="I2958" s="16" t="s">
        <v>373</v>
      </c>
      <c r="J2958" s="7" t="s">
        <v>789</v>
      </c>
      <c r="K2958" s="7" t="s">
        <v>13</v>
      </c>
      <c r="L2958" s="7">
        <v>125</v>
      </c>
      <c r="M2958" s="7">
        <v>18</v>
      </c>
      <c r="N2958" s="7">
        <f>Produccion[[#This Row],[Cant. Bolsas]]*Produccion[[#This Row],[Kilos Bolsa]]</f>
        <v>2250</v>
      </c>
      <c r="O2958" s="8" t="s">
        <v>827</v>
      </c>
      <c r="P2958" s="29">
        <f>Produccion[[#This Row],[Kilos Producidos]]*VLOOKUP(Produccion[[#This Row],[PRODUCTO]],ValorXKG[#All],2,FALSE)</f>
        <v>225000</v>
      </c>
    </row>
    <row r="2959" spans="4:16" x14ac:dyDescent="0.25">
      <c r="D2959" s="4" t="s">
        <v>825</v>
      </c>
      <c r="E2959" s="5">
        <v>44995</v>
      </c>
      <c r="F2959" s="6">
        <v>0.25</v>
      </c>
      <c r="G2959" s="6">
        <v>0.28472222222222221</v>
      </c>
      <c r="H2959" s="6">
        <f>MOD(Produccion[HORA FIN]-Produccion[HORA INICIO],1)</f>
        <v>3.472222222222221E-2</v>
      </c>
      <c r="I2959" s="16" t="s">
        <v>22</v>
      </c>
      <c r="J2959" s="7" t="s">
        <v>66</v>
      </c>
      <c r="K2959" s="7" t="s">
        <v>23</v>
      </c>
      <c r="L2959" s="7"/>
      <c r="M2959" s="7"/>
      <c r="N2959" s="7">
        <f>Produccion[[#This Row],[Cant. Bolsas]]*Produccion[[#This Row],[Kilos Bolsa]]</f>
        <v>0</v>
      </c>
      <c r="O2959" s="8" t="s">
        <v>28</v>
      </c>
      <c r="P2959" s="29">
        <f>Produccion[[#This Row],[Kilos Producidos]]*VLOOKUP(Produccion[[#This Row],[PRODUCTO]],ValorXKG[#All],2,FALSE)</f>
        <v>0</v>
      </c>
    </row>
    <row r="2960" spans="4:16" x14ac:dyDescent="0.25">
      <c r="D2960" s="4" t="s">
        <v>825</v>
      </c>
      <c r="E2960" s="5">
        <v>44995</v>
      </c>
      <c r="F2960" s="6">
        <v>0.28472222222222221</v>
      </c>
      <c r="G2960" s="6">
        <v>0.58333333333333337</v>
      </c>
      <c r="H2960" s="6">
        <f>MOD(Produccion[HORA FIN]-Produccion[HORA INICIO],1)</f>
        <v>0.29861111111111116</v>
      </c>
      <c r="I2960" s="16" t="s">
        <v>703</v>
      </c>
      <c r="J2960" s="7" t="s">
        <v>66</v>
      </c>
      <c r="K2960" s="7" t="s">
        <v>32</v>
      </c>
      <c r="L2960" s="7">
        <v>67</v>
      </c>
      <c r="M2960" s="7">
        <v>30</v>
      </c>
      <c r="N2960" s="7">
        <f>Produccion[[#This Row],[Cant. Bolsas]]*Produccion[[#This Row],[Kilos Bolsa]]</f>
        <v>2010</v>
      </c>
      <c r="O2960" s="8" t="s">
        <v>827</v>
      </c>
      <c r="P2960" s="29">
        <f>Produccion[[#This Row],[Kilos Producidos]]*VLOOKUP(Produccion[[#This Row],[PRODUCTO]],ValorXKG[#All],2,FALSE)</f>
        <v>231150</v>
      </c>
    </row>
    <row r="2961" spans="4:16" x14ac:dyDescent="0.25">
      <c r="D2961" s="4" t="s">
        <v>824</v>
      </c>
      <c r="E2961" s="5">
        <v>44995</v>
      </c>
      <c r="F2961" s="6">
        <v>0.58333333333333337</v>
      </c>
      <c r="G2961" s="6">
        <v>0.72916666666666663</v>
      </c>
      <c r="H2961" s="6">
        <f>MOD(Produccion[HORA FIN]-Produccion[HORA INICIO],1)</f>
        <v>0.14583333333333326</v>
      </c>
      <c r="I2961" s="16" t="s">
        <v>62</v>
      </c>
      <c r="J2961" s="7" t="s">
        <v>783</v>
      </c>
      <c r="K2961" s="7" t="s">
        <v>64</v>
      </c>
      <c r="L2961" s="7">
        <v>35</v>
      </c>
      <c r="M2961" s="7">
        <v>30</v>
      </c>
      <c r="N2961" s="7">
        <f>Produccion[[#This Row],[Cant. Bolsas]]*Produccion[[#This Row],[Kilos Bolsa]]</f>
        <v>1050</v>
      </c>
      <c r="O2961" s="8" t="s">
        <v>827</v>
      </c>
      <c r="P2961" s="29">
        <f>Produccion[[#This Row],[Kilos Producidos]]*VLOOKUP(Produccion[[#This Row],[PRODUCTO]],ValorXKG[#All],2,FALSE)</f>
        <v>120750</v>
      </c>
    </row>
    <row r="2962" spans="4:16" x14ac:dyDescent="0.25">
      <c r="D2962" s="4" t="s">
        <v>824</v>
      </c>
      <c r="E2962" s="5">
        <v>44995</v>
      </c>
      <c r="F2962" s="6">
        <v>0.72916666666666663</v>
      </c>
      <c r="G2962" s="6">
        <v>0.77083333333333337</v>
      </c>
      <c r="H2962" s="6">
        <f>MOD(Produccion[HORA FIN]-Produccion[HORA INICIO],1)</f>
        <v>4.1666666666666741E-2</v>
      </c>
      <c r="I2962" s="16" t="s">
        <v>22</v>
      </c>
      <c r="J2962" s="7" t="s">
        <v>783</v>
      </c>
      <c r="K2962" s="7" t="s">
        <v>23</v>
      </c>
      <c r="L2962" s="7"/>
      <c r="M2962" s="7"/>
      <c r="N2962" s="7">
        <f>Produccion[[#This Row],[Cant. Bolsas]]*Produccion[[#This Row],[Kilos Bolsa]]</f>
        <v>0</v>
      </c>
      <c r="O2962" s="8" t="s">
        <v>28</v>
      </c>
      <c r="P2962" s="29">
        <f>Produccion[[#This Row],[Kilos Producidos]]*VLOOKUP(Produccion[[#This Row],[PRODUCTO]],ValorXKG[#All],2,FALSE)</f>
        <v>0</v>
      </c>
    </row>
    <row r="2963" spans="4:16" x14ac:dyDescent="0.25">
      <c r="D2963" s="4" t="s">
        <v>824</v>
      </c>
      <c r="E2963" s="5">
        <v>44995</v>
      </c>
      <c r="F2963" s="6">
        <v>0.77083333333333337</v>
      </c>
      <c r="G2963" s="6">
        <v>0.91666666666666663</v>
      </c>
      <c r="H2963" s="6">
        <f>MOD(Produccion[HORA FIN]-Produccion[HORA INICIO],1)</f>
        <v>0.14583333333333326</v>
      </c>
      <c r="I2963" s="16" t="s">
        <v>704</v>
      </c>
      <c r="J2963" s="7" t="s">
        <v>783</v>
      </c>
      <c r="K2963" s="7" t="s">
        <v>13</v>
      </c>
      <c r="L2963" s="7">
        <v>93</v>
      </c>
      <c r="M2963" s="7">
        <v>18</v>
      </c>
      <c r="N2963" s="7">
        <f>Produccion[[#This Row],[Cant. Bolsas]]*Produccion[[#This Row],[Kilos Bolsa]]</f>
        <v>1674</v>
      </c>
      <c r="O2963" s="8" t="s">
        <v>827</v>
      </c>
      <c r="P2963" s="29">
        <f>Produccion[[#This Row],[Kilos Producidos]]*VLOOKUP(Produccion[[#This Row],[PRODUCTO]],ValorXKG[#All],2,FALSE)</f>
        <v>167400</v>
      </c>
    </row>
    <row r="2964" spans="4:16" x14ac:dyDescent="0.25">
      <c r="D2964" s="4" t="s">
        <v>826</v>
      </c>
      <c r="E2964" s="5">
        <v>44995</v>
      </c>
      <c r="F2964" s="6">
        <v>0.91666666666666663</v>
      </c>
      <c r="G2964" s="6">
        <v>0.20833333333333334</v>
      </c>
      <c r="H2964" s="6">
        <f>MOD(Produccion[HORA FIN]-Produccion[HORA INICIO],1)</f>
        <v>0.29166666666666674</v>
      </c>
      <c r="I2964" s="16" t="s">
        <v>577</v>
      </c>
      <c r="J2964" s="7" t="s">
        <v>789</v>
      </c>
      <c r="K2964" s="7" t="s">
        <v>13</v>
      </c>
      <c r="L2964" s="7">
        <v>140</v>
      </c>
      <c r="M2964" s="7">
        <v>18</v>
      </c>
      <c r="N2964" s="7">
        <f>Produccion[[#This Row],[Cant. Bolsas]]*Produccion[[#This Row],[Kilos Bolsa]]</f>
        <v>2520</v>
      </c>
      <c r="O2964" s="8" t="s">
        <v>827</v>
      </c>
      <c r="P2964" s="29">
        <f>Produccion[[#This Row],[Kilos Producidos]]*VLOOKUP(Produccion[[#This Row],[PRODUCTO]],ValorXKG[#All],2,FALSE)</f>
        <v>252000</v>
      </c>
    </row>
    <row r="2965" spans="4:16" x14ac:dyDescent="0.25">
      <c r="D2965" s="4" t="s">
        <v>826</v>
      </c>
      <c r="E2965" s="5">
        <v>44995</v>
      </c>
      <c r="F2965" s="6">
        <v>0.20833333333333334</v>
      </c>
      <c r="G2965" s="6">
        <v>0.25</v>
      </c>
      <c r="H2965" s="6">
        <f>MOD(Produccion[HORA FIN]-Produccion[HORA INICIO],1)</f>
        <v>4.1666666666666657E-2</v>
      </c>
      <c r="I2965" s="16" t="s">
        <v>22</v>
      </c>
      <c r="J2965" s="7" t="s">
        <v>789</v>
      </c>
      <c r="K2965" s="7" t="s">
        <v>23</v>
      </c>
      <c r="L2965" s="7"/>
      <c r="M2965" s="7"/>
      <c r="N2965" s="7">
        <f>Produccion[[#This Row],[Cant. Bolsas]]*Produccion[[#This Row],[Kilos Bolsa]]</f>
        <v>0</v>
      </c>
      <c r="O2965" s="8" t="s">
        <v>28</v>
      </c>
      <c r="P2965" s="29">
        <f>Produccion[[#This Row],[Kilos Producidos]]*VLOOKUP(Produccion[[#This Row],[PRODUCTO]],ValorXKG[#All],2,FALSE)</f>
        <v>0</v>
      </c>
    </row>
    <row r="2966" spans="4:16" x14ac:dyDescent="0.25">
      <c r="D2966" s="4" t="s">
        <v>825</v>
      </c>
      <c r="E2966" s="5">
        <v>44998</v>
      </c>
      <c r="F2966" s="6">
        <v>0.25</v>
      </c>
      <c r="G2966" s="6">
        <v>0.58333333333333337</v>
      </c>
      <c r="H2966" s="6">
        <f>MOD(Produccion[HORA FIN]-Produccion[HORA INICIO],1)</f>
        <v>0.33333333333333337</v>
      </c>
      <c r="I2966" s="16" t="s">
        <v>22</v>
      </c>
      <c r="J2966" s="7" t="s">
        <v>66</v>
      </c>
      <c r="K2966" s="7" t="s">
        <v>23</v>
      </c>
      <c r="L2966" s="7"/>
      <c r="M2966" s="7"/>
      <c r="N2966" s="7">
        <f>Produccion[[#This Row],[Cant. Bolsas]]*Produccion[[#This Row],[Kilos Bolsa]]</f>
        <v>0</v>
      </c>
      <c r="O2966" s="8" t="s">
        <v>45</v>
      </c>
      <c r="P2966" s="29">
        <f>Produccion[[#This Row],[Kilos Producidos]]*VLOOKUP(Produccion[[#This Row],[PRODUCTO]],ValorXKG[#All],2,FALSE)</f>
        <v>0</v>
      </c>
    </row>
    <row r="2967" spans="4:16" x14ac:dyDescent="0.25">
      <c r="D2967" s="4" t="s">
        <v>825</v>
      </c>
      <c r="E2967" s="5">
        <v>44999</v>
      </c>
      <c r="F2967" s="6">
        <v>0.25</v>
      </c>
      <c r="G2967" s="6">
        <v>0.56944444444444442</v>
      </c>
      <c r="H2967" s="6">
        <f>MOD(Produccion[HORA FIN]-Produccion[HORA INICIO],1)</f>
        <v>0.31944444444444442</v>
      </c>
      <c r="I2967" s="16" t="s">
        <v>22</v>
      </c>
      <c r="J2967" s="7" t="s">
        <v>66</v>
      </c>
      <c r="K2967" s="7" t="s">
        <v>23</v>
      </c>
      <c r="L2967" s="7"/>
      <c r="M2967" s="7"/>
      <c r="N2967" s="7">
        <f>Produccion[[#This Row],[Cant. Bolsas]]*Produccion[[#This Row],[Kilos Bolsa]]</f>
        <v>0</v>
      </c>
      <c r="O2967" s="8" t="s">
        <v>45</v>
      </c>
      <c r="P2967" s="29">
        <f>Produccion[[#This Row],[Kilos Producidos]]*VLOOKUP(Produccion[[#This Row],[PRODUCTO]],ValorXKG[#All],2,FALSE)</f>
        <v>0</v>
      </c>
    </row>
    <row r="2968" spans="4:16" x14ac:dyDescent="0.25">
      <c r="D2968" s="4" t="s">
        <v>825</v>
      </c>
      <c r="E2968" s="5">
        <v>44999</v>
      </c>
      <c r="F2968" s="6">
        <v>0.56944444444444442</v>
      </c>
      <c r="G2968" s="6">
        <v>0.58333333333333337</v>
      </c>
      <c r="H2968" s="6">
        <f>MOD(Produccion[HORA FIN]-Produccion[HORA INICIO],1)</f>
        <v>1.3888888888888951E-2</v>
      </c>
      <c r="I2968" s="16" t="s">
        <v>444</v>
      </c>
      <c r="J2968" s="7" t="s">
        <v>66</v>
      </c>
      <c r="K2968" s="7" t="s">
        <v>32</v>
      </c>
      <c r="L2968" s="7">
        <v>6</v>
      </c>
      <c r="M2968" s="7">
        <v>30</v>
      </c>
      <c r="N2968" s="7">
        <f>Produccion[[#This Row],[Cant. Bolsas]]*Produccion[[#This Row],[Kilos Bolsa]]</f>
        <v>180</v>
      </c>
      <c r="O2968" s="8" t="s">
        <v>827</v>
      </c>
      <c r="P2968" s="29">
        <f>Produccion[[#This Row],[Kilos Producidos]]*VLOOKUP(Produccion[[#This Row],[PRODUCTO]],ValorXKG[#All],2,FALSE)</f>
        <v>20700</v>
      </c>
    </row>
    <row r="2969" spans="4:16" x14ac:dyDescent="0.25">
      <c r="D2969" s="4" t="s">
        <v>824</v>
      </c>
      <c r="E2969" s="5">
        <v>44999</v>
      </c>
      <c r="F2969" s="6">
        <v>0.58333333333333337</v>
      </c>
      <c r="G2969" s="6">
        <v>0.875</v>
      </c>
      <c r="H2969" s="6">
        <f>MOD(Produccion[HORA FIN]-Produccion[HORA INICIO],1)</f>
        <v>0.29166666666666663</v>
      </c>
      <c r="I2969" s="16" t="s">
        <v>365</v>
      </c>
      <c r="J2969" s="7" t="s">
        <v>783</v>
      </c>
      <c r="K2969" s="7" t="s">
        <v>64</v>
      </c>
      <c r="L2969" s="7">
        <v>45</v>
      </c>
      <c r="M2969" s="7">
        <v>30</v>
      </c>
      <c r="N2969" s="7">
        <f>Produccion[[#This Row],[Cant. Bolsas]]*Produccion[[#This Row],[Kilos Bolsa]]</f>
        <v>1350</v>
      </c>
      <c r="O2969" s="8" t="s">
        <v>827</v>
      </c>
      <c r="P2969" s="29">
        <f>Produccion[[#This Row],[Kilos Producidos]]*VLOOKUP(Produccion[[#This Row],[PRODUCTO]],ValorXKG[#All],2,FALSE)</f>
        <v>155250</v>
      </c>
    </row>
    <row r="2970" spans="4:16" x14ac:dyDescent="0.25">
      <c r="D2970" s="4" t="s">
        <v>824</v>
      </c>
      <c r="E2970" s="5">
        <v>44999</v>
      </c>
      <c r="F2970" s="6">
        <v>0.875</v>
      </c>
      <c r="G2970" s="6">
        <v>0.91666666666666663</v>
      </c>
      <c r="H2970" s="6">
        <f>MOD(Produccion[HORA FIN]-Produccion[HORA INICIO],1)</f>
        <v>4.166666666666663E-2</v>
      </c>
      <c r="I2970" s="16" t="s">
        <v>62</v>
      </c>
      <c r="J2970" s="7" t="s">
        <v>783</v>
      </c>
      <c r="K2970" s="7" t="s">
        <v>36</v>
      </c>
      <c r="L2970" s="7">
        <v>5</v>
      </c>
      <c r="M2970" s="7">
        <v>30</v>
      </c>
      <c r="N2970" s="7">
        <f>Produccion[[#This Row],[Cant. Bolsas]]*Produccion[[#This Row],[Kilos Bolsa]]</f>
        <v>150</v>
      </c>
      <c r="O2970" s="8" t="s">
        <v>827</v>
      </c>
      <c r="P2970" s="29">
        <f>Produccion[[#This Row],[Kilos Producidos]]*VLOOKUP(Produccion[[#This Row],[PRODUCTO]],ValorXKG[#All],2,FALSE)</f>
        <v>17250</v>
      </c>
    </row>
    <row r="2971" spans="4:16" x14ac:dyDescent="0.25">
      <c r="D2971" s="4" t="s">
        <v>824</v>
      </c>
      <c r="E2971" s="5">
        <v>44999</v>
      </c>
      <c r="F2971" s="6">
        <v>0.875</v>
      </c>
      <c r="G2971" s="6">
        <v>0.91666666666666663</v>
      </c>
      <c r="H2971" s="6">
        <f>MOD(Produccion[HORA FIN]-Produccion[HORA INICIO],1)</f>
        <v>4.166666666666663E-2</v>
      </c>
      <c r="I2971" s="16" t="s">
        <v>12</v>
      </c>
      <c r="J2971" s="7" t="s">
        <v>783</v>
      </c>
      <c r="K2971" s="7" t="s">
        <v>38</v>
      </c>
      <c r="L2971" s="7">
        <v>5</v>
      </c>
      <c r="M2971" s="7">
        <v>20</v>
      </c>
      <c r="N2971" s="7">
        <f>Produccion[[#This Row],[Cant. Bolsas]]*Produccion[[#This Row],[Kilos Bolsa]]</f>
        <v>100</v>
      </c>
      <c r="O2971" s="8" t="s">
        <v>827</v>
      </c>
      <c r="P2971" s="29">
        <f>Produccion[[#This Row],[Kilos Producidos]]*VLOOKUP(Produccion[[#This Row],[PRODUCTO]],ValorXKG[#All],2,FALSE)</f>
        <v>16500</v>
      </c>
    </row>
    <row r="2972" spans="4:16" x14ac:dyDescent="0.25">
      <c r="D2972" s="4" t="s">
        <v>826</v>
      </c>
      <c r="E2972" s="5">
        <v>44999</v>
      </c>
      <c r="F2972" s="6">
        <v>0.91666666666666663</v>
      </c>
      <c r="G2972" s="6">
        <v>0.20833333333333334</v>
      </c>
      <c r="H2972" s="6">
        <f>MOD(Produccion[HORA FIN]-Produccion[HORA INICIO],1)</f>
        <v>0.29166666666666674</v>
      </c>
      <c r="I2972" s="16" t="s">
        <v>705</v>
      </c>
      <c r="J2972" s="7" t="s">
        <v>789</v>
      </c>
      <c r="K2972" s="7" t="s">
        <v>36</v>
      </c>
      <c r="L2972" s="7">
        <v>41</v>
      </c>
      <c r="M2972" s="7">
        <v>30</v>
      </c>
      <c r="N2972" s="7">
        <f>Produccion[[#This Row],[Cant. Bolsas]]*Produccion[[#This Row],[Kilos Bolsa]]</f>
        <v>1230</v>
      </c>
      <c r="O2972" s="8" t="s">
        <v>827</v>
      </c>
      <c r="P2972" s="29">
        <f>Produccion[[#This Row],[Kilos Producidos]]*VLOOKUP(Produccion[[#This Row],[PRODUCTO]],ValorXKG[#All],2,FALSE)</f>
        <v>141450</v>
      </c>
    </row>
    <row r="2973" spans="4:16" x14ac:dyDescent="0.25">
      <c r="D2973" s="4" t="s">
        <v>826</v>
      </c>
      <c r="E2973" s="5">
        <v>44999</v>
      </c>
      <c r="F2973" s="6">
        <v>0.91666666666666663</v>
      </c>
      <c r="G2973" s="6">
        <v>0.20833333333333334</v>
      </c>
      <c r="H2973" s="6">
        <f>MOD(Produccion[HORA FIN]-Produccion[HORA INICIO],1)</f>
        <v>0.29166666666666674</v>
      </c>
      <c r="I2973" s="16" t="s">
        <v>706</v>
      </c>
      <c r="J2973" s="7" t="s">
        <v>789</v>
      </c>
      <c r="K2973" s="7" t="s">
        <v>38</v>
      </c>
      <c r="L2973" s="7">
        <v>41</v>
      </c>
      <c r="M2973" s="7">
        <v>20</v>
      </c>
      <c r="N2973" s="7">
        <f>Produccion[[#This Row],[Cant. Bolsas]]*Produccion[[#This Row],[Kilos Bolsa]]</f>
        <v>820</v>
      </c>
      <c r="O2973" s="8" t="s">
        <v>827</v>
      </c>
      <c r="P2973" s="29">
        <f>Produccion[[#This Row],[Kilos Producidos]]*VLOOKUP(Produccion[[#This Row],[PRODUCTO]],ValorXKG[#All],2,FALSE)</f>
        <v>135300</v>
      </c>
    </row>
    <row r="2974" spans="4:16" x14ac:dyDescent="0.25">
      <c r="D2974" s="4" t="s">
        <v>826</v>
      </c>
      <c r="E2974" s="5">
        <v>44999</v>
      </c>
      <c r="F2974" s="6">
        <v>0.20833333333333334</v>
      </c>
      <c r="G2974" s="6">
        <v>0.23958333333333334</v>
      </c>
      <c r="H2974" s="6">
        <f>MOD(Produccion[HORA FIN]-Produccion[HORA INICIO],1)</f>
        <v>3.125E-2</v>
      </c>
      <c r="I2974" s="16" t="s">
        <v>22</v>
      </c>
      <c r="J2974" s="7" t="s">
        <v>789</v>
      </c>
      <c r="K2974" s="7" t="s">
        <v>23</v>
      </c>
      <c r="L2974" s="7"/>
      <c r="M2974" s="7"/>
      <c r="N2974" s="7">
        <f>Produccion[[#This Row],[Cant. Bolsas]]*Produccion[[#This Row],[Kilos Bolsa]]</f>
        <v>0</v>
      </c>
      <c r="O2974" s="8" t="s">
        <v>28</v>
      </c>
      <c r="P2974" s="29">
        <f>Produccion[[#This Row],[Kilos Producidos]]*VLOOKUP(Produccion[[#This Row],[PRODUCTO]],ValorXKG[#All],2,FALSE)</f>
        <v>0</v>
      </c>
    </row>
    <row r="2975" spans="4:16" x14ac:dyDescent="0.25">
      <c r="D2975" s="4" t="s">
        <v>826</v>
      </c>
      <c r="E2975" s="5">
        <v>44999</v>
      </c>
      <c r="F2975" s="6">
        <v>0.23958333333333334</v>
      </c>
      <c r="G2975" s="6">
        <v>0.25</v>
      </c>
      <c r="H2975" s="6">
        <f>MOD(Produccion[HORA FIN]-Produccion[HORA INICIO],1)</f>
        <v>1.0416666666666657E-2</v>
      </c>
      <c r="I2975" s="16" t="s">
        <v>80</v>
      </c>
      <c r="J2975" s="7" t="s">
        <v>789</v>
      </c>
      <c r="K2975" s="7" t="s">
        <v>64</v>
      </c>
      <c r="L2975" s="7">
        <v>4</v>
      </c>
      <c r="M2975" s="7">
        <v>30</v>
      </c>
      <c r="N2975" s="7">
        <f>Produccion[[#This Row],[Cant. Bolsas]]*Produccion[[#This Row],[Kilos Bolsa]]</f>
        <v>120</v>
      </c>
      <c r="O2975" s="8" t="s">
        <v>827</v>
      </c>
      <c r="P2975" s="29">
        <f>Produccion[[#This Row],[Kilos Producidos]]*VLOOKUP(Produccion[[#This Row],[PRODUCTO]],ValorXKG[#All],2,FALSE)</f>
        <v>13800</v>
      </c>
    </row>
    <row r="2976" spans="4:16" x14ac:dyDescent="0.25">
      <c r="D2976" s="4" t="s">
        <v>825</v>
      </c>
      <c r="E2976" s="5">
        <v>45000</v>
      </c>
      <c r="F2976" s="6">
        <v>0.25</v>
      </c>
      <c r="G2976" s="6">
        <v>0.5</v>
      </c>
      <c r="H2976" s="6">
        <f>MOD(Produccion[HORA FIN]-Produccion[HORA INICIO],1)</f>
        <v>0.25</v>
      </c>
      <c r="I2976" s="16" t="s">
        <v>97</v>
      </c>
      <c r="J2976" s="7" t="s">
        <v>66</v>
      </c>
      <c r="K2976" s="7" t="s">
        <v>32</v>
      </c>
      <c r="L2976" s="7">
        <v>51</v>
      </c>
      <c r="M2976" s="7">
        <v>30</v>
      </c>
      <c r="N2976" s="7">
        <f>Produccion[[#This Row],[Cant. Bolsas]]*Produccion[[#This Row],[Kilos Bolsa]]</f>
        <v>1530</v>
      </c>
      <c r="O2976" s="8" t="s">
        <v>827</v>
      </c>
      <c r="P2976" s="29">
        <f>Produccion[[#This Row],[Kilos Producidos]]*VLOOKUP(Produccion[[#This Row],[PRODUCTO]],ValorXKG[#All],2,FALSE)</f>
        <v>175950</v>
      </c>
    </row>
    <row r="2977" spans="4:16" x14ac:dyDescent="0.25">
      <c r="D2977" s="4" t="s">
        <v>825</v>
      </c>
      <c r="E2977" s="5">
        <v>45000</v>
      </c>
      <c r="F2977" s="6">
        <v>0.5</v>
      </c>
      <c r="G2977" s="6">
        <v>0.53819444444444442</v>
      </c>
      <c r="H2977" s="6">
        <f>MOD(Produccion[HORA FIN]-Produccion[HORA INICIO],1)</f>
        <v>3.819444444444442E-2</v>
      </c>
      <c r="I2977" s="16" t="s">
        <v>22</v>
      </c>
      <c r="J2977" s="7" t="s">
        <v>66</v>
      </c>
      <c r="K2977" s="7" t="s">
        <v>23</v>
      </c>
      <c r="L2977" s="7"/>
      <c r="M2977" s="7"/>
      <c r="N2977" s="7">
        <f>Produccion[[#This Row],[Cant. Bolsas]]*Produccion[[#This Row],[Kilos Bolsa]]</f>
        <v>0</v>
      </c>
      <c r="O2977" s="8" t="s">
        <v>45</v>
      </c>
      <c r="P2977" s="29">
        <f>Produccion[[#This Row],[Kilos Producidos]]*VLOOKUP(Produccion[[#This Row],[PRODUCTO]],ValorXKG[#All],2,FALSE)</f>
        <v>0</v>
      </c>
    </row>
    <row r="2978" spans="4:16" x14ac:dyDescent="0.25">
      <c r="D2978" s="4" t="s">
        <v>825</v>
      </c>
      <c r="E2978" s="5">
        <v>45000</v>
      </c>
      <c r="F2978" s="6">
        <v>0.53819444444444442</v>
      </c>
      <c r="G2978" s="6">
        <v>0.58333333333333337</v>
      </c>
      <c r="H2978" s="6">
        <f>MOD(Produccion[HORA FIN]-Produccion[HORA INICIO],1)</f>
        <v>4.5138888888888951E-2</v>
      </c>
      <c r="I2978" s="16" t="s">
        <v>359</v>
      </c>
      <c r="J2978" s="7" t="s">
        <v>66</v>
      </c>
      <c r="K2978" s="7" t="s">
        <v>32</v>
      </c>
      <c r="L2978" s="7">
        <v>11</v>
      </c>
      <c r="M2978" s="7">
        <v>30</v>
      </c>
      <c r="N2978" s="7">
        <f>Produccion[[#This Row],[Cant. Bolsas]]*Produccion[[#This Row],[Kilos Bolsa]]</f>
        <v>330</v>
      </c>
      <c r="O2978" s="8" t="s">
        <v>827</v>
      </c>
      <c r="P2978" s="29">
        <f>Produccion[[#This Row],[Kilos Producidos]]*VLOOKUP(Produccion[[#This Row],[PRODUCTO]],ValorXKG[#All],2,FALSE)</f>
        <v>37950</v>
      </c>
    </row>
    <row r="2979" spans="4:16" x14ac:dyDescent="0.25">
      <c r="D2979" s="4" t="s">
        <v>824</v>
      </c>
      <c r="E2979" s="5">
        <v>45000</v>
      </c>
      <c r="F2979" s="6">
        <v>0.58333333333333337</v>
      </c>
      <c r="G2979" s="6">
        <v>0.91666666666666663</v>
      </c>
      <c r="H2979" s="6">
        <f>MOD(Produccion[HORA FIN]-Produccion[HORA INICIO],1)</f>
        <v>0.33333333333333326</v>
      </c>
      <c r="I2979" s="16" t="s">
        <v>62</v>
      </c>
      <c r="J2979" s="7" t="s">
        <v>783</v>
      </c>
      <c r="K2979" s="7" t="s">
        <v>64</v>
      </c>
      <c r="L2979" s="7">
        <v>80</v>
      </c>
      <c r="M2979" s="7">
        <v>30</v>
      </c>
      <c r="N2979" s="7">
        <f>Produccion[[#This Row],[Cant. Bolsas]]*Produccion[[#This Row],[Kilos Bolsa]]</f>
        <v>2400</v>
      </c>
      <c r="O2979" s="8" t="s">
        <v>827</v>
      </c>
      <c r="P2979" s="29">
        <f>Produccion[[#This Row],[Kilos Producidos]]*VLOOKUP(Produccion[[#This Row],[PRODUCTO]],ValorXKG[#All],2,FALSE)</f>
        <v>276000</v>
      </c>
    </row>
    <row r="2980" spans="4:16" x14ac:dyDescent="0.25">
      <c r="D2980" s="4" t="s">
        <v>826</v>
      </c>
      <c r="E2980" s="5">
        <v>45000</v>
      </c>
      <c r="F2980" s="6">
        <v>0.91666666666666663</v>
      </c>
      <c r="G2980" s="6">
        <v>0.9375</v>
      </c>
      <c r="H2980" s="6">
        <f>MOD(Produccion[HORA FIN]-Produccion[HORA INICIO],1)</f>
        <v>2.083333333333337E-2</v>
      </c>
      <c r="I2980" s="16" t="s">
        <v>22</v>
      </c>
      <c r="J2980" s="7" t="s">
        <v>789</v>
      </c>
      <c r="K2980" s="7" t="s">
        <v>23</v>
      </c>
      <c r="L2980" s="7"/>
      <c r="M2980" s="7"/>
      <c r="N2980" s="7">
        <f>Produccion[[#This Row],[Cant. Bolsas]]*Produccion[[#This Row],[Kilos Bolsa]]</f>
        <v>0</v>
      </c>
      <c r="O2980" s="8" t="s">
        <v>45</v>
      </c>
      <c r="P2980" s="29">
        <f>Produccion[[#This Row],[Kilos Producidos]]*VLOOKUP(Produccion[[#This Row],[PRODUCTO]],ValorXKG[#All],2,FALSE)</f>
        <v>0</v>
      </c>
    </row>
    <row r="2981" spans="4:16" x14ac:dyDescent="0.25">
      <c r="D2981" s="4" t="s">
        <v>826</v>
      </c>
      <c r="E2981" s="5">
        <v>45000</v>
      </c>
      <c r="F2981" s="6">
        <v>0.9375</v>
      </c>
      <c r="G2981" s="6">
        <v>0.98611111111111116</v>
      </c>
      <c r="H2981" s="6">
        <f>MOD(Produccion[HORA FIN]-Produccion[HORA INICIO],1)</f>
        <v>4.861111111111116E-2</v>
      </c>
      <c r="I2981" s="16" t="s">
        <v>98</v>
      </c>
      <c r="J2981" s="7" t="s">
        <v>789</v>
      </c>
      <c r="K2981" s="7" t="s">
        <v>64</v>
      </c>
      <c r="L2981" s="7">
        <v>10</v>
      </c>
      <c r="M2981" s="7">
        <v>30</v>
      </c>
      <c r="N2981" s="7">
        <f>Produccion[[#This Row],[Cant. Bolsas]]*Produccion[[#This Row],[Kilos Bolsa]]</f>
        <v>300</v>
      </c>
      <c r="O2981" s="8" t="s">
        <v>827</v>
      </c>
      <c r="P2981" s="29">
        <f>Produccion[[#This Row],[Kilos Producidos]]*VLOOKUP(Produccion[[#This Row],[PRODUCTO]],ValorXKG[#All],2,FALSE)</f>
        <v>34500</v>
      </c>
    </row>
    <row r="2982" spans="4:16" x14ac:dyDescent="0.25">
      <c r="D2982" s="4" t="s">
        <v>826</v>
      </c>
      <c r="E2982" s="5">
        <v>45000</v>
      </c>
      <c r="F2982" s="6">
        <v>0.98611111111111116</v>
      </c>
      <c r="G2982" s="6">
        <v>0.18055555555555555</v>
      </c>
      <c r="H2982" s="6">
        <f>MOD(Produccion[HORA FIN]-Produccion[HORA INICIO],1)</f>
        <v>0.19444444444444442</v>
      </c>
      <c r="I2982" s="16" t="s">
        <v>707</v>
      </c>
      <c r="J2982" s="7" t="s">
        <v>789</v>
      </c>
      <c r="K2982" s="7" t="s">
        <v>331</v>
      </c>
      <c r="L2982" s="7">
        <v>45</v>
      </c>
      <c r="M2982" s="7">
        <v>30</v>
      </c>
      <c r="N2982" s="7">
        <f>Produccion[[#This Row],[Cant. Bolsas]]*Produccion[[#This Row],[Kilos Bolsa]]</f>
        <v>1350</v>
      </c>
      <c r="O2982" s="8" t="s">
        <v>827</v>
      </c>
      <c r="P2982" s="29">
        <f>Produccion[[#This Row],[Kilos Producidos]]*VLOOKUP(Produccion[[#This Row],[PRODUCTO]],ValorXKG[#All],2,FALSE)</f>
        <v>155250</v>
      </c>
    </row>
    <row r="2983" spans="4:16" x14ac:dyDescent="0.25">
      <c r="D2983" s="4" t="s">
        <v>826</v>
      </c>
      <c r="E2983" s="5">
        <v>45000</v>
      </c>
      <c r="F2983" s="6">
        <v>0.18055555555555555</v>
      </c>
      <c r="G2983" s="6">
        <v>0.25</v>
      </c>
      <c r="H2983" s="6">
        <f>MOD(Produccion[HORA FIN]-Produccion[HORA INICIO],1)</f>
        <v>6.9444444444444448E-2</v>
      </c>
      <c r="I2983" s="16" t="s">
        <v>22</v>
      </c>
      <c r="J2983" s="7" t="s">
        <v>789</v>
      </c>
      <c r="K2983" s="7" t="s">
        <v>23</v>
      </c>
      <c r="L2983" s="7"/>
      <c r="M2983" s="7"/>
      <c r="N2983" s="7">
        <f>Produccion[[#This Row],[Cant. Bolsas]]*Produccion[[#This Row],[Kilos Bolsa]]</f>
        <v>0</v>
      </c>
      <c r="O2983" s="8" t="s">
        <v>28</v>
      </c>
      <c r="P2983" s="29">
        <f>Produccion[[#This Row],[Kilos Producidos]]*VLOOKUP(Produccion[[#This Row],[PRODUCTO]],ValorXKG[#All],2,FALSE)</f>
        <v>0</v>
      </c>
    </row>
    <row r="2984" spans="4:16" x14ac:dyDescent="0.25">
      <c r="D2984" s="4" t="s">
        <v>825</v>
      </c>
      <c r="E2984" s="5">
        <v>45001</v>
      </c>
      <c r="F2984" s="6">
        <v>0.25</v>
      </c>
      <c r="G2984" s="6">
        <v>0.58333333333333337</v>
      </c>
      <c r="H2984" s="6">
        <f>MOD(Produccion[HORA FIN]-Produccion[HORA INICIO],1)</f>
        <v>0.33333333333333337</v>
      </c>
      <c r="I2984" s="16" t="s">
        <v>22</v>
      </c>
      <c r="J2984" s="7" t="s">
        <v>66</v>
      </c>
      <c r="K2984" s="7" t="s">
        <v>23</v>
      </c>
      <c r="L2984" s="7"/>
      <c r="M2984" s="7"/>
      <c r="N2984" s="7">
        <f>Produccion[[#This Row],[Cant. Bolsas]]*Produccion[[#This Row],[Kilos Bolsa]]</f>
        <v>0</v>
      </c>
      <c r="O2984" s="8" t="s">
        <v>45</v>
      </c>
      <c r="P2984" s="29">
        <f>Produccion[[#This Row],[Kilos Producidos]]*VLOOKUP(Produccion[[#This Row],[PRODUCTO]],ValorXKG[#All],2,FALSE)</f>
        <v>0</v>
      </c>
    </row>
    <row r="2985" spans="4:16" x14ac:dyDescent="0.25">
      <c r="D2985" s="4" t="s">
        <v>824</v>
      </c>
      <c r="E2985" s="5">
        <v>45001</v>
      </c>
      <c r="F2985" s="6">
        <v>0.58333333333333337</v>
      </c>
      <c r="G2985" s="6">
        <v>0.91666666666666663</v>
      </c>
      <c r="H2985" s="6">
        <f>MOD(Produccion[HORA FIN]-Produccion[HORA INICIO],1)</f>
        <v>0.33333333333333326</v>
      </c>
      <c r="I2985" s="16" t="s">
        <v>22</v>
      </c>
      <c r="J2985" s="7" t="s">
        <v>783</v>
      </c>
      <c r="K2985" s="7" t="s">
        <v>23</v>
      </c>
      <c r="L2985" s="7"/>
      <c r="M2985" s="7"/>
      <c r="N2985" s="7">
        <f>Produccion[[#This Row],[Cant. Bolsas]]*Produccion[[#This Row],[Kilos Bolsa]]</f>
        <v>0</v>
      </c>
      <c r="O2985" s="8" t="s">
        <v>45</v>
      </c>
      <c r="P2985" s="29">
        <f>Produccion[[#This Row],[Kilos Producidos]]*VLOOKUP(Produccion[[#This Row],[PRODUCTO]],ValorXKG[#All],2,FALSE)</f>
        <v>0</v>
      </c>
    </row>
    <row r="2986" spans="4:16" x14ac:dyDescent="0.25">
      <c r="D2986" s="4" t="s">
        <v>826</v>
      </c>
      <c r="E2986" s="5">
        <v>45001</v>
      </c>
      <c r="F2986" s="6">
        <v>0.91666666666666663</v>
      </c>
      <c r="G2986" s="6">
        <v>0.25</v>
      </c>
      <c r="H2986" s="6">
        <f>MOD(Produccion[HORA FIN]-Produccion[HORA INICIO],1)</f>
        <v>0.33333333333333337</v>
      </c>
      <c r="I2986" s="16" t="s">
        <v>360</v>
      </c>
      <c r="J2986" s="7" t="s">
        <v>789</v>
      </c>
      <c r="K2986" s="7" t="s">
        <v>38</v>
      </c>
      <c r="L2986" s="7">
        <v>63</v>
      </c>
      <c r="M2986" s="7">
        <v>20</v>
      </c>
      <c r="N2986" s="7">
        <f>Produccion[[#This Row],[Cant. Bolsas]]*Produccion[[#This Row],[Kilos Bolsa]]</f>
        <v>1260</v>
      </c>
      <c r="O2986" s="8" t="s">
        <v>827</v>
      </c>
      <c r="P2986" s="29">
        <f>Produccion[[#This Row],[Kilos Producidos]]*VLOOKUP(Produccion[[#This Row],[PRODUCTO]],ValorXKG[#All],2,FALSE)</f>
        <v>207900</v>
      </c>
    </row>
    <row r="2987" spans="4:16" x14ac:dyDescent="0.25">
      <c r="D2987" s="4" t="s">
        <v>826</v>
      </c>
      <c r="E2987" s="5">
        <v>45001</v>
      </c>
      <c r="F2987" s="6">
        <v>0.91666666666666663</v>
      </c>
      <c r="G2987" s="6">
        <v>0.25</v>
      </c>
      <c r="H2987" s="6">
        <f>MOD(Produccion[HORA FIN]-Produccion[HORA INICIO],1)</f>
        <v>0.33333333333333337</v>
      </c>
      <c r="I2987" s="16" t="s">
        <v>572</v>
      </c>
      <c r="J2987" s="7" t="s">
        <v>789</v>
      </c>
      <c r="K2987" s="7" t="s">
        <v>36</v>
      </c>
      <c r="L2987" s="7">
        <v>63</v>
      </c>
      <c r="M2987" s="7">
        <v>30</v>
      </c>
      <c r="N2987" s="7">
        <f>Produccion[[#This Row],[Cant. Bolsas]]*Produccion[[#This Row],[Kilos Bolsa]]</f>
        <v>1890</v>
      </c>
      <c r="O2987" s="8" t="s">
        <v>827</v>
      </c>
      <c r="P2987" s="29">
        <f>Produccion[[#This Row],[Kilos Producidos]]*VLOOKUP(Produccion[[#This Row],[PRODUCTO]],ValorXKG[#All],2,FALSE)</f>
        <v>217350</v>
      </c>
    </row>
    <row r="2988" spans="4:16" x14ac:dyDescent="0.25">
      <c r="D2988" s="4" t="s">
        <v>825</v>
      </c>
      <c r="E2988" s="5">
        <v>45002</v>
      </c>
      <c r="F2988" s="6">
        <v>0.25</v>
      </c>
      <c r="G2988" s="6">
        <v>0.43402777777777779</v>
      </c>
      <c r="H2988" s="6">
        <f>MOD(Produccion[HORA FIN]-Produccion[HORA INICIO],1)</f>
        <v>0.18402777777777779</v>
      </c>
      <c r="I2988" s="16" t="s">
        <v>708</v>
      </c>
      <c r="J2988" s="7" t="s">
        <v>66</v>
      </c>
      <c r="K2988" s="7" t="s">
        <v>36</v>
      </c>
      <c r="L2988" s="7">
        <v>30</v>
      </c>
      <c r="M2988" s="7">
        <v>30</v>
      </c>
      <c r="N2988" s="7">
        <f>Produccion[[#This Row],[Cant. Bolsas]]*Produccion[[#This Row],[Kilos Bolsa]]</f>
        <v>900</v>
      </c>
      <c r="O2988" s="8" t="s">
        <v>827</v>
      </c>
      <c r="P2988" s="29">
        <f>Produccion[[#This Row],[Kilos Producidos]]*VLOOKUP(Produccion[[#This Row],[PRODUCTO]],ValorXKG[#All],2,FALSE)</f>
        <v>103500</v>
      </c>
    </row>
    <row r="2989" spans="4:16" x14ac:dyDescent="0.25">
      <c r="D2989" s="4" t="s">
        <v>825</v>
      </c>
      <c r="E2989" s="5">
        <v>45002</v>
      </c>
      <c r="F2989" s="6">
        <v>0.25</v>
      </c>
      <c r="G2989" s="6">
        <v>0.43402777777777779</v>
      </c>
      <c r="H2989" s="6">
        <f>MOD(Produccion[HORA FIN]-Produccion[HORA INICIO],1)</f>
        <v>0.18402777777777779</v>
      </c>
      <c r="I2989" s="16" t="s">
        <v>420</v>
      </c>
      <c r="J2989" s="7" t="s">
        <v>66</v>
      </c>
      <c r="K2989" s="7" t="s">
        <v>38</v>
      </c>
      <c r="L2989" s="7">
        <v>30</v>
      </c>
      <c r="M2989" s="7">
        <v>20</v>
      </c>
      <c r="N2989" s="7">
        <f>Produccion[[#This Row],[Cant. Bolsas]]*Produccion[[#This Row],[Kilos Bolsa]]</f>
        <v>600</v>
      </c>
      <c r="O2989" s="8" t="s">
        <v>827</v>
      </c>
      <c r="P2989" s="29">
        <f>Produccion[[#This Row],[Kilos Producidos]]*VLOOKUP(Produccion[[#This Row],[PRODUCTO]],ValorXKG[#All],2,FALSE)</f>
        <v>99000</v>
      </c>
    </row>
    <row r="2990" spans="4:16" x14ac:dyDescent="0.25">
      <c r="D2990" s="4" t="s">
        <v>825</v>
      </c>
      <c r="E2990" s="5">
        <v>45002</v>
      </c>
      <c r="F2990" s="6">
        <v>0.43402777777777779</v>
      </c>
      <c r="G2990" s="6">
        <v>0.49652777777777779</v>
      </c>
      <c r="H2990" s="6">
        <f>MOD(Produccion[HORA FIN]-Produccion[HORA INICIO],1)</f>
        <v>6.25E-2</v>
      </c>
      <c r="I2990" s="16" t="s">
        <v>22</v>
      </c>
      <c r="J2990" s="7" t="s">
        <v>66</v>
      </c>
      <c r="K2990" s="7" t="s">
        <v>23</v>
      </c>
      <c r="L2990" s="7"/>
      <c r="M2990" s="7"/>
      <c r="N2990" s="7">
        <f>Produccion[[#This Row],[Cant. Bolsas]]*Produccion[[#This Row],[Kilos Bolsa]]</f>
        <v>0</v>
      </c>
      <c r="O2990" s="8" t="s">
        <v>45</v>
      </c>
      <c r="P2990" s="29">
        <f>Produccion[[#This Row],[Kilos Producidos]]*VLOOKUP(Produccion[[#This Row],[PRODUCTO]],ValorXKG[#All],2,FALSE)</f>
        <v>0</v>
      </c>
    </row>
    <row r="2991" spans="4:16" x14ac:dyDescent="0.25">
      <c r="D2991" s="4" t="s">
        <v>825</v>
      </c>
      <c r="E2991" s="5">
        <v>45002</v>
      </c>
      <c r="F2991" s="6">
        <v>0.49652777777777779</v>
      </c>
      <c r="G2991" s="6">
        <v>0.58333333333333337</v>
      </c>
      <c r="H2991" s="6">
        <f>MOD(Produccion[HORA FIN]-Produccion[HORA INICIO],1)</f>
        <v>8.680555555555558E-2</v>
      </c>
      <c r="I2991" s="16" t="s">
        <v>709</v>
      </c>
      <c r="J2991" s="7" t="s">
        <v>66</v>
      </c>
      <c r="K2991" s="7" t="s">
        <v>36</v>
      </c>
      <c r="L2991" s="7">
        <v>16</v>
      </c>
      <c r="M2991" s="7">
        <v>30</v>
      </c>
      <c r="N2991" s="7">
        <f>Produccion[[#This Row],[Cant. Bolsas]]*Produccion[[#This Row],[Kilos Bolsa]]</f>
        <v>480</v>
      </c>
      <c r="O2991" s="8" t="s">
        <v>827</v>
      </c>
      <c r="P2991" s="29">
        <f>Produccion[[#This Row],[Kilos Producidos]]*VLOOKUP(Produccion[[#This Row],[PRODUCTO]],ValorXKG[#All],2,FALSE)</f>
        <v>55200</v>
      </c>
    </row>
    <row r="2992" spans="4:16" x14ac:dyDescent="0.25">
      <c r="D2992" s="4" t="s">
        <v>825</v>
      </c>
      <c r="E2992" s="5">
        <v>45002</v>
      </c>
      <c r="F2992" s="6">
        <v>0.49652777777777779</v>
      </c>
      <c r="G2992" s="6">
        <v>0.58333333333333337</v>
      </c>
      <c r="H2992" s="6">
        <f>MOD(Produccion[HORA FIN]-Produccion[HORA INICIO],1)</f>
        <v>8.680555555555558E-2</v>
      </c>
      <c r="I2992" s="16" t="s">
        <v>710</v>
      </c>
      <c r="J2992" s="7" t="s">
        <v>66</v>
      </c>
      <c r="K2992" s="7" t="s">
        <v>38</v>
      </c>
      <c r="L2992" s="7">
        <v>16</v>
      </c>
      <c r="M2992" s="7">
        <v>20</v>
      </c>
      <c r="N2992" s="7">
        <f>Produccion[[#This Row],[Cant. Bolsas]]*Produccion[[#This Row],[Kilos Bolsa]]</f>
        <v>320</v>
      </c>
      <c r="O2992" s="8" t="s">
        <v>827</v>
      </c>
      <c r="P2992" s="29">
        <f>Produccion[[#This Row],[Kilos Producidos]]*VLOOKUP(Produccion[[#This Row],[PRODUCTO]],ValorXKG[#All],2,FALSE)</f>
        <v>52800</v>
      </c>
    </row>
    <row r="2993" spans="4:16" x14ac:dyDescent="0.25">
      <c r="D2993" s="4" t="s">
        <v>824</v>
      </c>
      <c r="E2993" s="5">
        <v>45002</v>
      </c>
      <c r="F2993" s="6">
        <v>0.58333333333333337</v>
      </c>
      <c r="G2993" s="6">
        <v>0.75</v>
      </c>
      <c r="H2993" s="6">
        <f>MOD(Produccion[HORA FIN]-Produccion[HORA INICIO],1)</f>
        <v>0.16666666666666663</v>
      </c>
      <c r="I2993" s="16" t="s">
        <v>15</v>
      </c>
      <c r="J2993" s="7" t="s">
        <v>790</v>
      </c>
      <c r="K2993" s="7" t="s">
        <v>38</v>
      </c>
      <c r="L2993" s="7">
        <v>25</v>
      </c>
      <c r="M2993" s="7">
        <v>20</v>
      </c>
      <c r="N2993" s="7">
        <f>Produccion[[#This Row],[Cant. Bolsas]]*Produccion[[#This Row],[Kilos Bolsa]]</f>
        <v>500</v>
      </c>
      <c r="O2993" s="8" t="s">
        <v>827</v>
      </c>
      <c r="P2993" s="29">
        <f>Produccion[[#This Row],[Kilos Producidos]]*VLOOKUP(Produccion[[#This Row],[PRODUCTO]],ValorXKG[#All],2,FALSE)</f>
        <v>82500</v>
      </c>
    </row>
    <row r="2994" spans="4:16" x14ac:dyDescent="0.25">
      <c r="D2994" s="4" t="s">
        <v>824</v>
      </c>
      <c r="E2994" s="5">
        <v>45002</v>
      </c>
      <c r="F2994" s="6">
        <v>0.58333333333333337</v>
      </c>
      <c r="G2994" s="6">
        <v>0.75</v>
      </c>
      <c r="H2994" s="6">
        <f>MOD(Produccion[HORA FIN]-Produccion[HORA INICIO],1)</f>
        <v>0.16666666666666663</v>
      </c>
      <c r="I2994" s="16" t="s">
        <v>410</v>
      </c>
      <c r="J2994" s="7" t="s">
        <v>790</v>
      </c>
      <c r="K2994" s="7" t="s">
        <v>36</v>
      </c>
      <c r="L2994" s="7">
        <v>25</v>
      </c>
      <c r="M2994" s="7">
        <v>30</v>
      </c>
      <c r="N2994" s="7">
        <f>Produccion[[#This Row],[Cant. Bolsas]]*Produccion[[#This Row],[Kilos Bolsa]]</f>
        <v>750</v>
      </c>
      <c r="O2994" s="8" t="s">
        <v>827</v>
      </c>
      <c r="P2994" s="29">
        <f>Produccion[[#This Row],[Kilos Producidos]]*VLOOKUP(Produccion[[#This Row],[PRODUCTO]],ValorXKG[#All],2,FALSE)</f>
        <v>86250</v>
      </c>
    </row>
    <row r="2995" spans="4:16" x14ac:dyDescent="0.25">
      <c r="D2995" s="4" t="s">
        <v>824</v>
      </c>
      <c r="E2995" s="5">
        <v>45002</v>
      </c>
      <c r="F2995" s="6">
        <v>0.75</v>
      </c>
      <c r="G2995" s="6">
        <v>0.91666666666666663</v>
      </c>
      <c r="H2995" s="6">
        <f>MOD(Produccion[HORA FIN]-Produccion[HORA INICIO],1)</f>
        <v>0.16666666666666663</v>
      </c>
      <c r="I2995" s="16" t="s">
        <v>22</v>
      </c>
      <c r="J2995" s="7" t="s">
        <v>790</v>
      </c>
      <c r="K2995" s="7" t="s">
        <v>23</v>
      </c>
      <c r="L2995" s="7"/>
      <c r="M2995" s="7"/>
      <c r="N2995" s="7">
        <f>Produccion[[#This Row],[Cant. Bolsas]]*Produccion[[#This Row],[Kilos Bolsa]]</f>
        <v>0</v>
      </c>
      <c r="O2995" s="8" t="s">
        <v>49</v>
      </c>
      <c r="P2995" s="29">
        <f>Produccion[[#This Row],[Kilos Producidos]]*VLOOKUP(Produccion[[#This Row],[PRODUCTO]],ValorXKG[#All],2,FALSE)</f>
        <v>0</v>
      </c>
    </row>
    <row r="2996" spans="4:16" x14ac:dyDescent="0.25">
      <c r="D2996" s="4" t="s">
        <v>826</v>
      </c>
      <c r="E2996" s="5">
        <v>45002</v>
      </c>
      <c r="F2996" s="6">
        <v>0.91666666666666663</v>
      </c>
      <c r="G2996" s="6">
        <v>0.25</v>
      </c>
      <c r="H2996" s="6">
        <f>MOD(Produccion[HORA FIN]-Produccion[HORA INICIO],1)</f>
        <v>0.33333333333333337</v>
      </c>
      <c r="I2996" s="16" t="s">
        <v>22</v>
      </c>
      <c r="J2996" s="7" t="s">
        <v>789</v>
      </c>
      <c r="K2996" s="7" t="s">
        <v>23</v>
      </c>
      <c r="L2996" s="7"/>
      <c r="M2996" s="7"/>
      <c r="N2996" s="7">
        <f>Produccion[[#This Row],[Cant. Bolsas]]*Produccion[[#This Row],[Kilos Bolsa]]</f>
        <v>0</v>
      </c>
      <c r="O2996" s="8" t="s">
        <v>49</v>
      </c>
      <c r="P2996" s="29">
        <f>Produccion[[#This Row],[Kilos Producidos]]*VLOOKUP(Produccion[[#This Row],[PRODUCTO]],ValorXKG[#All],2,FALSE)</f>
        <v>0</v>
      </c>
    </row>
    <row r="2997" spans="4:16" x14ac:dyDescent="0.25">
      <c r="D2997" s="4" t="s">
        <v>825</v>
      </c>
      <c r="E2997" s="5">
        <v>45005</v>
      </c>
      <c r="F2997" s="6">
        <v>0.25</v>
      </c>
      <c r="G2997" s="6">
        <v>0.58333333333333337</v>
      </c>
      <c r="H2997" s="6">
        <f>MOD(Produccion[HORA FIN]-Produccion[HORA INICIO],1)</f>
        <v>0.33333333333333337</v>
      </c>
      <c r="I2997" s="16" t="s">
        <v>22</v>
      </c>
      <c r="J2997" s="7" t="s">
        <v>783</v>
      </c>
      <c r="K2997" s="7" t="s">
        <v>23</v>
      </c>
      <c r="L2997" s="7"/>
      <c r="M2997" s="7"/>
      <c r="N2997" s="7">
        <f>Produccion[[#This Row],[Cant. Bolsas]]*Produccion[[#This Row],[Kilos Bolsa]]</f>
        <v>0</v>
      </c>
      <c r="O2997" s="8" t="s">
        <v>45</v>
      </c>
      <c r="P2997" s="29">
        <f>Produccion[[#This Row],[Kilos Producidos]]*VLOOKUP(Produccion[[#This Row],[PRODUCTO]],ValorXKG[#All],2,FALSE)</f>
        <v>0</v>
      </c>
    </row>
    <row r="2998" spans="4:16" x14ac:dyDescent="0.25">
      <c r="D2998" s="4" t="s">
        <v>824</v>
      </c>
      <c r="E2998" s="5">
        <v>45005</v>
      </c>
      <c r="F2998" s="6">
        <v>0.58333333333333337</v>
      </c>
      <c r="G2998" s="6">
        <v>0.78125</v>
      </c>
      <c r="H2998" s="6">
        <f>MOD(Produccion[HORA FIN]-Produccion[HORA INICIO],1)</f>
        <v>0.19791666666666663</v>
      </c>
      <c r="I2998" s="16" t="s">
        <v>711</v>
      </c>
      <c r="J2998" s="7" t="s">
        <v>74</v>
      </c>
      <c r="K2998" s="7" t="s">
        <v>13</v>
      </c>
      <c r="L2998" s="7">
        <v>94</v>
      </c>
      <c r="M2998" s="7">
        <v>18</v>
      </c>
      <c r="N2998" s="7">
        <f>Produccion[[#This Row],[Cant. Bolsas]]*Produccion[[#This Row],[Kilos Bolsa]]</f>
        <v>1692</v>
      </c>
      <c r="O2998" s="8" t="s">
        <v>827</v>
      </c>
      <c r="P2998" s="29">
        <f>Produccion[[#This Row],[Kilos Producidos]]*VLOOKUP(Produccion[[#This Row],[PRODUCTO]],ValorXKG[#All],2,FALSE)</f>
        <v>169200</v>
      </c>
    </row>
    <row r="2999" spans="4:16" x14ac:dyDescent="0.25">
      <c r="D2999" s="4" t="s">
        <v>824</v>
      </c>
      <c r="E2999" s="5">
        <v>45005</v>
      </c>
      <c r="F2999" s="6">
        <v>0.78125</v>
      </c>
      <c r="G2999" s="6">
        <v>0.80902777777777779</v>
      </c>
      <c r="H2999" s="6">
        <f>MOD(Produccion[HORA FIN]-Produccion[HORA INICIO],1)</f>
        <v>2.777777777777779E-2</v>
      </c>
      <c r="I2999" s="16" t="s">
        <v>22</v>
      </c>
      <c r="J2999" s="7" t="s">
        <v>74</v>
      </c>
      <c r="K2999" s="7" t="s">
        <v>23</v>
      </c>
      <c r="L2999" s="7"/>
      <c r="M2999" s="7"/>
      <c r="N2999" s="7">
        <f>Produccion[[#This Row],[Cant. Bolsas]]*Produccion[[#This Row],[Kilos Bolsa]]</f>
        <v>0</v>
      </c>
      <c r="O2999" s="8" t="s">
        <v>45</v>
      </c>
      <c r="P2999" s="29">
        <f>Produccion[[#This Row],[Kilos Producidos]]*VLOOKUP(Produccion[[#This Row],[PRODUCTO]],ValorXKG[#All],2,FALSE)</f>
        <v>0</v>
      </c>
    </row>
    <row r="3000" spans="4:16" x14ac:dyDescent="0.25">
      <c r="D3000" s="4" t="s">
        <v>824</v>
      </c>
      <c r="E3000" s="5">
        <v>45005</v>
      </c>
      <c r="F3000" s="6">
        <v>0.80902777777777779</v>
      </c>
      <c r="G3000" s="6">
        <v>0.91666666666666663</v>
      </c>
      <c r="H3000" s="6">
        <f>MOD(Produccion[HORA FIN]-Produccion[HORA INICIO],1)</f>
        <v>0.10763888888888884</v>
      </c>
      <c r="I3000" s="16" t="s">
        <v>35</v>
      </c>
      <c r="J3000" s="7" t="s">
        <v>74</v>
      </c>
      <c r="K3000" s="7" t="s">
        <v>64</v>
      </c>
      <c r="L3000" s="7">
        <v>31</v>
      </c>
      <c r="M3000" s="7">
        <v>30</v>
      </c>
      <c r="N3000" s="7">
        <f>Produccion[[#This Row],[Cant. Bolsas]]*Produccion[[#This Row],[Kilos Bolsa]]</f>
        <v>930</v>
      </c>
      <c r="O3000" s="8" t="s">
        <v>827</v>
      </c>
      <c r="P3000" s="29">
        <f>Produccion[[#This Row],[Kilos Producidos]]*VLOOKUP(Produccion[[#This Row],[PRODUCTO]],ValorXKG[#All],2,FALSE)</f>
        <v>106950</v>
      </c>
    </row>
    <row r="3001" spans="4:16" x14ac:dyDescent="0.25">
      <c r="D3001" s="4" t="s">
        <v>826</v>
      </c>
      <c r="E3001" s="5">
        <v>45005</v>
      </c>
      <c r="F3001" s="6">
        <v>0.91666666666666663</v>
      </c>
      <c r="G3001" s="6">
        <v>0.16666666666666666</v>
      </c>
      <c r="H3001" s="6">
        <f>MOD(Produccion[HORA FIN]-Produccion[HORA INICIO],1)</f>
        <v>0.25</v>
      </c>
      <c r="I3001" s="16" t="s">
        <v>328</v>
      </c>
      <c r="J3001" s="7" t="s">
        <v>788</v>
      </c>
      <c r="K3001" s="7" t="s">
        <v>32</v>
      </c>
      <c r="L3001" s="7">
        <v>59</v>
      </c>
      <c r="M3001" s="7">
        <v>30</v>
      </c>
      <c r="N3001" s="7">
        <f>Produccion[[#This Row],[Cant. Bolsas]]*Produccion[[#This Row],[Kilos Bolsa]]</f>
        <v>1770</v>
      </c>
      <c r="O3001" s="8" t="s">
        <v>827</v>
      </c>
      <c r="P3001" s="29">
        <f>Produccion[[#This Row],[Kilos Producidos]]*VLOOKUP(Produccion[[#This Row],[PRODUCTO]],ValorXKG[#All],2,FALSE)</f>
        <v>203550</v>
      </c>
    </row>
    <row r="3002" spans="4:16" x14ac:dyDescent="0.25">
      <c r="D3002" s="4" t="s">
        <v>826</v>
      </c>
      <c r="E3002" s="5">
        <v>45005</v>
      </c>
      <c r="F3002" s="6">
        <v>0.16666666666666666</v>
      </c>
      <c r="G3002" s="6">
        <v>0.25</v>
      </c>
      <c r="H3002" s="6">
        <f>MOD(Produccion[HORA FIN]-Produccion[HORA INICIO],1)</f>
        <v>8.3333333333333343E-2</v>
      </c>
      <c r="I3002" s="16" t="s">
        <v>141</v>
      </c>
      <c r="J3002" s="7" t="s">
        <v>788</v>
      </c>
      <c r="K3002" s="7" t="s">
        <v>331</v>
      </c>
      <c r="L3002" s="7">
        <v>22</v>
      </c>
      <c r="M3002" s="7">
        <v>30</v>
      </c>
      <c r="N3002" s="7">
        <f>Produccion[[#This Row],[Cant. Bolsas]]*Produccion[[#This Row],[Kilos Bolsa]]</f>
        <v>660</v>
      </c>
      <c r="O3002" s="8" t="s">
        <v>827</v>
      </c>
      <c r="P3002" s="29">
        <f>Produccion[[#This Row],[Kilos Producidos]]*VLOOKUP(Produccion[[#This Row],[PRODUCTO]],ValorXKG[#All],2,FALSE)</f>
        <v>75900</v>
      </c>
    </row>
    <row r="3003" spans="4:16" x14ac:dyDescent="0.25">
      <c r="D3003" s="4" t="s">
        <v>825</v>
      </c>
      <c r="E3003" s="5">
        <v>45006</v>
      </c>
      <c r="F3003" s="6">
        <v>0.25</v>
      </c>
      <c r="G3003" s="6">
        <v>0.35416666666666669</v>
      </c>
      <c r="H3003" s="6">
        <f>MOD(Produccion[HORA FIN]-Produccion[HORA INICIO],1)</f>
        <v>0.10416666666666669</v>
      </c>
      <c r="I3003" s="16" t="s">
        <v>145</v>
      </c>
      <c r="J3003" s="7" t="s">
        <v>783</v>
      </c>
      <c r="K3003" s="7" t="s">
        <v>64</v>
      </c>
      <c r="L3003" s="7">
        <v>21</v>
      </c>
      <c r="M3003" s="7">
        <v>30</v>
      </c>
      <c r="N3003" s="7">
        <f>Produccion[[#This Row],[Cant. Bolsas]]*Produccion[[#This Row],[Kilos Bolsa]]</f>
        <v>630</v>
      </c>
      <c r="O3003" s="8" t="s">
        <v>827</v>
      </c>
      <c r="P3003" s="29">
        <f>Produccion[[#This Row],[Kilos Producidos]]*VLOOKUP(Produccion[[#This Row],[PRODUCTO]],ValorXKG[#All],2,FALSE)</f>
        <v>72450</v>
      </c>
    </row>
    <row r="3004" spans="4:16" x14ac:dyDescent="0.25">
      <c r="D3004" s="4" t="s">
        <v>825</v>
      </c>
      <c r="E3004" s="5">
        <v>45006</v>
      </c>
      <c r="F3004" s="6">
        <v>0.35416666666666669</v>
      </c>
      <c r="G3004" s="6">
        <v>0.39583333333333331</v>
      </c>
      <c r="H3004" s="6">
        <f>MOD(Produccion[HORA FIN]-Produccion[HORA INICIO],1)</f>
        <v>4.166666666666663E-2</v>
      </c>
      <c r="I3004" s="16" t="s">
        <v>22</v>
      </c>
      <c r="J3004" s="7" t="s">
        <v>783</v>
      </c>
      <c r="K3004" s="7" t="s">
        <v>23</v>
      </c>
      <c r="L3004" s="7"/>
      <c r="M3004" s="7"/>
      <c r="N3004" s="7">
        <f>Produccion[[#This Row],[Cant. Bolsas]]*Produccion[[#This Row],[Kilos Bolsa]]</f>
        <v>0</v>
      </c>
      <c r="O3004" s="8" t="s">
        <v>372</v>
      </c>
      <c r="P3004" s="29">
        <f>Produccion[[#This Row],[Kilos Producidos]]*VLOOKUP(Produccion[[#This Row],[PRODUCTO]],ValorXKG[#All],2,FALSE)</f>
        <v>0</v>
      </c>
    </row>
    <row r="3005" spans="4:16" x14ac:dyDescent="0.25">
      <c r="D3005" s="4" t="s">
        <v>825</v>
      </c>
      <c r="E3005" s="5">
        <v>45006</v>
      </c>
      <c r="F3005" s="6">
        <v>0.39583333333333331</v>
      </c>
      <c r="G3005" s="6">
        <v>0.58333333333333337</v>
      </c>
      <c r="H3005" s="6">
        <f>MOD(Produccion[HORA FIN]-Produccion[HORA INICIO],1)</f>
        <v>0.18750000000000006</v>
      </c>
      <c r="I3005" s="16" t="s">
        <v>712</v>
      </c>
      <c r="J3005" s="7" t="s">
        <v>783</v>
      </c>
      <c r="K3005" s="7" t="s">
        <v>19</v>
      </c>
      <c r="L3005" s="7">
        <v>51</v>
      </c>
      <c r="M3005" s="7">
        <v>42</v>
      </c>
      <c r="N3005" s="7">
        <f>Produccion[[#This Row],[Cant. Bolsas]]*Produccion[[#This Row],[Kilos Bolsa]]</f>
        <v>2142</v>
      </c>
      <c r="O3005" s="8" t="s">
        <v>827</v>
      </c>
      <c r="P3005" s="29">
        <f>Produccion[[#This Row],[Kilos Producidos]]*VLOOKUP(Produccion[[#This Row],[PRODUCTO]],ValorXKG[#All],2,FALSE)</f>
        <v>214200</v>
      </c>
    </row>
    <row r="3006" spans="4:16" x14ac:dyDescent="0.25">
      <c r="D3006" s="4" t="s">
        <v>824</v>
      </c>
      <c r="E3006" s="5">
        <v>45006</v>
      </c>
      <c r="F3006" s="6">
        <v>0.58333333333333337</v>
      </c>
      <c r="G3006" s="6">
        <v>0.84722222222222221</v>
      </c>
      <c r="H3006" s="6">
        <f>MOD(Produccion[HORA FIN]-Produccion[HORA INICIO],1)</f>
        <v>0.26388888888888884</v>
      </c>
      <c r="I3006" s="16" t="s">
        <v>713</v>
      </c>
      <c r="J3006" s="7" t="s">
        <v>74</v>
      </c>
      <c r="K3006" s="7" t="s">
        <v>19</v>
      </c>
      <c r="L3006" s="7">
        <v>63</v>
      </c>
      <c r="M3006" s="7">
        <v>42</v>
      </c>
      <c r="N3006" s="7">
        <f>Produccion[[#This Row],[Cant. Bolsas]]*Produccion[[#This Row],[Kilos Bolsa]]</f>
        <v>2646</v>
      </c>
      <c r="O3006" s="8" t="s">
        <v>827</v>
      </c>
      <c r="P3006" s="29">
        <f>Produccion[[#This Row],[Kilos Producidos]]*VLOOKUP(Produccion[[#This Row],[PRODUCTO]],ValorXKG[#All],2,FALSE)</f>
        <v>264600</v>
      </c>
    </row>
    <row r="3007" spans="4:16" x14ac:dyDescent="0.25">
      <c r="D3007" s="4" t="s">
        <v>824</v>
      </c>
      <c r="E3007" s="5">
        <v>45006</v>
      </c>
      <c r="F3007" s="6">
        <v>0.84722222222222221</v>
      </c>
      <c r="G3007" s="6">
        <v>0.89236111111111116</v>
      </c>
      <c r="H3007" s="6">
        <f>MOD(Produccion[HORA FIN]-Produccion[HORA INICIO],1)</f>
        <v>4.5138888888888951E-2</v>
      </c>
      <c r="I3007" s="16" t="s">
        <v>22</v>
      </c>
      <c r="J3007" s="7" t="s">
        <v>74</v>
      </c>
      <c r="K3007" s="7" t="s">
        <v>23</v>
      </c>
      <c r="L3007" s="7"/>
      <c r="M3007" s="7"/>
      <c r="N3007" s="7">
        <f>Produccion[[#This Row],[Cant. Bolsas]]*Produccion[[#This Row],[Kilos Bolsa]]</f>
        <v>0</v>
      </c>
      <c r="O3007" s="8" t="s">
        <v>28</v>
      </c>
      <c r="P3007" s="29">
        <f>Produccion[[#This Row],[Kilos Producidos]]*VLOOKUP(Produccion[[#This Row],[PRODUCTO]],ValorXKG[#All],2,FALSE)</f>
        <v>0</v>
      </c>
    </row>
    <row r="3008" spans="4:16" x14ac:dyDescent="0.25">
      <c r="D3008" s="4" t="s">
        <v>824</v>
      </c>
      <c r="E3008" s="5">
        <v>45006</v>
      </c>
      <c r="F3008" s="6">
        <v>0.89236111111111116</v>
      </c>
      <c r="G3008" s="6">
        <v>0.91666666666666663</v>
      </c>
      <c r="H3008" s="6">
        <f>MOD(Produccion[HORA FIN]-Produccion[HORA INICIO],1)</f>
        <v>2.4305555555555469E-2</v>
      </c>
      <c r="I3008" s="16" t="s">
        <v>496</v>
      </c>
      <c r="J3008" s="7" t="s">
        <v>74</v>
      </c>
      <c r="K3008" s="7" t="s">
        <v>19</v>
      </c>
      <c r="L3008" s="7">
        <v>7</v>
      </c>
      <c r="M3008" s="7">
        <v>42</v>
      </c>
      <c r="N3008" s="7">
        <f>Produccion[[#This Row],[Cant. Bolsas]]*Produccion[[#This Row],[Kilos Bolsa]]</f>
        <v>294</v>
      </c>
      <c r="O3008" s="8" t="s">
        <v>827</v>
      </c>
      <c r="P3008" s="29">
        <f>Produccion[[#This Row],[Kilos Producidos]]*VLOOKUP(Produccion[[#This Row],[PRODUCTO]],ValorXKG[#All],2,FALSE)</f>
        <v>29400</v>
      </c>
    </row>
    <row r="3009" spans="4:16" x14ac:dyDescent="0.25">
      <c r="D3009" s="4" t="s">
        <v>826</v>
      </c>
      <c r="E3009" s="5">
        <v>45006</v>
      </c>
      <c r="F3009" s="6">
        <v>0.91666666666666663</v>
      </c>
      <c r="G3009" s="6">
        <v>0.25</v>
      </c>
      <c r="H3009" s="6">
        <f>MOD(Produccion[HORA FIN]-Produccion[HORA INICIO],1)</f>
        <v>0.33333333333333337</v>
      </c>
      <c r="I3009" s="16" t="s">
        <v>714</v>
      </c>
      <c r="J3009" s="7" t="s">
        <v>788</v>
      </c>
      <c r="K3009" s="7" t="s">
        <v>19</v>
      </c>
      <c r="L3009" s="7">
        <v>57</v>
      </c>
      <c r="M3009" s="7">
        <v>42</v>
      </c>
      <c r="N3009" s="7">
        <f>Produccion[[#This Row],[Cant. Bolsas]]*Produccion[[#This Row],[Kilos Bolsa]]</f>
        <v>2394</v>
      </c>
      <c r="O3009" s="8" t="s">
        <v>827</v>
      </c>
      <c r="P3009" s="29">
        <f>Produccion[[#This Row],[Kilos Producidos]]*VLOOKUP(Produccion[[#This Row],[PRODUCTO]],ValorXKG[#All],2,FALSE)</f>
        <v>239400</v>
      </c>
    </row>
    <row r="3010" spans="4:16" x14ac:dyDescent="0.25">
      <c r="D3010" s="4" t="s">
        <v>825</v>
      </c>
      <c r="E3010" s="5">
        <v>45007</v>
      </c>
      <c r="F3010" s="6">
        <v>0.25</v>
      </c>
      <c r="G3010" s="6">
        <v>0.3125</v>
      </c>
      <c r="H3010" s="6">
        <f>MOD(Produccion[HORA FIN]-Produccion[HORA INICIO],1)</f>
        <v>6.25E-2</v>
      </c>
      <c r="I3010" s="16" t="s">
        <v>22</v>
      </c>
      <c r="J3010" s="7" t="s">
        <v>783</v>
      </c>
      <c r="K3010" s="7" t="s">
        <v>23</v>
      </c>
      <c r="L3010" s="7"/>
      <c r="M3010" s="7"/>
      <c r="N3010" s="7">
        <f>Produccion[[#This Row],[Cant. Bolsas]]*Produccion[[#This Row],[Kilos Bolsa]]</f>
        <v>0</v>
      </c>
      <c r="O3010" s="8" t="s">
        <v>45</v>
      </c>
      <c r="P3010" s="29">
        <f>Produccion[[#This Row],[Kilos Producidos]]*VLOOKUP(Produccion[[#This Row],[PRODUCTO]],ValorXKG[#All],2,FALSE)</f>
        <v>0</v>
      </c>
    </row>
    <row r="3011" spans="4:16" x14ac:dyDescent="0.25">
      <c r="D3011" s="4" t="s">
        <v>825</v>
      </c>
      <c r="E3011" s="5">
        <v>45007</v>
      </c>
      <c r="F3011" s="6">
        <v>0.3125</v>
      </c>
      <c r="G3011" s="6">
        <v>0.41666666666666669</v>
      </c>
      <c r="H3011" s="6">
        <f>MOD(Produccion[HORA FIN]-Produccion[HORA INICIO],1)</f>
        <v>0.10416666666666669</v>
      </c>
      <c r="I3011" s="16" t="s">
        <v>496</v>
      </c>
      <c r="J3011" s="7" t="s">
        <v>783</v>
      </c>
      <c r="K3011" s="7" t="s">
        <v>13</v>
      </c>
      <c r="L3011" s="7">
        <v>30</v>
      </c>
      <c r="M3011" s="7">
        <v>42</v>
      </c>
      <c r="N3011" s="7">
        <f>Produccion[[#This Row],[Cant. Bolsas]]*Produccion[[#This Row],[Kilos Bolsa]]</f>
        <v>1260</v>
      </c>
      <c r="O3011" s="8" t="s">
        <v>827</v>
      </c>
      <c r="P3011" s="29">
        <f>Produccion[[#This Row],[Kilos Producidos]]*VLOOKUP(Produccion[[#This Row],[PRODUCTO]],ValorXKG[#All],2,FALSE)</f>
        <v>126000</v>
      </c>
    </row>
    <row r="3012" spans="4:16" x14ac:dyDescent="0.25">
      <c r="D3012" s="4" t="s">
        <v>825</v>
      </c>
      <c r="E3012" s="5">
        <v>45007</v>
      </c>
      <c r="F3012" s="6">
        <v>0.41666666666666669</v>
      </c>
      <c r="G3012" s="6">
        <v>0.54166666666666663</v>
      </c>
      <c r="H3012" s="6">
        <f>MOD(Produccion[HORA FIN]-Produccion[HORA INICIO],1)</f>
        <v>0.12499999999999994</v>
      </c>
      <c r="I3012" s="16" t="s">
        <v>22</v>
      </c>
      <c r="J3012" s="7" t="s">
        <v>783</v>
      </c>
      <c r="K3012" s="7" t="s">
        <v>23</v>
      </c>
      <c r="L3012" s="7"/>
      <c r="M3012" s="7"/>
      <c r="N3012" s="7">
        <f>Produccion[[#This Row],[Cant. Bolsas]]*Produccion[[#This Row],[Kilos Bolsa]]</f>
        <v>0</v>
      </c>
      <c r="O3012" s="8" t="s">
        <v>692</v>
      </c>
      <c r="P3012" s="29">
        <f>Produccion[[#This Row],[Kilos Producidos]]*VLOOKUP(Produccion[[#This Row],[PRODUCTO]],ValorXKG[#All],2,FALSE)</f>
        <v>0</v>
      </c>
    </row>
    <row r="3013" spans="4:16" x14ac:dyDescent="0.25">
      <c r="D3013" s="4" t="s">
        <v>825</v>
      </c>
      <c r="E3013" s="5">
        <v>45007</v>
      </c>
      <c r="F3013" s="6">
        <v>0.54166666666666663</v>
      </c>
      <c r="G3013" s="6">
        <v>0.58333333333333337</v>
      </c>
      <c r="H3013" s="6">
        <f>MOD(Produccion[HORA FIN]-Produccion[HORA INICIO],1)</f>
        <v>4.1666666666666741E-2</v>
      </c>
      <c r="I3013" s="16" t="s">
        <v>715</v>
      </c>
      <c r="J3013" s="7" t="s">
        <v>783</v>
      </c>
      <c r="K3013" s="7" t="s">
        <v>13</v>
      </c>
      <c r="L3013" s="7">
        <v>13</v>
      </c>
      <c r="M3013" s="7">
        <v>42</v>
      </c>
      <c r="N3013" s="7">
        <f>Produccion[[#This Row],[Cant. Bolsas]]*Produccion[[#This Row],[Kilos Bolsa]]</f>
        <v>546</v>
      </c>
      <c r="O3013" s="8" t="s">
        <v>827</v>
      </c>
      <c r="P3013" s="29">
        <f>Produccion[[#This Row],[Kilos Producidos]]*VLOOKUP(Produccion[[#This Row],[PRODUCTO]],ValorXKG[#All],2,FALSE)</f>
        <v>54600</v>
      </c>
    </row>
    <row r="3014" spans="4:16" x14ac:dyDescent="0.25">
      <c r="D3014" s="4" t="s">
        <v>824</v>
      </c>
      <c r="E3014" s="5">
        <v>45007</v>
      </c>
      <c r="F3014" s="6">
        <v>0.58333333333333337</v>
      </c>
      <c r="G3014" s="6">
        <v>0.89583333333333337</v>
      </c>
      <c r="H3014" s="6">
        <f>MOD(Produccion[HORA FIN]-Produccion[HORA INICIO],1)</f>
        <v>0.3125</v>
      </c>
      <c r="I3014" s="16" t="s">
        <v>716</v>
      </c>
      <c r="J3014" s="7" t="s">
        <v>74</v>
      </c>
      <c r="K3014" s="7" t="s">
        <v>13</v>
      </c>
      <c r="L3014" s="7">
        <v>80</v>
      </c>
      <c r="M3014" s="7">
        <v>42</v>
      </c>
      <c r="N3014" s="7">
        <f>Produccion[[#This Row],[Cant. Bolsas]]*Produccion[[#This Row],[Kilos Bolsa]]</f>
        <v>3360</v>
      </c>
      <c r="O3014" s="8" t="s">
        <v>827</v>
      </c>
      <c r="P3014" s="29">
        <f>Produccion[[#This Row],[Kilos Producidos]]*VLOOKUP(Produccion[[#This Row],[PRODUCTO]],ValorXKG[#All],2,FALSE)</f>
        <v>336000</v>
      </c>
    </row>
    <row r="3015" spans="4:16" x14ac:dyDescent="0.25">
      <c r="D3015" s="4" t="s">
        <v>824</v>
      </c>
      <c r="E3015" s="5">
        <v>45007</v>
      </c>
      <c r="F3015" s="6">
        <v>0.89583333333333337</v>
      </c>
      <c r="G3015" s="6">
        <v>0.91666666666666663</v>
      </c>
      <c r="H3015" s="6">
        <f>MOD(Produccion[HORA FIN]-Produccion[HORA INICIO],1)</f>
        <v>2.0833333333333259E-2</v>
      </c>
      <c r="I3015" s="16" t="s">
        <v>22</v>
      </c>
      <c r="J3015" s="7" t="s">
        <v>74</v>
      </c>
      <c r="K3015" s="7" t="s">
        <v>23</v>
      </c>
      <c r="L3015" s="7"/>
      <c r="M3015" s="7"/>
      <c r="N3015" s="7">
        <f>Produccion[[#This Row],[Cant. Bolsas]]*Produccion[[#This Row],[Kilos Bolsa]]</f>
        <v>0</v>
      </c>
      <c r="O3015" s="8" t="s">
        <v>28</v>
      </c>
      <c r="P3015" s="29">
        <f>Produccion[[#This Row],[Kilos Producidos]]*VLOOKUP(Produccion[[#This Row],[PRODUCTO]],ValorXKG[#All],2,FALSE)</f>
        <v>0</v>
      </c>
    </row>
    <row r="3016" spans="4:16" x14ac:dyDescent="0.25">
      <c r="D3016" s="4" t="s">
        <v>826</v>
      </c>
      <c r="E3016" s="5">
        <v>45007</v>
      </c>
      <c r="F3016" s="6">
        <v>0.91666666666666663</v>
      </c>
      <c r="G3016" s="6">
        <v>0</v>
      </c>
      <c r="H3016" s="6">
        <f>MOD(Produccion[HORA FIN]-Produccion[HORA INICIO],1)</f>
        <v>8.333333333333337E-2</v>
      </c>
      <c r="I3016" s="16" t="s">
        <v>22</v>
      </c>
      <c r="J3016" s="7" t="s">
        <v>788</v>
      </c>
      <c r="K3016" s="7" t="s">
        <v>23</v>
      </c>
      <c r="L3016" s="7">
        <v>0</v>
      </c>
      <c r="M3016" s="7">
        <v>0</v>
      </c>
      <c r="N3016" s="7">
        <f>Produccion[[#This Row],[Cant. Bolsas]]*Produccion[[#This Row],[Kilos Bolsa]]</f>
        <v>0</v>
      </c>
      <c r="O3016" s="8" t="s">
        <v>28</v>
      </c>
      <c r="P3016" s="29">
        <f>Produccion[[#This Row],[Kilos Producidos]]*VLOOKUP(Produccion[[#This Row],[PRODUCTO]],ValorXKG[#All],2,FALSE)</f>
        <v>0</v>
      </c>
    </row>
    <row r="3017" spans="4:16" x14ac:dyDescent="0.25">
      <c r="D3017" s="4" t="s">
        <v>826</v>
      </c>
      <c r="E3017" s="5">
        <v>45007</v>
      </c>
      <c r="F3017" s="6">
        <v>0</v>
      </c>
      <c r="G3017" s="6">
        <v>0.25</v>
      </c>
      <c r="H3017" s="6">
        <f>MOD(Produccion[HORA FIN]-Produccion[HORA INICIO],1)</f>
        <v>0.25</v>
      </c>
      <c r="I3017" s="16" t="s">
        <v>717</v>
      </c>
      <c r="J3017" s="7" t="s">
        <v>788</v>
      </c>
      <c r="K3017" s="7" t="s">
        <v>13</v>
      </c>
      <c r="L3017" s="7">
        <v>58</v>
      </c>
      <c r="M3017" s="7">
        <v>42</v>
      </c>
      <c r="N3017" s="7">
        <f>Produccion[[#This Row],[Cant. Bolsas]]*Produccion[[#This Row],[Kilos Bolsa]]</f>
        <v>2436</v>
      </c>
      <c r="O3017" s="8" t="s">
        <v>827</v>
      </c>
      <c r="P3017" s="29">
        <f>Produccion[[#This Row],[Kilos Producidos]]*VLOOKUP(Produccion[[#This Row],[PRODUCTO]],ValorXKG[#All],2,FALSE)</f>
        <v>243600</v>
      </c>
    </row>
    <row r="3018" spans="4:16" x14ac:dyDescent="0.25">
      <c r="D3018" s="4" t="s">
        <v>825</v>
      </c>
      <c r="E3018" s="5">
        <v>45008</v>
      </c>
      <c r="F3018" s="6">
        <v>0.25</v>
      </c>
      <c r="G3018" s="6">
        <v>0.58333333333333337</v>
      </c>
      <c r="H3018" s="6">
        <f>MOD(Produccion[HORA FIN]-Produccion[HORA INICIO],1)</f>
        <v>0.33333333333333337</v>
      </c>
      <c r="I3018" s="16" t="s">
        <v>718</v>
      </c>
      <c r="J3018" s="7" t="s">
        <v>783</v>
      </c>
      <c r="K3018" s="7" t="s">
        <v>13</v>
      </c>
      <c r="L3018" s="7">
        <v>85</v>
      </c>
      <c r="M3018" s="7">
        <v>42</v>
      </c>
      <c r="N3018" s="7">
        <f>Produccion[[#This Row],[Cant. Bolsas]]*Produccion[[#This Row],[Kilos Bolsa]]</f>
        <v>3570</v>
      </c>
      <c r="O3018" s="8" t="s">
        <v>827</v>
      </c>
      <c r="P3018" s="29">
        <f>Produccion[[#This Row],[Kilos Producidos]]*VLOOKUP(Produccion[[#This Row],[PRODUCTO]],ValorXKG[#All],2,FALSE)</f>
        <v>357000</v>
      </c>
    </row>
    <row r="3019" spans="4:16" x14ac:dyDescent="0.25">
      <c r="D3019" s="4" t="s">
        <v>824</v>
      </c>
      <c r="E3019" s="5">
        <v>45008</v>
      </c>
      <c r="F3019" s="6">
        <v>0.58333333333333337</v>
      </c>
      <c r="G3019" s="6">
        <v>0.65625</v>
      </c>
      <c r="H3019" s="6">
        <f>MOD(Produccion[HORA FIN]-Produccion[HORA INICIO],1)</f>
        <v>7.291666666666663E-2</v>
      </c>
      <c r="I3019" s="16" t="s">
        <v>22</v>
      </c>
      <c r="J3019" s="7" t="s">
        <v>74</v>
      </c>
      <c r="K3019" s="7" t="s">
        <v>23</v>
      </c>
      <c r="L3019" s="7"/>
      <c r="M3019" s="7"/>
      <c r="N3019" s="7">
        <f>Produccion[[#This Row],[Cant. Bolsas]]*Produccion[[#This Row],[Kilos Bolsa]]</f>
        <v>0</v>
      </c>
      <c r="O3019" s="8" t="s">
        <v>28</v>
      </c>
      <c r="P3019" s="29">
        <f>Produccion[[#This Row],[Kilos Producidos]]*VLOOKUP(Produccion[[#This Row],[PRODUCTO]],ValorXKG[#All],2,FALSE)</f>
        <v>0</v>
      </c>
    </row>
    <row r="3020" spans="4:16" x14ac:dyDescent="0.25">
      <c r="D3020" s="4" t="s">
        <v>824</v>
      </c>
      <c r="E3020" s="5">
        <v>45008</v>
      </c>
      <c r="F3020" s="6">
        <v>0.65625</v>
      </c>
      <c r="G3020" s="6">
        <v>0.91666666666666663</v>
      </c>
      <c r="H3020" s="6">
        <f>MOD(Produccion[HORA FIN]-Produccion[HORA INICIO],1)</f>
        <v>0.26041666666666663</v>
      </c>
      <c r="I3020" s="16" t="s">
        <v>719</v>
      </c>
      <c r="J3020" s="7" t="s">
        <v>74</v>
      </c>
      <c r="K3020" s="7" t="s">
        <v>64</v>
      </c>
      <c r="L3020" s="7">
        <v>71</v>
      </c>
      <c r="M3020" s="7">
        <v>30</v>
      </c>
      <c r="N3020" s="7">
        <f>Produccion[[#This Row],[Cant. Bolsas]]*Produccion[[#This Row],[Kilos Bolsa]]</f>
        <v>2130</v>
      </c>
      <c r="O3020" s="8" t="s">
        <v>827</v>
      </c>
      <c r="P3020" s="29">
        <f>Produccion[[#This Row],[Kilos Producidos]]*VLOOKUP(Produccion[[#This Row],[PRODUCTO]],ValorXKG[#All],2,FALSE)</f>
        <v>244950</v>
      </c>
    </row>
    <row r="3021" spans="4:16" x14ac:dyDescent="0.25">
      <c r="D3021" s="4" t="s">
        <v>826</v>
      </c>
      <c r="E3021" s="5">
        <v>45008</v>
      </c>
      <c r="F3021" s="6">
        <v>0.91666666666666663</v>
      </c>
      <c r="G3021" s="6">
        <v>0.25</v>
      </c>
      <c r="H3021" s="6">
        <f>MOD(Produccion[HORA FIN]-Produccion[HORA INICIO],1)</f>
        <v>0.33333333333333337</v>
      </c>
      <c r="I3021" s="16" t="s">
        <v>392</v>
      </c>
      <c r="J3021" s="7" t="s">
        <v>788</v>
      </c>
      <c r="K3021" s="7" t="s">
        <v>32</v>
      </c>
      <c r="L3021" s="7">
        <v>75</v>
      </c>
      <c r="M3021" s="7">
        <v>30</v>
      </c>
      <c r="N3021" s="7">
        <f>Produccion[[#This Row],[Cant. Bolsas]]*Produccion[[#This Row],[Kilos Bolsa]]</f>
        <v>2250</v>
      </c>
      <c r="O3021" s="8" t="s">
        <v>827</v>
      </c>
      <c r="P3021" s="29">
        <f>Produccion[[#This Row],[Kilos Producidos]]*VLOOKUP(Produccion[[#This Row],[PRODUCTO]],ValorXKG[#All],2,FALSE)</f>
        <v>258750</v>
      </c>
    </row>
    <row r="3022" spans="4:16" x14ac:dyDescent="0.25">
      <c r="D3022" s="4" t="s">
        <v>825</v>
      </c>
      <c r="E3022" s="5">
        <v>45009</v>
      </c>
      <c r="F3022" s="6">
        <v>0.25</v>
      </c>
      <c r="G3022" s="6">
        <v>0.32291666666666669</v>
      </c>
      <c r="H3022" s="6">
        <f>MOD(Produccion[HORA FIN]-Produccion[HORA INICIO],1)</f>
        <v>7.2916666666666685E-2</v>
      </c>
      <c r="I3022" s="16" t="s">
        <v>22</v>
      </c>
      <c r="J3022" s="7" t="s">
        <v>783</v>
      </c>
      <c r="K3022" s="7" t="s">
        <v>23</v>
      </c>
      <c r="L3022" s="7"/>
      <c r="M3022" s="7"/>
      <c r="N3022" s="7">
        <f>Produccion[[#This Row],[Cant. Bolsas]]*Produccion[[#This Row],[Kilos Bolsa]]</f>
        <v>0</v>
      </c>
      <c r="O3022" s="8" t="s">
        <v>28</v>
      </c>
      <c r="P3022" s="29">
        <f>Produccion[[#This Row],[Kilos Producidos]]*VLOOKUP(Produccion[[#This Row],[PRODUCTO]],ValorXKG[#All],2,FALSE)</f>
        <v>0</v>
      </c>
    </row>
    <row r="3023" spans="4:16" x14ac:dyDescent="0.25">
      <c r="D3023" s="4" t="s">
        <v>825</v>
      </c>
      <c r="E3023" s="5">
        <v>45009</v>
      </c>
      <c r="F3023" s="6">
        <v>0.32291666666666669</v>
      </c>
      <c r="G3023" s="6">
        <v>0.58333333333333337</v>
      </c>
      <c r="H3023" s="6">
        <f>MOD(Produccion[HORA FIN]-Produccion[HORA INICIO],1)</f>
        <v>0.26041666666666669</v>
      </c>
      <c r="I3023" s="16" t="s">
        <v>720</v>
      </c>
      <c r="J3023" s="7" t="s">
        <v>783</v>
      </c>
      <c r="K3023" s="7" t="s">
        <v>30</v>
      </c>
      <c r="L3023" s="7">
        <v>130</v>
      </c>
      <c r="M3023" s="7">
        <v>20</v>
      </c>
      <c r="N3023" s="7">
        <f>Produccion[[#This Row],[Cant. Bolsas]]*Produccion[[#This Row],[Kilos Bolsa]]</f>
        <v>2600</v>
      </c>
      <c r="O3023" s="8" t="s">
        <v>827</v>
      </c>
      <c r="P3023" s="29">
        <f>Produccion[[#This Row],[Kilos Producidos]]*VLOOKUP(Produccion[[#This Row],[PRODUCTO]],ValorXKG[#All],2,FALSE)</f>
        <v>234000</v>
      </c>
    </row>
    <row r="3024" spans="4:16" x14ac:dyDescent="0.25">
      <c r="D3024" s="4" t="s">
        <v>824</v>
      </c>
      <c r="E3024" s="5">
        <v>45009</v>
      </c>
      <c r="F3024" s="6">
        <v>0.58333333333333337</v>
      </c>
      <c r="G3024" s="6">
        <v>0.6875</v>
      </c>
      <c r="H3024" s="6">
        <f>MOD(Produccion[HORA FIN]-Produccion[HORA INICIO],1)</f>
        <v>0.10416666666666663</v>
      </c>
      <c r="I3024" s="16" t="s">
        <v>104</v>
      </c>
      <c r="J3024" s="7" t="s">
        <v>74</v>
      </c>
      <c r="K3024" s="7" t="s">
        <v>30</v>
      </c>
      <c r="L3024" s="7">
        <v>40</v>
      </c>
      <c r="M3024" s="7">
        <v>20</v>
      </c>
      <c r="N3024" s="7">
        <f>Produccion[[#This Row],[Cant. Bolsas]]*Produccion[[#This Row],[Kilos Bolsa]]</f>
        <v>800</v>
      </c>
      <c r="O3024" s="8" t="s">
        <v>827</v>
      </c>
      <c r="P3024" s="29">
        <f>Produccion[[#This Row],[Kilos Producidos]]*VLOOKUP(Produccion[[#This Row],[PRODUCTO]],ValorXKG[#All],2,FALSE)</f>
        <v>72000</v>
      </c>
    </row>
    <row r="3025" spans="4:16" x14ac:dyDescent="0.25">
      <c r="D3025" s="4" t="s">
        <v>824</v>
      </c>
      <c r="E3025" s="5">
        <v>45009</v>
      </c>
      <c r="F3025" s="6">
        <v>0.6875</v>
      </c>
      <c r="G3025" s="6">
        <v>0.79166666666666663</v>
      </c>
      <c r="H3025" s="6">
        <f>MOD(Produccion[HORA FIN]-Produccion[HORA INICIO],1)</f>
        <v>0.10416666666666663</v>
      </c>
      <c r="I3025" s="16" t="s">
        <v>22</v>
      </c>
      <c r="J3025" s="7" t="s">
        <v>74</v>
      </c>
      <c r="K3025" s="7" t="s">
        <v>23</v>
      </c>
      <c r="L3025" s="7"/>
      <c r="M3025" s="7"/>
      <c r="N3025" s="7">
        <f>Produccion[[#This Row],[Cant. Bolsas]]*Produccion[[#This Row],[Kilos Bolsa]]</f>
        <v>0</v>
      </c>
      <c r="O3025" s="8" t="s">
        <v>45</v>
      </c>
      <c r="P3025" s="29">
        <f>Produccion[[#This Row],[Kilos Producidos]]*VLOOKUP(Produccion[[#This Row],[PRODUCTO]],ValorXKG[#All],2,FALSE)</f>
        <v>0</v>
      </c>
    </row>
    <row r="3026" spans="4:16" x14ac:dyDescent="0.25">
      <c r="D3026" s="4" t="s">
        <v>825</v>
      </c>
      <c r="E3026" s="5">
        <v>45012</v>
      </c>
      <c r="F3026" s="6">
        <v>0.25</v>
      </c>
      <c r="G3026" s="6">
        <v>0.58333333333333337</v>
      </c>
      <c r="H3026" s="6">
        <f>MOD(Produccion[HORA FIN]-Produccion[HORA INICIO],1)</f>
        <v>0.33333333333333337</v>
      </c>
      <c r="I3026" s="16" t="s">
        <v>22</v>
      </c>
      <c r="J3026" s="7" t="s">
        <v>783</v>
      </c>
      <c r="K3026" s="7" t="s">
        <v>23</v>
      </c>
      <c r="L3026" s="7"/>
      <c r="M3026" s="7"/>
      <c r="N3026" s="7">
        <f>Produccion[[#This Row],[Cant. Bolsas]]*Produccion[[#This Row],[Kilos Bolsa]]</f>
        <v>0</v>
      </c>
      <c r="O3026" s="8" t="s">
        <v>192</v>
      </c>
      <c r="P3026" s="29">
        <f>Produccion[[#This Row],[Kilos Producidos]]*VLOOKUP(Produccion[[#This Row],[PRODUCTO]],ValorXKG[#All],2,FALSE)</f>
        <v>0</v>
      </c>
    </row>
    <row r="3027" spans="4:16" x14ac:dyDescent="0.25">
      <c r="D3027" s="4" t="s">
        <v>824</v>
      </c>
      <c r="E3027" s="5">
        <v>45012</v>
      </c>
      <c r="F3027" s="6">
        <v>0.58333333333333337</v>
      </c>
      <c r="G3027" s="6">
        <v>0.625</v>
      </c>
      <c r="H3027" s="6">
        <f>MOD(Produccion[HORA FIN]-Produccion[HORA INICIO],1)</f>
        <v>4.166666666666663E-2</v>
      </c>
      <c r="I3027" s="16" t="s">
        <v>22</v>
      </c>
      <c r="J3027" s="7" t="s">
        <v>74</v>
      </c>
      <c r="K3027" s="7" t="s">
        <v>23</v>
      </c>
      <c r="L3027" s="7"/>
      <c r="M3027" s="7"/>
      <c r="N3027" s="7">
        <f>Produccion[[#This Row],[Cant. Bolsas]]*Produccion[[#This Row],[Kilos Bolsa]]</f>
        <v>0</v>
      </c>
      <c r="O3027" s="8" t="s">
        <v>28</v>
      </c>
      <c r="P3027" s="29">
        <f>Produccion[[#This Row],[Kilos Producidos]]*VLOOKUP(Produccion[[#This Row],[PRODUCTO]],ValorXKG[#All],2,FALSE)</f>
        <v>0</v>
      </c>
    </row>
    <row r="3028" spans="4:16" x14ac:dyDescent="0.25">
      <c r="D3028" s="4" t="s">
        <v>824</v>
      </c>
      <c r="E3028" s="5">
        <v>45012</v>
      </c>
      <c r="F3028" s="6">
        <v>0.625</v>
      </c>
      <c r="G3028" s="6">
        <v>0.91666666666666663</v>
      </c>
      <c r="H3028" s="6">
        <f>MOD(Produccion[HORA FIN]-Produccion[HORA INICIO],1)</f>
        <v>0.29166666666666663</v>
      </c>
      <c r="I3028" s="16" t="s">
        <v>721</v>
      </c>
      <c r="J3028" s="7" t="s">
        <v>74</v>
      </c>
      <c r="K3028" s="7" t="s">
        <v>30</v>
      </c>
      <c r="L3028" s="7">
        <v>195</v>
      </c>
      <c r="M3028" s="7">
        <v>20</v>
      </c>
      <c r="N3028" s="7">
        <f>Produccion[[#This Row],[Cant. Bolsas]]*Produccion[[#This Row],[Kilos Bolsa]]</f>
        <v>3900</v>
      </c>
      <c r="O3028" s="8" t="s">
        <v>827</v>
      </c>
      <c r="P3028" s="29">
        <f>Produccion[[#This Row],[Kilos Producidos]]*VLOOKUP(Produccion[[#This Row],[PRODUCTO]],ValorXKG[#All],2,FALSE)</f>
        <v>351000</v>
      </c>
    </row>
    <row r="3029" spans="4:16" x14ac:dyDescent="0.25">
      <c r="D3029" s="4" t="s">
        <v>826</v>
      </c>
      <c r="E3029" s="5">
        <v>45012</v>
      </c>
      <c r="F3029" s="6">
        <v>0.91666666666666663</v>
      </c>
      <c r="G3029" s="6">
        <v>0.97916666666666663</v>
      </c>
      <c r="H3029" s="6">
        <f>MOD(Produccion[HORA FIN]-Produccion[HORA INICIO],1)</f>
        <v>6.25E-2</v>
      </c>
      <c r="I3029" s="16" t="s">
        <v>534</v>
      </c>
      <c r="J3029" s="7" t="s">
        <v>788</v>
      </c>
      <c r="K3029" s="7" t="s">
        <v>30</v>
      </c>
      <c r="L3029" s="7">
        <v>35</v>
      </c>
      <c r="M3029" s="7">
        <v>20</v>
      </c>
      <c r="N3029" s="7">
        <f>Produccion[[#This Row],[Cant. Bolsas]]*Produccion[[#This Row],[Kilos Bolsa]]</f>
        <v>700</v>
      </c>
      <c r="O3029" s="8" t="s">
        <v>827</v>
      </c>
      <c r="P3029" s="29">
        <f>Produccion[[#This Row],[Kilos Producidos]]*VLOOKUP(Produccion[[#This Row],[PRODUCTO]],ValorXKG[#All],2,FALSE)</f>
        <v>63000</v>
      </c>
    </row>
    <row r="3030" spans="4:16" x14ac:dyDescent="0.25">
      <c r="D3030" s="4" t="s">
        <v>826</v>
      </c>
      <c r="E3030" s="5">
        <v>45012</v>
      </c>
      <c r="F3030" s="6">
        <v>0.97916666666666663</v>
      </c>
      <c r="G3030" s="6">
        <v>7.2916666666666671E-2</v>
      </c>
      <c r="H3030" s="6">
        <f>MOD(Produccion[HORA FIN]-Produccion[HORA INICIO],1)</f>
        <v>9.375E-2</v>
      </c>
      <c r="I3030" s="16" t="s">
        <v>22</v>
      </c>
      <c r="J3030" s="7" t="s">
        <v>788</v>
      </c>
      <c r="K3030" s="7" t="s">
        <v>23</v>
      </c>
      <c r="L3030" s="7">
        <v>0</v>
      </c>
      <c r="M3030" s="7">
        <v>0</v>
      </c>
      <c r="N3030" s="7">
        <f>Produccion[[#This Row],[Cant. Bolsas]]*Produccion[[#This Row],[Kilos Bolsa]]</f>
        <v>0</v>
      </c>
      <c r="O3030" s="8" t="s">
        <v>28</v>
      </c>
      <c r="P3030" s="29">
        <f>Produccion[[#This Row],[Kilos Producidos]]*VLOOKUP(Produccion[[#This Row],[PRODUCTO]],ValorXKG[#All],2,FALSE)</f>
        <v>0</v>
      </c>
    </row>
    <row r="3031" spans="4:16" x14ac:dyDescent="0.25">
      <c r="D3031" s="4" t="s">
        <v>826</v>
      </c>
      <c r="E3031" s="5">
        <v>45012</v>
      </c>
      <c r="F3031" s="6">
        <v>7.2916666666666671E-2</v>
      </c>
      <c r="G3031" s="6">
        <v>0.25</v>
      </c>
      <c r="H3031" s="6">
        <f>MOD(Produccion[HORA FIN]-Produccion[HORA INICIO],1)</f>
        <v>0.17708333333333331</v>
      </c>
      <c r="I3031" s="16" t="s">
        <v>722</v>
      </c>
      <c r="J3031" s="7" t="s">
        <v>788</v>
      </c>
      <c r="K3031" s="7" t="s">
        <v>331</v>
      </c>
      <c r="L3031" s="7">
        <v>55</v>
      </c>
      <c r="M3031" s="7">
        <v>30</v>
      </c>
      <c r="N3031" s="7">
        <f>Produccion[[#This Row],[Cant. Bolsas]]*Produccion[[#This Row],[Kilos Bolsa]]</f>
        <v>1650</v>
      </c>
      <c r="O3031" s="8" t="s">
        <v>827</v>
      </c>
      <c r="P3031" s="29">
        <f>Produccion[[#This Row],[Kilos Producidos]]*VLOOKUP(Produccion[[#This Row],[PRODUCTO]],ValorXKG[#All],2,FALSE)</f>
        <v>189750</v>
      </c>
    </row>
    <row r="3032" spans="4:16" x14ac:dyDescent="0.25">
      <c r="D3032" s="4" t="s">
        <v>825</v>
      </c>
      <c r="E3032" s="5">
        <v>45013</v>
      </c>
      <c r="F3032" s="6">
        <v>0.25</v>
      </c>
      <c r="G3032" s="6">
        <v>0.35416666666666669</v>
      </c>
      <c r="H3032" s="6">
        <f>MOD(Produccion[HORA FIN]-Produccion[HORA INICIO],1)</f>
        <v>0.10416666666666669</v>
      </c>
      <c r="I3032" s="16" t="s">
        <v>62</v>
      </c>
      <c r="J3032" s="7" t="s">
        <v>783</v>
      </c>
      <c r="K3032" s="7" t="s">
        <v>331</v>
      </c>
      <c r="L3032" s="7">
        <v>25</v>
      </c>
      <c r="M3032" s="7">
        <v>30</v>
      </c>
      <c r="N3032" s="7">
        <f>Produccion[[#This Row],[Cant. Bolsas]]*Produccion[[#This Row],[Kilos Bolsa]]</f>
        <v>750</v>
      </c>
      <c r="O3032" s="8" t="s">
        <v>827</v>
      </c>
      <c r="P3032" s="29">
        <f>Produccion[[#This Row],[Kilos Producidos]]*VLOOKUP(Produccion[[#This Row],[PRODUCTO]],ValorXKG[#All],2,FALSE)</f>
        <v>86250</v>
      </c>
    </row>
    <row r="3033" spans="4:16" x14ac:dyDescent="0.25">
      <c r="D3033" s="4" t="s">
        <v>825</v>
      </c>
      <c r="E3033" s="5">
        <v>45013</v>
      </c>
      <c r="F3033" s="6">
        <v>0.35416666666666669</v>
      </c>
      <c r="G3033" s="6">
        <v>0.44791666666666669</v>
      </c>
      <c r="H3033" s="6">
        <f>MOD(Produccion[HORA FIN]-Produccion[HORA INICIO],1)</f>
        <v>9.375E-2</v>
      </c>
      <c r="I3033" s="16" t="s">
        <v>22</v>
      </c>
      <c r="J3033" s="7" t="s">
        <v>783</v>
      </c>
      <c r="K3033" s="7" t="s">
        <v>23</v>
      </c>
      <c r="L3033" s="7"/>
      <c r="M3033" s="7"/>
      <c r="N3033" s="7">
        <f>Produccion[[#This Row],[Cant. Bolsas]]*Produccion[[#This Row],[Kilos Bolsa]]</f>
        <v>0</v>
      </c>
      <c r="O3033" s="8" t="s">
        <v>28</v>
      </c>
      <c r="P3033" s="29">
        <f>Produccion[[#This Row],[Kilos Producidos]]*VLOOKUP(Produccion[[#This Row],[PRODUCTO]],ValorXKG[#All],2,FALSE)</f>
        <v>0</v>
      </c>
    </row>
    <row r="3034" spans="4:16" x14ac:dyDescent="0.25">
      <c r="D3034" s="4" t="s">
        <v>825</v>
      </c>
      <c r="E3034" s="5">
        <v>45013</v>
      </c>
      <c r="F3034" s="6">
        <v>0.44791666666666669</v>
      </c>
      <c r="G3034" s="6">
        <v>0.58333333333333337</v>
      </c>
      <c r="H3034" s="6">
        <f>MOD(Produccion[HORA FIN]-Produccion[HORA INICIO],1)</f>
        <v>0.13541666666666669</v>
      </c>
      <c r="I3034" s="16" t="s">
        <v>723</v>
      </c>
      <c r="J3034" s="7" t="s">
        <v>783</v>
      </c>
      <c r="K3034" s="7" t="s">
        <v>36</v>
      </c>
      <c r="L3034" s="7">
        <v>25</v>
      </c>
      <c r="M3034" s="7">
        <v>30</v>
      </c>
      <c r="N3034" s="7">
        <f>Produccion[[#This Row],[Cant. Bolsas]]*Produccion[[#This Row],[Kilos Bolsa]]</f>
        <v>750</v>
      </c>
      <c r="O3034" s="8" t="s">
        <v>827</v>
      </c>
      <c r="P3034" s="29">
        <f>Produccion[[#This Row],[Kilos Producidos]]*VLOOKUP(Produccion[[#This Row],[PRODUCTO]],ValorXKG[#All],2,FALSE)</f>
        <v>86250</v>
      </c>
    </row>
    <row r="3035" spans="4:16" x14ac:dyDescent="0.25">
      <c r="D3035" s="4" t="s">
        <v>825</v>
      </c>
      <c r="E3035" s="5">
        <v>45013</v>
      </c>
      <c r="F3035" s="6">
        <v>0.44791666666666669</v>
      </c>
      <c r="G3035" s="6">
        <v>0.58333333333333337</v>
      </c>
      <c r="H3035" s="6">
        <f>MOD(Produccion[HORA FIN]-Produccion[HORA INICIO],1)</f>
        <v>0.13541666666666669</v>
      </c>
      <c r="I3035" s="16" t="s">
        <v>272</v>
      </c>
      <c r="J3035" s="7" t="s">
        <v>783</v>
      </c>
      <c r="K3035" s="7" t="s">
        <v>38</v>
      </c>
      <c r="L3035" s="7">
        <v>25</v>
      </c>
      <c r="M3035" s="7">
        <v>20</v>
      </c>
      <c r="N3035" s="7">
        <f>Produccion[[#This Row],[Cant. Bolsas]]*Produccion[[#This Row],[Kilos Bolsa]]</f>
        <v>500</v>
      </c>
      <c r="O3035" s="8" t="s">
        <v>827</v>
      </c>
      <c r="P3035" s="29">
        <f>Produccion[[#This Row],[Kilos Producidos]]*VLOOKUP(Produccion[[#This Row],[PRODUCTO]],ValorXKG[#All],2,FALSE)</f>
        <v>82500</v>
      </c>
    </row>
    <row r="3036" spans="4:16" x14ac:dyDescent="0.25">
      <c r="D3036" s="4" t="s">
        <v>824</v>
      </c>
      <c r="E3036" s="5">
        <v>45013</v>
      </c>
      <c r="F3036" s="6">
        <v>0.58333333333333337</v>
      </c>
      <c r="G3036" s="6">
        <v>0.91666666666666663</v>
      </c>
      <c r="H3036" s="6">
        <f>MOD(Produccion[HORA FIN]-Produccion[HORA INICIO],1)</f>
        <v>0.33333333333333326</v>
      </c>
      <c r="I3036" s="16" t="s">
        <v>399</v>
      </c>
      <c r="J3036" s="7" t="s">
        <v>74</v>
      </c>
      <c r="K3036" s="7" t="s">
        <v>36</v>
      </c>
      <c r="L3036" s="7">
        <v>52</v>
      </c>
      <c r="M3036" s="7">
        <v>30</v>
      </c>
      <c r="N3036" s="7">
        <f>Produccion[[#This Row],[Cant. Bolsas]]*Produccion[[#This Row],[Kilos Bolsa]]</f>
        <v>1560</v>
      </c>
      <c r="O3036" s="8" t="s">
        <v>827</v>
      </c>
      <c r="P3036" s="29">
        <f>Produccion[[#This Row],[Kilos Producidos]]*VLOOKUP(Produccion[[#This Row],[PRODUCTO]],ValorXKG[#All],2,FALSE)</f>
        <v>179400</v>
      </c>
    </row>
    <row r="3037" spans="4:16" x14ac:dyDescent="0.25">
      <c r="D3037" s="4" t="s">
        <v>824</v>
      </c>
      <c r="E3037" s="5">
        <v>45013</v>
      </c>
      <c r="F3037" s="6">
        <v>0.58333333333333337</v>
      </c>
      <c r="G3037" s="6">
        <v>0.91666666666666663</v>
      </c>
      <c r="H3037" s="6">
        <f>MOD(Produccion[HORA FIN]-Produccion[HORA INICIO],1)</f>
        <v>0.33333333333333326</v>
      </c>
      <c r="I3037" s="16" t="s">
        <v>106</v>
      </c>
      <c r="J3037" s="7" t="s">
        <v>74</v>
      </c>
      <c r="K3037" s="7" t="s">
        <v>38</v>
      </c>
      <c r="L3037" s="7">
        <v>52</v>
      </c>
      <c r="M3037" s="7">
        <v>20</v>
      </c>
      <c r="N3037" s="7">
        <f>Produccion[[#This Row],[Cant. Bolsas]]*Produccion[[#This Row],[Kilos Bolsa]]</f>
        <v>1040</v>
      </c>
      <c r="O3037" s="8" t="s">
        <v>827</v>
      </c>
      <c r="P3037" s="29">
        <f>Produccion[[#This Row],[Kilos Producidos]]*VLOOKUP(Produccion[[#This Row],[PRODUCTO]],ValorXKG[#All],2,FALSE)</f>
        <v>171600</v>
      </c>
    </row>
    <row r="3038" spans="4:16" x14ac:dyDescent="0.25">
      <c r="D3038" s="4" t="s">
        <v>826</v>
      </c>
      <c r="E3038" s="5">
        <v>45013</v>
      </c>
      <c r="F3038" s="6">
        <v>0.91666666666666663</v>
      </c>
      <c r="G3038" s="6">
        <v>0.25</v>
      </c>
      <c r="H3038" s="6">
        <f>MOD(Produccion[HORA FIN]-Produccion[HORA INICIO],1)</f>
        <v>0.33333333333333337</v>
      </c>
      <c r="I3038" s="16" t="s">
        <v>35</v>
      </c>
      <c r="J3038" s="7" t="s">
        <v>788</v>
      </c>
      <c r="K3038" s="7" t="s">
        <v>36</v>
      </c>
      <c r="L3038" s="7">
        <v>48</v>
      </c>
      <c r="M3038" s="7">
        <v>30</v>
      </c>
      <c r="N3038" s="7">
        <f>Produccion[[#This Row],[Cant. Bolsas]]*Produccion[[#This Row],[Kilos Bolsa]]</f>
        <v>1440</v>
      </c>
      <c r="O3038" s="8" t="s">
        <v>24</v>
      </c>
      <c r="P3038" s="29">
        <f>Produccion[[#This Row],[Kilos Producidos]]*VLOOKUP(Produccion[[#This Row],[PRODUCTO]],ValorXKG[#All],2,FALSE)</f>
        <v>165600</v>
      </c>
    </row>
    <row r="3039" spans="4:16" x14ac:dyDescent="0.25">
      <c r="D3039" s="4" t="s">
        <v>826</v>
      </c>
      <c r="E3039" s="5">
        <v>45013</v>
      </c>
      <c r="F3039" s="6">
        <v>0.91666666666666663</v>
      </c>
      <c r="G3039" s="6">
        <v>0.25</v>
      </c>
      <c r="H3039" s="6">
        <f>MOD(Produccion[HORA FIN]-Produccion[HORA INICIO],1)</f>
        <v>0.33333333333333337</v>
      </c>
      <c r="I3039" s="16" t="s">
        <v>33</v>
      </c>
      <c r="J3039" s="7" t="s">
        <v>788</v>
      </c>
      <c r="K3039" s="7" t="s">
        <v>38</v>
      </c>
      <c r="L3039" s="7">
        <v>48</v>
      </c>
      <c r="M3039" s="7">
        <v>20</v>
      </c>
      <c r="N3039" s="7">
        <f>Produccion[[#This Row],[Cant. Bolsas]]*Produccion[[#This Row],[Kilos Bolsa]]</f>
        <v>960</v>
      </c>
      <c r="O3039" s="8" t="s">
        <v>45</v>
      </c>
      <c r="P3039" s="29">
        <f>Produccion[[#This Row],[Kilos Producidos]]*VLOOKUP(Produccion[[#This Row],[PRODUCTO]],ValorXKG[#All],2,FALSE)</f>
        <v>158400</v>
      </c>
    </row>
    <row r="3040" spans="4:16" x14ac:dyDescent="0.25">
      <c r="D3040" s="4" t="s">
        <v>825</v>
      </c>
      <c r="E3040" s="5">
        <v>45014</v>
      </c>
      <c r="F3040" s="6">
        <v>0.25</v>
      </c>
      <c r="G3040" s="6">
        <v>0.5</v>
      </c>
      <c r="H3040" s="6">
        <f>MOD(Produccion[HORA FIN]-Produccion[HORA INICIO],1)</f>
        <v>0.25</v>
      </c>
      <c r="I3040" s="16" t="s">
        <v>724</v>
      </c>
      <c r="J3040" s="7" t="s">
        <v>783</v>
      </c>
      <c r="K3040" s="7" t="s">
        <v>36</v>
      </c>
      <c r="L3040" s="7">
        <v>41</v>
      </c>
      <c r="M3040" s="7">
        <v>30</v>
      </c>
      <c r="N3040" s="7">
        <f>Produccion[[#This Row],[Cant. Bolsas]]*Produccion[[#This Row],[Kilos Bolsa]]</f>
        <v>1230</v>
      </c>
      <c r="O3040" s="8" t="s">
        <v>827</v>
      </c>
      <c r="P3040" s="29">
        <f>Produccion[[#This Row],[Kilos Producidos]]*VLOOKUP(Produccion[[#This Row],[PRODUCTO]],ValorXKG[#All],2,FALSE)</f>
        <v>141450</v>
      </c>
    </row>
    <row r="3041" spans="4:16" x14ac:dyDescent="0.25">
      <c r="D3041" s="4" t="s">
        <v>825</v>
      </c>
      <c r="E3041" s="5">
        <v>45014</v>
      </c>
      <c r="F3041" s="6">
        <v>0.25</v>
      </c>
      <c r="G3041" s="6">
        <v>0.5</v>
      </c>
      <c r="H3041" s="6">
        <f>MOD(Produccion[HORA FIN]-Produccion[HORA INICIO],1)</f>
        <v>0.25</v>
      </c>
      <c r="I3041" s="16" t="s">
        <v>18</v>
      </c>
      <c r="J3041" s="7" t="s">
        <v>783</v>
      </c>
      <c r="K3041" s="7" t="s">
        <v>38</v>
      </c>
      <c r="L3041" s="7">
        <v>41</v>
      </c>
      <c r="M3041" s="7">
        <v>20</v>
      </c>
      <c r="N3041" s="7">
        <f>Produccion[[#This Row],[Cant. Bolsas]]*Produccion[[#This Row],[Kilos Bolsa]]</f>
        <v>820</v>
      </c>
      <c r="O3041" s="8" t="s">
        <v>827</v>
      </c>
      <c r="P3041" s="29">
        <f>Produccion[[#This Row],[Kilos Producidos]]*VLOOKUP(Produccion[[#This Row],[PRODUCTO]],ValorXKG[#All],2,FALSE)</f>
        <v>135300</v>
      </c>
    </row>
    <row r="3042" spans="4:16" x14ac:dyDescent="0.25">
      <c r="D3042" s="4" t="s">
        <v>825</v>
      </c>
      <c r="E3042" s="5">
        <v>45014</v>
      </c>
      <c r="F3042" s="6">
        <v>0.5</v>
      </c>
      <c r="G3042" s="6">
        <v>0.58333333333333337</v>
      </c>
      <c r="H3042" s="6">
        <f>MOD(Produccion[HORA FIN]-Produccion[HORA INICIO],1)</f>
        <v>8.333333333333337E-2</v>
      </c>
      <c r="I3042" s="16" t="s">
        <v>22</v>
      </c>
      <c r="J3042" s="7" t="s">
        <v>783</v>
      </c>
      <c r="K3042" s="7" t="s">
        <v>23</v>
      </c>
      <c r="L3042" s="7"/>
      <c r="M3042" s="7"/>
      <c r="N3042" s="7">
        <f>Produccion[[#This Row],[Cant. Bolsas]]*Produccion[[#This Row],[Kilos Bolsa]]</f>
        <v>0</v>
      </c>
      <c r="O3042" s="8" t="s">
        <v>28</v>
      </c>
      <c r="P3042" s="29">
        <f>Produccion[[#This Row],[Kilos Producidos]]*VLOOKUP(Produccion[[#This Row],[PRODUCTO]],ValorXKG[#All],2,FALSE)</f>
        <v>0</v>
      </c>
    </row>
    <row r="3043" spans="4:16" x14ac:dyDescent="0.25">
      <c r="D3043" s="4" t="s">
        <v>824</v>
      </c>
      <c r="E3043" s="5">
        <v>45014</v>
      </c>
      <c r="F3043" s="6">
        <v>0.58333333333333337</v>
      </c>
      <c r="G3043" s="6">
        <v>0.64583333333333337</v>
      </c>
      <c r="H3043" s="6">
        <f>MOD(Produccion[HORA FIN]-Produccion[HORA INICIO],1)</f>
        <v>6.25E-2</v>
      </c>
      <c r="I3043" s="16" t="s">
        <v>22</v>
      </c>
      <c r="J3043" s="7" t="s">
        <v>74</v>
      </c>
      <c r="K3043" s="7" t="s">
        <v>23</v>
      </c>
      <c r="L3043" s="7"/>
      <c r="M3043" s="7"/>
      <c r="N3043" s="7">
        <f>Produccion[[#This Row],[Cant. Bolsas]]*Produccion[[#This Row],[Kilos Bolsa]]</f>
        <v>0</v>
      </c>
      <c r="O3043" s="8" t="s">
        <v>28</v>
      </c>
      <c r="P3043" s="29">
        <f>Produccion[[#This Row],[Kilos Producidos]]*VLOOKUP(Produccion[[#This Row],[PRODUCTO]],ValorXKG[#All],2,FALSE)</f>
        <v>0</v>
      </c>
    </row>
    <row r="3044" spans="4:16" x14ac:dyDescent="0.25">
      <c r="D3044" s="4" t="s">
        <v>824</v>
      </c>
      <c r="E3044" s="5">
        <v>45014</v>
      </c>
      <c r="F3044" s="6">
        <v>0.64583333333333337</v>
      </c>
      <c r="G3044" s="6">
        <v>0.91666666666666663</v>
      </c>
      <c r="H3044" s="6">
        <f>MOD(Produccion[HORA FIN]-Produccion[HORA INICIO],1)</f>
        <v>0.27083333333333326</v>
      </c>
      <c r="I3044" s="16" t="s">
        <v>725</v>
      </c>
      <c r="J3044" s="7" t="s">
        <v>74</v>
      </c>
      <c r="K3044" s="7" t="s">
        <v>32</v>
      </c>
      <c r="L3044" s="7">
        <v>77</v>
      </c>
      <c r="M3044" s="7">
        <v>30</v>
      </c>
      <c r="N3044" s="7">
        <f>Produccion[[#This Row],[Cant. Bolsas]]*Produccion[[#This Row],[Kilos Bolsa]]</f>
        <v>2310</v>
      </c>
      <c r="O3044" s="8" t="s">
        <v>827</v>
      </c>
      <c r="P3044" s="29">
        <f>Produccion[[#This Row],[Kilos Producidos]]*VLOOKUP(Produccion[[#This Row],[PRODUCTO]],ValorXKG[#All],2,FALSE)</f>
        <v>265650</v>
      </c>
    </row>
    <row r="3045" spans="4:16" x14ac:dyDescent="0.25">
      <c r="D3045" s="4" t="s">
        <v>826</v>
      </c>
      <c r="E3045" s="5">
        <v>45014</v>
      </c>
      <c r="F3045" s="6">
        <v>0.91666666666666663</v>
      </c>
      <c r="G3045" s="6">
        <v>0.9375</v>
      </c>
      <c r="H3045" s="6">
        <f>MOD(Produccion[HORA FIN]-Produccion[HORA INICIO],1)</f>
        <v>2.083333333333337E-2</v>
      </c>
      <c r="I3045" s="16" t="s">
        <v>22</v>
      </c>
      <c r="J3045" s="7" t="s">
        <v>788</v>
      </c>
      <c r="K3045" s="7" t="s">
        <v>32</v>
      </c>
      <c r="L3045" s="7">
        <v>0</v>
      </c>
      <c r="M3045" s="7">
        <v>0</v>
      </c>
      <c r="N3045" s="7">
        <f>Produccion[[#This Row],[Cant. Bolsas]]*Produccion[[#This Row],[Kilos Bolsa]]</f>
        <v>0</v>
      </c>
      <c r="O3045" s="8" t="s">
        <v>24</v>
      </c>
      <c r="P3045" s="29">
        <f>Produccion[[#This Row],[Kilos Producidos]]*VLOOKUP(Produccion[[#This Row],[PRODUCTO]],ValorXKG[#All],2,FALSE)</f>
        <v>0</v>
      </c>
    </row>
    <row r="3046" spans="4:16" x14ac:dyDescent="0.25">
      <c r="D3046" s="4" t="s">
        <v>826</v>
      </c>
      <c r="E3046" s="5">
        <v>45014</v>
      </c>
      <c r="F3046" s="6">
        <v>0.9375</v>
      </c>
      <c r="G3046" s="6">
        <v>0.1736111111111111</v>
      </c>
      <c r="H3046" s="6">
        <f>MOD(Produccion[HORA FIN]-Produccion[HORA INICIO],1)</f>
        <v>0.23611111111111116</v>
      </c>
      <c r="I3046" s="16" t="s">
        <v>726</v>
      </c>
      <c r="J3046" s="7" t="s">
        <v>788</v>
      </c>
      <c r="K3046" s="7" t="s">
        <v>30</v>
      </c>
      <c r="L3046" s="7">
        <v>89</v>
      </c>
      <c r="M3046" s="7">
        <v>20</v>
      </c>
      <c r="N3046" s="7">
        <f>Produccion[[#This Row],[Cant. Bolsas]]*Produccion[[#This Row],[Kilos Bolsa]]</f>
        <v>1780</v>
      </c>
      <c r="O3046" s="8" t="s">
        <v>827</v>
      </c>
      <c r="P3046" s="29">
        <f>Produccion[[#This Row],[Kilos Producidos]]*VLOOKUP(Produccion[[#This Row],[PRODUCTO]],ValorXKG[#All],2,FALSE)</f>
        <v>160200</v>
      </c>
    </row>
    <row r="3047" spans="4:16" x14ac:dyDescent="0.25">
      <c r="D3047" s="4" t="s">
        <v>826</v>
      </c>
      <c r="E3047" s="5">
        <v>45014</v>
      </c>
      <c r="F3047" s="6">
        <v>0.1736111111111111</v>
      </c>
      <c r="G3047" s="6">
        <v>0.25</v>
      </c>
      <c r="H3047" s="6">
        <f>MOD(Produccion[HORA FIN]-Produccion[HORA INICIO],1)</f>
        <v>7.6388888888888895E-2</v>
      </c>
      <c r="I3047" s="16" t="s">
        <v>22</v>
      </c>
      <c r="J3047" s="7" t="s">
        <v>788</v>
      </c>
      <c r="K3047" s="7" t="s">
        <v>23</v>
      </c>
      <c r="L3047" s="7">
        <v>0</v>
      </c>
      <c r="M3047" s="7">
        <v>0</v>
      </c>
      <c r="N3047" s="7">
        <f>Produccion[[#This Row],[Cant. Bolsas]]*Produccion[[#This Row],[Kilos Bolsa]]</f>
        <v>0</v>
      </c>
      <c r="O3047" s="8" t="s">
        <v>45</v>
      </c>
      <c r="P3047" s="29">
        <f>Produccion[[#This Row],[Kilos Producidos]]*VLOOKUP(Produccion[[#This Row],[PRODUCTO]],ValorXKG[#All],2,FALSE)</f>
        <v>0</v>
      </c>
    </row>
    <row r="3048" spans="4:16" x14ac:dyDescent="0.25">
      <c r="D3048" s="4" t="s">
        <v>825</v>
      </c>
      <c r="E3048" s="5">
        <v>45015</v>
      </c>
      <c r="F3048" s="6">
        <v>0.25</v>
      </c>
      <c r="G3048" s="6">
        <v>0.58333333333333337</v>
      </c>
      <c r="H3048" s="6">
        <f>MOD(Produccion[HORA FIN]-Produccion[HORA INICIO],1)</f>
        <v>0.33333333333333337</v>
      </c>
      <c r="I3048" s="16" t="s">
        <v>22</v>
      </c>
      <c r="J3048" s="7" t="s">
        <v>783</v>
      </c>
      <c r="K3048" s="7" t="s">
        <v>23</v>
      </c>
      <c r="L3048" s="7"/>
      <c r="M3048" s="7"/>
      <c r="N3048" s="7">
        <f>Produccion[[#This Row],[Cant. Bolsas]]*Produccion[[#This Row],[Kilos Bolsa]]</f>
        <v>0</v>
      </c>
      <c r="O3048" s="8" t="s">
        <v>49</v>
      </c>
      <c r="P3048" s="29">
        <f>Produccion[[#This Row],[Kilos Producidos]]*VLOOKUP(Produccion[[#This Row],[PRODUCTO]],ValorXKG[#All],2,FALSE)</f>
        <v>0</v>
      </c>
    </row>
    <row r="3049" spans="4:16" x14ac:dyDescent="0.25">
      <c r="D3049" s="4" t="s">
        <v>824</v>
      </c>
      <c r="E3049" s="5">
        <v>45015</v>
      </c>
      <c r="F3049" s="6">
        <v>0.58333333333333337</v>
      </c>
      <c r="G3049" s="6">
        <v>0.79166666666666663</v>
      </c>
      <c r="H3049" s="6">
        <f>MOD(Produccion[HORA FIN]-Produccion[HORA INICIO],1)</f>
        <v>0.20833333333333326</v>
      </c>
      <c r="I3049" s="16" t="s">
        <v>22</v>
      </c>
      <c r="J3049" s="7" t="s">
        <v>74</v>
      </c>
      <c r="K3049" s="7" t="s">
        <v>23</v>
      </c>
      <c r="L3049" s="7"/>
      <c r="M3049" s="7"/>
      <c r="N3049" s="7">
        <f>Produccion[[#This Row],[Cant. Bolsas]]*Produccion[[#This Row],[Kilos Bolsa]]</f>
        <v>0</v>
      </c>
      <c r="O3049" s="8" t="s">
        <v>49</v>
      </c>
      <c r="P3049" s="29">
        <f>Produccion[[#This Row],[Kilos Producidos]]*VLOOKUP(Produccion[[#This Row],[PRODUCTO]],ValorXKG[#All],2,FALSE)</f>
        <v>0</v>
      </c>
    </row>
    <row r="3050" spans="4:16" x14ac:dyDescent="0.25">
      <c r="D3050" s="4" t="s">
        <v>824</v>
      </c>
      <c r="E3050" s="5">
        <v>45015</v>
      </c>
      <c r="F3050" s="6">
        <v>0.79166666666666663</v>
      </c>
      <c r="G3050" s="6">
        <v>0.91666666666666663</v>
      </c>
      <c r="H3050" s="6">
        <f>MOD(Produccion[HORA FIN]-Produccion[HORA INICIO],1)</f>
        <v>0.125</v>
      </c>
      <c r="I3050" s="16" t="s">
        <v>59</v>
      </c>
      <c r="J3050" s="7" t="s">
        <v>74</v>
      </c>
      <c r="K3050" s="7" t="s">
        <v>30</v>
      </c>
      <c r="L3050" s="7">
        <v>60</v>
      </c>
      <c r="M3050" s="7">
        <v>20</v>
      </c>
      <c r="N3050" s="7">
        <f>Produccion[[#This Row],[Cant. Bolsas]]*Produccion[[#This Row],[Kilos Bolsa]]</f>
        <v>1200</v>
      </c>
      <c r="O3050" s="8" t="s">
        <v>827</v>
      </c>
      <c r="P3050" s="29">
        <f>Produccion[[#This Row],[Kilos Producidos]]*VLOOKUP(Produccion[[#This Row],[PRODUCTO]],ValorXKG[#All],2,FALSE)</f>
        <v>108000</v>
      </c>
    </row>
    <row r="3051" spans="4:16" x14ac:dyDescent="0.25">
      <c r="D3051" s="4" t="s">
        <v>826</v>
      </c>
      <c r="E3051" s="5">
        <v>45015</v>
      </c>
      <c r="F3051" s="6">
        <v>0.91666666666666663</v>
      </c>
      <c r="G3051" s="6">
        <v>0.25</v>
      </c>
      <c r="H3051" s="6">
        <f>MOD(Produccion[HORA FIN]-Produccion[HORA INICIO],1)</f>
        <v>0.33333333333333337</v>
      </c>
      <c r="I3051" s="16" t="s">
        <v>727</v>
      </c>
      <c r="J3051" s="7" t="s">
        <v>788</v>
      </c>
      <c r="K3051" s="7" t="s">
        <v>30</v>
      </c>
      <c r="L3051" s="7">
        <v>147</v>
      </c>
      <c r="M3051" s="7">
        <v>20</v>
      </c>
      <c r="N3051" s="7">
        <f>Produccion[[#This Row],[Cant. Bolsas]]*Produccion[[#This Row],[Kilos Bolsa]]</f>
        <v>2940</v>
      </c>
      <c r="O3051" s="8" t="s">
        <v>827</v>
      </c>
      <c r="P3051" s="29">
        <f>Produccion[[#This Row],[Kilos Producidos]]*VLOOKUP(Produccion[[#This Row],[PRODUCTO]],ValorXKG[#All],2,FALSE)</f>
        <v>264600</v>
      </c>
    </row>
    <row r="3052" spans="4:16" x14ac:dyDescent="0.25">
      <c r="D3052" s="4" t="s">
        <v>825</v>
      </c>
      <c r="E3052" s="5">
        <v>45016</v>
      </c>
      <c r="F3052" s="6">
        <v>0.25</v>
      </c>
      <c r="G3052" s="6">
        <v>0.5625</v>
      </c>
      <c r="H3052" s="6">
        <f>MOD(Produccion[HORA FIN]-Produccion[HORA INICIO],1)</f>
        <v>0.3125</v>
      </c>
      <c r="I3052" s="16" t="s">
        <v>728</v>
      </c>
      <c r="J3052" s="7" t="s">
        <v>783</v>
      </c>
      <c r="K3052" s="7" t="s">
        <v>30</v>
      </c>
      <c r="L3052" s="7">
        <v>140</v>
      </c>
      <c r="M3052" s="7">
        <v>20</v>
      </c>
      <c r="N3052" s="7">
        <f>Produccion[[#This Row],[Cant. Bolsas]]*Produccion[[#This Row],[Kilos Bolsa]]</f>
        <v>2800</v>
      </c>
      <c r="O3052" s="8" t="s">
        <v>827</v>
      </c>
      <c r="P3052" s="29">
        <f>Produccion[[#This Row],[Kilos Producidos]]*VLOOKUP(Produccion[[#This Row],[PRODUCTO]],ValorXKG[#All],2,FALSE)</f>
        <v>252000</v>
      </c>
    </row>
    <row r="3053" spans="4:16" x14ac:dyDescent="0.25">
      <c r="D3053" s="4" t="s">
        <v>825</v>
      </c>
      <c r="E3053" s="5">
        <v>45016</v>
      </c>
      <c r="F3053" s="6">
        <v>0.5625</v>
      </c>
      <c r="G3053" s="6">
        <v>0.58333333333333337</v>
      </c>
      <c r="H3053" s="6">
        <f>MOD(Produccion[HORA FIN]-Produccion[HORA INICIO],1)</f>
        <v>2.083333333333337E-2</v>
      </c>
      <c r="I3053" s="16" t="s">
        <v>22</v>
      </c>
      <c r="J3053" s="7" t="s">
        <v>783</v>
      </c>
      <c r="K3053" s="7" t="s">
        <v>23</v>
      </c>
      <c r="L3053" s="7"/>
      <c r="M3053" s="7"/>
      <c r="N3053" s="7">
        <f>Produccion[[#This Row],[Cant. Bolsas]]*Produccion[[#This Row],[Kilos Bolsa]]</f>
        <v>0</v>
      </c>
      <c r="O3053" s="8" t="s">
        <v>372</v>
      </c>
      <c r="P3053" s="29">
        <f>Produccion[[#This Row],[Kilos Producidos]]*VLOOKUP(Produccion[[#This Row],[PRODUCTO]],ValorXKG[#All],2,FALSE)</f>
        <v>0</v>
      </c>
    </row>
    <row r="3054" spans="4:16" x14ac:dyDescent="0.25">
      <c r="D3054" s="4" t="s">
        <v>824</v>
      </c>
      <c r="E3054" s="5">
        <v>45016</v>
      </c>
      <c r="F3054" s="6">
        <v>0.58333333333333337</v>
      </c>
      <c r="G3054" s="6">
        <v>0.89583333333333337</v>
      </c>
      <c r="H3054" s="6">
        <f>MOD(Produccion[HORA FIN]-Produccion[HORA INICIO],1)</f>
        <v>0.3125</v>
      </c>
      <c r="I3054" s="16" t="s">
        <v>729</v>
      </c>
      <c r="J3054" s="7" t="s">
        <v>74</v>
      </c>
      <c r="K3054" s="7" t="s">
        <v>30</v>
      </c>
      <c r="L3054" s="7">
        <v>137</v>
      </c>
      <c r="M3054" s="7">
        <v>20</v>
      </c>
      <c r="N3054" s="7">
        <f>Produccion[[#This Row],[Cant. Bolsas]]*Produccion[[#This Row],[Kilos Bolsa]]</f>
        <v>2740</v>
      </c>
      <c r="O3054" s="8" t="s">
        <v>827</v>
      </c>
      <c r="P3054" s="29">
        <f>Produccion[[#This Row],[Kilos Producidos]]*VLOOKUP(Produccion[[#This Row],[PRODUCTO]],ValorXKG[#All],2,FALSE)</f>
        <v>246600</v>
      </c>
    </row>
    <row r="3055" spans="4:16" x14ac:dyDescent="0.25">
      <c r="D3055" s="4" t="s">
        <v>824</v>
      </c>
      <c r="E3055" s="5">
        <v>45016</v>
      </c>
      <c r="F3055" s="6">
        <v>0.89583333333333337</v>
      </c>
      <c r="G3055" s="6">
        <v>0.91666666666666663</v>
      </c>
      <c r="H3055" s="6">
        <f>MOD(Produccion[HORA FIN]-Produccion[HORA INICIO],1)</f>
        <v>2.0833333333333259E-2</v>
      </c>
      <c r="I3055" s="16" t="s">
        <v>22</v>
      </c>
      <c r="J3055" s="7" t="s">
        <v>74</v>
      </c>
      <c r="K3055" s="7" t="s">
        <v>23</v>
      </c>
      <c r="L3055" s="7"/>
      <c r="M3055" s="7"/>
      <c r="N3055" s="7">
        <f>Produccion[[#This Row],[Cant. Bolsas]]*Produccion[[#This Row],[Kilos Bolsa]]</f>
        <v>0</v>
      </c>
      <c r="O3055" s="8" t="s">
        <v>45</v>
      </c>
      <c r="P3055" s="29">
        <f>Produccion[[#This Row],[Kilos Producidos]]*VLOOKUP(Produccion[[#This Row],[PRODUCTO]],ValorXKG[#All],2,FALSE)</f>
        <v>0</v>
      </c>
    </row>
    <row r="3056" spans="4:16" x14ac:dyDescent="0.25">
      <c r="D3056" s="4" t="s">
        <v>826</v>
      </c>
      <c r="E3056" s="5">
        <v>45016</v>
      </c>
      <c r="F3056" s="6">
        <v>0.91666666666666663</v>
      </c>
      <c r="G3056" s="6">
        <v>0.18055555555555555</v>
      </c>
      <c r="H3056" s="6">
        <f>MOD(Produccion[HORA FIN]-Produccion[HORA INICIO],1)</f>
        <v>0.26388888888888895</v>
      </c>
      <c r="I3056" s="16" t="s">
        <v>730</v>
      </c>
      <c r="J3056" s="7" t="s">
        <v>788</v>
      </c>
      <c r="K3056" s="7" t="s">
        <v>30</v>
      </c>
      <c r="L3056" s="7">
        <v>107</v>
      </c>
      <c r="M3056" s="7">
        <v>20</v>
      </c>
      <c r="N3056" s="7">
        <f>Produccion[[#This Row],[Cant. Bolsas]]*Produccion[[#This Row],[Kilos Bolsa]]</f>
        <v>2140</v>
      </c>
      <c r="O3056" s="8" t="s">
        <v>827</v>
      </c>
      <c r="P3056" s="29">
        <f>Produccion[[#This Row],[Kilos Producidos]]*VLOOKUP(Produccion[[#This Row],[PRODUCTO]],ValorXKG[#All],2,FALSE)</f>
        <v>192600</v>
      </c>
    </row>
    <row r="3057" spans="4:16" x14ac:dyDescent="0.25">
      <c r="D3057" s="4" t="s">
        <v>826</v>
      </c>
      <c r="E3057" s="5">
        <v>45016</v>
      </c>
      <c r="F3057" s="6">
        <v>0.18055555555555555</v>
      </c>
      <c r="G3057" s="6">
        <v>0.25</v>
      </c>
      <c r="H3057" s="6">
        <f>MOD(Produccion[HORA FIN]-Produccion[HORA INICIO],1)</f>
        <v>6.9444444444444448E-2</v>
      </c>
      <c r="I3057" s="16" t="s">
        <v>22</v>
      </c>
      <c r="J3057" s="7" t="s">
        <v>788</v>
      </c>
      <c r="K3057" s="7" t="s">
        <v>23</v>
      </c>
      <c r="L3057" s="7"/>
      <c r="M3057" s="7"/>
      <c r="N3057" s="7">
        <f>Produccion[[#This Row],[Cant. Bolsas]]*Produccion[[#This Row],[Kilos Bolsa]]</f>
        <v>0</v>
      </c>
      <c r="O3057" s="8" t="s">
        <v>49</v>
      </c>
      <c r="P3057" s="29">
        <f>Produccion[[#This Row],[Kilos Producidos]]*VLOOKUP(Produccion[[#This Row],[PRODUCTO]],ValorXKG[#All],2,FALSE)</f>
        <v>0</v>
      </c>
    </row>
    <row r="3058" spans="4:16" x14ac:dyDescent="0.25">
      <c r="D3058" s="4" t="s">
        <v>825</v>
      </c>
      <c r="E3058" s="5">
        <v>45019</v>
      </c>
      <c r="F3058" s="6">
        <v>0.25</v>
      </c>
      <c r="G3058" s="6">
        <v>0.29166666666666669</v>
      </c>
      <c r="H3058" s="6">
        <f>MOD(Produccion[HORA FIN]-Produccion[HORA INICIO],1)</f>
        <v>4.1666666666666685E-2</v>
      </c>
      <c r="I3058" s="16" t="s">
        <v>22</v>
      </c>
      <c r="J3058" s="7" t="s">
        <v>783</v>
      </c>
      <c r="K3058" s="7" t="s">
        <v>23</v>
      </c>
      <c r="L3058" s="7"/>
      <c r="M3058" s="7"/>
      <c r="N3058" s="7">
        <f>Produccion[[#This Row],[Cant. Bolsas]]*Produccion[[#This Row],[Kilos Bolsa]]</f>
        <v>0</v>
      </c>
      <c r="O3058" s="8" t="s">
        <v>45</v>
      </c>
      <c r="P3058" s="29">
        <f>Produccion[[#This Row],[Kilos Producidos]]*VLOOKUP(Produccion[[#This Row],[PRODUCTO]],ValorXKG[#All],2,FALSE)</f>
        <v>0</v>
      </c>
    </row>
    <row r="3059" spans="4:16" x14ac:dyDescent="0.25">
      <c r="D3059" s="4" t="s">
        <v>825</v>
      </c>
      <c r="E3059" s="5">
        <v>45019</v>
      </c>
      <c r="F3059" s="6">
        <v>0.29166666666666669</v>
      </c>
      <c r="G3059" s="6">
        <v>0.375</v>
      </c>
      <c r="H3059" s="6">
        <f>MOD(Produccion[HORA FIN]-Produccion[HORA INICIO],1)</f>
        <v>8.3333333333333315E-2</v>
      </c>
      <c r="I3059" s="16" t="s">
        <v>93</v>
      </c>
      <c r="J3059" s="7" t="s">
        <v>503</v>
      </c>
      <c r="K3059" s="7" t="s">
        <v>32</v>
      </c>
      <c r="L3059" s="7">
        <v>30</v>
      </c>
      <c r="M3059" s="7">
        <v>30</v>
      </c>
      <c r="N3059" s="7">
        <f>Produccion[[#This Row],[Cant. Bolsas]]*Produccion[[#This Row],[Kilos Bolsa]]</f>
        <v>900</v>
      </c>
      <c r="O3059" s="8" t="s">
        <v>827</v>
      </c>
      <c r="P3059" s="29">
        <f>Produccion[[#This Row],[Kilos Producidos]]*VLOOKUP(Produccion[[#This Row],[PRODUCTO]],ValorXKG[#All],2,FALSE)</f>
        <v>103500</v>
      </c>
    </row>
    <row r="3060" spans="4:16" x14ac:dyDescent="0.25">
      <c r="D3060" s="4" t="s">
        <v>825</v>
      </c>
      <c r="E3060" s="5">
        <v>45019</v>
      </c>
      <c r="F3060" s="6">
        <v>0.375</v>
      </c>
      <c r="G3060" s="6">
        <v>0.58333333333333337</v>
      </c>
      <c r="H3060" s="6">
        <f>MOD(Produccion[HORA FIN]-Produccion[HORA INICIO],1)</f>
        <v>0.20833333333333337</v>
      </c>
      <c r="I3060" s="16" t="s">
        <v>244</v>
      </c>
      <c r="J3060" s="7" t="s">
        <v>503</v>
      </c>
      <c r="K3060" s="7" t="s">
        <v>36</v>
      </c>
      <c r="L3060" s="7">
        <v>36</v>
      </c>
      <c r="M3060" s="7">
        <v>30</v>
      </c>
      <c r="N3060" s="7">
        <f>Produccion[[#This Row],[Cant. Bolsas]]*Produccion[[#This Row],[Kilos Bolsa]]</f>
        <v>1080</v>
      </c>
      <c r="O3060" s="8" t="s">
        <v>827</v>
      </c>
      <c r="P3060" s="29">
        <f>Produccion[[#This Row],[Kilos Producidos]]*VLOOKUP(Produccion[[#This Row],[PRODUCTO]],ValorXKG[#All],2,FALSE)</f>
        <v>124200</v>
      </c>
    </row>
    <row r="3061" spans="4:16" x14ac:dyDescent="0.25">
      <c r="D3061" s="4" t="s">
        <v>825</v>
      </c>
      <c r="E3061" s="5">
        <v>45019</v>
      </c>
      <c r="F3061" s="6">
        <v>0.375</v>
      </c>
      <c r="G3061" s="6">
        <v>0.58333333333333337</v>
      </c>
      <c r="H3061" s="6">
        <f>MOD(Produccion[HORA FIN]-Produccion[HORA INICIO],1)</f>
        <v>0.20833333333333337</v>
      </c>
      <c r="I3061" s="16" t="s">
        <v>27</v>
      </c>
      <c r="J3061" s="7" t="s">
        <v>503</v>
      </c>
      <c r="K3061" s="7" t="s">
        <v>38</v>
      </c>
      <c r="L3061" s="7">
        <v>36</v>
      </c>
      <c r="M3061" s="7">
        <v>20</v>
      </c>
      <c r="N3061" s="7">
        <f>Produccion[[#This Row],[Cant. Bolsas]]*Produccion[[#This Row],[Kilos Bolsa]]</f>
        <v>720</v>
      </c>
      <c r="O3061" s="8" t="s">
        <v>827</v>
      </c>
      <c r="P3061" s="29">
        <f>Produccion[[#This Row],[Kilos Producidos]]*VLOOKUP(Produccion[[#This Row],[PRODUCTO]],ValorXKG[#All],2,FALSE)</f>
        <v>118800</v>
      </c>
    </row>
    <row r="3062" spans="4:16" x14ac:dyDescent="0.25">
      <c r="D3062" s="4" t="s">
        <v>824</v>
      </c>
      <c r="E3062" s="5">
        <v>45019</v>
      </c>
      <c r="F3062" s="6">
        <v>0.58333333333333337</v>
      </c>
      <c r="G3062" s="6">
        <v>0.82291666666666663</v>
      </c>
      <c r="H3062" s="6">
        <f>MOD(Produccion[HORA FIN]-Produccion[HORA INICIO],1)</f>
        <v>0.23958333333333326</v>
      </c>
      <c r="I3062" s="16" t="s">
        <v>731</v>
      </c>
      <c r="J3062" s="7" t="s">
        <v>74</v>
      </c>
      <c r="K3062" s="7" t="s">
        <v>36</v>
      </c>
      <c r="L3062" s="7">
        <v>31</v>
      </c>
      <c r="M3062" s="7">
        <v>30</v>
      </c>
      <c r="N3062" s="7">
        <f>Produccion[[#This Row],[Cant. Bolsas]]*Produccion[[#This Row],[Kilos Bolsa]]</f>
        <v>930</v>
      </c>
      <c r="O3062" s="8" t="s">
        <v>827</v>
      </c>
      <c r="P3062" s="29">
        <f>Produccion[[#This Row],[Kilos Producidos]]*VLOOKUP(Produccion[[#This Row],[PRODUCTO]],ValorXKG[#All],2,FALSE)</f>
        <v>106950</v>
      </c>
    </row>
    <row r="3063" spans="4:16" x14ac:dyDescent="0.25">
      <c r="D3063" s="4" t="s">
        <v>824</v>
      </c>
      <c r="E3063" s="5">
        <v>45019</v>
      </c>
      <c r="F3063" s="6">
        <v>0.58333333333333337</v>
      </c>
      <c r="G3063" s="6">
        <v>0.82291666666666663</v>
      </c>
      <c r="H3063" s="6">
        <f>MOD(Produccion[HORA FIN]-Produccion[HORA INICIO],1)</f>
        <v>0.23958333333333326</v>
      </c>
      <c r="I3063" s="16" t="s">
        <v>732</v>
      </c>
      <c r="J3063" s="7" t="s">
        <v>74</v>
      </c>
      <c r="K3063" s="7" t="s">
        <v>38</v>
      </c>
      <c r="L3063" s="7">
        <v>31</v>
      </c>
      <c r="M3063" s="7">
        <v>20</v>
      </c>
      <c r="N3063" s="7">
        <f>Produccion[[#This Row],[Cant. Bolsas]]*Produccion[[#This Row],[Kilos Bolsa]]</f>
        <v>620</v>
      </c>
      <c r="O3063" s="8" t="s">
        <v>827</v>
      </c>
      <c r="P3063" s="29">
        <f>Produccion[[#This Row],[Kilos Producidos]]*VLOOKUP(Produccion[[#This Row],[PRODUCTO]],ValorXKG[#All],2,FALSE)</f>
        <v>102300</v>
      </c>
    </row>
    <row r="3064" spans="4:16" x14ac:dyDescent="0.25">
      <c r="D3064" s="4" t="s">
        <v>824</v>
      </c>
      <c r="E3064" s="5">
        <v>45019</v>
      </c>
      <c r="F3064" s="6">
        <v>0.82291666666666663</v>
      </c>
      <c r="G3064" s="6">
        <v>0.91666666666666663</v>
      </c>
      <c r="H3064" s="6">
        <f>MOD(Produccion[HORA FIN]-Produccion[HORA INICIO],1)</f>
        <v>9.375E-2</v>
      </c>
      <c r="I3064" s="16" t="s">
        <v>22</v>
      </c>
      <c r="J3064" s="7" t="s">
        <v>74</v>
      </c>
      <c r="K3064" s="7" t="s">
        <v>23</v>
      </c>
      <c r="L3064" s="7"/>
      <c r="M3064" s="7"/>
      <c r="N3064" s="7">
        <f>Produccion[[#This Row],[Cant. Bolsas]]*Produccion[[#This Row],[Kilos Bolsa]]</f>
        <v>0</v>
      </c>
      <c r="O3064" s="8" t="s">
        <v>49</v>
      </c>
      <c r="P3064" s="29">
        <f>Produccion[[#This Row],[Kilos Producidos]]*VLOOKUP(Produccion[[#This Row],[PRODUCTO]],ValorXKG[#All],2,FALSE)</f>
        <v>0</v>
      </c>
    </row>
    <row r="3065" spans="4:16" x14ac:dyDescent="0.25">
      <c r="D3065" s="4" t="s">
        <v>826</v>
      </c>
      <c r="E3065" s="5">
        <v>45019</v>
      </c>
      <c r="F3065" s="6">
        <v>0.91666666666666663</v>
      </c>
      <c r="G3065" s="6">
        <v>0.14583333333333334</v>
      </c>
      <c r="H3065" s="6">
        <f>MOD(Produccion[HORA FIN]-Produccion[HORA INICIO],1)</f>
        <v>0.22916666666666674</v>
      </c>
      <c r="I3065" s="16" t="s">
        <v>22</v>
      </c>
      <c r="J3065" s="7" t="s">
        <v>788</v>
      </c>
      <c r="K3065" s="7" t="s">
        <v>23</v>
      </c>
      <c r="L3065" s="7">
        <v>0</v>
      </c>
      <c r="M3065" s="7">
        <v>0</v>
      </c>
      <c r="N3065" s="7">
        <f>Produccion[[#This Row],[Cant. Bolsas]]*Produccion[[#This Row],[Kilos Bolsa]]</f>
        <v>0</v>
      </c>
      <c r="O3065" s="8" t="s">
        <v>49</v>
      </c>
      <c r="P3065" s="29">
        <f>Produccion[[#This Row],[Kilos Producidos]]*VLOOKUP(Produccion[[#This Row],[PRODUCTO]],ValorXKG[#All],2,FALSE)</f>
        <v>0</v>
      </c>
    </row>
    <row r="3066" spans="4:16" x14ac:dyDescent="0.25">
      <c r="D3066" s="4" t="s">
        <v>826</v>
      </c>
      <c r="E3066" s="5">
        <v>45019</v>
      </c>
      <c r="F3066" s="6">
        <v>0.14583333333333334</v>
      </c>
      <c r="G3066" s="6">
        <v>0.25</v>
      </c>
      <c r="H3066" s="6">
        <f>MOD(Produccion[HORA FIN]-Produccion[HORA INICIO],1)</f>
        <v>0.10416666666666666</v>
      </c>
      <c r="I3066" s="16" t="s">
        <v>361</v>
      </c>
      <c r="J3066" s="7" t="s">
        <v>788</v>
      </c>
      <c r="K3066" s="7" t="s">
        <v>331</v>
      </c>
      <c r="L3066" s="7">
        <v>42</v>
      </c>
      <c r="M3066" s="7">
        <v>30</v>
      </c>
      <c r="N3066" s="7">
        <f>Produccion[[#This Row],[Cant. Bolsas]]*Produccion[[#This Row],[Kilos Bolsa]]</f>
        <v>1260</v>
      </c>
      <c r="O3066" s="8" t="s">
        <v>827</v>
      </c>
      <c r="P3066" s="29">
        <f>Produccion[[#This Row],[Kilos Producidos]]*VLOOKUP(Produccion[[#This Row],[PRODUCTO]],ValorXKG[#All],2,FALSE)</f>
        <v>144900</v>
      </c>
    </row>
    <row r="3067" spans="4:16" x14ac:dyDescent="0.25">
      <c r="D3067" s="4" t="s">
        <v>825</v>
      </c>
      <c r="E3067" s="5">
        <v>45020</v>
      </c>
      <c r="F3067" s="6">
        <v>0.25</v>
      </c>
      <c r="G3067" s="6">
        <v>0.39583333333333331</v>
      </c>
      <c r="H3067" s="6">
        <f>MOD(Produccion[HORA FIN]-Produccion[HORA INICIO],1)</f>
        <v>0.14583333333333331</v>
      </c>
      <c r="I3067" s="16" t="s">
        <v>113</v>
      </c>
      <c r="J3067" s="7" t="s">
        <v>503</v>
      </c>
      <c r="K3067" s="7" t="s">
        <v>331</v>
      </c>
      <c r="L3067" s="7">
        <v>38</v>
      </c>
      <c r="M3067" s="7">
        <v>30</v>
      </c>
      <c r="N3067" s="7">
        <f>Produccion[[#This Row],[Cant. Bolsas]]*Produccion[[#This Row],[Kilos Bolsa]]</f>
        <v>1140</v>
      </c>
      <c r="O3067" s="8" t="s">
        <v>827</v>
      </c>
      <c r="P3067" s="29">
        <f>Produccion[[#This Row],[Kilos Producidos]]*VLOOKUP(Produccion[[#This Row],[PRODUCTO]],ValorXKG[#All],2,FALSE)</f>
        <v>131100</v>
      </c>
    </row>
    <row r="3068" spans="4:16" x14ac:dyDescent="0.25">
      <c r="D3068" s="4" t="s">
        <v>825</v>
      </c>
      <c r="E3068" s="5">
        <v>45020</v>
      </c>
      <c r="F3068" s="6">
        <v>0.39583333333333331</v>
      </c>
      <c r="G3068" s="6">
        <v>0.45833333333333331</v>
      </c>
      <c r="H3068" s="6">
        <f>MOD(Produccion[HORA FIN]-Produccion[HORA INICIO],1)</f>
        <v>6.25E-2</v>
      </c>
      <c r="I3068" s="16" t="s">
        <v>22</v>
      </c>
      <c r="J3068" s="7" t="s">
        <v>503</v>
      </c>
      <c r="K3068" s="7" t="s">
        <v>23</v>
      </c>
      <c r="L3068" s="7"/>
      <c r="M3068" s="7"/>
      <c r="N3068" s="7">
        <f>Produccion[[#This Row],[Cant. Bolsas]]*Produccion[[#This Row],[Kilos Bolsa]]</f>
        <v>0</v>
      </c>
      <c r="O3068" s="8" t="s">
        <v>45</v>
      </c>
      <c r="P3068" s="29">
        <f>Produccion[[#This Row],[Kilos Producidos]]*VLOOKUP(Produccion[[#This Row],[PRODUCTO]],ValorXKG[#All],2,FALSE)</f>
        <v>0</v>
      </c>
    </row>
    <row r="3069" spans="4:16" x14ac:dyDescent="0.25">
      <c r="D3069" s="4" t="s">
        <v>825</v>
      </c>
      <c r="E3069" s="5">
        <v>45020</v>
      </c>
      <c r="F3069" s="6">
        <v>0.45833333333333331</v>
      </c>
      <c r="G3069" s="6">
        <v>0.52083333333333337</v>
      </c>
      <c r="H3069" s="6">
        <f>MOD(Produccion[HORA FIN]-Produccion[HORA INICIO],1)</f>
        <v>6.2500000000000056E-2</v>
      </c>
      <c r="I3069" s="16" t="s">
        <v>182</v>
      </c>
      <c r="J3069" s="7" t="s">
        <v>503</v>
      </c>
      <c r="K3069" s="7" t="s">
        <v>331</v>
      </c>
      <c r="L3069" s="7">
        <v>22</v>
      </c>
      <c r="M3069" s="7">
        <v>30</v>
      </c>
      <c r="N3069" s="7">
        <f>Produccion[[#This Row],[Cant. Bolsas]]*Produccion[[#This Row],[Kilos Bolsa]]</f>
        <v>660</v>
      </c>
      <c r="O3069" s="8" t="s">
        <v>827</v>
      </c>
      <c r="P3069" s="29">
        <f>Produccion[[#This Row],[Kilos Producidos]]*VLOOKUP(Produccion[[#This Row],[PRODUCTO]],ValorXKG[#All],2,FALSE)</f>
        <v>75900</v>
      </c>
    </row>
    <row r="3070" spans="4:16" x14ac:dyDescent="0.25">
      <c r="D3070" s="4" t="s">
        <v>825</v>
      </c>
      <c r="E3070" s="5">
        <v>45020</v>
      </c>
      <c r="F3070" s="6">
        <v>0.52083333333333337</v>
      </c>
      <c r="G3070" s="6">
        <v>0.58333333333333337</v>
      </c>
      <c r="H3070" s="6">
        <f>MOD(Produccion[HORA FIN]-Produccion[HORA INICIO],1)</f>
        <v>6.25E-2</v>
      </c>
      <c r="I3070" s="16" t="s">
        <v>182</v>
      </c>
      <c r="J3070" s="7" t="s">
        <v>503</v>
      </c>
      <c r="K3070" s="7" t="s">
        <v>32</v>
      </c>
      <c r="L3070" s="7">
        <v>22</v>
      </c>
      <c r="M3070" s="7">
        <v>30</v>
      </c>
      <c r="N3070" s="7">
        <f>Produccion[[#This Row],[Cant. Bolsas]]*Produccion[[#This Row],[Kilos Bolsa]]</f>
        <v>660</v>
      </c>
      <c r="O3070" s="8" t="s">
        <v>827</v>
      </c>
      <c r="P3070" s="29">
        <f>Produccion[[#This Row],[Kilos Producidos]]*VLOOKUP(Produccion[[#This Row],[PRODUCTO]],ValorXKG[#All],2,FALSE)</f>
        <v>75900</v>
      </c>
    </row>
    <row r="3071" spans="4:16" x14ac:dyDescent="0.25">
      <c r="D3071" s="4" t="s">
        <v>824</v>
      </c>
      <c r="E3071" s="5">
        <v>45020</v>
      </c>
      <c r="F3071" s="6">
        <v>0.58333333333333337</v>
      </c>
      <c r="G3071" s="6">
        <v>0.6875</v>
      </c>
      <c r="H3071" s="6">
        <f>MOD(Produccion[HORA FIN]-Produccion[HORA INICIO],1)</f>
        <v>0.10416666666666663</v>
      </c>
      <c r="I3071" s="16" t="s">
        <v>189</v>
      </c>
      <c r="J3071" s="7" t="s">
        <v>74</v>
      </c>
      <c r="K3071" s="7" t="s">
        <v>32</v>
      </c>
      <c r="L3071" s="7">
        <v>22</v>
      </c>
      <c r="M3071" s="7">
        <v>30</v>
      </c>
      <c r="N3071" s="7">
        <f>Produccion[[#This Row],[Cant. Bolsas]]*Produccion[[#This Row],[Kilos Bolsa]]</f>
        <v>660</v>
      </c>
      <c r="O3071" s="8" t="s">
        <v>827</v>
      </c>
      <c r="P3071" s="29">
        <f>Produccion[[#This Row],[Kilos Producidos]]*VLOOKUP(Produccion[[#This Row],[PRODUCTO]],ValorXKG[#All],2,FALSE)</f>
        <v>75900</v>
      </c>
    </row>
    <row r="3072" spans="4:16" x14ac:dyDescent="0.25">
      <c r="D3072" s="4" t="s">
        <v>824</v>
      </c>
      <c r="E3072" s="5">
        <v>45020</v>
      </c>
      <c r="F3072" s="6">
        <v>0.6875</v>
      </c>
      <c r="G3072" s="6">
        <v>0.75</v>
      </c>
      <c r="H3072" s="6">
        <f>MOD(Produccion[HORA FIN]-Produccion[HORA INICIO],1)</f>
        <v>6.25E-2</v>
      </c>
      <c r="I3072" s="16" t="s">
        <v>22</v>
      </c>
      <c r="J3072" s="7" t="s">
        <v>74</v>
      </c>
      <c r="K3072" s="7" t="s">
        <v>23</v>
      </c>
      <c r="L3072" s="7"/>
      <c r="M3072" s="7"/>
      <c r="N3072" s="7">
        <f>Produccion[[#This Row],[Cant. Bolsas]]*Produccion[[#This Row],[Kilos Bolsa]]</f>
        <v>0</v>
      </c>
      <c r="O3072" s="8" t="s">
        <v>28</v>
      </c>
      <c r="P3072" s="29">
        <f>Produccion[[#This Row],[Kilos Producidos]]*VLOOKUP(Produccion[[#This Row],[PRODUCTO]],ValorXKG[#All],2,FALSE)</f>
        <v>0</v>
      </c>
    </row>
    <row r="3073" spans="4:16" x14ac:dyDescent="0.25">
      <c r="D3073" s="4" t="s">
        <v>824</v>
      </c>
      <c r="E3073" s="5">
        <v>45020</v>
      </c>
      <c r="F3073" s="6">
        <v>0.75</v>
      </c>
      <c r="G3073" s="6">
        <v>0.91666666666666663</v>
      </c>
      <c r="H3073" s="6">
        <f>MOD(Produccion[HORA FIN]-Produccion[HORA INICIO],1)</f>
        <v>0.16666666666666663</v>
      </c>
      <c r="I3073" s="16" t="s">
        <v>733</v>
      </c>
      <c r="J3073" s="7" t="s">
        <v>74</v>
      </c>
      <c r="K3073" s="7" t="s">
        <v>13</v>
      </c>
      <c r="L3073" s="7">
        <v>47</v>
      </c>
      <c r="M3073" s="7">
        <v>42</v>
      </c>
      <c r="N3073" s="7">
        <f>Produccion[[#This Row],[Cant. Bolsas]]*Produccion[[#This Row],[Kilos Bolsa]]</f>
        <v>1974</v>
      </c>
      <c r="O3073" s="8" t="s">
        <v>827</v>
      </c>
      <c r="P3073" s="29">
        <f>Produccion[[#This Row],[Kilos Producidos]]*VLOOKUP(Produccion[[#This Row],[PRODUCTO]],ValorXKG[#All],2,FALSE)</f>
        <v>197400</v>
      </c>
    </row>
    <row r="3074" spans="4:16" x14ac:dyDescent="0.25">
      <c r="D3074" s="4" t="s">
        <v>826</v>
      </c>
      <c r="E3074" s="5">
        <v>45020</v>
      </c>
      <c r="F3074" s="6">
        <v>0.91666666666666663</v>
      </c>
      <c r="G3074" s="6">
        <v>0.25</v>
      </c>
      <c r="H3074" s="6">
        <f>MOD(Produccion[HORA FIN]-Produccion[HORA INICIO],1)</f>
        <v>0.33333333333333337</v>
      </c>
      <c r="I3074" s="16" t="s">
        <v>734</v>
      </c>
      <c r="J3074" s="7" t="s">
        <v>788</v>
      </c>
      <c r="K3074" s="7" t="s">
        <v>13</v>
      </c>
      <c r="L3074" s="7">
        <v>83</v>
      </c>
      <c r="M3074" s="7">
        <v>42</v>
      </c>
      <c r="N3074" s="7">
        <f>Produccion[[#This Row],[Cant. Bolsas]]*Produccion[[#This Row],[Kilos Bolsa]]</f>
        <v>3486</v>
      </c>
      <c r="O3074" s="8" t="s">
        <v>827</v>
      </c>
      <c r="P3074" s="29">
        <f>Produccion[[#This Row],[Kilos Producidos]]*VLOOKUP(Produccion[[#This Row],[PRODUCTO]],ValorXKG[#All],2,FALSE)</f>
        <v>348600</v>
      </c>
    </row>
    <row r="3075" spans="4:16" x14ac:dyDescent="0.25">
      <c r="D3075" s="4" t="s">
        <v>825</v>
      </c>
      <c r="E3075" s="5">
        <v>45021</v>
      </c>
      <c r="F3075" s="6">
        <v>0.25</v>
      </c>
      <c r="G3075" s="6">
        <v>0.30208333333333331</v>
      </c>
      <c r="H3075" s="6">
        <f>MOD(Produccion[HORA FIN]-Produccion[HORA INICIO],1)</f>
        <v>5.2083333333333315E-2</v>
      </c>
      <c r="I3075" s="16" t="s">
        <v>496</v>
      </c>
      <c r="J3075" s="7" t="s">
        <v>503</v>
      </c>
      <c r="K3075" s="7" t="s">
        <v>13</v>
      </c>
      <c r="L3075" s="7">
        <v>15</v>
      </c>
      <c r="M3075" s="7">
        <v>42</v>
      </c>
      <c r="N3075" s="7">
        <f>Produccion[[#This Row],[Cant. Bolsas]]*Produccion[[#This Row],[Kilos Bolsa]]</f>
        <v>630</v>
      </c>
      <c r="O3075" s="8" t="s">
        <v>827</v>
      </c>
      <c r="P3075" s="29">
        <f>Produccion[[#This Row],[Kilos Producidos]]*VLOOKUP(Produccion[[#This Row],[PRODUCTO]],ValorXKG[#All],2,FALSE)</f>
        <v>63000</v>
      </c>
    </row>
    <row r="3076" spans="4:16" x14ac:dyDescent="0.25">
      <c r="D3076" s="4" t="s">
        <v>825</v>
      </c>
      <c r="E3076" s="5">
        <v>45021</v>
      </c>
      <c r="F3076" s="6">
        <v>0.30208333333333331</v>
      </c>
      <c r="G3076" s="6">
        <v>0.35416666666666669</v>
      </c>
      <c r="H3076" s="6">
        <f>MOD(Produccion[HORA FIN]-Produccion[HORA INICIO],1)</f>
        <v>5.208333333333337E-2</v>
      </c>
      <c r="I3076" s="16" t="s">
        <v>22</v>
      </c>
      <c r="J3076" s="7" t="s">
        <v>503</v>
      </c>
      <c r="K3076" s="7" t="s">
        <v>23</v>
      </c>
      <c r="L3076" s="7"/>
      <c r="M3076" s="7"/>
      <c r="N3076" s="7">
        <f>Produccion[[#This Row],[Cant. Bolsas]]*Produccion[[#This Row],[Kilos Bolsa]]</f>
        <v>0</v>
      </c>
      <c r="O3076" s="8" t="s">
        <v>45</v>
      </c>
      <c r="P3076" s="29">
        <f>Produccion[[#This Row],[Kilos Producidos]]*VLOOKUP(Produccion[[#This Row],[PRODUCTO]],ValorXKG[#All],2,FALSE)</f>
        <v>0</v>
      </c>
    </row>
    <row r="3077" spans="4:16" x14ac:dyDescent="0.25">
      <c r="D3077" s="4" t="s">
        <v>825</v>
      </c>
      <c r="E3077" s="5">
        <v>45021</v>
      </c>
      <c r="F3077" s="6">
        <v>0.35416666666666669</v>
      </c>
      <c r="G3077" s="6">
        <v>0.58333333333333337</v>
      </c>
      <c r="H3077" s="6">
        <f>MOD(Produccion[HORA FIN]-Produccion[HORA INICIO],1)</f>
        <v>0.22916666666666669</v>
      </c>
      <c r="I3077" s="16" t="s">
        <v>735</v>
      </c>
      <c r="J3077" s="7" t="s">
        <v>503</v>
      </c>
      <c r="K3077" s="7" t="s">
        <v>13</v>
      </c>
      <c r="L3077" s="7">
        <v>60</v>
      </c>
      <c r="M3077" s="7">
        <v>42</v>
      </c>
      <c r="N3077" s="7">
        <f>Produccion[[#This Row],[Cant. Bolsas]]*Produccion[[#This Row],[Kilos Bolsa]]</f>
        <v>2520</v>
      </c>
      <c r="O3077" s="8" t="s">
        <v>827</v>
      </c>
      <c r="P3077" s="29">
        <f>Produccion[[#This Row],[Kilos Producidos]]*VLOOKUP(Produccion[[#This Row],[PRODUCTO]],ValorXKG[#All],2,FALSE)</f>
        <v>252000</v>
      </c>
    </row>
    <row r="3078" spans="4:16" x14ac:dyDescent="0.25">
      <c r="D3078" s="4" t="s">
        <v>824</v>
      </c>
      <c r="E3078" s="5">
        <v>45021</v>
      </c>
      <c r="F3078" s="6">
        <v>0.58333333333333337</v>
      </c>
      <c r="G3078" s="6">
        <v>0.66666666666666663</v>
      </c>
      <c r="H3078" s="6">
        <f>MOD(Produccion[HORA FIN]-Produccion[HORA INICIO],1)</f>
        <v>8.3333333333333259E-2</v>
      </c>
      <c r="I3078" s="16" t="s">
        <v>445</v>
      </c>
      <c r="J3078" s="7" t="s">
        <v>74</v>
      </c>
      <c r="K3078" s="7" t="s">
        <v>13</v>
      </c>
      <c r="L3078" s="7">
        <v>20</v>
      </c>
      <c r="M3078" s="7">
        <v>42</v>
      </c>
      <c r="N3078" s="7">
        <f>Produccion[[#This Row],[Cant. Bolsas]]*Produccion[[#This Row],[Kilos Bolsa]]</f>
        <v>840</v>
      </c>
      <c r="O3078" s="8" t="s">
        <v>827</v>
      </c>
      <c r="P3078" s="29">
        <f>Produccion[[#This Row],[Kilos Producidos]]*VLOOKUP(Produccion[[#This Row],[PRODUCTO]],ValorXKG[#All],2,FALSE)</f>
        <v>84000</v>
      </c>
    </row>
    <row r="3079" spans="4:16" x14ac:dyDescent="0.25">
      <c r="D3079" s="4" t="s">
        <v>824</v>
      </c>
      <c r="E3079" s="5">
        <v>45021</v>
      </c>
      <c r="F3079" s="6">
        <v>0.66666666666666663</v>
      </c>
      <c r="G3079" s="6">
        <v>0.79166666666666663</v>
      </c>
      <c r="H3079" s="6">
        <f>MOD(Produccion[HORA FIN]-Produccion[HORA INICIO],1)</f>
        <v>0.125</v>
      </c>
      <c r="I3079" s="16" t="s">
        <v>22</v>
      </c>
      <c r="J3079" s="7" t="s">
        <v>74</v>
      </c>
      <c r="K3079" s="7" t="s">
        <v>23</v>
      </c>
      <c r="L3079" s="7"/>
      <c r="M3079" s="7"/>
      <c r="N3079" s="7">
        <f>Produccion[[#This Row],[Cant. Bolsas]]*Produccion[[#This Row],[Kilos Bolsa]]</f>
        <v>0</v>
      </c>
      <c r="O3079" s="8" t="s">
        <v>28</v>
      </c>
      <c r="P3079" s="29">
        <f>Produccion[[#This Row],[Kilos Producidos]]*VLOOKUP(Produccion[[#This Row],[PRODUCTO]],ValorXKG[#All],2,FALSE)</f>
        <v>0</v>
      </c>
    </row>
    <row r="3080" spans="4:16" x14ac:dyDescent="0.25">
      <c r="D3080" s="4" t="s">
        <v>824</v>
      </c>
      <c r="E3080" s="5">
        <v>45021</v>
      </c>
      <c r="F3080" s="6">
        <v>0.79166666666666663</v>
      </c>
      <c r="G3080" s="6">
        <v>0.91666666666666663</v>
      </c>
      <c r="H3080" s="6">
        <f>MOD(Produccion[HORA FIN]-Produccion[HORA INICIO],1)</f>
        <v>0.125</v>
      </c>
      <c r="I3080" s="16" t="s">
        <v>716</v>
      </c>
      <c r="J3080" s="7" t="s">
        <v>74</v>
      </c>
      <c r="K3080" s="7" t="s">
        <v>13</v>
      </c>
      <c r="L3080" s="7">
        <v>32</v>
      </c>
      <c r="M3080" s="7">
        <v>42</v>
      </c>
      <c r="N3080" s="7">
        <f>Produccion[[#This Row],[Cant. Bolsas]]*Produccion[[#This Row],[Kilos Bolsa]]</f>
        <v>1344</v>
      </c>
      <c r="O3080" s="8" t="s">
        <v>827</v>
      </c>
      <c r="P3080" s="29">
        <f>Produccion[[#This Row],[Kilos Producidos]]*VLOOKUP(Produccion[[#This Row],[PRODUCTO]],ValorXKG[#All],2,FALSE)</f>
        <v>134400</v>
      </c>
    </row>
    <row r="3081" spans="4:16" x14ac:dyDescent="0.25">
      <c r="D3081" s="4" t="s">
        <v>826</v>
      </c>
      <c r="E3081" s="5">
        <v>45021</v>
      </c>
      <c r="F3081" s="6">
        <v>0.91666666666666663</v>
      </c>
      <c r="G3081" s="6">
        <v>0.16666666666666666</v>
      </c>
      <c r="H3081" s="6">
        <f>MOD(Produccion[HORA FIN]-Produccion[HORA INICIO],1)</f>
        <v>0.25</v>
      </c>
      <c r="I3081" s="16" t="s">
        <v>717</v>
      </c>
      <c r="J3081" s="7" t="s">
        <v>788</v>
      </c>
      <c r="K3081" s="7" t="s">
        <v>13</v>
      </c>
      <c r="L3081" s="7">
        <v>58</v>
      </c>
      <c r="M3081" s="7">
        <v>42</v>
      </c>
      <c r="N3081" s="7">
        <f>Produccion[[#This Row],[Cant. Bolsas]]*Produccion[[#This Row],[Kilos Bolsa]]</f>
        <v>2436</v>
      </c>
      <c r="O3081" s="8" t="s">
        <v>827</v>
      </c>
      <c r="P3081" s="29">
        <f>Produccion[[#This Row],[Kilos Producidos]]*VLOOKUP(Produccion[[#This Row],[PRODUCTO]],ValorXKG[#All],2,FALSE)</f>
        <v>243600</v>
      </c>
    </row>
    <row r="3082" spans="4:16" x14ac:dyDescent="0.25">
      <c r="D3082" s="4" t="s">
        <v>826</v>
      </c>
      <c r="E3082" s="5">
        <v>45021</v>
      </c>
      <c r="F3082" s="6">
        <v>0.16666666666666666</v>
      </c>
      <c r="G3082" s="6">
        <v>0.25</v>
      </c>
      <c r="H3082" s="6">
        <f>MOD(Produccion[HORA FIN]-Produccion[HORA INICIO],1)</f>
        <v>8.3333333333333343E-2</v>
      </c>
      <c r="I3082" s="16" t="s">
        <v>22</v>
      </c>
      <c r="J3082" s="7" t="s">
        <v>788</v>
      </c>
      <c r="K3082" s="7" t="s">
        <v>23</v>
      </c>
      <c r="L3082" s="7"/>
      <c r="M3082" s="7"/>
      <c r="N3082" s="7">
        <f>Produccion[[#This Row],[Cant. Bolsas]]*Produccion[[#This Row],[Kilos Bolsa]]</f>
        <v>0</v>
      </c>
      <c r="O3082" s="8" t="s">
        <v>49</v>
      </c>
      <c r="P3082" s="29">
        <f>Produccion[[#This Row],[Kilos Producidos]]*VLOOKUP(Produccion[[#This Row],[PRODUCTO]],ValorXKG[#All],2,FALSE)</f>
        <v>0</v>
      </c>
    </row>
    <row r="3083" spans="4:16" x14ac:dyDescent="0.25">
      <c r="D3083" s="4" t="s">
        <v>825</v>
      </c>
      <c r="E3083" s="5">
        <v>45022</v>
      </c>
      <c r="F3083" s="6">
        <v>0.25</v>
      </c>
      <c r="G3083" s="6">
        <v>0.27083333333333331</v>
      </c>
      <c r="H3083" s="6">
        <f>MOD(Produccion[HORA FIN]-Produccion[HORA INICIO],1)</f>
        <v>2.0833333333333315E-2</v>
      </c>
      <c r="I3083" s="16" t="s">
        <v>22</v>
      </c>
      <c r="J3083" s="7" t="s">
        <v>503</v>
      </c>
      <c r="K3083" s="7" t="s">
        <v>23</v>
      </c>
      <c r="L3083" s="7"/>
      <c r="M3083" s="7"/>
      <c r="N3083" s="7">
        <f>Produccion[[#This Row],[Cant. Bolsas]]*Produccion[[#This Row],[Kilos Bolsa]]</f>
        <v>0</v>
      </c>
      <c r="O3083" s="8" t="s">
        <v>45</v>
      </c>
      <c r="P3083" s="29">
        <f>Produccion[[#This Row],[Kilos Producidos]]*VLOOKUP(Produccion[[#This Row],[PRODUCTO]],ValorXKG[#All],2,FALSE)</f>
        <v>0</v>
      </c>
    </row>
    <row r="3084" spans="4:16" x14ac:dyDescent="0.25">
      <c r="D3084" s="4" t="s">
        <v>825</v>
      </c>
      <c r="E3084" s="5">
        <v>45022</v>
      </c>
      <c r="F3084" s="6">
        <v>0.27083333333333331</v>
      </c>
      <c r="G3084" s="6">
        <v>0.5</v>
      </c>
      <c r="H3084" s="6">
        <f>MOD(Produccion[HORA FIN]-Produccion[HORA INICIO],1)</f>
        <v>0.22916666666666669</v>
      </c>
      <c r="I3084" s="16" t="s">
        <v>736</v>
      </c>
      <c r="J3084" s="7" t="s">
        <v>503</v>
      </c>
      <c r="K3084" s="7" t="s">
        <v>26</v>
      </c>
      <c r="L3084" s="7">
        <v>70</v>
      </c>
      <c r="M3084" s="7">
        <v>40</v>
      </c>
      <c r="N3084" s="7">
        <f>Produccion[[#This Row],[Cant. Bolsas]]*Produccion[[#This Row],[Kilos Bolsa]]</f>
        <v>2800</v>
      </c>
      <c r="O3084" s="8" t="s">
        <v>827</v>
      </c>
      <c r="P3084" s="29">
        <f>Produccion[[#This Row],[Kilos Producidos]]*VLOOKUP(Produccion[[#This Row],[PRODUCTO]],ValorXKG[#All],2,FALSE)</f>
        <v>420000</v>
      </c>
    </row>
    <row r="3085" spans="4:16" x14ac:dyDescent="0.25">
      <c r="D3085" s="4" t="s">
        <v>825</v>
      </c>
      <c r="E3085" s="5">
        <v>45022</v>
      </c>
      <c r="F3085" s="6">
        <v>0.5</v>
      </c>
      <c r="G3085" s="6">
        <v>0.58333333333333337</v>
      </c>
      <c r="H3085" s="6">
        <f>MOD(Produccion[HORA FIN]-Produccion[HORA INICIO],1)</f>
        <v>8.333333333333337E-2</v>
      </c>
      <c r="I3085" s="16" t="s">
        <v>22</v>
      </c>
      <c r="J3085" s="7" t="s">
        <v>503</v>
      </c>
      <c r="K3085" s="7" t="s">
        <v>23</v>
      </c>
      <c r="L3085" s="7"/>
      <c r="M3085" s="7"/>
      <c r="N3085" s="7">
        <f>Produccion[[#This Row],[Cant. Bolsas]]*Produccion[[#This Row],[Kilos Bolsa]]</f>
        <v>0</v>
      </c>
      <c r="O3085" s="8" t="s">
        <v>45</v>
      </c>
      <c r="P3085" s="29">
        <f>Produccion[[#This Row],[Kilos Producidos]]*VLOOKUP(Produccion[[#This Row],[PRODUCTO]],ValorXKG[#All],2,FALSE)</f>
        <v>0</v>
      </c>
    </row>
    <row r="3086" spans="4:16" x14ac:dyDescent="0.25">
      <c r="D3086" s="4" t="s">
        <v>824</v>
      </c>
      <c r="E3086" s="5">
        <v>45022</v>
      </c>
      <c r="F3086" s="6">
        <v>0.58333333333333337</v>
      </c>
      <c r="G3086" s="6">
        <v>0.63541666666666663</v>
      </c>
      <c r="H3086" s="6">
        <f>MOD(Produccion[HORA FIN]-Produccion[HORA INICIO],1)</f>
        <v>5.2083333333333259E-2</v>
      </c>
      <c r="I3086" s="16" t="s">
        <v>22</v>
      </c>
      <c r="J3086" s="7" t="s">
        <v>74</v>
      </c>
      <c r="K3086" s="7" t="s">
        <v>23</v>
      </c>
      <c r="L3086" s="7"/>
      <c r="M3086" s="7"/>
      <c r="N3086" s="7">
        <f>Produccion[[#This Row],[Cant. Bolsas]]*Produccion[[#This Row],[Kilos Bolsa]]</f>
        <v>0</v>
      </c>
      <c r="O3086" s="8" t="s">
        <v>45</v>
      </c>
      <c r="P3086" s="29">
        <f>Produccion[[#This Row],[Kilos Producidos]]*VLOOKUP(Produccion[[#This Row],[PRODUCTO]],ValorXKG[#All],2,FALSE)</f>
        <v>0</v>
      </c>
    </row>
    <row r="3087" spans="4:16" x14ac:dyDescent="0.25">
      <c r="D3087" s="4" t="s">
        <v>824</v>
      </c>
      <c r="E3087" s="5">
        <v>45022</v>
      </c>
      <c r="F3087" s="6">
        <v>0.63541666666666663</v>
      </c>
      <c r="G3087" s="6">
        <v>0.91666666666666663</v>
      </c>
      <c r="H3087" s="6">
        <f>MOD(Produccion[HORA FIN]-Produccion[HORA INICIO],1)</f>
        <v>0.28125</v>
      </c>
      <c r="I3087" s="16" t="s">
        <v>737</v>
      </c>
      <c r="J3087" s="7" t="s">
        <v>74</v>
      </c>
      <c r="K3087" s="7" t="s">
        <v>19</v>
      </c>
      <c r="L3087" s="7">
        <v>150</v>
      </c>
      <c r="M3087" s="7">
        <v>18</v>
      </c>
      <c r="N3087" s="7">
        <f>Produccion[[#This Row],[Cant. Bolsas]]*Produccion[[#This Row],[Kilos Bolsa]]</f>
        <v>2700</v>
      </c>
      <c r="O3087" s="8" t="s">
        <v>827</v>
      </c>
      <c r="P3087" s="29">
        <f>Produccion[[#This Row],[Kilos Producidos]]*VLOOKUP(Produccion[[#This Row],[PRODUCTO]],ValorXKG[#All],2,FALSE)</f>
        <v>270000</v>
      </c>
    </row>
    <row r="3088" spans="4:16" x14ac:dyDescent="0.25">
      <c r="D3088" s="4" t="s">
        <v>826</v>
      </c>
      <c r="E3088" s="5">
        <v>45022</v>
      </c>
      <c r="F3088" s="6">
        <v>0.91666666666666663</v>
      </c>
      <c r="G3088" s="6">
        <v>0.21875</v>
      </c>
      <c r="H3088" s="6">
        <f>MOD(Produccion[HORA FIN]-Produccion[HORA INICIO],1)</f>
        <v>0.30208333333333337</v>
      </c>
      <c r="I3088" s="16" t="s">
        <v>738</v>
      </c>
      <c r="J3088" s="7" t="s">
        <v>788</v>
      </c>
      <c r="K3088" s="7" t="s">
        <v>19</v>
      </c>
      <c r="L3088" s="7">
        <v>167</v>
      </c>
      <c r="M3088" s="7">
        <v>18</v>
      </c>
      <c r="N3088" s="7">
        <f>Produccion[[#This Row],[Cant. Bolsas]]*Produccion[[#This Row],[Kilos Bolsa]]</f>
        <v>3006</v>
      </c>
      <c r="O3088" s="8" t="s">
        <v>827</v>
      </c>
      <c r="P3088" s="29">
        <f>Produccion[[#This Row],[Kilos Producidos]]*VLOOKUP(Produccion[[#This Row],[PRODUCTO]],ValorXKG[#All],2,FALSE)</f>
        <v>300600</v>
      </c>
    </row>
    <row r="3089" spans="4:16" x14ac:dyDescent="0.25">
      <c r="D3089" s="4" t="s">
        <v>826</v>
      </c>
      <c r="E3089" s="5">
        <v>45022</v>
      </c>
      <c r="F3089" s="6">
        <v>0.21875</v>
      </c>
      <c r="G3089" s="6">
        <v>0.25</v>
      </c>
      <c r="H3089" s="6">
        <f>MOD(Produccion[HORA FIN]-Produccion[HORA INICIO],1)</f>
        <v>3.125E-2</v>
      </c>
      <c r="I3089" s="16" t="s">
        <v>22</v>
      </c>
      <c r="J3089" s="7" t="s">
        <v>788</v>
      </c>
      <c r="K3089" s="7" t="s">
        <v>23</v>
      </c>
      <c r="L3089" s="7"/>
      <c r="M3089" s="7"/>
      <c r="N3089" s="7">
        <f>Produccion[[#This Row],[Cant. Bolsas]]*Produccion[[#This Row],[Kilos Bolsa]]</f>
        <v>0</v>
      </c>
      <c r="O3089" s="8" t="s">
        <v>49</v>
      </c>
      <c r="P3089" s="29">
        <f>Produccion[[#This Row],[Kilos Producidos]]*VLOOKUP(Produccion[[#This Row],[PRODUCTO]],ValorXKG[#All],2,FALSE)</f>
        <v>0</v>
      </c>
    </row>
    <row r="3090" spans="4:16" x14ac:dyDescent="0.25">
      <c r="D3090" s="4" t="s">
        <v>825</v>
      </c>
      <c r="E3090" s="5">
        <v>45026</v>
      </c>
      <c r="F3090" s="6">
        <v>0.25</v>
      </c>
      <c r="G3090" s="6">
        <v>0.41666666666666669</v>
      </c>
      <c r="H3090" s="6">
        <f>MOD(Produccion[HORA FIN]-Produccion[HORA INICIO],1)</f>
        <v>0.16666666666666669</v>
      </c>
      <c r="I3090" s="16" t="s">
        <v>22</v>
      </c>
      <c r="J3090" s="7" t="s">
        <v>783</v>
      </c>
      <c r="K3090" s="7" t="s">
        <v>23</v>
      </c>
      <c r="L3090" s="7"/>
      <c r="M3090" s="7"/>
      <c r="N3090" s="7">
        <f>Produccion[[#This Row],[Cant. Bolsas]]*Produccion[[#This Row],[Kilos Bolsa]]</f>
        <v>0</v>
      </c>
      <c r="O3090" s="8" t="s">
        <v>45</v>
      </c>
      <c r="P3090" s="29">
        <f>Produccion[[#This Row],[Kilos Producidos]]*VLOOKUP(Produccion[[#This Row],[PRODUCTO]],ValorXKG[#All],2,FALSE)</f>
        <v>0</v>
      </c>
    </row>
    <row r="3091" spans="4:16" x14ac:dyDescent="0.25">
      <c r="D3091" s="4" t="s">
        <v>825</v>
      </c>
      <c r="E3091" s="5">
        <v>45026</v>
      </c>
      <c r="F3091" s="6">
        <v>0.41666666666666669</v>
      </c>
      <c r="G3091" s="6">
        <v>0.58333333333333337</v>
      </c>
      <c r="H3091" s="6">
        <f>MOD(Produccion[HORA FIN]-Produccion[HORA INICIO],1)</f>
        <v>0.16666666666666669</v>
      </c>
      <c r="I3091" s="16" t="s">
        <v>739</v>
      </c>
      <c r="J3091" s="7" t="s">
        <v>783</v>
      </c>
      <c r="K3091" s="7" t="s">
        <v>19</v>
      </c>
      <c r="L3091" s="7">
        <v>90</v>
      </c>
      <c r="M3091" s="7">
        <v>18</v>
      </c>
      <c r="N3091" s="7">
        <f>Produccion[[#This Row],[Cant. Bolsas]]*Produccion[[#This Row],[Kilos Bolsa]]</f>
        <v>1620</v>
      </c>
      <c r="O3091" s="8" t="s">
        <v>827</v>
      </c>
      <c r="P3091" s="29">
        <f>Produccion[[#This Row],[Kilos Producidos]]*VLOOKUP(Produccion[[#This Row],[PRODUCTO]],ValorXKG[#All],2,FALSE)</f>
        <v>162000</v>
      </c>
    </row>
    <row r="3092" spans="4:16" x14ac:dyDescent="0.25">
      <c r="D3092" s="4" t="s">
        <v>824</v>
      </c>
      <c r="E3092" s="5">
        <v>45026</v>
      </c>
      <c r="F3092" s="6">
        <v>0.58333333333333337</v>
      </c>
      <c r="G3092" s="6">
        <v>0.64583333333333337</v>
      </c>
      <c r="H3092" s="6">
        <f>MOD(Produccion[HORA FIN]-Produccion[HORA INICIO],1)</f>
        <v>6.25E-2</v>
      </c>
      <c r="I3092" s="16" t="s">
        <v>577</v>
      </c>
      <c r="J3092" s="7" t="s">
        <v>595</v>
      </c>
      <c r="K3092" s="7" t="s">
        <v>19</v>
      </c>
      <c r="L3092" s="7">
        <v>30</v>
      </c>
      <c r="M3092" s="7">
        <v>18</v>
      </c>
      <c r="N3092" s="7">
        <f>Produccion[[#This Row],[Cant. Bolsas]]*Produccion[[#This Row],[Kilos Bolsa]]</f>
        <v>540</v>
      </c>
      <c r="O3092" s="8" t="s">
        <v>827</v>
      </c>
      <c r="P3092" s="29">
        <f>Produccion[[#This Row],[Kilos Producidos]]*VLOOKUP(Produccion[[#This Row],[PRODUCTO]],ValorXKG[#All],2,FALSE)</f>
        <v>54000</v>
      </c>
    </row>
    <row r="3093" spans="4:16" x14ac:dyDescent="0.25">
      <c r="D3093" s="4" t="s">
        <v>824</v>
      </c>
      <c r="E3093" s="5">
        <v>45026</v>
      </c>
      <c r="F3093" s="6">
        <v>0.64583333333333337</v>
      </c>
      <c r="G3093" s="6">
        <v>0.8125</v>
      </c>
      <c r="H3093" s="6">
        <f>MOD(Produccion[HORA FIN]-Produccion[HORA INICIO],1)</f>
        <v>0.16666666666666663</v>
      </c>
      <c r="I3093" s="16" t="s">
        <v>22</v>
      </c>
      <c r="J3093" s="7" t="s">
        <v>595</v>
      </c>
      <c r="K3093" s="7" t="s">
        <v>23</v>
      </c>
      <c r="L3093" s="7"/>
      <c r="M3093" s="7"/>
      <c r="N3093" s="7">
        <f>Produccion[[#This Row],[Cant. Bolsas]]*Produccion[[#This Row],[Kilos Bolsa]]</f>
        <v>0</v>
      </c>
      <c r="O3093" s="8" t="s">
        <v>45</v>
      </c>
      <c r="P3093" s="29">
        <f>Produccion[[#This Row],[Kilos Producidos]]*VLOOKUP(Produccion[[#This Row],[PRODUCTO]],ValorXKG[#All],2,FALSE)</f>
        <v>0</v>
      </c>
    </row>
    <row r="3094" spans="4:16" x14ac:dyDescent="0.25">
      <c r="D3094" s="4" t="s">
        <v>824</v>
      </c>
      <c r="E3094" s="5">
        <v>45026</v>
      </c>
      <c r="F3094" s="6">
        <v>0.8125</v>
      </c>
      <c r="G3094" s="6">
        <v>0.91666666666666663</v>
      </c>
      <c r="H3094" s="6">
        <f>MOD(Produccion[HORA FIN]-Produccion[HORA INICIO],1)</f>
        <v>0.10416666666666663</v>
      </c>
      <c r="I3094" s="16" t="s">
        <v>740</v>
      </c>
      <c r="J3094" s="7" t="s">
        <v>595</v>
      </c>
      <c r="K3094" s="7" t="s">
        <v>19</v>
      </c>
      <c r="L3094" s="7">
        <v>52</v>
      </c>
      <c r="M3094" s="7">
        <v>18</v>
      </c>
      <c r="N3094" s="7">
        <f>Produccion[[#This Row],[Cant. Bolsas]]*Produccion[[#This Row],[Kilos Bolsa]]</f>
        <v>936</v>
      </c>
      <c r="O3094" s="8" t="s">
        <v>827</v>
      </c>
      <c r="P3094" s="29">
        <f>Produccion[[#This Row],[Kilos Producidos]]*VLOOKUP(Produccion[[#This Row],[PRODUCTO]],ValorXKG[#All],2,FALSE)</f>
        <v>93600</v>
      </c>
    </row>
    <row r="3095" spans="4:16" x14ac:dyDescent="0.25">
      <c r="D3095" s="4" t="s">
        <v>826</v>
      </c>
      <c r="E3095" s="5">
        <v>45026</v>
      </c>
      <c r="F3095" s="6">
        <v>0.91666666666666663</v>
      </c>
      <c r="G3095" s="6">
        <v>0.25</v>
      </c>
      <c r="H3095" s="6">
        <f>MOD(Produccion[HORA FIN]-Produccion[HORA INICIO],1)</f>
        <v>0.33333333333333337</v>
      </c>
      <c r="I3095" s="16" t="s">
        <v>741</v>
      </c>
      <c r="J3095" s="7" t="s">
        <v>788</v>
      </c>
      <c r="K3095" s="7" t="s">
        <v>19</v>
      </c>
      <c r="L3095" s="7">
        <v>171</v>
      </c>
      <c r="M3095" s="7">
        <v>18</v>
      </c>
      <c r="N3095" s="7">
        <f>Produccion[[#This Row],[Cant. Bolsas]]*Produccion[[#This Row],[Kilos Bolsa]]</f>
        <v>3078</v>
      </c>
      <c r="O3095" s="8" t="s">
        <v>827</v>
      </c>
      <c r="P3095" s="29">
        <f>Produccion[[#This Row],[Kilos Producidos]]*VLOOKUP(Produccion[[#This Row],[PRODUCTO]],ValorXKG[#All],2,FALSE)</f>
        <v>307800</v>
      </c>
    </row>
    <row r="3096" spans="4:16" x14ac:dyDescent="0.25">
      <c r="D3096" s="4" t="s">
        <v>825</v>
      </c>
      <c r="E3096" s="5">
        <v>45027</v>
      </c>
      <c r="F3096" s="6">
        <v>0.25</v>
      </c>
      <c r="G3096" s="6">
        <v>0.45833333333333331</v>
      </c>
      <c r="H3096" s="6">
        <f>MOD(Produccion[HORA FIN]-Produccion[HORA INICIO],1)</f>
        <v>0.20833333333333331</v>
      </c>
      <c r="I3096" s="16" t="s">
        <v>742</v>
      </c>
      <c r="J3096" s="7" t="s">
        <v>783</v>
      </c>
      <c r="K3096" s="7" t="s">
        <v>19</v>
      </c>
      <c r="L3096" s="7">
        <v>112</v>
      </c>
      <c r="M3096" s="7">
        <v>18</v>
      </c>
      <c r="N3096" s="7">
        <f>Produccion[[#This Row],[Cant. Bolsas]]*Produccion[[#This Row],[Kilos Bolsa]]</f>
        <v>2016</v>
      </c>
      <c r="O3096" s="8" t="s">
        <v>827</v>
      </c>
      <c r="P3096" s="29">
        <f>Produccion[[#This Row],[Kilos Producidos]]*VLOOKUP(Produccion[[#This Row],[PRODUCTO]],ValorXKG[#All],2,FALSE)</f>
        <v>201600</v>
      </c>
    </row>
    <row r="3097" spans="4:16" x14ac:dyDescent="0.25">
      <c r="D3097" s="4" t="s">
        <v>825</v>
      </c>
      <c r="E3097" s="5">
        <v>45027</v>
      </c>
      <c r="F3097" s="6">
        <v>0.45833333333333331</v>
      </c>
      <c r="G3097" s="6">
        <v>0.58333333333333337</v>
      </c>
      <c r="H3097" s="6">
        <f>MOD(Produccion[HORA FIN]-Produccion[HORA INICIO],1)</f>
        <v>0.12500000000000006</v>
      </c>
      <c r="I3097" s="16" t="s">
        <v>596</v>
      </c>
      <c r="J3097" s="7" t="s">
        <v>783</v>
      </c>
      <c r="K3097" s="7" t="s">
        <v>13</v>
      </c>
      <c r="L3097" s="7">
        <v>75</v>
      </c>
      <c r="M3097" s="7">
        <v>18</v>
      </c>
      <c r="N3097" s="7">
        <f>Produccion[[#This Row],[Cant. Bolsas]]*Produccion[[#This Row],[Kilos Bolsa]]</f>
        <v>1350</v>
      </c>
      <c r="O3097" s="8" t="s">
        <v>827</v>
      </c>
      <c r="P3097" s="29">
        <f>Produccion[[#This Row],[Kilos Producidos]]*VLOOKUP(Produccion[[#This Row],[PRODUCTO]],ValorXKG[#All],2,FALSE)</f>
        <v>135000</v>
      </c>
    </row>
    <row r="3098" spans="4:16" x14ac:dyDescent="0.25">
      <c r="D3098" s="4" t="s">
        <v>824</v>
      </c>
      <c r="E3098" s="5">
        <v>45027</v>
      </c>
      <c r="F3098" s="6">
        <v>0.58333333333333337</v>
      </c>
      <c r="G3098" s="6">
        <v>0.60416666666666663</v>
      </c>
      <c r="H3098" s="6">
        <f>MOD(Produccion[HORA FIN]-Produccion[HORA INICIO],1)</f>
        <v>2.0833333333333259E-2</v>
      </c>
      <c r="I3098" s="16" t="s">
        <v>22</v>
      </c>
      <c r="J3098" s="7" t="s">
        <v>74</v>
      </c>
      <c r="K3098" s="7" t="s">
        <v>23</v>
      </c>
      <c r="L3098" s="7"/>
      <c r="M3098" s="7"/>
      <c r="N3098" s="7">
        <f>Produccion[[#This Row],[Cant. Bolsas]]*Produccion[[#This Row],[Kilos Bolsa]]</f>
        <v>0</v>
      </c>
      <c r="O3098" s="8" t="s">
        <v>28</v>
      </c>
      <c r="P3098" s="29">
        <f>Produccion[[#This Row],[Kilos Producidos]]*VLOOKUP(Produccion[[#This Row],[PRODUCTO]],ValorXKG[#All],2,FALSE)</f>
        <v>0</v>
      </c>
    </row>
    <row r="3099" spans="4:16" x14ac:dyDescent="0.25">
      <c r="D3099" s="4" t="s">
        <v>824</v>
      </c>
      <c r="E3099" s="5">
        <v>45027</v>
      </c>
      <c r="F3099" s="6">
        <v>0.60416666666666663</v>
      </c>
      <c r="G3099" s="6">
        <v>0.91666666666666663</v>
      </c>
      <c r="H3099" s="6">
        <f>MOD(Produccion[HORA FIN]-Produccion[HORA INICIO],1)</f>
        <v>0.3125</v>
      </c>
      <c r="I3099" s="16" t="s">
        <v>407</v>
      </c>
      <c r="J3099" s="7" t="s">
        <v>74</v>
      </c>
      <c r="K3099" s="7" t="s">
        <v>13</v>
      </c>
      <c r="L3099" s="7">
        <v>173</v>
      </c>
      <c r="M3099" s="7">
        <v>18</v>
      </c>
      <c r="N3099" s="7">
        <f>Produccion[[#This Row],[Cant. Bolsas]]*Produccion[[#This Row],[Kilos Bolsa]]</f>
        <v>3114</v>
      </c>
      <c r="O3099" s="8" t="s">
        <v>827</v>
      </c>
      <c r="P3099" s="29">
        <f>Produccion[[#This Row],[Kilos Producidos]]*VLOOKUP(Produccion[[#This Row],[PRODUCTO]],ValorXKG[#All],2,FALSE)</f>
        <v>311400</v>
      </c>
    </row>
    <row r="3100" spans="4:16" x14ac:dyDescent="0.25">
      <c r="D3100" s="4" t="s">
        <v>826</v>
      </c>
      <c r="E3100" s="5">
        <v>45027</v>
      </c>
      <c r="F3100" s="6">
        <v>0.91666666666666663</v>
      </c>
      <c r="G3100" s="6">
        <v>0.96875</v>
      </c>
      <c r="H3100" s="6">
        <f>MOD(Produccion[HORA FIN]-Produccion[HORA INICIO],1)</f>
        <v>5.208333333333337E-2</v>
      </c>
      <c r="I3100" s="16" t="s">
        <v>22</v>
      </c>
      <c r="J3100" s="7" t="s">
        <v>788</v>
      </c>
      <c r="K3100" s="7" t="s">
        <v>23</v>
      </c>
      <c r="L3100" s="7">
        <v>0</v>
      </c>
      <c r="M3100" s="7">
        <v>0</v>
      </c>
      <c r="N3100" s="7">
        <f>Produccion[[#This Row],[Cant. Bolsas]]*Produccion[[#This Row],[Kilos Bolsa]]</f>
        <v>0</v>
      </c>
      <c r="O3100" s="8" t="s">
        <v>28</v>
      </c>
      <c r="P3100" s="29">
        <f>Produccion[[#This Row],[Kilos Producidos]]*VLOOKUP(Produccion[[#This Row],[PRODUCTO]],ValorXKG[#All],2,FALSE)</f>
        <v>0</v>
      </c>
    </row>
    <row r="3101" spans="4:16" x14ac:dyDescent="0.25">
      <c r="D3101" s="4" t="s">
        <v>826</v>
      </c>
      <c r="E3101" s="5">
        <v>45027</v>
      </c>
      <c r="F3101" s="6">
        <v>0.96875</v>
      </c>
      <c r="G3101" s="6">
        <v>0.25</v>
      </c>
      <c r="H3101" s="6">
        <f>MOD(Produccion[HORA FIN]-Produccion[HORA INICIO],1)</f>
        <v>0.28125</v>
      </c>
      <c r="I3101" s="16" t="s">
        <v>743</v>
      </c>
      <c r="J3101" s="7" t="s">
        <v>788</v>
      </c>
      <c r="K3101" s="7" t="s">
        <v>32</v>
      </c>
      <c r="L3101" s="7">
        <v>93</v>
      </c>
      <c r="M3101" s="7">
        <v>30</v>
      </c>
      <c r="N3101" s="7">
        <f>Produccion[[#This Row],[Cant. Bolsas]]*Produccion[[#This Row],[Kilos Bolsa]]</f>
        <v>2790</v>
      </c>
      <c r="O3101" s="8" t="s">
        <v>827</v>
      </c>
      <c r="P3101" s="29">
        <f>Produccion[[#This Row],[Kilos Producidos]]*VLOOKUP(Produccion[[#This Row],[PRODUCTO]],ValorXKG[#All],2,FALSE)</f>
        <v>320850</v>
      </c>
    </row>
    <row r="3102" spans="4:16" x14ac:dyDescent="0.25">
      <c r="D3102" s="4" t="s">
        <v>825</v>
      </c>
      <c r="E3102" s="5">
        <v>45028</v>
      </c>
      <c r="F3102" s="6">
        <v>0.25</v>
      </c>
      <c r="G3102" s="6">
        <v>0.3125</v>
      </c>
      <c r="H3102" s="6">
        <f>MOD(Produccion[HORA FIN]-Produccion[HORA INICIO],1)</f>
        <v>6.25E-2</v>
      </c>
      <c r="I3102" s="16" t="s">
        <v>33</v>
      </c>
      <c r="J3102" s="7" t="s">
        <v>783</v>
      </c>
      <c r="K3102" s="7" t="s">
        <v>32</v>
      </c>
      <c r="L3102" s="7">
        <v>12</v>
      </c>
      <c r="M3102" s="7">
        <v>30</v>
      </c>
      <c r="N3102" s="7">
        <f>Produccion[[#This Row],[Cant. Bolsas]]*Produccion[[#This Row],[Kilos Bolsa]]</f>
        <v>360</v>
      </c>
      <c r="O3102" s="8" t="s">
        <v>827</v>
      </c>
      <c r="P3102" s="29">
        <f>Produccion[[#This Row],[Kilos Producidos]]*VLOOKUP(Produccion[[#This Row],[PRODUCTO]],ValorXKG[#All],2,FALSE)</f>
        <v>41400</v>
      </c>
    </row>
    <row r="3103" spans="4:16" x14ac:dyDescent="0.25">
      <c r="D3103" s="4" t="s">
        <v>825</v>
      </c>
      <c r="E3103" s="5">
        <v>45028</v>
      </c>
      <c r="F3103" s="6">
        <v>0.3125</v>
      </c>
      <c r="G3103" s="6">
        <v>0.54166666666666663</v>
      </c>
      <c r="H3103" s="6">
        <f>MOD(Produccion[HORA FIN]-Produccion[HORA INICIO],1)</f>
        <v>0.22916666666666663</v>
      </c>
      <c r="I3103" s="16" t="s">
        <v>627</v>
      </c>
      <c r="J3103" s="7" t="s">
        <v>783</v>
      </c>
      <c r="K3103" s="7" t="s">
        <v>331</v>
      </c>
      <c r="L3103" s="7">
        <v>72</v>
      </c>
      <c r="M3103" s="7">
        <v>30</v>
      </c>
      <c r="N3103" s="7">
        <f>Produccion[[#This Row],[Cant. Bolsas]]*Produccion[[#This Row],[Kilos Bolsa]]</f>
        <v>2160</v>
      </c>
      <c r="O3103" s="8" t="s">
        <v>827</v>
      </c>
      <c r="P3103" s="29">
        <f>Produccion[[#This Row],[Kilos Producidos]]*VLOOKUP(Produccion[[#This Row],[PRODUCTO]],ValorXKG[#All],2,FALSE)</f>
        <v>248400</v>
      </c>
    </row>
    <row r="3104" spans="4:16" x14ac:dyDescent="0.25">
      <c r="D3104" s="4" t="s">
        <v>825</v>
      </c>
      <c r="E3104" s="5">
        <v>45028</v>
      </c>
      <c r="F3104" s="6">
        <v>0.54166666666666663</v>
      </c>
      <c r="G3104" s="6">
        <v>0.58333333333333337</v>
      </c>
      <c r="H3104" s="6">
        <f>MOD(Produccion[HORA FIN]-Produccion[HORA INICIO],1)</f>
        <v>4.1666666666666741E-2</v>
      </c>
      <c r="I3104" s="16" t="s">
        <v>22</v>
      </c>
      <c r="J3104" s="7" t="s">
        <v>783</v>
      </c>
      <c r="K3104" s="7" t="s">
        <v>23</v>
      </c>
      <c r="L3104" s="7"/>
      <c r="M3104" s="7"/>
      <c r="N3104" s="7">
        <f>Produccion[[#This Row],[Cant. Bolsas]]*Produccion[[#This Row],[Kilos Bolsa]]</f>
        <v>0</v>
      </c>
      <c r="O3104" s="8" t="s">
        <v>45</v>
      </c>
      <c r="P3104" s="29">
        <f>Produccion[[#This Row],[Kilos Producidos]]*VLOOKUP(Produccion[[#This Row],[PRODUCTO]],ValorXKG[#All],2,FALSE)</f>
        <v>0</v>
      </c>
    </row>
    <row r="3105" spans="4:16" x14ac:dyDescent="0.25">
      <c r="D3105" s="4" t="s">
        <v>824</v>
      </c>
      <c r="E3105" s="5">
        <v>45028</v>
      </c>
      <c r="F3105" s="6">
        <v>0.58333333333333337</v>
      </c>
      <c r="G3105" s="6">
        <v>0.59375</v>
      </c>
      <c r="H3105" s="6">
        <f>MOD(Produccion[HORA FIN]-Produccion[HORA INICIO],1)</f>
        <v>1.041666666666663E-2</v>
      </c>
      <c r="I3105" s="16" t="s">
        <v>22</v>
      </c>
      <c r="J3105" s="7" t="s">
        <v>74</v>
      </c>
      <c r="K3105" s="7" t="s">
        <v>23</v>
      </c>
      <c r="L3105" s="7"/>
      <c r="M3105" s="7"/>
      <c r="N3105" s="7">
        <f>Produccion[[#This Row],[Cant. Bolsas]]*Produccion[[#This Row],[Kilos Bolsa]]</f>
        <v>0</v>
      </c>
      <c r="O3105" s="8" t="s">
        <v>45</v>
      </c>
      <c r="P3105" s="29">
        <f>Produccion[[#This Row],[Kilos Producidos]]*VLOOKUP(Produccion[[#This Row],[PRODUCTO]],ValorXKG[#All],2,FALSE)</f>
        <v>0</v>
      </c>
    </row>
    <row r="3106" spans="4:16" x14ac:dyDescent="0.25">
      <c r="D3106" s="4" t="s">
        <v>824</v>
      </c>
      <c r="E3106" s="5">
        <v>45028</v>
      </c>
      <c r="F3106" s="6">
        <v>0.59375</v>
      </c>
      <c r="G3106" s="6">
        <v>0.8125</v>
      </c>
      <c r="H3106" s="6">
        <f>MOD(Produccion[HORA FIN]-Produccion[HORA INICIO],1)</f>
        <v>0.21875</v>
      </c>
      <c r="I3106" s="16" t="s">
        <v>104</v>
      </c>
      <c r="J3106" s="7" t="s">
        <v>74</v>
      </c>
      <c r="K3106" s="7" t="s">
        <v>32</v>
      </c>
      <c r="L3106" s="7">
        <v>56</v>
      </c>
      <c r="M3106" s="7">
        <v>30</v>
      </c>
      <c r="N3106" s="7">
        <f>Produccion[[#This Row],[Cant. Bolsas]]*Produccion[[#This Row],[Kilos Bolsa]]</f>
        <v>1680</v>
      </c>
      <c r="O3106" s="8" t="s">
        <v>827</v>
      </c>
      <c r="P3106" s="29">
        <f>Produccion[[#This Row],[Kilos Producidos]]*VLOOKUP(Produccion[[#This Row],[PRODUCTO]],ValorXKG[#All],2,FALSE)</f>
        <v>193200</v>
      </c>
    </row>
    <row r="3107" spans="4:16" x14ac:dyDescent="0.25">
      <c r="D3107" s="4" t="s">
        <v>824</v>
      </c>
      <c r="E3107" s="5">
        <v>45028</v>
      </c>
      <c r="F3107" s="6">
        <v>0.8125</v>
      </c>
      <c r="G3107" s="6">
        <v>0.89583333333333337</v>
      </c>
      <c r="H3107" s="6">
        <f>MOD(Produccion[HORA FIN]-Produccion[HORA INICIO],1)</f>
        <v>8.333333333333337E-2</v>
      </c>
      <c r="I3107" s="16" t="s">
        <v>22</v>
      </c>
      <c r="J3107" s="7" t="s">
        <v>74</v>
      </c>
      <c r="K3107" s="7" t="s">
        <v>23</v>
      </c>
      <c r="L3107" s="7"/>
      <c r="M3107" s="7"/>
      <c r="N3107" s="7">
        <f>Produccion[[#This Row],[Cant. Bolsas]]*Produccion[[#This Row],[Kilos Bolsa]]</f>
        <v>0</v>
      </c>
      <c r="O3107" s="8" t="s">
        <v>45</v>
      </c>
      <c r="P3107" s="29">
        <f>Produccion[[#This Row],[Kilos Producidos]]*VLOOKUP(Produccion[[#This Row],[PRODUCTO]],ValorXKG[#All],2,FALSE)</f>
        <v>0</v>
      </c>
    </row>
    <row r="3108" spans="4:16" x14ac:dyDescent="0.25">
      <c r="D3108" s="4" t="s">
        <v>824</v>
      </c>
      <c r="E3108" s="5">
        <v>45028</v>
      </c>
      <c r="F3108" s="6">
        <v>0.89583333333333337</v>
      </c>
      <c r="G3108" s="6">
        <v>0.91666666666666663</v>
      </c>
      <c r="H3108" s="6">
        <f>MOD(Produccion[HORA FIN]-Produccion[HORA INICIO],1)</f>
        <v>2.0833333333333259E-2</v>
      </c>
      <c r="I3108" s="16" t="s">
        <v>515</v>
      </c>
      <c r="J3108" s="7" t="s">
        <v>74</v>
      </c>
      <c r="K3108" s="7" t="s">
        <v>26</v>
      </c>
      <c r="L3108" s="7">
        <v>11</v>
      </c>
      <c r="M3108" s="7">
        <v>40</v>
      </c>
      <c r="N3108" s="7">
        <f>Produccion[[#This Row],[Cant. Bolsas]]*Produccion[[#This Row],[Kilos Bolsa]]</f>
        <v>440</v>
      </c>
      <c r="O3108" s="8" t="s">
        <v>827</v>
      </c>
      <c r="P3108" s="29">
        <f>Produccion[[#This Row],[Kilos Producidos]]*VLOOKUP(Produccion[[#This Row],[PRODUCTO]],ValorXKG[#All],2,FALSE)</f>
        <v>66000</v>
      </c>
    </row>
    <row r="3109" spans="4:16" x14ac:dyDescent="0.25">
      <c r="D3109" s="4" t="s">
        <v>826</v>
      </c>
      <c r="E3109" s="5">
        <v>45028</v>
      </c>
      <c r="F3109" s="6">
        <v>0.91666666666666663</v>
      </c>
      <c r="G3109" s="6">
        <v>6.25E-2</v>
      </c>
      <c r="H3109" s="6">
        <f>MOD(Produccion[HORA FIN]-Produccion[HORA INICIO],1)</f>
        <v>0.14583333333333337</v>
      </c>
      <c r="I3109" s="16" t="s">
        <v>744</v>
      </c>
      <c r="J3109" s="7" t="s">
        <v>788</v>
      </c>
      <c r="K3109" s="7" t="s">
        <v>26</v>
      </c>
      <c r="L3109" s="7">
        <v>66</v>
      </c>
      <c r="M3109" s="7">
        <v>40</v>
      </c>
      <c r="N3109" s="7">
        <f>Produccion[[#This Row],[Cant. Bolsas]]*Produccion[[#This Row],[Kilos Bolsa]]</f>
        <v>2640</v>
      </c>
      <c r="O3109" s="8" t="s">
        <v>827</v>
      </c>
      <c r="P3109" s="29">
        <f>Produccion[[#This Row],[Kilos Producidos]]*VLOOKUP(Produccion[[#This Row],[PRODUCTO]],ValorXKG[#All],2,FALSE)</f>
        <v>396000</v>
      </c>
    </row>
    <row r="3110" spans="4:16" x14ac:dyDescent="0.25">
      <c r="D3110" s="4" t="s">
        <v>826</v>
      </c>
      <c r="E3110" s="5">
        <v>45028</v>
      </c>
      <c r="F3110" s="6">
        <v>6.25E-2</v>
      </c>
      <c r="G3110" s="6">
        <v>0.14583333333333334</v>
      </c>
      <c r="H3110" s="6">
        <f>MOD(Produccion[HORA FIN]-Produccion[HORA INICIO],1)</f>
        <v>8.3333333333333343E-2</v>
      </c>
      <c r="I3110" s="16" t="s">
        <v>22</v>
      </c>
      <c r="J3110" s="7" t="s">
        <v>788</v>
      </c>
      <c r="K3110" s="7" t="s">
        <v>23</v>
      </c>
      <c r="L3110" s="7">
        <v>0</v>
      </c>
      <c r="M3110" s="7">
        <v>0</v>
      </c>
      <c r="N3110" s="7">
        <f>Produccion[[#This Row],[Cant. Bolsas]]*Produccion[[#This Row],[Kilos Bolsa]]</f>
        <v>0</v>
      </c>
      <c r="O3110" s="8" t="s">
        <v>45</v>
      </c>
      <c r="P3110" s="29">
        <f>Produccion[[#This Row],[Kilos Producidos]]*VLOOKUP(Produccion[[#This Row],[PRODUCTO]],ValorXKG[#All],2,FALSE)</f>
        <v>0</v>
      </c>
    </row>
    <row r="3111" spans="4:16" x14ac:dyDescent="0.25">
      <c r="D3111" s="4" t="s">
        <v>826</v>
      </c>
      <c r="E3111" s="5">
        <v>45028</v>
      </c>
      <c r="F3111" s="6">
        <v>0.14583333333333334</v>
      </c>
      <c r="G3111" s="6">
        <v>0.17708333333333334</v>
      </c>
      <c r="H3111" s="6">
        <f>MOD(Produccion[HORA FIN]-Produccion[HORA INICIO],1)</f>
        <v>3.125E-2</v>
      </c>
      <c r="I3111" s="16" t="s">
        <v>104</v>
      </c>
      <c r="J3111" s="7" t="s">
        <v>788</v>
      </c>
      <c r="K3111" s="7" t="s">
        <v>26</v>
      </c>
      <c r="L3111" s="7">
        <v>6</v>
      </c>
      <c r="M3111" s="7">
        <v>40</v>
      </c>
      <c r="N3111" s="7">
        <f>Produccion[[#This Row],[Cant. Bolsas]]*Produccion[[#This Row],[Kilos Bolsa]]</f>
        <v>240</v>
      </c>
      <c r="O3111" s="8" t="s">
        <v>827</v>
      </c>
      <c r="P3111" s="29">
        <f>Produccion[[#This Row],[Kilos Producidos]]*VLOOKUP(Produccion[[#This Row],[PRODUCTO]],ValorXKG[#All],2,FALSE)</f>
        <v>36000</v>
      </c>
    </row>
    <row r="3112" spans="4:16" x14ac:dyDescent="0.25">
      <c r="D3112" s="4" t="s">
        <v>826</v>
      </c>
      <c r="E3112" s="5">
        <v>45028</v>
      </c>
      <c r="F3112" s="6">
        <v>0.17708333333333334</v>
      </c>
      <c r="G3112" s="6">
        <v>0.20833333333333334</v>
      </c>
      <c r="H3112" s="6">
        <f>MOD(Produccion[HORA FIN]-Produccion[HORA INICIO],1)</f>
        <v>3.125E-2</v>
      </c>
      <c r="I3112" s="16" t="s">
        <v>22</v>
      </c>
      <c r="J3112" s="7" t="s">
        <v>788</v>
      </c>
      <c r="K3112" s="7" t="s">
        <v>23</v>
      </c>
      <c r="L3112" s="7">
        <v>0</v>
      </c>
      <c r="M3112" s="7">
        <v>0</v>
      </c>
      <c r="N3112" s="7">
        <f>Produccion[[#This Row],[Cant. Bolsas]]*Produccion[[#This Row],[Kilos Bolsa]]</f>
        <v>0</v>
      </c>
      <c r="O3112" s="8" t="s">
        <v>24</v>
      </c>
      <c r="P3112" s="29">
        <f>Produccion[[#This Row],[Kilos Producidos]]*VLOOKUP(Produccion[[#This Row],[PRODUCTO]],ValorXKG[#All],2,FALSE)</f>
        <v>0</v>
      </c>
    </row>
    <row r="3113" spans="4:16" x14ac:dyDescent="0.25">
      <c r="D3113" s="4" t="s">
        <v>826</v>
      </c>
      <c r="E3113" s="5">
        <v>45028</v>
      </c>
      <c r="F3113" s="6">
        <v>0.20833333333333334</v>
      </c>
      <c r="G3113" s="6">
        <v>0.25</v>
      </c>
      <c r="H3113" s="6">
        <f>MOD(Produccion[HORA FIN]-Produccion[HORA INICIO],1)</f>
        <v>4.1666666666666657E-2</v>
      </c>
      <c r="I3113" s="16" t="s">
        <v>248</v>
      </c>
      <c r="J3113" s="7" t="s">
        <v>788</v>
      </c>
      <c r="K3113" s="7" t="s">
        <v>26</v>
      </c>
      <c r="L3113" s="7">
        <v>16</v>
      </c>
      <c r="M3113" s="7">
        <v>40</v>
      </c>
      <c r="N3113" s="7">
        <f>Produccion[[#This Row],[Cant. Bolsas]]*Produccion[[#This Row],[Kilos Bolsa]]</f>
        <v>640</v>
      </c>
      <c r="O3113" s="8" t="s">
        <v>827</v>
      </c>
      <c r="P3113" s="29">
        <f>Produccion[[#This Row],[Kilos Producidos]]*VLOOKUP(Produccion[[#This Row],[PRODUCTO]],ValorXKG[#All],2,FALSE)</f>
        <v>96000</v>
      </c>
    </row>
    <row r="3114" spans="4:16" x14ac:dyDescent="0.25">
      <c r="D3114" s="4" t="s">
        <v>825</v>
      </c>
      <c r="E3114" s="5">
        <v>45029</v>
      </c>
      <c r="F3114" s="6">
        <v>0.25</v>
      </c>
      <c r="G3114" s="6">
        <v>0.33333333333333331</v>
      </c>
      <c r="H3114" s="6">
        <f>MOD(Produccion[HORA FIN]-Produccion[HORA INICIO],1)</f>
        <v>8.3333333333333315E-2</v>
      </c>
      <c r="I3114" s="16" t="s">
        <v>325</v>
      </c>
      <c r="J3114" s="7" t="s">
        <v>783</v>
      </c>
      <c r="K3114" s="7" t="s">
        <v>26</v>
      </c>
      <c r="L3114" s="7">
        <v>11</v>
      </c>
      <c r="M3114" s="7">
        <v>40</v>
      </c>
      <c r="N3114" s="7">
        <f>Produccion[[#This Row],[Cant. Bolsas]]*Produccion[[#This Row],[Kilos Bolsa]]</f>
        <v>440</v>
      </c>
      <c r="O3114" s="8" t="s">
        <v>827</v>
      </c>
      <c r="P3114" s="29">
        <f>Produccion[[#This Row],[Kilos Producidos]]*VLOOKUP(Produccion[[#This Row],[PRODUCTO]],ValorXKG[#All],2,FALSE)</f>
        <v>66000</v>
      </c>
    </row>
    <row r="3115" spans="4:16" x14ac:dyDescent="0.25">
      <c r="D3115" s="4" t="s">
        <v>825</v>
      </c>
      <c r="E3115" s="5">
        <v>45029</v>
      </c>
      <c r="F3115" s="6">
        <v>0.33333333333333331</v>
      </c>
      <c r="G3115" s="6">
        <v>0.375</v>
      </c>
      <c r="H3115" s="6">
        <f>MOD(Produccion[HORA FIN]-Produccion[HORA INICIO],1)</f>
        <v>4.1666666666666685E-2</v>
      </c>
      <c r="I3115" s="16" t="s">
        <v>22</v>
      </c>
      <c r="J3115" s="7" t="s">
        <v>783</v>
      </c>
      <c r="K3115" s="7" t="s">
        <v>23</v>
      </c>
      <c r="L3115" s="7"/>
      <c r="M3115" s="7"/>
      <c r="N3115" s="7">
        <f>Produccion[[#This Row],[Cant. Bolsas]]*Produccion[[#This Row],[Kilos Bolsa]]</f>
        <v>0</v>
      </c>
      <c r="O3115" s="8" t="s">
        <v>28</v>
      </c>
      <c r="P3115" s="29">
        <f>Produccion[[#This Row],[Kilos Producidos]]*VLOOKUP(Produccion[[#This Row],[PRODUCTO]],ValorXKG[#All],2,FALSE)</f>
        <v>0</v>
      </c>
    </row>
    <row r="3116" spans="4:16" x14ac:dyDescent="0.25">
      <c r="D3116" s="4" t="s">
        <v>825</v>
      </c>
      <c r="E3116" s="5">
        <v>45029</v>
      </c>
      <c r="F3116" s="6">
        <v>0.375</v>
      </c>
      <c r="G3116" s="6">
        <v>0.58333333333333337</v>
      </c>
      <c r="H3116" s="6">
        <f>MOD(Produccion[HORA FIN]-Produccion[HORA INICIO],1)</f>
        <v>0.20833333333333337</v>
      </c>
      <c r="I3116" s="16" t="s">
        <v>361</v>
      </c>
      <c r="J3116" s="7" t="s">
        <v>783</v>
      </c>
      <c r="K3116" s="7" t="s">
        <v>36</v>
      </c>
      <c r="L3116" s="7">
        <v>42</v>
      </c>
      <c r="M3116" s="7">
        <v>30</v>
      </c>
      <c r="N3116" s="7">
        <f>Produccion[[#This Row],[Cant. Bolsas]]*Produccion[[#This Row],[Kilos Bolsa]]</f>
        <v>1260</v>
      </c>
      <c r="O3116" s="8" t="s">
        <v>827</v>
      </c>
      <c r="P3116" s="29">
        <f>Produccion[[#This Row],[Kilos Producidos]]*VLOOKUP(Produccion[[#This Row],[PRODUCTO]],ValorXKG[#All],2,FALSE)</f>
        <v>144900</v>
      </c>
    </row>
    <row r="3117" spans="4:16" x14ac:dyDescent="0.25">
      <c r="D3117" s="4" t="s">
        <v>825</v>
      </c>
      <c r="E3117" s="5">
        <v>45029</v>
      </c>
      <c r="F3117" s="6">
        <v>0.375</v>
      </c>
      <c r="G3117" s="6">
        <v>0.58333333333333337</v>
      </c>
      <c r="H3117" s="6">
        <f>MOD(Produccion[HORA FIN]-Produccion[HORA INICIO],1)</f>
        <v>0.20833333333333337</v>
      </c>
      <c r="I3117" s="16" t="s">
        <v>47</v>
      </c>
      <c r="J3117" s="7" t="s">
        <v>783</v>
      </c>
      <c r="K3117" s="7" t="s">
        <v>38</v>
      </c>
      <c r="L3117" s="7">
        <v>42</v>
      </c>
      <c r="M3117" s="7">
        <v>20</v>
      </c>
      <c r="N3117" s="7">
        <f>Produccion[[#This Row],[Cant. Bolsas]]*Produccion[[#This Row],[Kilos Bolsa]]</f>
        <v>840</v>
      </c>
      <c r="O3117" s="8" t="s">
        <v>827</v>
      </c>
      <c r="P3117" s="29">
        <f>Produccion[[#This Row],[Kilos Producidos]]*VLOOKUP(Produccion[[#This Row],[PRODUCTO]],ValorXKG[#All],2,FALSE)</f>
        <v>138600</v>
      </c>
    </row>
    <row r="3118" spans="4:16" x14ac:dyDescent="0.25">
      <c r="D3118" s="4" t="s">
        <v>824</v>
      </c>
      <c r="E3118" s="5">
        <v>45029</v>
      </c>
      <c r="F3118" s="6">
        <v>0.58333333333333337</v>
      </c>
      <c r="G3118" s="6">
        <v>0.91666666666666663</v>
      </c>
      <c r="H3118" s="6">
        <f>MOD(Produccion[HORA FIN]-Produccion[HORA INICIO],1)</f>
        <v>0.33333333333333326</v>
      </c>
      <c r="I3118" s="16" t="s">
        <v>224</v>
      </c>
      <c r="J3118" s="7" t="s">
        <v>595</v>
      </c>
      <c r="K3118" s="7" t="s">
        <v>38</v>
      </c>
      <c r="L3118" s="7">
        <v>57</v>
      </c>
      <c r="M3118" s="7">
        <v>20</v>
      </c>
      <c r="N3118" s="7">
        <f>Produccion[[#This Row],[Cant. Bolsas]]*Produccion[[#This Row],[Kilos Bolsa]]</f>
        <v>1140</v>
      </c>
      <c r="O3118" s="8" t="s">
        <v>827</v>
      </c>
      <c r="P3118" s="29">
        <f>Produccion[[#This Row],[Kilos Producidos]]*VLOOKUP(Produccion[[#This Row],[PRODUCTO]],ValorXKG[#All],2,FALSE)</f>
        <v>188100</v>
      </c>
    </row>
    <row r="3119" spans="4:16" x14ac:dyDescent="0.25">
      <c r="D3119" s="4" t="s">
        <v>824</v>
      </c>
      <c r="E3119" s="5">
        <v>45029</v>
      </c>
      <c r="F3119" s="6">
        <v>0.58333333333333337</v>
      </c>
      <c r="G3119" s="6">
        <v>0.91666666666666663</v>
      </c>
      <c r="H3119" s="6">
        <f>MOD(Produccion[HORA FIN]-Produccion[HORA INICIO],1)</f>
        <v>0.33333333333333326</v>
      </c>
      <c r="I3119" s="16" t="s">
        <v>745</v>
      </c>
      <c r="J3119" s="7" t="s">
        <v>595</v>
      </c>
      <c r="K3119" s="7" t="s">
        <v>36</v>
      </c>
      <c r="L3119" s="7">
        <v>57</v>
      </c>
      <c r="M3119" s="7">
        <v>30</v>
      </c>
      <c r="N3119" s="7">
        <f>Produccion[[#This Row],[Cant. Bolsas]]*Produccion[[#This Row],[Kilos Bolsa]]</f>
        <v>1710</v>
      </c>
      <c r="O3119" s="8" t="s">
        <v>827</v>
      </c>
      <c r="P3119" s="29">
        <f>Produccion[[#This Row],[Kilos Producidos]]*VLOOKUP(Produccion[[#This Row],[PRODUCTO]],ValorXKG[#All],2,FALSE)</f>
        <v>196650</v>
      </c>
    </row>
    <row r="3120" spans="4:16" x14ac:dyDescent="0.25">
      <c r="D3120" s="4" t="s">
        <v>826</v>
      </c>
      <c r="E3120" s="5">
        <v>45029</v>
      </c>
      <c r="F3120" s="6">
        <v>0.91666666666666663</v>
      </c>
      <c r="G3120" s="6">
        <v>0.25</v>
      </c>
      <c r="H3120" s="6">
        <f>MOD(Produccion[HORA FIN]-Produccion[HORA INICIO],1)</f>
        <v>0.33333333333333337</v>
      </c>
      <c r="I3120" s="16" t="s">
        <v>22</v>
      </c>
      <c r="J3120" s="7" t="s">
        <v>788</v>
      </c>
      <c r="K3120" s="7" t="s">
        <v>23</v>
      </c>
      <c r="L3120" s="7">
        <v>0</v>
      </c>
      <c r="M3120" s="7">
        <v>0</v>
      </c>
      <c r="N3120" s="7">
        <f>Produccion[[#This Row],[Cant. Bolsas]]*Produccion[[#This Row],[Kilos Bolsa]]</f>
        <v>0</v>
      </c>
      <c r="O3120" s="8" t="s">
        <v>49</v>
      </c>
      <c r="P3120" s="29">
        <f>Produccion[[#This Row],[Kilos Producidos]]*VLOOKUP(Produccion[[#This Row],[PRODUCTO]],ValorXKG[#All],2,FALSE)</f>
        <v>0</v>
      </c>
    </row>
    <row r="3121" spans="4:16" x14ac:dyDescent="0.25">
      <c r="D3121" s="4" t="s">
        <v>825</v>
      </c>
      <c r="E3121" s="5">
        <v>45030</v>
      </c>
      <c r="F3121" s="6">
        <v>0.25</v>
      </c>
      <c r="G3121" s="6">
        <v>0.27083333333333331</v>
      </c>
      <c r="H3121" s="6">
        <f>MOD(Produccion[HORA FIN]-Produccion[HORA INICIO],1)</f>
        <v>2.0833333333333315E-2</v>
      </c>
      <c r="I3121" s="16" t="s">
        <v>22</v>
      </c>
      <c r="J3121" s="7" t="s">
        <v>783</v>
      </c>
      <c r="K3121" s="7" t="s">
        <v>23</v>
      </c>
      <c r="L3121" s="7"/>
      <c r="M3121" s="7"/>
      <c r="N3121" s="7">
        <f>Produccion[[#This Row],[Cant. Bolsas]]*Produccion[[#This Row],[Kilos Bolsa]]</f>
        <v>0</v>
      </c>
      <c r="O3121" s="8" t="s">
        <v>45</v>
      </c>
      <c r="P3121" s="29">
        <f>Produccion[[#This Row],[Kilos Producidos]]*VLOOKUP(Produccion[[#This Row],[PRODUCTO]],ValorXKG[#All],2,FALSE)</f>
        <v>0</v>
      </c>
    </row>
    <row r="3122" spans="4:16" x14ac:dyDescent="0.25">
      <c r="D3122" s="4" t="s">
        <v>825</v>
      </c>
      <c r="E3122" s="5">
        <v>45030</v>
      </c>
      <c r="F3122" s="6">
        <v>0.27083333333333331</v>
      </c>
      <c r="G3122" s="6">
        <v>0.4375</v>
      </c>
      <c r="H3122" s="6">
        <f>MOD(Produccion[HORA FIN]-Produccion[HORA INICIO],1)</f>
        <v>0.16666666666666669</v>
      </c>
      <c r="I3122" s="16" t="s">
        <v>93</v>
      </c>
      <c r="J3122" s="7" t="s">
        <v>783</v>
      </c>
      <c r="K3122" s="7" t="s">
        <v>36</v>
      </c>
      <c r="L3122" s="7">
        <v>30</v>
      </c>
      <c r="M3122" s="7">
        <v>30</v>
      </c>
      <c r="N3122" s="7">
        <f>Produccion[[#This Row],[Cant. Bolsas]]*Produccion[[#This Row],[Kilos Bolsa]]</f>
        <v>900</v>
      </c>
      <c r="O3122" s="8" t="s">
        <v>827</v>
      </c>
      <c r="P3122" s="29">
        <f>Produccion[[#This Row],[Kilos Producidos]]*VLOOKUP(Produccion[[#This Row],[PRODUCTO]],ValorXKG[#All],2,FALSE)</f>
        <v>103500</v>
      </c>
    </row>
    <row r="3123" spans="4:16" x14ac:dyDescent="0.25">
      <c r="D3123" s="4" t="s">
        <v>825</v>
      </c>
      <c r="E3123" s="5">
        <v>45030</v>
      </c>
      <c r="F3123" s="6">
        <v>0.27083333333333331</v>
      </c>
      <c r="G3123" s="6">
        <v>0.4375</v>
      </c>
      <c r="H3123" s="6">
        <f>MOD(Produccion[HORA FIN]-Produccion[HORA INICIO],1)</f>
        <v>0.16666666666666669</v>
      </c>
      <c r="I3123" s="16" t="s">
        <v>62</v>
      </c>
      <c r="J3123" s="7" t="s">
        <v>783</v>
      </c>
      <c r="K3123" s="7" t="s">
        <v>38</v>
      </c>
      <c r="L3123" s="7">
        <v>30</v>
      </c>
      <c r="M3123" s="7">
        <v>20</v>
      </c>
      <c r="N3123" s="7">
        <f>Produccion[[#This Row],[Cant. Bolsas]]*Produccion[[#This Row],[Kilos Bolsa]]</f>
        <v>600</v>
      </c>
      <c r="O3123" s="8" t="s">
        <v>827</v>
      </c>
      <c r="P3123" s="29">
        <f>Produccion[[#This Row],[Kilos Producidos]]*VLOOKUP(Produccion[[#This Row],[PRODUCTO]],ValorXKG[#All],2,FALSE)</f>
        <v>99000</v>
      </c>
    </row>
    <row r="3124" spans="4:16" x14ac:dyDescent="0.25">
      <c r="D3124" s="4" t="s">
        <v>825</v>
      </c>
      <c r="E3124" s="5">
        <v>45030</v>
      </c>
      <c r="F3124" s="6">
        <v>0.4375</v>
      </c>
      <c r="G3124" s="6">
        <v>0.54166666666666663</v>
      </c>
      <c r="H3124" s="6">
        <f>MOD(Produccion[HORA FIN]-Produccion[HORA INICIO],1)</f>
        <v>0.10416666666666663</v>
      </c>
      <c r="I3124" s="16" t="s">
        <v>22</v>
      </c>
      <c r="J3124" s="7" t="s">
        <v>783</v>
      </c>
      <c r="K3124" s="7" t="s">
        <v>23</v>
      </c>
      <c r="L3124" s="7"/>
      <c r="M3124" s="7"/>
      <c r="N3124" s="7">
        <f>Produccion[[#This Row],[Cant. Bolsas]]*Produccion[[#This Row],[Kilos Bolsa]]</f>
        <v>0</v>
      </c>
      <c r="O3124" s="8" t="s">
        <v>45</v>
      </c>
      <c r="P3124" s="29">
        <f>Produccion[[#This Row],[Kilos Producidos]]*VLOOKUP(Produccion[[#This Row],[PRODUCTO]],ValorXKG[#All],2,FALSE)</f>
        <v>0</v>
      </c>
    </row>
    <row r="3125" spans="4:16" x14ac:dyDescent="0.25">
      <c r="D3125" s="4" t="s">
        <v>825</v>
      </c>
      <c r="E3125" s="5">
        <v>45030</v>
      </c>
      <c r="F3125" s="6">
        <v>0.54166666666666663</v>
      </c>
      <c r="G3125" s="6">
        <v>0.58333333333333337</v>
      </c>
      <c r="H3125" s="6">
        <f>MOD(Produccion[HORA FIN]-Produccion[HORA INICIO],1)</f>
        <v>4.1666666666666741E-2</v>
      </c>
      <c r="I3125" s="16" t="s">
        <v>80</v>
      </c>
      <c r="J3125" s="7" t="s">
        <v>783</v>
      </c>
      <c r="K3125" s="7" t="s">
        <v>36</v>
      </c>
      <c r="L3125" s="7">
        <v>8</v>
      </c>
      <c r="M3125" s="7">
        <v>30</v>
      </c>
      <c r="N3125" s="7">
        <f>Produccion[[#This Row],[Cant. Bolsas]]*Produccion[[#This Row],[Kilos Bolsa]]</f>
        <v>240</v>
      </c>
      <c r="O3125" s="8" t="s">
        <v>827</v>
      </c>
      <c r="P3125" s="29">
        <f>Produccion[[#This Row],[Kilos Producidos]]*VLOOKUP(Produccion[[#This Row],[PRODUCTO]],ValorXKG[#All],2,FALSE)</f>
        <v>27600</v>
      </c>
    </row>
    <row r="3126" spans="4:16" x14ac:dyDescent="0.25">
      <c r="D3126" s="4" t="s">
        <v>825</v>
      </c>
      <c r="E3126" s="5">
        <v>45030</v>
      </c>
      <c r="F3126" s="6">
        <v>0.54166666666666663</v>
      </c>
      <c r="G3126" s="6">
        <v>0.58333333333333337</v>
      </c>
      <c r="H3126" s="6">
        <f>MOD(Produccion[HORA FIN]-Produccion[HORA INICIO],1)</f>
        <v>4.1666666666666741E-2</v>
      </c>
      <c r="I3126" s="16" t="s">
        <v>104</v>
      </c>
      <c r="J3126" s="7" t="s">
        <v>783</v>
      </c>
      <c r="K3126" s="7" t="s">
        <v>38</v>
      </c>
      <c r="L3126" s="7">
        <v>8</v>
      </c>
      <c r="M3126" s="7">
        <v>20</v>
      </c>
      <c r="N3126" s="7">
        <f>Produccion[[#This Row],[Cant. Bolsas]]*Produccion[[#This Row],[Kilos Bolsa]]</f>
        <v>160</v>
      </c>
      <c r="O3126" s="8" t="s">
        <v>827</v>
      </c>
      <c r="P3126" s="29">
        <f>Produccion[[#This Row],[Kilos Producidos]]*VLOOKUP(Produccion[[#This Row],[PRODUCTO]],ValorXKG[#All],2,FALSE)</f>
        <v>26400</v>
      </c>
    </row>
    <row r="3127" spans="4:16" x14ac:dyDescent="0.25">
      <c r="D3127" s="4" t="s">
        <v>824</v>
      </c>
      <c r="E3127" s="5">
        <v>45030</v>
      </c>
      <c r="F3127" s="6">
        <v>0.58333333333333337</v>
      </c>
      <c r="G3127" s="6">
        <v>0.91666666666666663</v>
      </c>
      <c r="H3127" s="6">
        <f>MOD(Produccion[HORA FIN]-Produccion[HORA INICIO],1)</f>
        <v>0.33333333333333326</v>
      </c>
      <c r="I3127" s="16" t="s">
        <v>399</v>
      </c>
      <c r="J3127" s="7" t="s">
        <v>74</v>
      </c>
      <c r="K3127" s="7" t="s">
        <v>36</v>
      </c>
      <c r="L3127" s="7">
        <v>52</v>
      </c>
      <c r="M3127" s="7">
        <v>30</v>
      </c>
      <c r="N3127" s="7">
        <f>Produccion[[#This Row],[Cant. Bolsas]]*Produccion[[#This Row],[Kilos Bolsa]]</f>
        <v>1560</v>
      </c>
      <c r="O3127" s="8" t="s">
        <v>827</v>
      </c>
      <c r="P3127" s="29">
        <f>Produccion[[#This Row],[Kilos Producidos]]*VLOOKUP(Produccion[[#This Row],[PRODUCTO]],ValorXKG[#All],2,FALSE)</f>
        <v>179400</v>
      </c>
    </row>
    <row r="3128" spans="4:16" x14ac:dyDescent="0.25">
      <c r="D3128" s="4" t="s">
        <v>824</v>
      </c>
      <c r="E3128" s="5">
        <v>45030</v>
      </c>
      <c r="F3128" s="6">
        <v>0.58333333333333337</v>
      </c>
      <c r="G3128" s="6">
        <v>0.91666666666666663</v>
      </c>
      <c r="H3128" s="6">
        <f>MOD(Produccion[HORA FIN]-Produccion[HORA INICIO],1)</f>
        <v>0.33333333333333326</v>
      </c>
      <c r="I3128" s="16" t="s">
        <v>106</v>
      </c>
      <c r="J3128" s="7" t="s">
        <v>74</v>
      </c>
      <c r="K3128" s="7" t="s">
        <v>38</v>
      </c>
      <c r="L3128" s="7">
        <v>52</v>
      </c>
      <c r="M3128" s="7">
        <v>20</v>
      </c>
      <c r="N3128" s="7">
        <f>Produccion[[#This Row],[Cant. Bolsas]]*Produccion[[#This Row],[Kilos Bolsa]]</f>
        <v>1040</v>
      </c>
      <c r="O3128" s="8" t="s">
        <v>827</v>
      </c>
      <c r="P3128" s="29">
        <f>Produccion[[#This Row],[Kilos Producidos]]*VLOOKUP(Produccion[[#This Row],[PRODUCTO]],ValorXKG[#All],2,FALSE)</f>
        <v>171600</v>
      </c>
    </row>
    <row r="3129" spans="4:16" x14ac:dyDescent="0.25">
      <c r="D3129" s="4" t="s">
        <v>826</v>
      </c>
      <c r="E3129" s="5">
        <v>45030</v>
      </c>
      <c r="F3129" s="6">
        <v>0.91666666666666663</v>
      </c>
      <c r="G3129" s="6">
        <v>0.16666666666666666</v>
      </c>
      <c r="H3129" s="6">
        <f>MOD(Produccion[HORA FIN]-Produccion[HORA INICIO],1)</f>
        <v>0.25</v>
      </c>
      <c r="I3129" s="16" t="s">
        <v>35</v>
      </c>
      <c r="J3129" s="7" t="s">
        <v>788</v>
      </c>
      <c r="K3129" s="7" t="s">
        <v>36</v>
      </c>
      <c r="L3129" s="7">
        <v>36</v>
      </c>
      <c r="M3129" s="7">
        <v>30</v>
      </c>
      <c r="N3129" s="7">
        <f>Produccion[[#This Row],[Cant. Bolsas]]*Produccion[[#This Row],[Kilos Bolsa]]</f>
        <v>1080</v>
      </c>
      <c r="O3129" s="8" t="s">
        <v>827</v>
      </c>
      <c r="P3129" s="29">
        <f>Produccion[[#This Row],[Kilos Producidos]]*VLOOKUP(Produccion[[#This Row],[PRODUCTO]],ValorXKG[#All],2,FALSE)</f>
        <v>124200</v>
      </c>
    </row>
    <row r="3130" spans="4:16" x14ac:dyDescent="0.25">
      <c r="D3130" s="4" t="s">
        <v>826</v>
      </c>
      <c r="E3130" s="5">
        <v>45030</v>
      </c>
      <c r="F3130" s="6">
        <v>0.91666666666666663</v>
      </c>
      <c r="G3130" s="6">
        <v>0.16666666666666666</v>
      </c>
      <c r="H3130" s="6">
        <f>MOD(Produccion[HORA FIN]-Produccion[HORA INICIO],1)</f>
        <v>0.25</v>
      </c>
      <c r="I3130" s="16" t="s">
        <v>33</v>
      </c>
      <c r="J3130" s="7" t="s">
        <v>788</v>
      </c>
      <c r="K3130" s="7" t="s">
        <v>38</v>
      </c>
      <c r="L3130" s="7">
        <v>36</v>
      </c>
      <c r="M3130" s="7">
        <v>20</v>
      </c>
      <c r="N3130" s="7">
        <f>Produccion[[#This Row],[Cant. Bolsas]]*Produccion[[#This Row],[Kilos Bolsa]]</f>
        <v>720</v>
      </c>
      <c r="O3130" s="8" t="s">
        <v>827</v>
      </c>
      <c r="P3130" s="29">
        <f>Produccion[[#This Row],[Kilos Producidos]]*VLOOKUP(Produccion[[#This Row],[PRODUCTO]],ValorXKG[#All],2,FALSE)</f>
        <v>118800</v>
      </c>
    </row>
    <row r="3131" spans="4:16" x14ac:dyDescent="0.25">
      <c r="D3131" s="4" t="s">
        <v>826</v>
      </c>
      <c r="E3131" s="5">
        <v>45030</v>
      </c>
      <c r="F3131" s="6">
        <v>0.16666666666666666</v>
      </c>
      <c r="G3131" s="6">
        <v>0.25</v>
      </c>
      <c r="H3131" s="6">
        <f>MOD(Produccion[HORA FIN]-Produccion[HORA INICIO],1)</f>
        <v>8.3333333333333343E-2</v>
      </c>
      <c r="I3131" s="16" t="s">
        <v>22</v>
      </c>
      <c r="J3131" s="7" t="s">
        <v>788</v>
      </c>
      <c r="K3131" s="7" t="s">
        <v>23</v>
      </c>
      <c r="L3131" s="7">
        <v>0</v>
      </c>
      <c r="M3131" s="7">
        <v>0</v>
      </c>
      <c r="N3131" s="7">
        <f>Produccion[[#This Row],[Cant. Bolsas]]*Produccion[[#This Row],[Kilos Bolsa]]</f>
        <v>0</v>
      </c>
      <c r="O3131" s="8" t="s">
        <v>49</v>
      </c>
      <c r="P3131" s="29">
        <f>Produccion[[#This Row],[Kilos Producidos]]*VLOOKUP(Produccion[[#This Row],[PRODUCTO]],ValorXKG[#All],2,FALSE)</f>
        <v>0</v>
      </c>
    </row>
    <row r="3132" spans="4:16" x14ac:dyDescent="0.25">
      <c r="D3132" s="4" t="s">
        <v>825</v>
      </c>
      <c r="E3132" s="5">
        <v>45033</v>
      </c>
      <c r="F3132" s="6">
        <v>0.25</v>
      </c>
      <c r="G3132" s="6">
        <v>0.58333333333333337</v>
      </c>
      <c r="H3132" s="6">
        <f>MOD(Produccion[HORA FIN]-Produccion[HORA INICIO],1)</f>
        <v>0.33333333333333337</v>
      </c>
      <c r="I3132" s="16" t="s">
        <v>22</v>
      </c>
      <c r="J3132" s="7" t="s">
        <v>783</v>
      </c>
      <c r="K3132" s="7" t="s">
        <v>23</v>
      </c>
      <c r="L3132" s="7"/>
      <c r="M3132" s="7"/>
      <c r="N3132" s="7">
        <f>Produccion[[#This Row],[Cant. Bolsas]]*Produccion[[#This Row],[Kilos Bolsa]]</f>
        <v>0</v>
      </c>
      <c r="O3132" s="8" t="s">
        <v>49</v>
      </c>
      <c r="P3132" s="29">
        <f>Produccion[[#This Row],[Kilos Producidos]]*VLOOKUP(Produccion[[#This Row],[PRODUCTO]],ValorXKG[#All],2,FALSE)</f>
        <v>0</v>
      </c>
    </row>
    <row r="3133" spans="4:16" x14ac:dyDescent="0.25">
      <c r="D3133" s="4" t="s">
        <v>824</v>
      </c>
      <c r="E3133" s="5">
        <v>45033</v>
      </c>
      <c r="F3133" s="6">
        <v>0.58333333333333337</v>
      </c>
      <c r="G3133" s="6">
        <v>0.91666666666666663</v>
      </c>
      <c r="H3133" s="6">
        <f>MOD(Produccion[HORA FIN]-Produccion[HORA INICIO],1)</f>
        <v>0.33333333333333326</v>
      </c>
      <c r="I3133" s="16" t="s">
        <v>22</v>
      </c>
      <c r="J3133" s="7" t="s">
        <v>74</v>
      </c>
      <c r="K3133" s="7" t="s">
        <v>23</v>
      </c>
      <c r="L3133" s="7"/>
      <c r="M3133" s="7"/>
      <c r="N3133" s="7">
        <f>Produccion[[#This Row],[Cant. Bolsas]]*Produccion[[#This Row],[Kilos Bolsa]]</f>
        <v>0</v>
      </c>
      <c r="O3133" s="8" t="s">
        <v>45</v>
      </c>
      <c r="P3133" s="29">
        <f>Produccion[[#This Row],[Kilos Producidos]]*VLOOKUP(Produccion[[#This Row],[PRODUCTO]],ValorXKG[#All],2,FALSE)</f>
        <v>0</v>
      </c>
    </row>
    <row r="3134" spans="4:16" x14ac:dyDescent="0.25">
      <c r="D3134" s="4" t="s">
        <v>826</v>
      </c>
      <c r="E3134" s="5">
        <v>45033</v>
      </c>
      <c r="F3134" s="6">
        <v>0.91666666666666663</v>
      </c>
      <c r="G3134" s="6">
        <v>0.25</v>
      </c>
      <c r="H3134" s="6">
        <f>MOD(Produccion[HORA FIN]-Produccion[HORA INICIO],1)</f>
        <v>0.33333333333333337</v>
      </c>
      <c r="I3134" s="16" t="s">
        <v>22</v>
      </c>
      <c r="J3134" s="7" t="s">
        <v>788</v>
      </c>
      <c r="K3134" s="7" t="s">
        <v>23</v>
      </c>
      <c r="L3134" s="7"/>
      <c r="M3134" s="7"/>
      <c r="N3134" s="7">
        <f>Produccion[[#This Row],[Cant. Bolsas]]*Produccion[[#This Row],[Kilos Bolsa]]</f>
        <v>0</v>
      </c>
      <c r="O3134" s="8" t="s">
        <v>45</v>
      </c>
      <c r="P3134" s="29">
        <f>Produccion[[#This Row],[Kilos Producidos]]*VLOOKUP(Produccion[[#This Row],[PRODUCTO]],ValorXKG[#All],2,FALSE)</f>
        <v>0</v>
      </c>
    </row>
    <row r="3135" spans="4:16" x14ac:dyDescent="0.25">
      <c r="D3135" s="4" t="s">
        <v>825</v>
      </c>
      <c r="E3135" s="5">
        <v>45034</v>
      </c>
      <c r="F3135" s="6">
        <v>0.25</v>
      </c>
      <c r="G3135" s="6">
        <v>0.58333333333333337</v>
      </c>
      <c r="H3135" s="6">
        <f>MOD(Produccion[HORA FIN]-Produccion[HORA INICIO],1)</f>
        <v>0.33333333333333337</v>
      </c>
      <c r="I3135" s="16" t="s">
        <v>22</v>
      </c>
      <c r="J3135" s="7" t="s">
        <v>783</v>
      </c>
      <c r="K3135" s="7" t="s">
        <v>23</v>
      </c>
      <c r="L3135" s="7"/>
      <c r="M3135" s="7"/>
      <c r="N3135" s="7">
        <f>Produccion[[#This Row],[Cant. Bolsas]]*Produccion[[#This Row],[Kilos Bolsa]]</f>
        <v>0</v>
      </c>
      <c r="O3135" s="8" t="s">
        <v>45</v>
      </c>
      <c r="P3135" s="29">
        <f>Produccion[[#This Row],[Kilos Producidos]]*VLOOKUP(Produccion[[#This Row],[PRODUCTO]],ValorXKG[#All],2,FALSE)</f>
        <v>0</v>
      </c>
    </row>
    <row r="3136" spans="4:16" x14ac:dyDescent="0.25">
      <c r="D3136" s="4" t="s">
        <v>824</v>
      </c>
      <c r="E3136" s="5">
        <v>45034</v>
      </c>
      <c r="F3136" s="6">
        <v>0.58333333333333337</v>
      </c>
      <c r="G3136" s="6">
        <v>0.70833333333333337</v>
      </c>
      <c r="H3136" s="6">
        <f>MOD(Produccion[HORA FIN]-Produccion[HORA INICIO],1)</f>
        <v>0.125</v>
      </c>
      <c r="I3136" s="16" t="s">
        <v>22</v>
      </c>
      <c r="J3136" s="7" t="s">
        <v>74</v>
      </c>
      <c r="K3136" s="7" t="s">
        <v>23</v>
      </c>
      <c r="L3136" s="7"/>
      <c r="M3136" s="7"/>
      <c r="N3136" s="7">
        <f>Produccion[[#This Row],[Cant. Bolsas]]*Produccion[[#This Row],[Kilos Bolsa]]</f>
        <v>0</v>
      </c>
      <c r="O3136" s="8" t="s">
        <v>45</v>
      </c>
      <c r="P3136" s="29">
        <f>Produccion[[#This Row],[Kilos Producidos]]*VLOOKUP(Produccion[[#This Row],[PRODUCTO]],ValorXKG[#All],2,FALSE)</f>
        <v>0</v>
      </c>
    </row>
    <row r="3137" spans="4:16" x14ac:dyDescent="0.25">
      <c r="D3137" s="4" t="s">
        <v>824</v>
      </c>
      <c r="E3137" s="5">
        <v>45034</v>
      </c>
      <c r="F3137" s="6">
        <v>0.70833333333333337</v>
      </c>
      <c r="G3137" s="6">
        <v>0.72916666666666663</v>
      </c>
      <c r="H3137" s="6">
        <f>MOD(Produccion[HORA FIN]-Produccion[HORA INICIO],1)</f>
        <v>2.0833333333333259E-2</v>
      </c>
      <c r="I3137" s="16" t="s">
        <v>393</v>
      </c>
      <c r="J3137" s="7" t="s">
        <v>74</v>
      </c>
      <c r="K3137" s="7" t="s">
        <v>30</v>
      </c>
      <c r="L3137" s="7">
        <v>13</v>
      </c>
      <c r="M3137" s="7">
        <v>20</v>
      </c>
      <c r="N3137" s="7">
        <f>Produccion[[#This Row],[Cant. Bolsas]]*Produccion[[#This Row],[Kilos Bolsa]]</f>
        <v>260</v>
      </c>
      <c r="O3137" s="8" t="s">
        <v>827</v>
      </c>
      <c r="P3137" s="29">
        <f>Produccion[[#This Row],[Kilos Producidos]]*VLOOKUP(Produccion[[#This Row],[PRODUCTO]],ValorXKG[#All],2,FALSE)</f>
        <v>23400</v>
      </c>
    </row>
    <row r="3138" spans="4:16" x14ac:dyDescent="0.25">
      <c r="D3138" s="4" t="s">
        <v>824</v>
      </c>
      <c r="E3138" s="5">
        <v>45034</v>
      </c>
      <c r="F3138" s="6">
        <v>0.72916666666666663</v>
      </c>
      <c r="G3138" s="6">
        <v>0.875</v>
      </c>
      <c r="H3138" s="6">
        <f>MOD(Produccion[HORA FIN]-Produccion[HORA INICIO],1)</f>
        <v>0.14583333333333337</v>
      </c>
      <c r="I3138" s="16" t="s">
        <v>22</v>
      </c>
      <c r="J3138" s="7" t="s">
        <v>74</v>
      </c>
      <c r="K3138" s="7" t="s">
        <v>23</v>
      </c>
      <c r="L3138" s="7"/>
      <c r="M3138" s="7"/>
      <c r="N3138" s="7">
        <f>Produccion[[#This Row],[Cant. Bolsas]]*Produccion[[#This Row],[Kilos Bolsa]]</f>
        <v>0</v>
      </c>
      <c r="O3138" s="8" t="s">
        <v>692</v>
      </c>
      <c r="P3138" s="29">
        <f>Produccion[[#This Row],[Kilos Producidos]]*VLOOKUP(Produccion[[#This Row],[PRODUCTO]],ValorXKG[#All],2,FALSE)</f>
        <v>0</v>
      </c>
    </row>
    <row r="3139" spans="4:16" x14ac:dyDescent="0.25">
      <c r="D3139" s="4" t="s">
        <v>824</v>
      </c>
      <c r="E3139" s="5">
        <v>45034</v>
      </c>
      <c r="F3139" s="6">
        <v>0.875</v>
      </c>
      <c r="G3139" s="6">
        <v>0.91666666666666663</v>
      </c>
      <c r="H3139" s="6">
        <f>MOD(Produccion[HORA FIN]-Produccion[HORA INICIO],1)</f>
        <v>4.166666666666663E-2</v>
      </c>
      <c r="I3139" s="16" t="s">
        <v>227</v>
      </c>
      <c r="J3139" s="7" t="s">
        <v>74</v>
      </c>
      <c r="K3139" s="7" t="s">
        <v>30</v>
      </c>
      <c r="L3139" s="7">
        <v>23</v>
      </c>
      <c r="M3139" s="7">
        <v>20</v>
      </c>
      <c r="N3139" s="7">
        <f>Produccion[[#This Row],[Cant. Bolsas]]*Produccion[[#This Row],[Kilos Bolsa]]</f>
        <v>460</v>
      </c>
      <c r="O3139" s="8" t="s">
        <v>827</v>
      </c>
      <c r="P3139" s="29">
        <f>Produccion[[#This Row],[Kilos Producidos]]*VLOOKUP(Produccion[[#This Row],[PRODUCTO]],ValorXKG[#All],2,FALSE)</f>
        <v>41400</v>
      </c>
    </row>
    <row r="3140" spans="4:16" x14ac:dyDescent="0.25">
      <c r="D3140" s="4" t="s">
        <v>826</v>
      </c>
      <c r="E3140" s="5">
        <v>45034</v>
      </c>
      <c r="F3140" s="6">
        <v>0.91666666666666663</v>
      </c>
      <c r="G3140" s="6">
        <v>0.25</v>
      </c>
      <c r="H3140" s="6">
        <f>MOD(Produccion[HORA FIN]-Produccion[HORA INICIO],1)</f>
        <v>0.33333333333333337</v>
      </c>
      <c r="I3140" s="16" t="s">
        <v>746</v>
      </c>
      <c r="J3140" s="7" t="s">
        <v>788</v>
      </c>
      <c r="K3140" s="7" t="s">
        <v>30</v>
      </c>
      <c r="L3140" s="7">
        <v>158</v>
      </c>
      <c r="M3140" s="7">
        <v>20</v>
      </c>
      <c r="N3140" s="7">
        <f>Produccion[[#This Row],[Cant. Bolsas]]*Produccion[[#This Row],[Kilos Bolsa]]</f>
        <v>3160</v>
      </c>
      <c r="O3140" s="8" t="s">
        <v>45</v>
      </c>
      <c r="P3140" s="29">
        <f>Produccion[[#This Row],[Kilos Producidos]]*VLOOKUP(Produccion[[#This Row],[PRODUCTO]],ValorXKG[#All],2,FALSE)</f>
        <v>284400</v>
      </c>
    </row>
    <row r="3141" spans="4:16" x14ac:dyDescent="0.25">
      <c r="D3141" s="4" t="s">
        <v>825</v>
      </c>
      <c r="E3141" s="5">
        <v>45035</v>
      </c>
      <c r="F3141" s="6">
        <v>0.25</v>
      </c>
      <c r="G3141" s="6">
        <v>0.31944444444444442</v>
      </c>
      <c r="H3141" s="6">
        <f>MOD(Produccion[HORA FIN]-Produccion[HORA INICIO],1)</f>
        <v>6.944444444444442E-2</v>
      </c>
      <c r="I3141" s="16" t="s">
        <v>40</v>
      </c>
      <c r="J3141" s="7" t="s">
        <v>783</v>
      </c>
      <c r="K3141" s="7" t="s">
        <v>30</v>
      </c>
      <c r="L3141" s="7">
        <v>15</v>
      </c>
      <c r="M3141" s="7">
        <v>20</v>
      </c>
      <c r="N3141" s="7">
        <f>Produccion[[#This Row],[Cant. Bolsas]]*Produccion[[#This Row],[Kilos Bolsa]]</f>
        <v>300</v>
      </c>
      <c r="O3141" s="8" t="s">
        <v>827</v>
      </c>
      <c r="P3141" s="29">
        <f>Produccion[[#This Row],[Kilos Producidos]]*VLOOKUP(Produccion[[#This Row],[PRODUCTO]],ValorXKG[#All],2,FALSE)</f>
        <v>27000</v>
      </c>
    </row>
    <row r="3142" spans="4:16" x14ac:dyDescent="0.25">
      <c r="D3142" s="4" t="s">
        <v>825</v>
      </c>
      <c r="E3142" s="5">
        <v>45035</v>
      </c>
      <c r="F3142" s="6">
        <v>0.31944444444444442</v>
      </c>
      <c r="G3142" s="6">
        <v>0.34722222222222221</v>
      </c>
      <c r="H3142" s="6">
        <f>MOD(Produccion[HORA FIN]-Produccion[HORA INICIO],1)</f>
        <v>2.777777777777779E-2</v>
      </c>
      <c r="I3142" s="16" t="s">
        <v>22</v>
      </c>
      <c r="J3142" s="7" t="s">
        <v>783</v>
      </c>
      <c r="K3142" s="7" t="s">
        <v>23</v>
      </c>
      <c r="L3142" s="7"/>
      <c r="M3142" s="7"/>
      <c r="N3142" s="7">
        <f>Produccion[[#This Row],[Cant. Bolsas]]*Produccion[[#This Row],[Kilos Bolsa]]</f>
        <v>0</v>
      </c>
      <c r="O3142" s="8" t="s">
        <v>28</v>
      </c>
      <c r="P3142" s="29">
        <f>Produccion[[#This Row],[Kilos Producidos]]*VLOOKUP(Produccion[[#This Row],[PRODUCTO]],ValorXKG[#All],2,FALSE)</f>
        <v>0</v>
      </c>
    </row>
    <row r="3143" spans="4:16" x14ac:dyDescent="0.25">
      <c r="D3143" s="4" t="s">
        <v>825</v>
      </c>
      <c r="E3143" s="5">
        <v>45035</v>
      </c>
      <c r="F3143" s="6">
        <v>0.34722222222222221</v>
      </c>
      <c r="G3143" s="6">
        <v>0.58333333333333337</v>
      </c>
      <c r="H3143" s="6">
        <f>MOD(Produccion[HORA FIN]-Produccion[HORA INICIO],1)</f>
        <v>0.23611111111111116</v>
      </c>
      <c r="I3143" s="16" t="s">
        <v>747</v>
      </c>
      <c r="J3143" s="7" t="s">
        <v>783</v>
      </c>
      <c r="K3143" s="7" t="s">
        <v>32</v>
      </c>
      <c r="L3143" s="7">
        <v>70</v>
      </c>
      <c r="M3143" s="7">
        <v>30</v>
      </c>
      <c r="N3143" s="7">
        <f>Produccion[[#This Row],[Cant. Bolsas]]*Produccion[[#This Row],[Kilos Bolsa]]</f>
        <v>2100</v>
      </c>
      <c r="O3143" s="8" t="s">
        <v>827</v>
      </c>
      <c r="P3143" s="29">
        <f>Produccion[[#This Row],[Kilos Producidos]]*VLOOKUP(Produccion[[#This Row],[PRODUCTO]],ValorXKG[#All],2,FALSE)</f>
        <v>241500</v>
      </c>
    </row>
    <row r="3144" spans="4:16" x14ac:dyDescent="0.25">
      <c r="D3144" s="4" t="s">
        <v>824</v>
      </c>
      <c r="E3144" s="5">
        <v>45035</v>
      </c>
      <c r="F3144" s="6">
        <v>0.58333333333333337</v>
      </c>
      <c r="G3144" s="6">
        <v>0.70833333333333337</v>
      </c>
      <c r="H3144" s="6">
        <f>MOD(Produccion[HORA FIN]-Produccion[HORA INICIO],1)</f>
        <v>0.125</v>
      </c>
      <c r="I3144" s="16" t="s">
        <v>306</v>
      </c>
      <c r="J3144" s="7" t="s">
        <v>74</v>
      </c>
      <c r="K3144" s="7" t="s">
        <v>32</v>
      </c>
      <c r="L3144" s="7">
        <v>38</v>
      </c>
      <c r="M3144" s="7">
        <v>30</v>
      </c>
      <c r="N3144" s="7">
        <f>Produccion[[#This Row],[Cant. Bolsas]]*Produccion[[#This Row],[Kilos Bolsa]]</f>
        <v>1140</v>
      </c>
      <c r="O3144" s="8" t="s">
        <v>827</v>
      </c>
      <c r="P3144" s="29">
        <f>Produccion[[#This Row],[Kilos Producidos]]*VLOOKUP(Produccion[[#This Row],[PRODUCTO]],ValorXKG[#All],2,FALSE)</f>
        <v>131100</v>
      </c>
    </row>
    <row r="3145" spans="4:16" x14ac:dyDescent="0.25">
      <c r="D3145" s="4" t="s">
        <v>824</v>
      </c>
      <c r="E3145" s="5">
        <v>45035</v>
      </c>
      <c r="F3145" s="6">
        <v>0.70833333333333337</v>
      </c>
      <c r="G3145" s="6">
        <v>0.75</v>
      </c>
      <c r="H3145" s="6">
        <f>MOD(Produccion[HORA FIN]-Produccion[HORA INICIO],1)</f>
        <v>4.166666666666663E-2</v>
      </c>
      <c r="I3145" s="16" t="s">
        <v>22</v>
      </c>
      <c r="J3145" s="7" t="s">
        <v>74</v>
      </c>
      <c r="K3145" s="7" t="s">
        <v>23</v>
      </c>
      <c r="L3145" s="7"/>
      <c r="M3145" s="7"/>
      <c r="N3145" s="7">
        <f>Produccion[[#This Row],[Cant. Bolsas]]*Produccion[[#This Row],[Kilos Bolsa]]</f>
        <v>0</v>
      </c>
      <c r="O3145" s="8" t="s">
        <v>45</v>
      </c>
      <c r="P3145" s="29">
        <f>Produccion[[#This Row],[Kilos Producidos]]*VLOOKUP(Produccion[[#This Row],[PRODUCTO]],ValorXKG[#All],2,FALSE)</f>
        <v>0</v>
      </c>
    </row>
    <row r="3146" spans="4:16" x14ac:dyDescent="0.25">
      <c r="D3146" s="4" t="s">
        <v>824</v>
      </c>
      <c r="E3146" s="5">
        <v>45035</v>
      </c>
      <c r="F3146" s="6">
        <v>0.75</v>
      </c>
      <c r="G3146" s="6">
        <v>0.82638888888888884</v>
      </c>
      <c r="H3146" s="6">
        <f>MOD(Produccion[HORA FIN]-Produccion[HORA INICIO],1)</f>
        <v>7.638888888888884E-2</v>
      </c>
      <c r="I3146" s="16" t="s">
        <v>748</v>
      </c>
      <c r="J3146" s="7" t="s">
        <v>74</v>
      </c>
      <c r="K3146" s="7" t="s">
        <v>32</v>
      </c>
      <c r="L3146" s="7">
        <v>18</v>
      </c>
      <c r="M3146" s="7">
        <v>30</v>
      </c>
      <c r="N3146" s="7">
        <f>Produccion[[#This Row],[Cant. Bolsas]]*Produccion[[#This Row],[Kilos Bolsa]]</f>
        <v>540</v>
      </c>
      <c r="O3146" s="8" t="s">
        <v>827</v>
      </c>
      <c r="P3146" s="29">
        <f>Produccion[[#This Row],[Kilos Producidos]]*VLOOKUP(Produccion[[#This Row],[PRODUCTO]],ValorXKG[#All],2,FALSE)</f>
        <v>62100</v>
      </c>
    </row>
    <row r="3147" spans="4:16" x14ac:dyDescent="0.25">
      <c r="D3147" s="4" t="s">
        <v>824</v>
      </c>
      <c r="E3147" s="5">
        <v>45035</v>
      </c>
      <c r="F3147" s="6">
        <v>0.82638888888888884</v>
      </c>
      <c r="G3147" s="6">
        <v>0.91666666666666663</v>
      </c>
      <c r="H3147" s="6">
        <f>MOD(Produccion[HORA FIN]-Produccion[HORA INICIO],1)</f>
        <v>9.027777777777779E-2</v>
      </c>
      <c r="I3147" s="16" t="s">
        <v>575</v>
      </c>
      <c r="J3147" s="7" t="s">
        <v>74</v>
      </c>
      <c r="K3147" s="7" t="s">
        <v>331</v>
      </c>
      <c r="L3147" s="7">
        <v>27</v>
      </c>
      <c r="M3147" s="7">
        <v>30</v>
      </c>
      <c r="N3147" s="7">
        <f>Produccion[[#This Row],[Cant. Bolsas]]*Produccion[[#This Row],[Kilos Bolsa]]</f>
        <v>810</v>
      </c>
      <c r="O3147" s="8" t="s">
        <v>827</v>
      </c>
      <c r="P3147" s="29">
        <f>Produccion[[#This Row],[Kilos Producidos]]*VLOOKUP(Produccion[[#This Row],[PRODUCTO]],ValorXKG[#All],2,FALSE)</f>
        <v>93150</v>
      </c>
    </row>
    <row r="3148" spans="4:16" x14ac:dyDescent="0.25">
      <c r="D3148" s="4" t="s">
        <v>826</v>
      </c>
      <c r="E3148" s="5">
        <v>45035</v>
      </c>
      <c r="F3148" s="6">
        <v>0.91666666666666663</v>
      </c>
      <c r="G3148" s="6">
        <v>0.125</v>
      </c>
      <c r="H3148" s="6">
        <f>MOD(Produccion[HORA FIN]-Produccion[HORA INICIO],1)</f>
        <v>0.20833333333333337</v>
      </c>
      <c r="I3148" s="16" t="s">
        <v>240</v>
      </c>
      <c r="J3148" s="7" t="s">
        <v>788</v>
      </c>
      <c r="K3148" s="7" t="s">
        <v>331</v>
      </c>
      <c r="L3148" s="7">
        <v>58</v>
      </c>
      <c r="M3148" s="7">
        <v>30</v>
      </c>
      <c r="N3148" s="7">
        <f>Produccion[[#This Row],[Cant. Bolsas]]*Produccion[[#This Row],[Kilos Bolsa]]</f>
        <v>1740</v>
      </c>
      <c r="O3148" s="8" t="s">
        <v>827</v>
      </c>
      <c r="P3148" s="29">
        <f>Produccion[[#This Row],[Kilos Producidos]]*VLOOKUP(Produccion[[#This Row],[PRODUCTO]],ValorXKG[#All],2,FALSE)</f>
        <v>200100</v>
      </c>
    </row>
    <row r="3149" spans="4:16" x14ac:dyDescent="0.25">
      <c r="D3149" s="4" t="s">
        <v>826</v>
      </c>
      <c r="E3149" s="5">
        <v>45035</v>
      </c>
      <c r="F3149" s="6">
        <v>0.125</v>
      </c>
      <c r="G3149" s="6">
        <v>0.1875</v>
      </c>
      <c r="H3149" s="6">
        <f>MOD(Produccion[HORA FIN]-Produccion[HORA INICIO],1)</f>
        <v>6.25E-2</v>
      </c>
      <c r="I3149" s="16" t="s">
        <v>22</v>
      </c>
      <c r="J3149" s="7" t="s">
        <v>788</v>
      </c>
      <c r="K3149" s="7" t="s">
        <v>23</v>
      </c>
      <c r="L3149" s="7">
        <v>0</v>
      </c>
      <c r="M3149" s="7">
        <v>0</v>
      </c>
      <c r="N3149" s="7">
        <f>Produccion[[#This Row],[Cant. Bolsas]]*Produccion[[#This Row],[Kilos Bolsa]]</f>
        <v>0</v>
      </c>
      <c r="O3149" s="8" t="s">
        <v>28</v>
      </c>
      <c r="P3149" s="29">
        <f>Produccion[[#This Row],[Kilos Producidos]]*VLOOKUP(Produccion[[#This Row],[PRODUCTO]],ValorXKG[#All],2,FALSE)</f>
        <v>0</v>
      </c>
    </row>
    <row r="3150" spans="4:16" x14ac:dyDescent="0.25">
      <c r="D3150" s="4" t="s">
        <v>826</v>
      </c>
      <c r="E3150" s="5">
        <v>45035</v>
      </c>
      <c r="F3150" s="6">
        <v>0.1875</v>
      </c>
      <c r="G3150" s="6">
        <v>0.25</v>
      </c>
      <c r="H3150" s="6">
        <f>MOD(Produccion[HORA FIN]-Produccion[HORA INICIO],1)</f>
        <v>6.25E-2</v>
      </c>
      <c r="I3150" s="16" t="s">
        <v>749</v>
      </c>
      <c r="J3150" s="7" t="s">
        <v>788</v>
      </c>
      <c r="K3150" s="7" t="s">
        <v>26</v>
      </c>
      <c r="L3150" s="7">
        <v>27</v>
      </c>
      <c r="M3150" s="7">
        <v>45</v>
      </c>
      <c r="N3150" s="7">
        <f>Produccion[[#This Row],[Cant. Bolsas]]*Produccion[[#This Row],[Kilos Bolsa]]</f>
        <v>1215</v>
      </c>
      <c r="O3150" s="8" t="s">
        <v>45</v>
      </c>
      <c r="P3150" s="29">
        <f>Produccion[[#This Row],[Kilos Producidos]]*VLOOKUP(Produccion[[#This Row],[PRODUCTO]],ValorXKG[#All],2,FALSE)</f>
        <v>182250</v>
      </c>
    </row>
    <row r="3151" spans="4:16" x14ac:dyDescent="0.25">
      <c r="D3151" s="4" t="s">
        <v>825</v>
      </c>
      <c r="E3151" s="5">
        <v>45036</v>
      </c>
      <c r="F3151" s="6">
        <v>0.25</v>
      </c>
      <c r="G3151" s="6">
        <v>0.58333333333333337</v>
      </c>
      <c r="H3151" s="6">
        <f>MOD(Produccion[HORA FIN]-Produccion[HORA INICIO],1)</f>
        <v>0.33333333333333337</v>
      </c>
      <c r="I3151" s="16" t="s">
        <v>750</v>
      </c>
      <c r="J3151" s="7" t="s">
        <v>783</v>
      </c>
      <c r="K3151" s="7" t="s">
        <v>26</v>
      </c>
      <c r="L3151" s="7">
        <v>103</v>
      </c>
      <c r="M3151" s="7">
        <v>40</v>
      </c>
      <c r="N3151" s="7">
        <f>Produccion[[#This Row],[Cant. Bolsas]]*Produccion[[#This Row],[Kilos Bolsa]]</f>
        <v>4120</v>
      </c>
      <c r="O3151" s="8" t="s">
        <v>827</v>
      </c>
      <c r="P3151" s="29">
        <f>Produccion[[#This Row],[Kilos Producidos]]*VLOOKUP(Produccion[[#This Row],[PRODUCTO]],ValorXKG[#All],2,FALSE)</f>
        <v>618000</v>
      </c>
    </row>
    <row r="3152" spans="4:16" x14ac:dyDescent="0.25">
      <c r="D3152" s="4" t="s">
        <v>824</v>
      </c>
      <c r="E3152" s="5">
        <v>45036</v>
      </c>
      <c r="F3152" s="6">
        <v>0.58333333333333337</v>
      </c>
      <c r="G3152" s="6">
        <v>0.67708333333333337</v>
      </c>
      <c r="H3152" s="6">
        <f>MOD(Produccion[HORA FIN]-Produccion[HORA INICIO],1)</f>
        <v>9.375E-2</v>
      </c>
      <c r="I3152" s="16" t="s">
        <v>296</v>
      </c>
      <c r="J3152" s="7" t="s">
        <v>74</v>
      </c>
      <c r="K3152" s="7" t="s">
        <v>26</v>
      </c>
      <c r="L3152" s="7">
        <v>20</v>
      </c>
      <c r="M3152" s="7">
        <v>40</v>
      </c>
      <c r="N3152" s="7">
        <f>Produccion[[#This Row],[Cant. Bolsas]]*Produccion[[#This Row],[Kilos Bolsa]]</f>
        <v>800</v>
      </c>
      <c r="O3152" s="8" t="s">
        <v>827</v>
      </c>
      <c r="P3152" s="29">
        <f>Produccion[[#This Row],[Kilos Producidos]]*VLOOKUP(Produccion[[#This Row],[PRODUCTO]],ValorXKG[#All],2,FALSE)</f>
        <v>120000</v>
      </c>
    </row>
    <row r="3153" spans="4:16" x14ac:dyDescent="0.25">
      <c r="D3153" s="4" t="s">
        <v>824</v>
      </c>
      <c r="E3153" s="5">
        <v>45036</v>
      </c>
      <c r="F3153" s="6">
        <v>0.67708333333333337</v>
      </c>
      <c r="G3153" s="6">
        <v>0.76041666666666663</v>
      </c>
      <c r="H3153" s="6">
        <f>MOD(Produccion[HORA FIN]-Produccion[HORA INICIO],1)</f>
        <v>8.3333333333333259E-2</v>
      </c>
      <c r="I3153" s="16" t="s">
        <v>22</v>
      </c>
      <c r="J3153" s="7" t="s">
        <v>74</v>
      </c>
      <c r="K3153" s="7" t="s">
        <v>23</v>
      </c>
      <c r="L3153" s="7"/>
      <c r="M3153" s="7"/>
      <c r="N3153" s="7">
        <f>Produccion[[#This Row],[Cant. Bolsas]]*Produccion[[#This Row],[Kilos Bolsa]]</f>
        <v>0</v>
      </c>
      <c r="O3153" s="8" t="s">
        <v>28</v>
      </c>
      <c r="P3153" s="29">
        <f>Produccion[[#This Row],[Kilos Producidos]]*VLOOKUP(Produccion[[#This Row],[PRODUCTO]],ValorXKG[#All],2,FALSE)</f>
        <v>0</v>
      </c>
    </row>
    <row r="3154" spans="4:16" x14ac:dyDescent="0.25">
      <c r="D3154" s="4" t="s">
        <v>824</v>
      </c>
      <c r="E3154" s="5">
        <v>45036</v>
      </c>
      <c r="F3154" s="6">
        <v>0.76041666666666663</v>
      </c>
      <c r="G3154" s="6">
        <v>0.91666666666666663</v>
      </c>
      <c r="H3154" s="6">
        <f>MOD(Produccion[HORA FIN]-Produccion[HORA INICIO],1)</f>
        <v>0.15625</v>
      </c>
      <c r="I3154" s="16" t="s">
        <v>458</v>
      </c>
      <c r="J3154" s="7" t="s">
        <v>74</v>
      </c>
      <c r="K3154" s="7" t="s">
        <v>30</v>
      </c>
      <c r="L3154" s="7">
        <v>74</v>
      </c>
      <c r="M3154" s="7">
        <v>20</v>
      </c>
      <c r="N3154" s="7">
        <f>Produccion[[#This Row],[Cant. Bolsas]]*Produccion[[#This Row],[Kilos Bolsa]]</f>
        <v>1480</v>
      </c>
      <c r="O3154" s="8" t="s">
        <v>827</v>
      </c>
      <c r="P3154" s="29">
        <f>Produccion[[#This Row],[Kilos Producidos]]*VLOOKUP(Produccion[[#This Row],[PRODUCTO]],ValorXKG[#All],2,FALSE)</f>
        <v>133200</v>
      </c>
    </row>
    <row r="3155" spans="4:16" x14ac:dyDescent="0.25">
      <c r="D3155" s="4" t="s">
        <v>826</v>
      </c>
      <c r="E3155" s="5">
        <v>45036</v>
      </c>
      <c r="F3155" s="6">
        <v>0.91666666666666663</v>
      </c>
      <c r="G3155" s="6">
        <v>0.25</v>
      </c>
      <c r="H3155" s="6">
        <f>MOD(Produccion[HORA FIN]-Produccion[HORA INICIO],1)</f>
        <v>0.33333333333333337</v>
      </c>
      <c r="I3155" s="16" t="s">
        <v>708</v>
      </c>
      <c r="J3155" s="7" t="s">
        <v>788</v>
      </c>
      <c r="K3155" s="7" t="s">
        <v>30</v>
      </c>
      <c r="L3155" s="7">
        <v>163</v>
      </c>
      <c r="M3155" s="7">
        <v>20</v>
      </c>
      <c r="N3155" s="7">
        <f>Produccion[[#This Row],[Cant. Bolsas]]*Produccion[[#This Row],[Kilos Bolsa]]</f>
        <v>3260</v>
      </c>
      <c r="O3155" s="8" t="s">
        <v>827</v>
      </c>
      <c r="P3155" s="29">
        <f>Produccion[[#This Row],[Kilos Producidos]]*VLOOKUP(Produccion[[#This Row],[PRODUCTO]],ValorXKG[#All],2,FALSE)</f>
        <v>293400</v>
      </c>
    </row>
    <row r="3156" spans="4:16" x14ac:dyDescent="0.25">
      <c r="D3156" s="4" t="s">
        <v>825</v>
      </c>
      <c r="E3156" s="5">
        <v>45037</v>
      </c>
      <c r="F3156" s="6">
        <v>0.25</v>
      </c>
      <c r="G3156" s="6">
        <v>0.47916666666666669</v>
      </c>
      <c r="H3156" s="6">
        <f>MOD(Produccion[HORA FIN]-Produccion[HORA INICIO],1)</f>
        <v>0.22916666666666669</v>
      </c>
      <c r="I3156" s="16" t="s">
        <v>108</v>
      </c>
      <c r="J3156" s="7" t="s">
        <v>783</v>
      </c>
      <c r="K3156" s="7" t="s">
        <v>30</v>
      </c>
      <c r="L3156" s="7">
        <v>72</v>
      </c>
      <c r="M3156" s="7">
        <v>20</v>
      </c>
      <c r="N3156" s="7">
        <f>Produccion[[#This Row],[Cant. Bolsas]]*Produccion[[#This Row],[Kilos Bolsa]]</f>
        <v>1440</v>
      </c>
      <c r="O3156" s="8" t="s">
        <v>827</v>
      </c>
      <c r="P3156" s="29">
        <f>Produccion[[#This Row],[Kilos Producidos]]*VLOOKUP(Produccion[[#This Row],[PRODUCTO]],ValorXKG[#All],2,FALSE)</f>
        <v>129600</v>
      </c>
    </row>
    <row r="3157" spans="4:16" x14ac:dyDescent="0.25">
      <c r="D3157" s="4" t="s">
        <v>825</v>
      </c>
      <c r="E3157" s="5">
        <v>45037</v>
      </c>
      <c r="F3157" s="6">
        <v>0.47916666666666669</v>
      </c>
      <c r="G3157" s="6">
        <v>0.54166666666666663</v>
      </c>
      <c r="H3157" s="6">
        <f>MOD(Produccion[HORA FIN]-Produccion[HORA INICIO],1)</f>
        <v>6.2499999999999944E-2</v>
      </c>
      <c r="I3157" s="16" t="s">
        <v>22</v>
      </c>
      <c r="J3157" s="7" t="s">
        <v>783</v>
      </c>
      <c r="K3157" s="7" t="s">
        <v>23</v>
      </c>
      <c r="L3157" s="7"/>
      <c r="M3157" s="7"/>
      <c r="N3157" s="7">
        <f>Produccion[[#This Row],[Cant. Bolsas]]*Produccion[[#This Row],[Kilos Bolsa]]</f>
        <v>0</v>
      </c>
      <c r="O3157" s="8" t="s">
        <v>41</v>
      </c>
      <c r="P3157" s="29">
        <f>Produccion[[#This Row],[Kilos Producidos]]*VLOOKUP(Produccion[[#This Row],[PRODUCTO]],ValorXKG[#All],2,FALSE)</f>
        <v>0</v>
      </c>
    </row>
    <row r="3158" spans="4:16" x14ac:dyDescent="0.25">
      <c r="D3158" s="4" t="s">
        <v>825</v>
      </c>
      <c r="E3158" s="5">
        <v>45037</v>
      </c>
      <c r="F3158" s="6">
        <v>0.54166666666666663</v>
      </c>
      <c r="G3158" s="6">
        <v>0.58333333333333337</v>
      </c>
      <c r="H3158" s="6">
        <f>MOD(Produccion[HORA FIN]-Produccion[HORA INICIO],1)</f>
        <v>4.1666666666666741E-2</v>
      </c>
      <c r="I3158" s="16" t="s">
        <v>596</v>
      </c>
      <c r="J3158" s="7" t="s">
        <v>783</v>
      </c>
      <c r="K3158" s="7" t="s">
        <v>13</v>
      </c>
      <c r="L3158" s="7">
        <v>25</v>
      </c>
      <c r="M3158" s="7">
        <v>18</v>
      </c>
      <c r="N3158" s="7">
        <f>Produccion[[#This Row],[Cant. Bolsas]]*Produccion[[#This Row],[Kilos Bolsa]]</f>
        <v>450</v>
      </c>
      <c r="O3158" s="8" t="s">
        <v>827</v>
      </c>
      <c r="P3158" s="29">
        <f>Produccion[[#This Row],[Kilos Producidos]]*VLOOKUP(Produccion[[#This Row],[PRODUCTO]],ValorXKG[#All],2,FALSE)</f>
        <v>45000</v>
      </c>
    </row>
    <row r="3159" spans="4:16" x14ac:dyDescent="0.25">
      <c r="D3159" s="4" t="s">
        <v>824</v>
      </c>
      <c r="E3159" s="5">
        <v>45037</v>
      </c>
      <c r="F3159" s="6">
        <v>0.58333333333333337</v>
      </c>
      <c r="G3159" s="6">
        <v>0.91666666666666663</v>
      </c>
      <c r="H3159" s="6">
        <f>MOD(Produccion[HORA FIN]-Produccion[HORA INICIO],1)</f>
        <v>0.33333333333333326</v>
      </c>
      <c r="I3159" s="16" t="s">
        <v>751</v>
      </c>
      <c r="J3159" s="7" t="s">
        <v>74</v>
      </c>
      <c r="K3159" s="7" t="s">
        <v>13</v>
      </c>
      <c r="L3159" s="7">
        <v>206</v>
      </c>
      <c r="M3159" s="7">
        <v>18</v>
      </c>
      <c r="N3159" s="7">
        <f>Produccion[[#This Row],[Cant. Bolsas]]*Produccion[[#This Row],[Kilos Bolsa]]</f>
        <v>3708</v>
      </c>
      <c r="O3159" s="8" t="s">
        <v>827</v>
      </c>
      <c r="P3159" s="29">
        <f>Produccion[[#This Row],[Kilos Producidos]]*VLOOKUP(Produccion[[#This Row],[PRODUCTO]],ValorXKG[#All],2,FALSE)</f>
        <v>370800</v>
      </c>
    </row>
    <row r="3160" spans="4:16" x14ac:dyDescent="0.25">
      <c r="D3160" s="4" t="s">
        <v>826</v>
      </c>
      <c r="E3160" s="5">
        <v>45037</v>
      </c>
      <c r="F3160" s="6">
        <v>0.91666666666666663</v>
      </c>
      <c r="G3160" s="6">
        <v>0.9375</v>
      </c>
      <c r="H3160" s="6">
        <f>MOD(Produccion[HORA FIN]-Produccion[HORA INICIO],1)</f>
        <v>2.083333333333337E-2</v>
      </c>
      <c r="I3160" s="16" t="s">
        <v>22</v>
      </c>
      <c r="J3160" s="7" t="s">
        <v>788</v>
      </c>
      <c r="K3160" s="7" t="s">
        <v>23</v>
      </c>
      <c r="L3160" s="7"/>
      <c r="M3160" s="7"/>
      <c r="N3160" s="7">
        <f>Produccion[[#This Row],[Cant. Bolsas]]*Produccion[[#This Row],[Kilos Bolsa]]</f>
        <v>0</v>
      </c>
      <c r="O3160" s="8" t="s">
        <v>28</v>
      </c>
      <c r="P3160" s="29">
        <f>Produccion[[#This Row],[Kilos Producidos]]*VLOOKUP(Produccion[[#This Row],[PRODUCTO]],ValorXKG[#All],2,FALSE)</f>
        <v>0</v>
      </c>
    </row>
    <row r="3161" spans="4:16" x14ac:dyDescent="0.25">
      <c r="D3161" s="4" t="s">
        <v>826</v>
      </c>
      <c r="E3161" s="5">
        <v>45037</v>
      </c>
      <c r="F3161" s="6">
        <v>0.9375</v>
      </c>
      <c r="G3161" s="6">
        <v>0.25</v>
      </c>
      <c r="H3161" s="6">
        <f>MOD(Produccion[HORA FIN]-Produccion[HORA INICIO],1)</f>
        <v>0.3125</v>
      </c>
      <c r="I3161" s="16" t="s">
        <v>752</v>
      </c>
      <c r="J3161" s="7" t="s">
        <v>788</v>
      </c>
      <c r="K3161" s="7" t="s">
        <v>13</v>
      </c>
      <c r="L3161" s="7">
        <v>198</v>
      </c>
      <c r="M3161" s="7">
        <v>18</v>
      </c>
      <c r="N3161" s="7">
        <f>Produccion[[#This Row],[Cant. Bolsas]]*Produccion[[#This Row],[Kilos Bolsa]]</f>
        <v>3564</v>
      </c>
      <c r="O3161" s="8" t="s">
        <v>827</v>
      </c>
      <c r="P3161" s="29">
        <f>Produccion[[#This Row],[Kilos Producidos]]*VLOOKUP(Produccion[[#This Row],[PRODUCTO]],ValorXKG[#All],2,FALSE)</f>
        <v>356400</v>
      </c>
    </row>
    <row r="3162" spans="4:16" x14ac:dyDescent="0.25">
      <c r="D3162" s="4" t="s">
        <v>825</v>
      </c>
      <c r="E3162" s="5">
        <v>45038</v>
      </c>
      <c r="F3162" s="6">
        <v>0.25</v>
      </c>
      <c r="G3162" s="6">
        <v>0.48958333333333331</v>
      </c>
      <c r="H3162" s="6">
        <f>MOD(Produccion[HORA FIN]-Produccion[HORA INICIO],1)</f>
        <v>0.23958333333333331</v>
      </c>
      <c r="I3162" s="16" t="s">
        <v>753</v>
      </c>
      <c r="J3162" s="7" t="s">
        <v>783</v>
      </c>
      <c r="K3162" s="7" t="s">
        <v>13</v>
      </c>
      <c r="L3162" s="7">
        <v>110</v>
      </c>
      <c r="M3162" s="7">
        <v>18</v>
      </c>
      <c r="N3162" s="7">
        <f>Produccion[[#This Row],[Cant. Bolsas]]*Produccion[[#This Row],[Kilos Bolsa]]</f>
        <v>1980</v>
      </c>
      <c r="O3162" s="8" t="s">
        <v>827</v>
      </c>
      <c r="P3162" s="29">
        <f>Produccion[[#This Row],[Kilos Producidos]]*VLOOKUP(Produccion[[#This Row],[PRODUCTO]],ValorXKG[#All],2,FALSE)</f>
        <v>198000</v>
      </c>
    </row>
    <row r="3163" spans="4:16" x14ac:dyDescent="0.25">
      <c r="D3163" s="4" t="s">
        <v>825</v>
      </c>
      <c r="E3163" s="5">
        <v>45038</v>
      </c>
      <c r="F3163" s="6">
        <v>0.48958333333333331</v>
      </c>
      <c r="G3163" s="6">
        <v>0.52083333333333337</v>
      </c>
      <c r="H3163" s="6">
        <f>MOD(Produccion[HORA FIN]-Produccion[HORA INICIO],1)</f>
        <v>3.1250000000000056E-2</v>
      </c>
      <c r="I3163" s="16" t="s">
        <v>22</v>
      </c>
      <c r="J3163" s="7" t="s">
        <v>783</v>
      </c>
      <c r="K3163" s="7" t="s">
        <v>23</v>
      </c>
      <c r="L3163" s="7"/>
      <c r="M3163" s="7"/>
      <c r="N3163" s="7">
        <f>Produccion[[#This Row],[Cant. Bolsas]]*Produccion[[#This Row],[Kilos Bolsa]]</f>
        <v>0</v>
      </c>
      <c r="O3163" s="8" t="s">
        <v>28</v>
      </c>
      <c r="P3163" s="29">
        <f>Produccion[[#This Row],[Kilos Producidos]]*VLOOKUP(Produccion[[#This Row],[PRODUCTO]],ValorXKG[#All],2,FALSE)</f>
        <v>0</v>
      </c>
    </row>
    <row r="3164" spans="4:16" x14ac:dyDescent="0.25">
      <c r="D3164" s="4" t="s">
        <v>825</v>
      </c>
      <c r="E3164" s="5">
        <v>45038</v>
      </c>
      <c r="F3164" s="6">
        <v>0.52083333333333337</v>
      </c>
      <c r="G3164" s="6">
        <v>0.58333333333333337</v>
      </c>
      <c r="H3164" s="6">
        <f>MOD(Produccion[HORA FIN]-Produccion[HORA INICIO],1)</f>
        <v>6.25E-2</v>
      </c>
      <c r="I3164" s="16" t="s">
        <v>754</v>
      </c>
      <c r="J3164" s="7" t="s">
        <v>783</v>
      </c>
      <c r="K3164" s="7" t="s">
        <v>13</v>
      </c>
      <c r="L3164" s="7">
        <v>50</v>
      </c>
      <c r="M3164" s="7">
        <v>18</v>
      </c>
      <c r="N3164" s="7">
        <f>Produccion[[#This Row],[Cant. Bolsas]]*Produccion[[#This Row],[Kilos Bolsa]]</f>
        <v>900</v>
      </c>
      <c r="O3164" s="8" t="s">
        <v>827</v>
      </c>
      <c r="P3164" s="29">
        <f>Produccion[[#This Row],[Kilos Producidos]]*VLOOKUP(Produccion[[#This Row],[PRODUCTO]],ValorXKG[#All],2,FALSE)</f>
        <v>90000</v>
      </c>
    </row>
    <row r="3165" spans="4:16" x14ac:dyDescent="0.25">
      <c r="D3165" s="4" t="s">
        <v>824</v>
      </c>
      <c r="E3165" s="5">
        <v>45038</v>
      </c>
      <c r="F3165" s="6">
        <v>0.58333333333333337</v>
      </c>
      <c r="G3165" s="6">
        <v>0.80555555555555558</v>
      </c>
      <c r="H3165" s="6">
        <f>MOD(Produccion[HORA FIN]-Produccion[HORA INICIO],1)</f>
        <v>0.22222222222222221</v>
      </c>
      <c r="I3165" s="16" t="s">
        <v>755</v>
      </c>
      <c r="J3165" s="7" t="s">
        <v>790</v>
      </c>
      <c r="K3165" s="7" t="s">
        <v>13</v>
      </c>
      <c r="L3165" s="7">
        <v>125</v>
      </c>
      <c r="M3165" s="7">
        <v>18</v>
      </c>
      <c r="N3165" s="7">
        <f>Produccion[[#This Row],[Cant. Bolsas]]*Produccion[[#This Row],[Kilos Bolsa]]</f>
        <v>2250</v>
      </c>
      <c r="O3165" s="8" t="s">
        <v>827</v>
      </c>
      <c r="P3165" s="29">
        <f>Produccion[[#This Row],[Kilos Producidos]]*VLOOKUP(Produccion[[#This Row],[PRODUCTO]],ValorXKG[#All],2,FALSE)</f>
        <v>225000</v>
      </c>
    </row>
    <row r="3166" spans="4:16" x14ac:dyDescent="0.25">
      <c r="D3166" s="4" t="s">
        <v>824</v>
      </c>
      <c r="E3166" s="5">
        <v>45038</v>
      </c>
      <c r="F3166" s="6">
        <v>0.80555555555555558</v>
      </c>
      <c r="G3166" s="6">
        <v>0.91666666666666663</v>
      </c>
      <c r="H3166" s="6">
        <f>MOD(Produccion[HORA FIN]-Produccion[HORA INICIO],1)</f>
        <v>0.11111111111111105</v>
      </c>
      <c r="I3166" s="16" t="s">
        <v>22</v>
      </c>
      <c r="J3166" s="7" t="s">
        <v>790</v>
      </c>
      <c r="K3166" s="7" t="s">
        <v>23</v>
      </c>
      <c r="L3166" s="7"/>
      <c r="M3166" s="7"/>
      <c r="N3166" s="7">
        <f>Produccion[[#This Row],[Cant. Bolsas]]*Produccion[[#This Row],[Kilos Bolsa]]</f>
        <v>0</v>
      </c>
      <c r="O3166" s="8" t="s">
        <v>49</v>
      </c>
      <c r="P3166" s="29">
        <f>Produccion[[#This Row],[Kilos Producidos]]*VLOOKUP(Produccion[[#This Row],[PRODUCTO]],ValorXKG[#All],2,FALSE)</f>
        <v>0</v>
      </c>
    </row>
    <row r="3167" spans="4:16" x14ac:dyDescent="0.25">
      <c r="D3167" s="4" t="s">
        <v>825</v>
      </c>
      <c r="E3167" s="5">
        <v>45040</v>
      </c>
      <c r="F3167" s="6">
        <v>0.25</v>
      </c>
      <c r="G3167" s="6">
        <v>0.56944444444444442</v>
      </c>
      <c r="H3167" s="6">
        <f>MOD(Produccion[HORA FIN]-Produccion[HORA INICIO],1)</f>
        <v>0.31944444444444442</v>
      </c>
      <c r="I3167" s="16" t="s">
        <v>42</v>
      </c>
      <c r="J3167" s="7" t="s">
        <v>783</v>
      </c>
      <c r="K3167" s="7" t="s">
        <v>32</v>
      </c>
      <c r="L3167" s="7">
        <v>69</v>
      </c>
      <c r="M3167" s="7">
        <v>30</v>
      </c>
      <c r="N3167" s="7">
        <f>Produccion[[#This Row],[Cant. Bolsas]]*Produccion[[#This Row],[Kilos Bolsa]]</f>
        <v>2070</v>
      </c>
      <c r="O3167" s="8" t="s">
        <v>827</v>
      </c>
      <c r="P3167" s="29">
        <f>Produccion[[#This Row],[Kilos Producidos]]*VLOOKUP(Produccion[[#This Row],[PRODUCTO]],ValorXKG[#All],2,FALSE)</f>
        <v>238050</v>
      </c>
    </row>
    <row r="3168" spans="4:16" x14ac:dyDescent="0.25">
      <c r="D3168" s="4" t="s">
        <v>825</v>
      </c>
      <c r="E3168" s="5">
        <v>45040</v>
      </c>
      <c r="F3168" s="6">
        <v>0.56944444444444442</v>
      </c>
      <c r="G3168" s="6">
        <v>0.58333333333333337</v>
      </c>
      <c r="H3168" s="6">
        <f>MOD(Produccion[HORA FIN]-Produccion[HORA INICIO],1)</f>
        <v>1.3888888888888951E-2</v>
      </c>
      <c r="I3168" s="16" t="s">
        <v>22</v>
      </c>
      <c r="J3168" s="7" t="s">
        <v>503</v>
      </c>
      <c r="K3168" s="7" t="s">
        <v>23</v>
      </c>
      <c r="L3168" s="7"/>
      <c r="M3168" s="7"/>
      <c r="N3168" s="7">
        <f>Produccion[[#This Row],[Cant. Bolsas]]*Produccion[[#This Row],[Kilos Bolsa]]</f>
        <v>0</v>
      </c>
      <c r="O3168" s="8" t="s">
        <v>28</v>
      </c>
      <c r="P3168" s="29">
        <f>Produccion[[#This Row],[Kilos Producidos]]*VLOOKUP(Produccion[[#This Row],[PRODUCTO]],ValorXKG[#All],2,FALSE)</f>
        <v>0</v>
      </c>
    </row>
    <row r="3169" spans="4:16" x14ac:dyDescent="0.25">
      <c r="D3169" s="4" t="s">
        <v>824</v>
      </c>
      <c r="E3169" s="5">
        <v>45040</v>
      </c>
      <c r="F3169" s="6">
        <v>0.58333333333333337</v>
      </c>
      <c r="G3169" s="6">
        <v>0.66666666666666663</v>
      </c>
      <c r="H3169" s="6">
        <f>MOD(Produccion[HORA FIN]-Produccion[HORA INICIO],1)</f>
        <v>8.3333333333333259E-2</v>
      </c>
      <c r="I3169" s="16" t="s">
        <v>22</v>
      </c>
      <c r="J3169" s="7" t="s">
        <v>74</v>
      </c>
      <c r="K3169" s="7" t="s">
        <v>23</v>
      </c>
      <c r="L3169" s="7"/>
      <c r="M3169" s="7"/>
      <c r="N3169" s="7">
        <f>Produccion[[#This Row],[Cant. Bolsas]]*Produccion[[#This Row],[Kilos Bolsa]]</f>
        <v>0</v>
      </c>
      <c r="O3169" s="8" t="s">
        <v>28</v>
      </c>
      <c r="P3169" s="29">
        <f>Produccion[[#This Row],[Kilos Producidos]]*VLOOKUP(Produccion[[#This Row],[PRODUCTO]],ValorXKG[#All],2,FALSE)</f>
        <v>0</v>
      </c>
    </row>
    <row r="3170" spans="4:16" x14ac:dyDescent="0.25">
      <c r="D3170" s="4" t="s">
        <v>824</v>
      </c>
      <c r="E3170" s="5">
        <v>45040</v>
      </c>
      <c r="F3170" s="6">
        <v>0.66666666666666663</v>
      </c>
      <c r="G3170" s="6">
        <v>0.91666666666666663</v>
      </c>
      <c r="H3170" s="6">
        <f>MOD(Produccion[HORA FIN]-Produccion[HORA INICIO],1)</f>
        <v>0.25</v>
      </c>
      <c r="I3170" s="16" t="s">
        <v>306</v>
      </c>
      <c r="J3170" s="7" t="s">
        <v>74</v>
      </c>
      <c r="K3170" s="7" t="s">
        <v>30</v>
      </c>
      <c r="L3170" s="7">
        <v>114</v>
      </c>
      <c r="M3170" s="7">
        <v>20</v>
      </c>
      <c r="N3170" s="7">
        <f>Produccion[[#This Row],[Cant. Bolsas]]*Produccion[[#This Row],[Kilos Bolsa]]</f>
        <v>2280</v>
      </c>
      <c r="O3170" s="8" t="s">
        <v>827</v>
      </c>
      <c r="P3170" s="29">
        <f>Produccion[[#This Row],[Kilos Producidos]]*VLOOKUP(Produccion[[#This Row],[PRODUCTO]],ValorXKG[#All],2,FALSE)</f>
        <v>205200</v>
      </c>
    </row>
    <row r="3171" spans="4:16" x14ac:dyDescent="0.25">
      <c r="D3171" s="4" t="s">
        <v>826</v>
      </c>
      <c r="E3171" s="5">
        <v>45040</v>
      </c>
      <c r="F3171" s="6">
        <v>0.91666666666666663</v>
      </c>
      <c r="G3171" s="6">
        <v>0.25</v>
      </c>
      <c r="H3171" s="6">
        <f>MOD(Produccion[HORA FIN]-Produccion[HORA INICIO],1)</f>
        <v>0.33333333333333337</v>
      </c>
      <c r="I3171" s="16" t="s">
        <v>577</v>
      </c>
      <c r="J3171" s="7" t="s">
        <v>788</v>
      </c>
      <c r="K3171" s="7" t="s">
        <v>30</v>
      </c>
      <c r="L3171" s="7">
        <v>148</v>
      </c>
      <c r="M3171" s="7">
        <v>20</v>
      </c>
      <c r="N3171" s="7">
        <f>Produccion[[#This Row],[Cant. Bolsas]]*Produccion[[#This Row],[Kilos Bolsa]]</f>
        <v>2960</v>
      </c>
      <c r="O3171" s="8" t="s">
        <v>827</v>
      </c>
      <c r="P3171" s="29">
        <f>Produccion[[#This Row],[Kilos Producidos]]*VLOOKUP(Produccion[[#This Row],[PRODUCTO]],ValorXKG[#All],2,FALSE)</f>
        <v>266400</v>
      </c>
    </row>
    <row r="3172" spans="4:16" x14ac:dyDescent="0.25">
      <c r="D3172" s="4" t="s">
        <v>825</v>
      </c>
      <c r="E3172" s="5">
        <v>45041</v>
      </c>
      <c r="F3172" s="6">
        <v>0.25</v>
      </c>
      <c r="G3172" s="6">
        <v>0.47916666666666669</v>
      </c>
      <c r="H3172" s="6">
        <f>MOD(Produccion[HORA FIN]-Produccion[HORA INICIO],1)</f>
        <v>0.22916666666666669</v>
      </c>
      <c r="I3172" s="16" t="s">
        <v>756</v>
      </c>
      <c r="J3172" s="7" t="s">
        <v>783</v>
      </c>
      <c r="K3172" s="7" t="s">
        <v>30</v>
      </c>
      <c r="L3172" s="7">
        <v>85</v>
      </c>
      <c r="M3172" s="7">
        <v>20</v>
      </c>
      <c r="N3172" s="7">
        <f>Produccion[[#This Row],[Cant. Bolsas]]*Produccion[[#This Row],[Kilos Bolsa]]</f>
        <v>1700</v>
      </c>
      <c r="O3172" s="8" t="s">
        <v>827</v>
      </c>
      <c r="P3172" s="29">
        <f>Produccion[[#This Row],[Kilos Producidos]]*VLOOKUP(Produccion[[#This Row],[PRODUCTO]],ValorXKG[#All],2,FALSE)</f>
        <v>153000</v>
      </c>
    </row>
    <row r="3173" spans="4:16" x14ac:dyDescent="0.25">
      <c r="D3173" s="4" t="s">
        <v>825</v>
      </c>
      <c r="E3173" s="5">
        <v>45041</v>
      </c>
      <c r="F3173" s="6">
        <v>0.47916666666666669</v>
      </c>
      <c r="G3173" s="6">
        <v>0.54166666666666663</v>
      </c>
      <c r="H3173" s="6">
        <f>MOD(Produccion[HORA FIN]-Produccion[HORA INICIO],1)</f>
        <v>6.2499999999999944E-2</v>
      </c>
      <c r="I3173" s="16" t="s">
        <v>22</v>
      </c>
      <c r="J3173" s="7" t="s">
        <v>783</v>
      </c>
      <c r="K3173" s="7" t="s">
        <v>23</v>
      </c>
      <c r="L3173" s="7"/>
      <c r="M3173" s="7"/>
      <c r="N3173" s="7">
        <f>Produccion[[#This Row],[Cant. Bolsas]]*Produccion[[#This Row],[Kilos Bolsa]]</f>
        <v>0</v>
      </c>
      <c r="O3173" s="8" t="s">
        <v>28</v>
      </c>
      <c r="P3173" s="29">
        <f>Produccion[[#This Row],[Kilos Producidos]]*VLOOKUP(Produccion[[#This Row],[PRODUCTO]],ValorXKG[#All],2,FALSE)</f>
        <v>0</v>
      </c>
    </row>
    <row r="3174" spans="4:16" x14ac:dyDescent="0.25">
      <c r="D3174" s="4" t="s">
        <v>825</v>
      </c>
      <c r="E3174" s="5">
        <v>45041</v>
      </c>
      <c r="F3174" s="6">
        <v>0.54166666666666663</v>
      </c>
      <c r="G3174" s="6">
        <v>0.58333333333333337</v>
      </c>
      <c r="H3174" s="6">
        <f>MOD(Produccion[HORA FIN]-Produccion[HORA INICIO],1)</f>
        <v>4.1666666666666741E-2</v>
      </c>
      <c r="I3174" s="16" t="s">
        <v>22</v>
      </c>
      <c r="J3174" s="7" t="s">
        <v>783</v>
      </c>
      <c r="K3174" s="7" t="s">
        <v>23</v>
      </c>
      <c r="L3174" s="7"/>
      <c r="M3174" s="7"/>
      <c r="N3174" s="7">
        <f>Produccion[[#This Row],[Cant. Bolsas]]*Produccion[[#This Row],[Kilos Bolsa]]</f>
        <v>0</v>
      </c>
      <c r="O3174" s="8" t="s">
        <v>45</v>
      </c>
      <c r="P3174" s="29">
        <f>Produccion[[#This Row],[Kilos Producidos]]*VLOOKUP(Produccion[[#This Row],[PRODUCTO]],ValorXKG[#All],2,FALSE)</f>
        <v>0</v>
      </c>
    </row>
    <row r="3175" spans="4:16" x14ac:dyDescent="0.25">
      <c r="D3175" s="4" t="s">
        <v>824</v>
      </c>
      <c r="E3175" s="5">
        <v>45041</v>
      </c>
      <c r="F3175" s="6">
        <v>0.58333333333333337</v>
      </c>
      <c r="G3175" s="6">
        <v>0.59722222222222221</v>
      </c>
      <c r="H3175" s="6">
        <f>MOD(Produccion[HORA FIN]-Produccion[HORA INICIO],1)</f>
        <v>1.388888888888884E-2</v>
      </c>
      <c r="I3175" s="16" t="s">
        <v>22</v>
      </c>
      <c r="J3175" s="7" t="s">
        <v>74</v>
      </c>
      <c r="K3175" s="7" t="s">
        <v>23</v>
      </c>
      <c r="L3175" s="7"/>
      <c r="M3175" s="7"/>
      <c r="N3175" s="7">
        <f>Produccion[[#This Row],[Cant. Bolsas]]*Produccion[[#This Row],[Kilos Bolsa]]</f>
        <v>0</v>
      </c>
      <c r="O3175" s="8" t="s">
        <v>827</v>
      </c>
      <c r="P3175" s="29">
        <f>Produccion[[#This Row],[Kilos Producidos]]*VLOOKUP(Produccion[[#This Row],[PRODUCTO]],ValorXKG[#All],2,FALSE)</f>
        <v>0</v>
      </c>
    </row>
    <row r="3176" spans="4:16" x14ac:dyDescent="0.25">
      <c r="D3176" s="4" t="s">
        <v>824</v>
      </c>
      <c r="E3176" s="5">
        <v>45041</v>
      </c>
      <c r="F3176" s="6">
        <v>0.59722222222222221</v>
      </c>
      <c r="G3176" s="6">
        <v>0.91666666666666663</v>
      </c>
      <c r="H3176" s="6">
        <f>MOD(Produccion[HORA FIN]-Produccion[HORA INICIO],1)</f>
        <v>0.31944444444444442</v>
      </c>
      <c r="I3176" s="16" t="s">
        <v>35</v>
      </c>
      <c r="J3176" s="7" t="s">
        <v>74</v>
      </c>
      <c r="K3176" s="7" t="s">
        <v>32</v>
      </c>
      <c r="L3176" s="7">
        <v>92</v>
      </c>
      <c r="M3176" s="7">
        <v>30</v>
      </c>
      <c r="N3176" s="7">
        <f>Produccion[[#This Row],[Cant. Bolsas]]*Produccion[[#This Row],[Kilos Bolsa]]</f>
        <v>2760</v>
      </c>
      <c r="O3176" s="8" t="s">
        <v>827</v>
      </c>
      <c r="P3176" s="29">
        <f>Produccion[[#This Row],[Kilos Producidos]]*VLOOKUP(Produccion[[#This Row],[PRODUCTO]],ValorXKG[#All],2,FALSE)</f>
        <v>317400</v>
      </c>
    </row>
    <row r="3177" spans="4:16" x14ac:dyDescent="0.25">
      <c r="D3177" s="4" t="s">
        <v>826</v>
      </c>
      <c r="E3177" s="5">
        <v>45041</v>
      </c>
      <c r="F3177" s="6">
        <v>0.91666666666666663</v>
      </c>
      <c r="G3177" s="6">
        <v>0.1875</v>
      </c>
      <c r="H3177" s="6">
        <f>MOD(Produccion[HORA FIN]-Produccion[HORA INICIO],1)</f>
        <v>0.27083333333333337</v>
      </c>
      <c r="I3177" s="16" t="s">
        <v>757</v>
      </c>
      <c r="J3177" s="7" t="s">
        <v>788</v>
      </c>
      <c r="K3177" s="7" t="s">
        <v>32</v>
      </c>
      <c r="L3177" s="7">
        <v>74</v>
      </c>
      <c r="M3177" s="7">
        <v>30</v>
      </c>
      <c r="N3177" s="7">
        <f>Produccion[[#This Row],[Cant. Bolsas]]*Produccion[[#This Row],[Kilos Bolsa]]</f>
        <v>2220</v>
      </c>
      <c r="O3177" s="8" t="s">
        <v>827</v>
      </c>
      <c r="P3177" s="29">
        <f>Produccion[[#This Row],[Kilos Producidos]]*VLOOKUP(Produccion[[#This Row],[PRODUCTO]],ValorXKG[#All],2,FALSE)</f>
        <v>255300</v>
      </c>
    </row>
    <row r="3178" spans="4:16" x14ac:dyDescent="0.25">
      <c r="D3178" s="4" t="s">
        <v>826</v>
      </c>
      <c r="E3178" s="5">
        <v>45041</v>
      </c>
      <c r="F3178" s="6">
        <v>0.1875</v>
      </c>
      <c r="G3178" s="6">
        <v>0.20833333333333334</v>
      </c>
      <c r="H3178" s="6">
        <f>MOD(Produccion[HORA FIN]-Produccion[HORA INICIO],1)</f>
        <v>2.0833333333333343E-2</v>
      </c>
      <c r="I3178" s="16" t="s">
        <v>31</v>
      </c>
      <c r="J3178" s="7" t="s">
        <v>788</v>
      </c>
      <c r="K3178" s="7" t="s">
        <v>331</v>
      </c>
      <c r="L3178" s="7">
        <v>2</v>
      </c>
      <c r="M3178" s="7">
        <v>30</v>
      </c>
      <c r="N3178" s="7">
        <f>Produccion[[#This Row],[Cant. Bolsas]]*Produccion[[#This Row],[Kilos Bolsa]]</f>
        <v>60</v>
      </c>
      <c r="O3178" s="8" t="s">
        <v>827</v>
      </c>
      <c r="P3178" s="29">
        <f>Produccion[[#This Row],[Kilos Producidos]]*VLOOKUP(Produccion[[#This Row],[PRODUCTO]],ValorXKG[#All],2,FALSE)</f>
        <v>6900</v>
      </c>
    </row>
    <row r="3179" spans="4:16" x14ac:dyDescent="0.25">
      <c r="D3179" s="4" t="s">
        <v>826</v>
      </c>
      <c r="E3179" s="5">
        <v>45041</v>
      </c>
      <c r="F3179" s="6">
        <v>0.20833333333333334</v>
      </c>
      <c r="G3179" s="6">
        <v>0.25</v>
      </c>
      <c r="H3179" s="6">
        <f>MOD(Produccion[HORA FIN]-Produccion[HORA INICIO],1)</f>
        <v>4.1666666666666657E-2</v>
      </c>
      <c r="I3179" s="16" t="s">
        <v>22</v>
      </c>
      <c r="J3179" s="7" t="s">
        <v>788</v>
      </c>
      <c r="K3179" s="7" t="s">
        <v>23</v>
      </c>
      <c r="L3179" s="7">
        <v>0</v>
      </c>
      <c r="M3179" s="7">
        <v>0</v>
      </c>
      <c r="N3179" s="7">
        <f>Produccion[[#This Row],[Cant. Bolsas]]*Produccion[[#This Row],[Kilos Bolsa]]</f>
        <v>0</v>
      </c>
      <c r="O3179" s="8" t="s">
        <v>45</v>
      </c>
      <c r="P3179" s="29">
        <f>Produccion[[#This Row],[Kilos Producidos]]*VLOOKUP(Produccion[[#This Row],[PRODUCTO]],ValorXKG[#All],2,FALSE)</f>
        <v>0</v>
      </c>
    </row>
    <row r="3180" spans="4:16" x14ac:dyDescent="0.25">
      <c r="D3180" s="4" t="s">
        <v>825</v>
      </c>
      <c r="E3180" s="5">
        <v>45042</v>
      </c>
      <c r="F3180" s="6">
        <v>0.25</v>
      </c>
      <c r="G3180" s="6">
        <v>0.33333333333333331</v>
      </c>
      <c r="H3180" s="6">
        <f>MOD(Produccion[HORA FIN]-Produccion[HORA INICIO],1)</f>
        <v>8.3333333333333315E-2</v>
      </c>
      <c r="I3180" s="16" t="s">
        <v>22</v>
      </c>
      <c r="J3180" s="7" t="s">
        <v>783</v>
      </c>
      <c r="K3180" s="7" t="s">
        <v>23</v>
      </c>
      <c r="L3180" s="7">
        <v>0</v>
      </c>
      <c r="M3180" s="7">
        <v>0</v>
      </c>
      <c r="N3180" s="7">
        <f>Produccion[[#This Row],[Cant. Bolsas]]*Produccion[[#This Row],[Kilos Bolsa]]</f>
        <v>0</v>
      </c>
      <c r="O3180" s="8" t="s">
        <v>45</v>
      </c>
      <c r="P3180" s="29">
        <f>Produccion[[#This Row],[Kilos Producidos]]*VLOOKUP(Produccion[[#This Row],[PRODUCTO]],ValorXKG[#All],2,FALSE)</f>
        <v>0</v>
      </c>
    </row>
    <row r="3181" spans="4:16" x14ac:dyDescent="0.25">
      <c r="D3181" s="4" t="s">
        <v>825</v>
      </c>
      <c r="E3181" s="5">
        <v>45042</v>
      </c>
      <c r="F3181" s="6">
        <v>0.33333333333333331</v>
      </c>
      <c r="G3181" s="6">
        <v>0.58333333333333337</v>
      </c>
      <c r="H3181" s="6">
        <f>MOD(Produccion[HORA FIN]-Produccion[HORA INICIO],1)</f>
        <v>0.25000000000000006</v>
      </c>
      <c r="I3181" s="16" t="s">
        <v>399</v>
      </c>
      <c r="J3181" s="7" t="s">
        <v>783</v>
      </c>
      <c r="K3181" s="7" t="s">
        <v>331</v>
      </c>
      <c r="L3181" s="7">
        <v>78</v>
      </c>
      <c r="M3181" s="7">
        <v>30</v>
      </c>
      <c r="N3181" s="7">
        <f>Produccion[[#This Row],[Cant. Bolsas]]*Produccion[[#This Row],[Kilos Bolsa]]</f>
        <v>2340</v>
      </c>
      <c r="O3181" s="8" t="s">
        <v>827</v>
      </c>
      <c r="P3181" s="29">
        <f>Produccion[[#This Row],[Kilos Producidos]]*VLOOKUP(Produccion[[#This Row],[PRODUCTO]],ValorXKG[#All],2,FALSE)</f>
        <v>269100</v>
      </c>
    </row>
    <row r="3182" spans="4:16" x14ac:dyDescent="0.25">
      <c r="D3182" s="4" t="s">
        <v>824</v>
      </c>
      <c r="E3182" s="5">
        <v>45042</v>
      </c>
      <c r="F3182" s="6">
        <v>0.58333333333333337</v>
      </c>
      <c r="G3182" s="6">
        <v>0.66666666666666663</v>
      </c>
      <c r="H3182" s="6">
        <f>MOD(Produccion[HORA FIN]-Produccion[HORA INICIO],1)</f>
        <v>8.3333333333333259E-2</v>
      </c>
      <c r="I3182" s="16" t="s">
        <v>62</v>
      </c>
      <c r="J3182" s="7" t="s">
        <v>74</v>
      </c>
      <c r="K3182" s="7" t="s">
        <v>331</v>
      </c>
      <c r="L3182" s="7">
        <v>20</v>
      </c>
      <c r="M3182" s="7">
        <v>30</v>
      </c>
      <c r="N3182" s="7">
        <f>Produccion[[#This Row],[Cant. Bolsas]]*Produccion[[#This Row],[Kilos Bolsa]]</f>
        <v>600</v>
      </c>
      <c r="O3182" s="8" t="s">
        <v>827</v>
      </c>
      <c r="P3182" s="29">
        <f>Produccion[[#This Row],[Kilos Producidos]]*VLOOKUP(Produccion[[#This Row],[PRODUCTO]],ValorXKG[#All],2,FALSE)</f>
        <v>69000</v>
      </c>
    </row>
    <row r="3183" spans="4:16" x14ac:dyDescent="0.25">
      <c r="D3183" s="4" t="s">
        <v>824</v>
      </c>
      <c r="E3183" s="5">
        <v>45042</v>
      </c>
      <c r="F3183" s="6">
        <v>0.66666666666666663</v>
      </c>
      <c r="G3183" s="6">
        <v>0.91666666666666663</v>
      </c>
      <c r="H3183" s="6">
        <f>MOD(Produccion[HORA FIN]-Produccion[HORA INICIO],1)</f>
        <v>0.25</v>
      </c>
      <c r="I3183" s="16" t="s">
        <v>22</v>
      </c>
      <c r="J3183" s="7" t="s">
        <v>74</v>
      </c>
      <c r="K3183" s="7" t="s">
        <v>23</v>
      </c>
      <c r="L3183" s="7">
        <v>0</v>
      </c>
      <c r="M3183" s="7">
        <v>0</v>
      </c>
      <c r="N3183" s="7">
        <f>Produccion[[#This Row],[Cant. Bolsas]]*Produccion[[#This Row],[Kilos Bolsa]]</f>
        <v>0</v>
      </c>
      <c r="O3183" s="8" t="s">
        <v>49</v>
      </c>
      <c r="P3183" s="29">
        <f>Produccion[[#This Row],[Kilos Producidos]]*VLOOKUP(Produccion[[#This Row],[PRODUCTO]],ValorXKG[#All],2,FALSE)</f>
        <v>0</v>
      </c>
    </row>
    <row r="3184" spans="4:16" x14ac:dyDescent="0.25">
      <c r="D3184" s="4" t="s">
        <v>826</v>
      </c>
      <c r="E3184" s="5">
        <v>45042</v>
      </c>
      <c r="F3184" s="6">
        <v>0.91666666666666663</v>
      </c>
      <c r="G3184" s="6">
        <v>0.25</v>
      </c>
      <c r="H3184" s="6">
        <f>MOD(Produccion[HORA FIN]-Produccion[HORA INICIO],1)</f>
        <v>0.33333333333333337</v>
      </c>
      <c r="I3184" s="16" t="s">
        <v>22</v>
      </c>
      <c r="J3184" s="7" t="s">
        <v>788</v>
      </c>
      <c r="K3184" s="7" t="s">
        <v>23</v>
      </c>
      <c r="L3184" s="7">
        <v>0</v>
      </c>
      <c r="M3184" s="7">
        <v>0</v>
      </c>
      <c r="N3184" s="7">
        <f>Produccion[[#This Row],[Cant. Bolsas]]*Produccion[[#This Row],[Kilos Bolsa]]</f>
        <v>0</v>
      </c>
      <c r="O3184" s="8" t="s">
        <v>49</v>
      </c>
      <c r="P3184" s="29">
        <f>Produccion[[#This Row],[Kilos Producidos]]*VLOOKUP(Produccion[[#This Row],[PRODUCTO]],ValorXKG[#All],2,FALSE)</f>
        <v>0</v>
      </c>
    </row>
    <row r="3185" spans="4:16" x14ac:dyDescent="0.25">
      <c r="D3185" s="4" t="s">
        <v>825</v>
      </c>
      <c r="E3185" s="5">
        <v>45043</v>
      </c>
      <c r="F3185" s="6">
        <v>0.25</v>
      </c>
      <c r="G3185" s="6">
        <v>0.33333333333333331</v>
      </c>
      <c r="H3185" s="6">
        <f>MOD(Produccion[HORA FIN]-Produccion[HORA INICIO],1)</f>
        <v>8.3333333333333315E-2</v>
      </c>
      <c r="I3185" s="16" t="s">
        <v>22</v>
      </c>
      <c r="J3185" s="7" t="s">
        <v>783</v>
      </c>
      <c r="K3185" s="7" t="s">
        <v>23</v>
      </c>
      <c r="L3185" s="7"/>
      <c r="M3185" s="7"/>
      <c r="N3185" s="7">
        <f>Produccion[[#This Row],[Cant. Bolsas]]*Produccion[[#This Row],[Kilos Bolsa]]</f>
        <v>0</v>
      </c>
      <c r="O3185" s="8" t="s">
        <v>45</v>
      </c>
      <c r="P3185" s="29">
        <f>Produccion[[#This Row],[Kilos Producidos]]*VLOOKUP(Produccion[[#This Row],[PRODUCTO]],ValorXKG[#All],2,FALSE)</f>
        <v>0</v>
      </c>
    </row>
    <row r="3186" spans="4:16" x14ac:dyDescent="0.25">
      <c r="D3186" s="4" t="s">
        <v>825</v>
      </c>
      <c r="E3186" s="5">
        <v>45043</v>
      </c>
      <c r="F3186" s="6">
        <v>0.33333333333333331</v>
      </c>
      <c r="G3186" s="6">
        <v>0.58333333333333337</v>
      </c>
      <c r="H3186" s="6">
        <f>MOD(Produccion[HORA FIN]-Produccion[HORA INICIO],1)</f>
        <v>0.25000000000000006</v>
      </c>
      <c r="I3186" s="16" t="s">
        <v>596</v>
      </c>
      <c r="J3186" s="7" t="s">
        <v>783</v>
      </c>
      <c r="K3186" s="7" t="s">
        <v>13</v>
      </c>
      <c r="L3186" s="7">
        <v>150</v>
      </c>
      <c r="M3186" s="7">
        <v>18</v>
      </c>
      <c r="N3186" s="7">
        <f>Produccion[[#This Row],[Cant. Bolsas]]*Produccion[[#This Row],[Kilos Bolsa]]</f>
        <v>2700</v>
      </c>
      <c r="O3186" s="8" t="s">
        <v>827</v>
      </c>
      <c r="P3186" s="29">
        <f>Produccion[[#This Row],[Kilos Producidos]]*VLOOKUP(Produccion[[#This Row],[PRODUCTO]],ValorXKG[#All],2,FALSE)</f>
        <v>270000</v>
      </c>
    </row>
    <row r="3187" spans="4:16" x14ac:dyDescent="0.25">
      <c r="D3187" s="4" t="s">
        <v>824</v>
      </c>
      <c r="E3187" s="5">
        <v>45043</v>
      </c>
      <c r="F3187" s="6">
        <v>0.58333333333333337</v>
      </c>
      <c r="G3187" s="6">
        <v>0.80555555555555558</v>
      </c>
      <c r="H3187" s="6">
        <f>MOD(Produccion[HORA FIN]-Produccion[HORA INICIO],1)</f>
        <v>0.22222222222222221</v>
      </c>
      <c r="I3187" s="16" t="s">
        <v>758</v>
      </c>
      <c r="J3187" s="7" t="s">
        <v>74</v>
      </c>
      <c r="K3187" s="7" t="s">
        <v>13</v>
      </c>
      <c r="L3187" s="7">
        <v>134</v>
      </c>
      <c r="M3187" s="7">
        <v>18</v>
      </c>
      <c r="N3187" s="7">
        <f>Produccion[[#This Row],[Cant. Bolsas]]*Produccion[[#This Row],[Kilos Bolsa]]</f>
        <v>2412</v>
      </c>
      <c r="O3187" s="8" t="s">
        <v>827</v>
      </c>
      <c r="P3187" s="29">
        <f>Produccion[[#This Row],[Kilos Producidos]]*VLOOKUP(Produccion[[#This Row],[PRODUCTO]],ValorXKG[#All],2,FALSE)</f>
        <v>241200</v>
      </c>
    </row>
    <row r="3188" spans="4:16" x14ac:dyDescent="0.25">
      <c r="D3188" s="4" t="s">
        <v>824</v>
      </c>
      <c r="E3188" s="5">
        <v>45043</v>
      </c>
      <c r="F3188" s="6">
        <v>0.80555555555555558</v>
      </c>
      <c r="G3188" s="6">
        <v>0.91666666666666663</v>
      </c>
      <c r="H3188" s="6">
        <f>MOD(Produccion[HORA FIN]-Produccion[HORA INICIO],1)</f>
        <v>0.11111111111111105</v>
      </c>
      <c r="I3188" s="16" t="s">
        <v>22</v>
      </c>
      <c r="J3188" s="7" t="s">
        <v>74</v>
      </c>
      <c r="K3188" s="7" t="s">
        <v>23</v>
      </c>
      <c r="L3188" s="7"/>
      <c r="M3188" s="7"/>
      <c r="N3188" s="7">
        <f>Produccion[[#This Row],[Cant. Bolsas]]*Produccion[[#This Row],[Kilos Bolsa]]</f>
        <v>0</v>
      </c>
      <c r="O3188" s="8" t="s">
        <v>28</v>
      </c>
      <c r="P3188" s="29">
        <f>Produccion[[#This Row],[Kilos Producidos]]*VLOOKUP(Produccion[[#This Row],[PRODUCTO]],ValorXKG[#All],2,FALSE)</f>
        <v>0</v>
      </c>
    </row>
    <row r="3189" spans="4:16" x14ac:dyDescent="0.25">
      <c r="D3189" s="4" t="s">
        <v>826</v>
      </c>
      <c r="E3189" s="5">
        <v>45043</v>
      </c>
      <c r="F3189" s="6">
        <v>0.91666666666666663</v>
      </c>
      <c r="G3189" s="6">
        <v>0.25</v>
      </c>
      <c r="H3189" s="6">
        <f>MOD(Produccion[HORA FIN]-Produccion[HORA INICIO],1)</f>
        <v>0.33333333333333337</v>
      </c>
      <c r="I3189" s="16" t="s">
        <v>496</v>
      </c>
      <c r="J3189" s="7" t="s">
        <v>788</v>
      </c>
      <c r="K3189" s="7" t="s">
        <v>26</v>
      </c>
      <c r="L3189" s="7">
        <v>102</v>
      </c>
      <c r="M3189" s="7">
        <v>40</v>
      </c>
      <c r="N3189" s="7">
        <f>Produccion[[#This Row],[Cant. Bolsas]]*Produccion[[#This Row],[Kilos Bolsa]]</f>
        <v>4080</v>
      </c>
      <c r="O3189" s="8" t="s">
        <v>827</v>
      </c>
      <c r="P3189" s="29">
        <f>Produccion[[#This Row],[Kilos Producidos]]*VLOOKUP(Produccion[[#This Row],[PRODUCTO]],ValorXKG[#All],2,FALSE)</f>
        <v>612000</v>
      </c>
    </row>
    <row r="3190" spans="4:16" x14ac:dyDescent="0.25">
      <c r="D3190" s="4" t="s">
        <v>825</v>
      </c>
      <c r="E3190" s="5">
        <v>45044</v>
      </c>
      <c r="F3190" s="6">
        <v>0.25</v>
      </c>
      <c r="G3190" s="6">
        <v>0.27083333333333331</v>
      </c>
      <c r="H3190" s="6">
        <f>MOD(Produccion[HORA FIN]-Produccion[HORA INICIO],1)</f>
        <v>2.0833333333333315E-2</v>
      </c>
      <c r="I3190" s="16" t="s">
        <v>248</v>
      </c>
      <c r="J3190" s="7" t="s">
        <v>783</v>
      </c>
      <c r="K3190" s="7" t="s">
        <v>26</v>
      </c>
      <c r="L3190" s="7">
        <v>8</v>
      </c>
      <c r="M3190" s="7">
        <v>40</v>
      </c>
      <c r="N3190" s="7">
        <f>Produccion[[#This Row],[Cant. Bolsas]]*Produccion[[#This Row],[Kilos Bolsa]]</f>
        <v>320</v>
      </c>
      <c r="O3190" s="8" t="s">
        <v>827</v>
      </c>
      <c r="P3190" s="29">
        <f>Produccion[[#This Row],[Kilos Producidos]]*VLOOKUP(Produccion[[#This Row],[PRODUCTO]],ValorXKG[#All],2,FALSE)</f>
        <v>48000</v>
      </c>
    </row>
    <row r="3191" spans="4:16" x14ac:dyDescent="0.25">
      <c r="D3191" s="4" t="s">
        <v>825</v>
      </c>
      <c r="E3191" s="5">
        <v>45044</v>
      </c>
      <c r="F3191" s="6">
        <v>0.27083333333333331</v>
      </c>
      <c r="G3191" s="6">
        <v>0.33333333333333331</v>
      </c>
      <c r="H3191" s="6">
        <f>MOD(Produccion[HORA FIN]-Produccion[HORA INICIO],1)</f>
        <v>6.25E-2</v>
      </c>
      <c r="I3191" s="16" t="s">
        <v>22</v>
      </c>
      <c r="J3191" s="7" t="s">
        <v>783</v>
      </c>
      <c r="K3191" s="7" t="s">
        <v>23</v>
      </c>
      <c r="L3191" s="7"/>
      <c r="M3191" s="7"/>
      <c r="N3191" s="7">
        <f>Produccion[[#This Row],[Cant. Bolsas]]*Produccion[[#This Row],[Kilos Bolsa]]</f>
        <v>0</v>
      </c>
      <c r="O3191" s="8" t="s">
        <v>28</v>
      </c>
      <c r="P3191" s="29">
        <f>Produccion[[#This Row],[Kilos Producidos]]*VLOOKUP(Produccion[[#This Row],[PRODUCTO]],ValorXKG[#All],2,FALSE)</f>
        <v>0</v>
      </c>
    </row>
    <row r="3192" spans="4:16" x14ac:dyDescent="0.25">
      <c r="D3192" s="4" t="s">
        <v>825</v>
      </c>
      <c r="E3192" s="5">
        <v>45044</v>
      </c>
      <c r="F3192" s="6">
        <v>0.33333333333333331</v>
      </c>
      <c r="G3192" s="6">
        <v>0.58333333333333337</v>
      </c>
      <c r="H3192" s="6">
        <f>MOD(Produccion[HORA FIN]-Produccion[HORA INICIO],1)</f>
        <v>0.25000000000000006</v>
      </c>
      <c r="I3192" s="16" t="s">
        <v>759</v>
      </c>
      <c r="J3192" s="7" t="s">
        <v>783</v>
      </c>
      <c r="K3192" s="7" t="s">
        <v>19</v>
      </c>
      <c r="L3192" s="7">
        <v>170</v>
      </c>
      <c r="M3192" s="7">
        <v>18</v>
      </c>
      <c r="N3192" s="7">
        <f>Produccion[[#This Row],[Cant. Bolsas]]*Produccion[[#This Row],[Kilos Bolsa]]</f>
        <v>3060</v>
      </c>
      <c r="O3192" s="8" t="s">
        <v>827</v>
      </c>
      <c r="P3192" s="29">
        <f>Produccion[[#This Row],[Kilos Producidos]]*VLOOKUP(Produccion[[#This Row],[PRODUCTO]],ValorXKG[#All],2,FALSE)</f>
        <v>306000</v>
      </c>
    </row>
    <row r="3193" spans="4:16" x14ac:dyDescent="0.25">
      <c r="D3193" s="4" t="s">
        <v>824</v>
      </c>
      <c r="E3193" s="5">
        <v>45044</v>
      </c>
      <c r="F3193" s="6">
        <v>0.58333333333333337</v>
      </c>
      <c r="G3193" s="6">
        <v>0.63888888888888884</v>
      </c>
      <c r="H3193" s="6">
        <f>MOD(Produccion[HORA FIN]-Produccion[HORA INICIO],1)</f>
        <v>5.5555555555555469E-2</v>
      </c>
      <c r="I3193" s="16" t="s">
        <v>22</v>
      </c>
      <c r="J3193" s="7" t="s">
        <v>74</v>
      </c>
      <c r="K3193" s="7" t="s">
        <v>23</v>
      </c>
      <c r="L3193" s="7"/>
      <c r="M3193" s="7"/>
      <c r="N3193" s="7">
        <f>Produccion[[#This Row],[Cant. Bolsas]]*Produccion[[#This Row],[Kilos Bolsa]]</f>
        <v>0</v>
      </c>
      <c r="O3193" s="8" t="s">
        <v>827</v>
      </c>
      <c r="P3193" s="29">
        <f>Produccion[[#This Row],[Kilos Producidos]]*VLOOKUP(Produccion[[#This Row],[PRODUCTO]],ValorXKG[#All],2,FALSE)</f>
        <v>0</v>
      </c>
    </row>
    <row r="3194" spans="4:16" x14ac:dyDescent="0.25">
      <c r="D3194" s="4" t="s">
        <v>824</v>
      </c>
      <c r="E3194" s="5">
        <v>45044</v>
      </c>
      <c r="F3194" s="6">
        <v>0.63888888888888884</v>
      </c>
      <c r="G3194" s="6">
        <v>0.875</v>
      </c>
      <c r="H3194" s="6">
        <f>MOD(Produccion[HORA FIN]-Produccion[HORA INICIO],1)</f>
        <v>0.23611111111111116</v>
      </c>
      <c r="I3194" s="16" t="s">
        <v>387</v>
      </c>
      <c r="J3194" s="7" t="s">
        <v>74</v>
      </c>
      <c r="K3194" s="7" t="s">
        <v>19</v>
      </c>
      <c r="L3194" s="7">
        <v>140</v>
      </c>
      <c r="M3194" s="7">
        <v>18</v>
      </c>
      <c r="N3194" s="7">
        <f>Produccion[[#This Row],[Cant. Bolsas]]*Produccion[[#This Row],[Kilos Bolsa]]</f>
        <v>2520</v>
      </c>
      <c r="O3194" s="8" t="s">
        <v>827</v>
      </c>
      <c r="P3194" s="29">
        <f>Produccion[[#This Row],[Kilos Producidos]]*VLOOKUP(Produccion[[#This Row],[PRODUCTO]],ValorXKG[#All],2,FALSE)</f>
        <v>252000</v>
      </c>
    </row>
    <row r="3195" spans="4:16" x14ac:dyDescent="0.25">
      <c r="D3195" s="4" t="s">
        <v>824</v>
      </c>
      <c r="E3195" s="5">
        <v>45044</v>
      </c>
      <c r="F3195" s="6">
        <v>0.875</v>
      </c>
      <c r="G3195" s="6">
        <v>0.91666666666666663</v>
      </c>
      <c r="H3195" s="6">
        <f>MOD(Produccion[HORA FIN]-Produccion[HORA INICIO],1)</f>
        <v>4.166666666666663E-2</v>
      </c>
      <c r="I3195" s="16" t="s">
        <v>22</v>
      </c>
      <c r="J3195" s="7" t="s">
        <v>74</v>
      </c>
      <c r="K3195" s="7" t="s">
        <v>23</v>
      </c>
      <c r="L3195" s="7"/>
      <c r="M3195" s="7"/>
      <c r="N3195" s="7">
        <f>Produccion[[#This Row],[Cant. Bolsas]]*Produccion[[#This Row],[Kilos Bolsa]]</f>
        <v>0</v>
      </c>
      <c r="O3195" s="8" t="s">
        <v>28</v>
      </c>
      <c r="P3195" s="29">
        <f>Produccion[[#This Row],[Kilos Producidos]]*VLOOKUP(Produccion[[#This Row],[PRODUCTO]],ValorXKG[#All],2,FALSE)</f>
        <v>0</v>
      </c>
    </row>
    <row r="3196" spans="4:16" x14ac:dyDescent="0.25">
      <c r="D3196" s="4" t="s">
        <v>826</v>
      </c>
      <c r="E3196" s="5">
        <v>45044</v>
      </c>
      <c r="F3196" s="6">
        <v>0.91666666666666663</v>
      </c>
      <c r="G3196" s="6">
        <v>0.20833333333333334</v>
      </c>
      <c r="H3196" s="6">
        <f>MOD(Produccion[HORA FIN]-Produccion[HORA INICIO],1)</f>
        <v>0.29166666666666674</v>
      </c>
      <c r="I3196" s="16" t="s">
        <v>596</v>
      </c>
      <c r="J3196" s="7" t="s">
        <v>788</v>
      </c>
      <c r="K3196" s="7" t="s">
        <v>19</v>
      </c>
      <c r="L3196" s="7">
        <v>175</v>
      </c>
      <c r="M3196" s="7">
        <v>18</v>
      </c>
      <c r="N3196" s="7">
        <f>Produccion[[#This Row],[Cant. Bolsas]]*Produccion[[#This Row],[Kilos Bolsa]]</f>
        <v>3150</v>
      </c>
      <c r="O3196" s="8" t="s">
        <v>827</v>
      </c>
      <c r="P3196" s="29">
        <f>Produccion[[#This Row],[Kilos Producidos]]*VLOOKUP(Produccion[[#This Row],[PRODUCTO]],ValorXKG[#All],2,FALSE)</f>
        <v>315000</v>
      </c>
    </row>
    <row r="3197" spans="4:16" x14ac:dyDescent="0.25">
      <c r="D3197" s="4" t="s">
        <v>826</v>
      </c>
      <c r="E3197" s="5">
        <v>45044</v>
      </c>
      <c r="F3197" s="6">
        <v>0.20833333333333334</v>
      </c>
      <c r="G3197" s="6">
        <v>0.25</v>
      </c>
      <c r="H3197" s="6">
        <f>MOD(Produccion[HORA FIN]-Produccion[HORA INICIO],1)</f>
        <v>4.1666666666666657E-2</v>
      </c>
      <c r="I3197" s="16" t="s">
        <v>22</v>
      </c>
      <c r="J3197" s="7" t="s">
        <v>788</v>
      </c>
      <c r="K3197" s="7" t="s">
        <v>23</v>
      </c>
      <c r="L3197" s="7"/>
      <c r="M3197" s="7"/>
      <c r="N3197" s="7">
        <f>Produccion[[#This Row],[Cant. Bolsas]]*Produccion[[#This Row],[Kilos Bolsa]]</f>
        <v>0</v>
      </c>
      <c r="O3197" s="8" t="s">
        <v>49</v>
      </c>
      <c r="P3197" s="29">
        <f>Produccion[[#This Row],[Kilos Producidos]]*VLOOKUP(Produccion[[#This Row],[PRODUCTO]],ValorXKG[#All],2,FALSE)</f>
        <v>0</v>
      </c>
    </row>
    <row r="3198" spans="4:16" x14ac:dyDescent="0.25">
      <c r="D3198" s="4" t="s">
        <v>825</v>
      </c>
      <c r="E3198" s="5">
        <v>45048</v>
      </c>
      <c r="F3198" s="6">
        <v>0.25</v>
      </c>
      <c r="G3198" s="6">
        <v>0.32291666666666669</v>
      </c>
      <c r="H3198" s="6">
        <f>MOD(Produccion[HORA FIN]-Produccion[HORA INICIO],1)</f>
        <v>7.2916666666666685E-2</v>
      </c>
      <c r="I3198" s="16" t="s">
        <v>22</v>
      </c>
      <c r="J3198" s="7" t="s">
        <v>783</v>
      </c>
      <c r="K3198" s="7" t="s">
        <v>23</v>
      </c>
      <c r="L3198" s="7"/>
      <c r="M3198" s="7"/>
      <c r="N3198" s="7">
        <f>Produccion[[#This Row],[Cant. Bolsas]]*Produccion[[#This Row],[Kilos Bolsa]]</f>
        <v>0</v>
      </c>
      <c r="O3198" s="8" t="s">
        <v>45</v>
      </c>
      <c r="P3198" s="29">
        <f>Produccion[[#This Row],[Kilos Producidos]]*VLOOKUP(Produccion[[#This Row],[PRODUCTO]],ValorXKG[#All],2,FALSE)</f>
        <v>0</v>
      </c>
    </row>
    <row r="3199" spans="4:16" x14ac:dyDescent="0.25">
      <c r="D3199" s="4" t="s">
        <v>825</v>
      </c>
      <c r="E3199" s="5">
        <v>45048</v>
      </c>
      <c r="F3199" s="6">
        <v>0.32291666666666669</v>
      </c>
      <c r="G3199" s="6">
        <v>0.5</v>
      </c>
      <c r="H3199" s="6">
        <f>MOD(Produccion[HORA FIN]-Produccion[HORA INICIO],1)</f>
        <v>0.17708333333333331</v>
      </c>
      <c r="I3199" s="16" t="s">
        <v>760</v>
      </c>
      <c r="J3199" s="7" t="s">
        <v>783</v>
      </c>
      <c r="K3199" s="7" t="s">
        <v>32</v>
      </c>
      <c r="L3199" s="7">
        <v>60</v>
      </c>
      <c r="M3199" s="7">
        <v>30</v>
      </c>
      <c r="N3199" s="7">
        <f>Produccion[[#This Row],[Cant. Bolsas]]*Produccion[[#This Row],[Kilos Bolsa]]</f>
        <v>1800</v>
      </c>
      <c r="O3199" s="8" t="s">
        <v>827</v>
      </c>
      <c r="P3199" s="29">
        <f>Produccion[[#This Row],[Kilos Producidos]]*VLOOKUP(Produccion[[#This Row],[PRODUCTO]],ValorXKG[#All],2,FALSE)</f>
        <v>207000</v>
      </c>
    </row>
    <row r="3200" spans="4:16" x14ac:dyDescent="0.25">
      <c r="D3200" s="4" t="s">
        <v>825</v>
      </c>
      <c r="E3200" s="5">
        <v>45048</v>
      </c>
      <c r="F3200" s="6">
        <v>0.5</v>
      </c>
      <c r="G3200" s="6">
        <v>0.58333333333333337</v>
      </c>
      <c r="H3200" s="6">
        <f>MOD(Produccion[HORA FIN]-Produccion[HORA INICIO],1)</f>
        <v>8.333333333333337E-2</v>
      </c>
      <c r="I3200" s="16" t="s">
        <v>62</v>
      </c>
      <c r="J3200" s="7" t="s">
        <v>783</v>
      </c>
      <c r="K3200" s="7" t="s">
        <v>331</v>
      </c>
      <c r="L3200" s="7">
        <v>20</v>
      </c>
      <c r="M3200" s="7">
        <v>30</v>
      </c>
      <c r="N3200" s="7">
        <f>Produccion[[#This Row],[Cant. Bolsas]]*Produccion[[#This Row],[Kilos Bolsa]]</f>
        <v>600</v>
      </c>
      <c r="O3200" s="8" t="s">
        <v>827</v>
      </c>
      <c r="P3200" s="29">
        <f>Produccion[[#This Row],[Kilos Producidos]]*VLOOKUP(Produccion[[#This Row],[PRODUCTO]],ValorXKG[#All],2,FALSE)</f>
        <v>69000</v>
      </c>
    </row>
    <row r="3201" spans="4:16" x14ac:dyDescent="0.25">
      <c r="D3201" s="4" t="s">
        <v>824</v>
      </c>
      <c r="E3201" s="5">
        <v>45048</v>
      </c>
      <c r="F3201" s="6">
        <v>0.58333333333333337</v>
      </c>
      <c r="G3201" s="6">
        <v>0.72916666666666663</v>
      </c>
      <c r="H3201" s="6">
        <f>MOD(Produccion[HORA FIN]-Produccion[HORA INICIO],1)</f>
        <v>0.14583333333333326</v>
      </c>
      <c r="I3201" s="16" t="s">
        <v>206</v>
      </c>
      <c r="J3201" s="7" t="s">
        <v>595</v>
      </c>
      <c r="K3201" s="7" t="s">
        <v>331</v>
      </c>
      <c r="L3201" s="7">
        <v>32</v>
      </c>
      <c r="M3201" s="7">
        <v>30</v>
      </c>
      <c r="N3201" s="7">
        <f>Produccion[[#This Row],[Cant. Bolsas]]*Produccion[[#This Row],[Kilos Bolsa]]</f>
        <v>960</v>
      </c>
      <c r="O3201" s="8" t="s">
        <v>827</v>
      </c>
      <c r="P3201" s="29">
        <f>Produccion[[#This Row],[Kilos Producidos]]*VLOOKUP(Produccion[[#This Row],[PRODUCTO]],ValorXKG[#All],2,FALSE)</f>
        <v>110400</v>
      </c>
    </row>
    <row r="3202" spans="4:16" x14ac:dyDescent="0.25">
      <c r="D3202" s="4" t="s">
        <v>824</v>
      </c>
      <c r="E3202" s="5">
        <v>45048</v>
      </c>
      <c r="F3202" s="6">
        <v>0.72916666666666663</v>
      </c>
      <c r="G3202" s="6">
        <v>0.77777777777777779</v>
      </c>
      <c r="H3202" s="6">
        <f>MOD(Produccion[HORA FIN]-Produccion[HORA INICIO],1)</f>
        <v>4.861111111111116E-2</v>
      </c>
      <c r="I3202" s="16" t="s">
        <v>22</v>
      </c>
      <c r="J3202" s="7" t="s">
        <v>595</v>
      </c>
      <c r="K3202" s="7" t="s">
        <v>23</v>
      </c>
      <c r="L3202" s="7"/>
      <c r="M3202" s="7"/>
      <c r="N3202" s="7">
        <f>Produccion[[#This Row],[Cant. Bolsas]]*Produccion[[#This Row],[Kilos Bolsa]]</f>
        <v>0</v>
      </c>
      <c r="O3202" s="8" t="s">
        <v>28</v>
      </c>
      <c r="P3202" s="29">
        <f>Produccion[[#This Row],[Kilos Producidos]]*VLOOKUP(Produccion[[#This Row],[PRODUCTO]],ValorXKG[#All],2,FALSE)</f>
        <v>0</v>
      </c>
    </row>
    <row r="3203" spans="4:16" x14ac:dyDescent="0.25">
      <c r="D3203" s="4" t="s">
        <v>824</v>
      </c>
      <c r="E3203" s="5">
        <v>45048</v>
      </c>
      <c r="F3203" s="6">
        <v>0.77777777777777779</v>
      </c>
      <c r="G3203" s="6">
        <v>0.91666666666666663</v>
      </c>
      <c r="H3203" s="6">
        <f>MOD(Produccion[HORA FIN]-Produccion[HORA INICIO],1)</f>
        <v>0.13888888888888884</v>
      </c>
      <c r="I3203" s="16" t="s">
        <v>151</v>
      </c>
      <c r="J3203" s="7" t="s">
        <v>595</v>
      </c>
      <c r="K3203" s="7" t="s">
        <v>30</v>
      </c>
      <c r="L3203" s="7">
        <v>70</v>
      </c>
      <c r="M3203" s="7">
        <v>20</v>
      </c>
      <c r="N3203" s="7">
        <f>Produccion[[#This Row],[Cant. Bolsas]]*Produccion[[#This Row],[Kilos Bolsa]]</f>
        <v>1400</v>
      </c>
      <c r="O3203" s="8" t="s">
        <v>827</v>
      </c>
      <c r="P3203" s="29">
        <f>Produccion[[#This Row],[Kilos Producidos]]*VLOOKUP(Produccion[[#This Row],[PRODUCTO]],ValorXKG[#All],2,FALSE)</f>
        <v>126000</v>
      </c>
    </row>
    <row r="3204" spans="4:16" x14ac:dyDescent="0.25">
      <c r="D3204" s="4" t="s">
        <v>826</v>
      </c>
      <c r="E3204" s="5">
        <v>45048</v>
      </c>
      <c r="F3204" s="6">
        <v>0.91666666666666663</v>
      </c>
      <c r="G3204" s="6">
        <v>0.25</v>
      </c>
      <c r="H3204" s="6">
        <f>MOD(Produccion[HORA FIN]-Produccion[HORA INICIO],1)</f>
        <v>0.33333333333333337</v>
      </c>
      <c r="I3204" s="16" t="s">
        <v>459</v>
      </c>
      <c r="J3204" s="7" t="s">
        <v>788</v>
      </c>
      <c r="K3204" s="7" t="s">
        <v>30</v>
      </c>
      <c r="L3204" s="7">
        <v>142</v>
      </c>
      <c r="M3204" s="7">
        <v>20</v>
      </c>
      <c r="N3204" s="7">
        <f>Produccion[[#This Row],[Cant. Bolsas]]*Produccion[[#This Row],[Kilos Bolsa]]</f>
        <v>2840</v>
      </c>
      <c r="O3204" s="8" t="s">
        <v>827</v>
      </c>
      <c r="P3204" s="29">
        <f>Produccion[[#This Row],[Kilos Producidos]]*VLOOKUP(Produccion[[#This Row],[PRODUCTO]],ValorXKG[#All],2,FALSE)</f>
        <v>255600</v>
      </c>
    </row>
    <row r="3205" spans="4:16" x14ac:dyDescent="0.25">
      <c r="D3205" s="4" t="s">
        <v>825</v>
      </c>
      <c r="E3205" s="5">
        <v>45049</v>
      </c>
      <c r="F3205" s="6">
        <v>0.25</v>
      </c>
      <c r="G3205" s="6">
        <v>0.58333333333333337</v>
      </c>
      <c r="H3205" s="6">
        <f>MOD(Produccion[HORA FIN]-Produccion[HORA INICIO],1)</f>
        <v>0.33333333333333337</v>
      </c>
      <c r="I3205" s="16" t="s">
        <v>399</v>
      </c>
      <c r="J3205" s="7" t="s">
        <v>783</v>
      </c>
      <c r="K3205" s="7" t="s">
        <v>30</v>
      </c>
      <c r="L3205" s="7">
        <v>156</v>
      </c>
      <c r="M3205" s="7">
        <v>20</v>
      </c>
      <c r="N3205" s="7">
        <f>Produccion[[#This Row],[Cant. Bolsas]]*Produccion[[#This Row],[Kilos Bolsa]]</f>
        <v>3120</v>
      </c>
      <c r="O3205" s="8" t="s">
        <v>827</v>
      </c>
      <c r="P3205" s="29">
        <f>Produccion[[#This Row],[Kilos Producidos]]*VLOOKUP(Produccion[[#This Row],[PRODUCTO]],ValorXKG[#All],2,FALSE)</f>
        <v>280800</v>
      </c>
    </row>
    <row r="3206" spans="4:16" x14ac:dyDescent="0.25">
      <c r="D3206" s="4" t="s">
        <v>824</v>
      </c>
      <c r="E3206" s="5">
        <v>45049</v>
      </c>
      <c r="F3206" s="6">
        <v>0.58333333333333337</v>
      </c>
      <c r="G3206" s="6">
        <v>0.64930555555555558</v>
      </c>
      <c r="H3206" s="6">
        <f>MOD(Produccion[HORA FIN]-Produccion[HORA INICIO],1)</f>
        <v>6.597222222222221E-2</v>
      </c>
      <c r="I3206" s="16" t="s">
        <v>301</v>
      </c>
      <c r="J3206" s="7" t="s">
        <v>74</v>
      </c>
      <c r="K3206" s="7" t="s">
        <v>30</v>
      </c>
      <c r="L3206" s="7">
        <v>22</v>
      </c>
      <c r="M3206" s="7">
        <v>20</v>
      </c>
      <c r="N3206" s="7">
        <f>Produccion[[#This Row],[Cant. Bolsas]]*Produccion[[#This Row],[Kilos Bolsa]]</f>
        <v>440</v>
      </c>
      <c r="O3206" s="8" t="s">
        <v>827</v>
      </c>
      <c r="P3206" s="29">
        <f>Produccion[[#This Row],[Kilos Producidos]]*VLOOKUP(Produccion[[#This Row],[PRODUCTO]],ValorXKG[#All],2,FALSE)</f>
        <v>39600</v>
      </c>
    </row>
    <row r="3207" spans="4:16" x14ac:dyDescent="0.25">
      <c r="D3207" s="4" t="s">
        <v>824</v>
      </c>
      <c r="E3207" s="5">
        <v>45049</v>
      </c>
      <c r="F3207" s="6">
        <v>0.64930555555555558</v>
      </c>
      <c r="G3207" s="6">
        <v>0.70138888888888884</v>
      </c>
      <c r="H3207" s="6">
        <f>MOD(Produccion[HORA FIN]-Produccion[HORA INICIO],1)</f>
        <v>5.2083333333333259E-2</v>
      </c>
      <c r="I3207" s="16" t="s">
        <v>22</v>
      </c>
      <c r="J3207" s="7" t="s">
        <v>74</v>
      </c>
      <c r="K3207" s="7" t="s">
        <v>23</v>
      </c>
      <c r="L3207" s="7"/>
      <c r="M3207" s="7"/>
      <c r="N3207" s="7">
        <f>Produccion[[#This Row],[Cant. Bolsas]]*Produccion[[#This Row],[Kilos Bolsa]]</f>
        <v>0</v>
      </c>
      <c r="O3207" s="8" t="s">
        <v>28</v>
      </c>
      <c r="P3207" s="29">
        <f>Produccion[[#This Row],[Kilos Producidos]]*VLOOKUP(Produccion[[#This Row],[PRODUCTO]],ValorXKG[#All],2,FALSE)</f>
        <v>0</v>
      </c>
    </row>
    <row r="3208" spans="4:16" x14ac:dyDescent="0.25">
      <c r="D3208" s="4" t="s">
        <v>824</v>
      </c>
      <c r="E3208" s="5">
        <v>45049</v>
      </c>
      <c r="F3208" s="6">
        <v>0.70138888888888884</v>
      </c>
      <c r="G3208" s="6">
        <v>0.91666666666666663</v>
      </c>
      <c r="H3208" s="6">
        <f>MOD(Produccion[HORA FIN]-Produccion[HORA INICIO],1)</f>
        <v>0.21527777777777779</v>
      </c>
      <c r="I3208" s="16" t="s">
        <v>761</v>
      </c>
      <c r="J3208" s="7" t="s">
        <v>74</v>
      </c>
      <c r="K3208" s="7" t="s">
        <v>36</v>
      </c>
      <c r="L3208" s="7">
        <v>47</v>
      </c>
      <c r="M3208" s="7">
        <v>30</v>
      </c>
      <c r="N3208" s="7">
        <f>Produccion[[#This Row],[Cant. Bolsas]]*Produccion[[#This Row],[Kilos Bolsa]]</f>
        <v>1410</v>
      </c>
      <c r="O3208" s="8" t="s">
        <v>827</v>
      </c>
      <c r="P3208" s="29">
        <f>Produccion[[#This Row],[Kilos Producidos]]*VLOOKUP(Produccion[[#This Row],[PRODUCTO]],ValorXKG[#All],2,FALSE)</f>
        <v>162150</v>
      </c>
    </row>
    <row r="3209" spans="4:16" x14ac:dyDescent="0.25">
      <c r="D3209" s="4" t="s">
        <v>824</v>
      </c>
      <c r="E3209" s="5">
        <v>45049</v>
      </c>
      <c r="F3209" s="6">
        <v>0.70138888888888884</v>
      </c>
      <c r="G3209" s="6">
        <v>0.91666666666666663</v>
      </c>
      <c r="H3209" s="6">
        <f>MOD(Produccion[HORA FIN]-Produccion[HORA INICIO],1)</f>
        <v>0.21527777777777779</v>
      </c>
      <c r="I3209" s="16" t="s">
        <v>762</v>
      </c>
      <c r="J3209" s="7" t="s">
        <v>74</v>
      </c>
      <c r="K3209" s="7" t="s">
        <v>38</v>
      </c>
      <c r="L3209" s="7">
        <v>47</v>
      </c>
      <c r="M3209" s="7">
        <v>20</v>
      </c>
      <c r="N3209" s="7">
        <f>Produccion[[#This Row],[Cant. Bolsas]]*Produccion[[#This Row],[Kilos Bolsa]]</f>
        <v>940</v>
      </c>
      <c r="O3209" s="8" t="s">
        <v>827</v>
      </c>
      <c r="P3209" s="29">
        <f>Produccion[[#This Row],[Kilos Producidos]]*VLOOKUP(Produccion[[#This Row],[PRODUCTO]],ValorXKG[#All],2,FALSE)</f>
        <v>155100</v>
      </c>
    </row>
    <row r="3210" spans="4:16" x14ac:dyDescent="0.25">
      <c r="D3210" s="4" t="s">
        <v>826</v>
      </c>
      <c r="E3210" s="5">
        <v>45049</v>
      </c>
      <c r="F3210" s="6">
        <v>0.91666666666666663</v>
      </c>
      <c r="G3210" s="6">
        <v>0.25</v>
      </c>
      <c r="H3210" s="6">
        <f>MOD(Produccion[HORA FIN]-Produccion[HORA INICIO],1)</f>
        <v>0.33333333333333337</v>
      </c>
      <c r="I3210" s="16" t="s">
        <v>763</v>
      </c>
      <c r="J3210" s="7" t="s">
        <v>788</v>
      </c>
      <c r="K3210" s="7" t="s">
        <v>36</v>
      </c>
      <c r="L3210" s="7">
        <v>71</v>
      </c>
      <c r="M3210" s="7">
        <v>30</v>
      </c>
      <c r="N3210" s="7">
        <f>Produccion[[#This Row],[Cant. Bolsas]]*Produccion[[#This Row],[Kilos Bolsa]]</f>
        <v>2130</v>
      </c>
      <c r="O3210" s="8" t="s">
        <v>827</v>
      </c>
      <c r="P3210" s="29">
        <f>Produccion[[#This Row],[Kilos Producidos]]*VLOOKUP(Produccion[[#This Row],[PRODUCTO]],ValorXKG[#All],2,FALSE)</f>
        <v>244950</v>
      </c>
    </row>
    <row r="3211" spans="4:16" x14ac:dyDescent="0.25">
      <c r="D3211" s="4" t="s">
        <v>826</v>
      </c>
      <c r="E3211" s="5">
        <v>45049</v>
      </c>
      <c r="F3211" s="6">
        <v>0.91666666666666663</v>
      </c>
      <c r="G3211" s="6">
        <v>0.25</v>
      </c>
      <c r="H3211" s="6">
        <f>MOD(Produccion[HORA FIN]-Produccion[HORA INICIO],1)</f>
        <v>0.33333333333333337</v>
      </c>
      <c r="I3211" s="16" t="s">
        <v>459</v>
      </c>
      <c r="J3211" s="7" t="s">
        <v>788</v>
      </c>
      <c r="K3211" s="7" t="s">
        <v>38</v>
      </c>
      <c r="L3211" s="7">
        <v>71</v>
      </c>
      <c r="M3211" s="7">
        <v>20</v>
      </c>
      <c r="N3211" s="7">
        <f>Produccion[[#This Row],[Cant. Bolsas]]*Produccion[[#This Row],[Kilos Bolsa]]</f>
        <v>1420</v>
      </c>
      <c r="O3211" s="8" t="s">
        <v>827</v>
      </c>
      <c r="P3211" s="29">
        <f>Produccion[[#This Row],[Kilos Producidos]]*VLOOKUP(Produccion[[#This Row],[PRODUCTO]],ValorXKG[#All],2,FALSE)</f>
        <v>234300</v>
      </c>
    </row>
    <row r="3212" spans="4:16" x14ac:dyDescent="0.25">
      <c r="D3212" s="4" t="s">
        <v>825</v>
      </c>
      <c r="E3212" s="5">
        <v>45050</v>
      </c>
      <c r="F3212" s="6">
        <v>0.25</v>
      </c>
      <c r="G3212" s="6">
        <v>0.46875</v>
      </c>
      <c r="H3212" s="6">
        <f>MOD(Produccion[HORA FIN]-Produccion[HORA INICIO],1)</f>
        <v>0.21875</v>
      </c>
      <c r="I3212" s="16" t="s">
        <v>80</v>
      </c>
      <c r="J3212" s="7" t="s">
        <v>783</v>
      </c>
      <c r="K3212" s="7" t="s">
        <v>36</v>
      </c>
      <c r="L3212" s="7">
        <v>42</v>
      </c>
      <c r="M3212" s="7">
        <v>30</v>
      </c>
      <c r="N3212" s="7">
        <f>Produccion[[#This Row],[Cant. Bolsas]]*Produccion[[#This Row],[Kilos Bolsa]]</f>
        <v>1260</v>
      </c>
      <c r="O3212" s="8" t="s">
        <v>827</v>
      </c>
      <c r="P3212" s="29">
        <f>Produccion[[#This Row],[Kilos Producidos]]*VLOOKUP(Produccion[[#This Row],[PRODUCTO]],ValorXKG[#All],2,FALSE)</f>
        <v>144900</v>
      </c>
    </row>
    <row r="3213" spans="4:16" x14ac:dyDescent="0.25">
      <c r="D3213" s="4" t="s">
        <v>825</v>
      </c>
      <c r="E3213" s="5">
        <v>45050</v>
      </c>
      <c r="F3213" s="6">
        <v>0.25</v>
      </c>
      <c r="G3213" s="6">
        <v>0.46875</v>
      </c>
      <c r="H3213" s="6">
        <f>MOD(Produccion[HORA FIN]-Produccion[HORA INICIO],1)</f>
        <v>0.21875</v>
      </c>
      <c r="I3213" s="16" t="s">
        <v>104</v>
      </c>
      <c r="J3213" s="7" t="s">
        <v>783</v>
      </c>
      <c r="K3213" s="7" t="s">
        <v>38</v>
      </c>
      <c r="L3213" s="7">
        <v>42</v>
      </c>
      <c r="M3213" s="7">
        <v>20</v>
      </c>
      <c r="N3213" s="7">
        <f>Produccion[[#This Row],[Cant. Bolsas]]*Produccion[[#This Row],[Kilos Bolsa]]</f>
        <v>840</v>
      </c>
      <c r="O3213" s="8" t="s">
        <v>827</v>
      </c>
      <c r="P3213" s="29">
        <f>Produccion[[#This Row],[Kilos Producidos]]*VLOOKUP(Produccion[[#This Row],[PRODUCTO]],ValorXKG[#All],2,FALSE)</f>
        <v>138600</v>
      </c>
    </row>
    <row r="3214" spans="4:16" x14ac:dyDescent="0.25">
      <c r="D3214" s="4" t="s">
        <v>825</v>
      </c>
      <c r="E3214" s="5">
        <v>45050</v>
      </c>
      <c r="F3214" s="6">
        <v>0.46875</v>
      </c>
      <c r="G3214" s="6">
        <v>0.58333333333333337</v>
      </c>
      <c r="H3214" s="6">
        <f>MOD(Produccion[HORA FIN]-Produccion[HORA INICIO],1)</f>
        <v>0.11458333333333337</v>
      </c>
      <c r="I3214" s="16" t="s">
        <v>22</v>
      </c>
      <c r="J3214" s="7" t="s">
        <v>783</v>
      </c>
      <c r="K3214" s="7" t="s">
        <v>23</v>
      </c>
      <c r="L3214" s="7"/>
      <c r="M3214" s="7"/>
      <c r="N3214" s="7">
        <f>Produccion[[#This Row],[Cant. Bolsas]]*Produccion[[#This Row],[Kilos Bolsa]]</f>
        <v>0</v>
      </c>
      <c r="O3214" s="8" t="s">
        <v>45</v>
      </c>
      <c r="P3214" s="29">
        <f>Produccion[[#This Row],[Kilos Producidos]]*VLOOKUP(Produccion[[#This Row],[PRODUCTO]],ValorXKG[#All],2,FALSE)</f>
        <v>0</v>
      </c>
    </row>
    <row r="3215" spans="4:16" x14ac:dyDescent="0.25">
      <c r="D3215" s="4" t="s">
        <v>824</v>
      </c>
      <c r="E3215" s="5">
        <v>45050</v>
      </c>
      <c r="F3215" s="6">
        <v>0.58333333333333337</v>
      </c>
      <c r="G3215" s="6">
        <v>0.70138888888888884</v>
      </c>
      <c r="H3215" s="6">
        <f>MOD(Produccion[HORA FIN]-Produccion[HORA INICIO],1)</f>
        <v>0.11805555555555547</v>
      </c>
      <c r="I3215" s="16" t="s">
        <v>22</v>
      </c>
      <c r="J3215" s="7" t="s">
        <v>74</v>
      </c>
      <c r="K3215" s="7" t="s">
        <v>23</v>
      </c>
      <c r="L3215" s="7"/>
      <c r="M3215" s="7"/>
      <c r="N3215" s="7">
        <f>Produccion[[#This Row],[Cant. Bolsas]]*Produccion[[#This Row],[Kilos Bolsa]]</f>
        <v>0</v>
      </c>
      <c r="O3215" s="8" t="s">
        <v>45</v>
      </c>
      <c r="P3215" s="29">
        <f>Produccion[[#This Row],[Kilos Producidos]]*VLOOKUP(Produccion[[#This Row],[PRODUCTO]],ValorXKG[#All],2,FALSE)</f>
        <v>0</v>
      </c>
    </row>
    <row r="3216" spans="4:16" x14ac:dyDescent="0.25">
      <c r="D3216" s="4" t="s">
        <v>824</v>
      </c>
      <c r="E3216" s="5">
        <v>45050</v>
      </c>
      <c r="F3216" s="6">
        <v>0.70138888888888884</v>
      </c>
      <c r="G3216" s="6">
        <v>0.75</v>
      </c>
      <c r="H3216" s="6">
        <f>MOD(Produccion[HORA FIN]-Produccion[HORA INICIO],1)</f>
        <v>4.861111111111116E-2</v>
      </c>
      <c r="I3216" s="16" t="s">
        <v>764</v>
      </c>
      <c r="J3216" s="7" t="s">
        <v>74</v>
      </c>
      <c r="K3216" s="7" t="s">
        <v>26</v>
      </c>
      <c r="L3216" s="7">
        <v>28</v>
      </c>
      <c r="M3216" s="7">
        <v>40</v>
      </c>
      <c r="N3216" s="7">
        <f>Produccion[[#This Row],[Cant. Bolsas]]*Produccion[[#This Row],[Kilos Bolsa]]</f>
        <v>1120</v>
      </c>
      <c r="O3216" s="8" t="s">
        <v>827</v>
      </c>
      <c r="P3216" s="29">
        <f>Produccion[[#This Row],[Kilos Producidos]]*VLOOKUP(Produccion[[#This Row],[PRODUCTO]],ValorXKG[#All],2,FALSE)</f>
        <v>168000</v>
      </c>
    </row>
    <row r="3217" spans="4:16" x14ac:dyDescent="0.25">
      <c r="D3217" s="4" t="s">
        <v>824</v>
      </c>
      <c r="E3217" s="5">
        <v>45050</v>
      </c>
      <c r="F3217" s="6">
        <v>0.75</v>
      </c>
      <c r="G3217" s="6">
        <v>0.83333333333333337</v>
      </c>
      <c r="H3217" s="6">
        <f>MOD(Produccion[HORA FIN]-Produccion[HORA INICIO],1)</f>
        <v>8.333333333333337E-2</v>
      </c>
      <c r="I3217" s="16" t="s">
        <v>22</v>
      </c>
      <c r="J3217" s="7" t="s">
        <v>74</v>
      </c>
      <c r="K3217" s="7" t="s">
        <v>23</v>
      </c>
      <c r="L3217" s="7"/>
      <c r="M3217" s="7"/>
      <c r="N3217" s="7">
        <f>Produccion[[#This Row],[Cant. Bolsas]]*Produccion[[#This Row],[Kilos Bolsa]]</f>
        <v>0</v>
      </c>
      <c r="O3217" s="8" t="s">
        <v>45</v>
      </c>
      <c r="P3217" s="29">
        <f>Produccion[[#This Row],[Kilos Producidos]]*VLOOKUP(Produccion[[#This Row],[PRODUCTO]],ValorXKG[#All],2,FALSE)</f>
        <v>0</v>
      </c>
    </row>
    <row r="3218" spans="4:16" x14ac:dyDescent="0.25">
      <c r="D3218" s="4" t="s">
        <v>824</v>
      </c>
      <c r="E3218" s="5">
        <v>45050</v>
      </c>
      <c r="F3218" s="6">
        <v>0.83333333333333337</v>
      </c>
      <c r="G3218" s="6">
        <v>0.91666666666666663</v>
      </c>
      <c r="H3218" s="6">
        <f>MOD(Produccion[HORA FIN]-Produccion[HORA INICIO],1)</f>
        <v>8.3333333333333259E-2</v>
      </c>
      <c r="I3218" s="16" t="s">
        <v>765</v>
      </c>
      <c r="J3218" s="7" t="s">
        <v>74</v>
      </c>
      <c r="K3218" s="7" t="s">
        <v>26</v>
      </c>
      <c r="L3218" s="7">
        <v>31</v>
      </c>
      <c r="M3218" s="7">
        <v>40</v>
      </c>
      <c r="N3218" s="7">
        <f>Produccion[[#This Row],[Cant. Bolsas]]*Produccion[[#This Row],[Kilos Bolsa]]</f>
        <v>1240</v>
      </c>
      <c r="O3218" s="8" t="s">
        <v>827</v>
      </c>
      <c r="P3218" s="29">
        <f>Produccion[[#This Row],[Kilos Producidos]]*VLOOKUP(Produccion[[#This Row],[PRODUCTO]],ValorXKG[#All],2,FALSE)</f>
        <v>186000</v>
      </c>
    </row>
    <row r="3219" spans="4:16" x14ac:dyDescent="0.25">
      <c r="D3219" s="4" t="s">
        <v>826</v>
      </c>
      <c r="E3219" s="5">
        <v>45050</v>
      </c>
      <c r="F3219" s="6">
        <v>0.91666666666666663</v>
      </c>
      <c r="G3219" s="6">
        <v>8.3333333333333329E-2</v>
      </c>
      <c r="H3219" s="6">
        <f>MOD(Produccion[HORA FIN]-Produccion[HORA INICIO],1)</f>
        <v>0.16666666666666674</v>
      </c>
      <c r="I3219" s="16" t="s">
        <v>227</v>
      </c>
      <c r="J3219" s="7" t="s">
        <v>788</v>
      </c>
      <c r="K3219" s="7" t="s">
        <v>26</v>
      </c>
      <c r="L3219" s="7">
        <v>46</v>
      </c>
      <c r="M3219" s="7">
        <v>40</v>
      </c>
      <c r="N3219" s="7">
        <f>Produccion[[#This Row],[Cant. Bolsas]]*Produccion[[#This Row],[Kilos Bolsa]]</f>
        <v>1840</v>
      </c>
      <c r="O3219" s="8" t="s">
        <v>827</v>
      </c>
      <c r="P3219" s="29">
        <f>Produccion[[#This Row],[Kilos Producidos]]*VLOOKUP(Produccion[[#This Row],[PRODUCTO]],ValorXKG[#All],2,FALSE)</f>
        <v>276000</v>
      </c>
    </row>
    <row r="3220" spans="4:16" x14ac:dyDescent="0.25">
      <c r="D3220" s="4" t="s">
        <v>826</v>
      </c>
      <c r="E3220" s="5">
        <v>45050</v>
      </c>
      <c r="F3220" s="6">
        <v>8.3333333333333329E-2</v>
      </c>
      <c r="G3220" s="6">
        <v>0.16666666666666666</v>
      </c>
      <c r="H3220" s="6">
        <f>MOD(Produccion[HORA FIN]-Produccion[HORA INICIO],1)</f>
        <v>8.3333333333333329E-2</v>
      </c>
      <c r="I3220" s="16" t="s">
        <v>22</v>
      </c>
      <c r="J3220" s="7" t="s">
        <v>788</v>
      </c>
      <c r="K3220" s="7" t="s">
        <v>23</v>
      </c>
      <c r="L3220" s="7">
        <v>0</v>
      </c>
      <c r="M3220" s="7">
        <v>0</v>
      </c>
      <c r="N3220" s="7">
        <f>Produccion[[#This Row],[Cant. Bolsas]]*Produccion[[#This Row],[Kilos Bolsa]]</f>
        <v>0</v>
      </c>
      <c r="O3220" s="8" t="s">
        <v>28</v>
      </c>
      <c r="P3220" s="29">
        <f>Produccion[[#This Row],[Kilos Producidos]]*VLOOKUP(Produccion[[#This Row],[PRODUCTO]],ValorXKG[#All],2,FALSE)</f>
        <v>0</v>
      </c>
    </row>
    <row r="3221" spans="4:16" x14ac:dyDescent="0.25">
      <c r="D3221" s="4" t="s">
        <v>826</v>
      </c>
      <c r="E3221" s="5">
        <v>45050</v>
      </c>
      <c r="F3221" s="6">
        <v>0.16666666666666666</v>
      </c>
      <c r="G3221" s="6">
        <v>0.25</v>
      </c>
      <c r="H3221" s="6">
        <f>MOD(Produccion[HORA FIN]-Produccion[HORA INICIO],1)</f>
        <v>8.3333333333333343E-2</v>
      </c>
      <c r="I3221" s="16" t="s">
        <v>410</v>
      </c>
      <c r="J3221" s="7" t="s">
        <v>788</v>
      </c>
      <c r="K3221" s="7" t="s">
        <v>32</v>
      </c>
      <c r="L3221" s="7">
        <v>25</v>
      </c>
      <c r="M3221" s="7">
        <v>30</v>
      </c>
      <c r="N3221" s="7">
        <f>Produccion[[#This Row],[Cant. Bolsas]]*Produccion[[#This Row],[Kilos Bolsa]]</f>
        <v>750</v>
      </c>
      <c r="O3221" s="8" t="s">
        <v>827</v>
      </c>
      <c r="P3221" s="29">
        <f>Produccion[[#This Row],[Kilos Producidos]]*VLOOKUP(Produccion[[#This Row],[PRODUCTO]],ValorXKG[#All],2,FALSE)</f>
        <v>86250</v>
      </c>
    </row>
    <row r="3222" spans="4:16" x14ac:dyDescent="0.25">
      <c r="D3222" s="4" t="s">
        <v>825</v>
      </c>
      <c r="E3222" s="5">
        <v>45051</v>
      </c>
      <c r="F3222" s="6">
        <v>0.25</v>
      </c>
      <c r="G3222" s="6">
        <v>0.41666666666666669</v>
      </c>
      <c r="H3222" s="6">
        <f>MOD(Produccion[HORA FIN]-Produccion[HORA INICIO],1)</f>
        <v>0.16666666666666669</v>
      </c>
      <c r="I3222" s="16" t="s">
        <v>282</v>
      </c>
      <c r="J3222" s="7" t="s">
        <v>783</v>
      </c>
      <c r="K3222" s="7" t="s">
        <v>32</v>
      </c>
      <c r="L3222" s="7">
        <v>37</v>
      </c>
      <c r="M3222" s="7">
        <v>30</v>
      </c>
      <c r="N3222" s="7">
        <f>Produccion[[#This Row],[Cant. Bolsas]]*Produccion[[#This Row],[Kilos Bolsa]]</f>
        <v>1110</v>
      </c>
      <c r="O3222" s="8" t="s">
        <v>827</v>
      </c>
      <c r="P3222" s="29">
        <f>Produccion[[#This Row],[Kilos Producidos]]*VLOOKUP(Produccion[[#This Row],[PRODUCTO]],ValorXKG[#All],2,FALSE)</f>
        <v>127650</v>
      </c>
    </row>
    <row r="3223" spans="4:16" x14ac:dyDescent="0.25">
      <c r="D3223" s="4" t="s">
        <v>825</v>
      </c>
      <c r="E3223" s="5">
        <v>45051</v>
      </c>
      <c r="F3223" s="6">
        <v>0.41666666666666669</v>
      </c>
      <c r="G3223" s="6">
        <v>0.58333333333333337</v>
      </c>
      <c r="H3223" s="6">
        <f>MOD(Produccion[HORA FIN]-Produccion[HORA INICIO],1)</f>
        <v>0.16666666666666669</v>
      </c>
      <c r="I3223" s="16" t="s">
        <v>80</v>
      </c>
      <c r="J3223" s="7" t="s">
        <v>783</v>
      </c>
      <c r="K3223" s="7" t="s">
        <v>36</v>
      </c>
      <c r="L3223" s="7">
        <v>32</v>
      </c>
      <c r="M3223" s="7">
        <v>30</v>
      </c>
      <c r="N3223" s="7">
        <f>Produccion[[#This Row],[Cant. Bolsas]]*Produccion[[#This Row],[Kilos Bolsa]]</f>
        <v>960</v>
      </c>
      <c r="O3223" s="8" t="s">
        <v>827</v>
      </c>
      <c r="P3223" s="29">
        <f>Produccion[[#This Row],[Kilos Producidos]]*VLOOKUP(Produccion[[#This Row],[PRODUCTO]],ValorXKG[#All],2,FALSE)</f>
        <v>110400</v>
      </c>
    </row>
    <row r="3224" spans="4:16" x14ac:dyDescent="0.25">
      <c r="D3224" s="4" t="s">
        <v>825</v>
      </c>
      <c r="E3224" s="5">
        <v>45051</v>
      </c>
      <c r="F3224" s="6">
        <v>0.41666666666666669</v>
      </c>
      <c r="G3224" s="6">
        <v>0.58333333333333337</v>
      </c>
      <c r="H3224" s="6">
        <f>MOD(Produccion[HORA FIN]-Produccion[HORA INICIO],1)</f>
        <v>0.16666666666666669</v>
      </c>
      <c r="I3224" s="16" t="s">
        <v>104</v>
      </c>
      <c r="J3224" s="7" t="s">
        <v>783</v>
      </c>
      <c r="K3224" s="7" t="s">
        <v>38</v>
      </c>
      <c r="L3224" s="7">
        <v>32</v>
      </c>
      <c r="M3224" s="7">
        <v>20</v>
      </c>
      <c r="N3224" s="7">
        <f>Produccion[[#This Row],[Cant. Bolsas]]*Produccion[[#This Row],[Kilos Bolsa]]</f>
        <v>640</v>
      </c>
      <c r="O3224" s="8" t="s">
        <v>827</v>
      </c>
      <c r="P3224" s="29">
        <f>Produccion[[#This Row],[Kilos Producidos]]*VLOOKUP(Produccion[[#This Row],[PRODUCTO]],ValorXKG[#All],2,FALSE)</f>
        <v>105600</v>
      </c>
    </row>
    <row r="3225" spans="4:16" x14ac:dyDescent="0.25">
      <c r="D3225" s="4" t="s">
        <v>824</v>
      </c>
      <c r="E3225" s="5">
        <v>45051</v>
      </c>
      <c r="F3225" s="6">
        <v>0.58333333333333337</v>
      </c>
      <c r="G3225" s="6">
        <v>0.91666666666666663</v>
      </c>
      <c r="H3225" s="6">
        <f>MOD(Produccion[HORA FIN]-Produccion[HORA INICIO],1)</f>
        <v>0.33333333333333326</v>
      </c>
      <c r="I3225" s="16" t="s">
        <v>745</v>
      </c>
      <c r="J3225" s="7" t="s">
        <v>74</v>
      </c>
      <c r="K3225" s="7" t="s">
        <v>36</v>
      </c>
      <c r="L3225" s="7">
        <v>57</v>
      </c>
      <c r="M3225" s="7">
        <v>30</v>
      </c>
      <c r="N3225" s="7">
        <f>Produccion[[#This Row],[Cant. Bolsas]]*Produccion[[#This Row],[Kilos Bolsa]]</f>
        <v>1710</v>
      </c>
      <c r="O3225" s="8" t="s">
        <v>827</v>
      </c>
      <c r="P3225" s="29">
        <f>Produccion[[#This Row],[Kilos Producidos]]*VLOOKUP(Produccion[[#This Row],[PRODUCTO]],ValorXKG[#All],2,FALSE)</f>
        <v>196650</v>
      </c>
    </row>
    <row r="3226" spans="4:16" x14ac:dyDescent="0.25">
      <c r="D3226" s="4" t="s">
        <v>824</v>
      </c>
      <c r="E3226" s="5">
        <v>45051</v>
      </c>
      <c r="F3226" s="6">
        <v>0.58333333333333337</v>
      </c>
      <c r="G3226" s="6">
        <v>0.91666666666666663</v>
      </c>
      <c r="H3226" s="6">
        <f>MOD(Produccion[HORA FIN]-Produccion[HORA INICIO],1)</f>
        <v>0.33333333333333326</v>
      </c>
      <c r="I3226" s="16" t="s">
        <v>224</v>
      </c>
      <c r="J3226" s="7" t="s">
        <v>74</v>
      </c>
      <c r="K3226" s="7" t="s">
        <v>38</v>
      </c>
      <c r="L3226" s="7">
        <v>57</v>
      </c>
      <c r="M3226" s="7">
        <v>20</v>
      </c>
      <c r="N3226" s="7">
        <f>Produccion[[#This Row],[Cant. Bolsas]]*Produccion[[#This Row],[Kilos Bolsa]]</f>
        <v>1140</v>
      </c>
      <c r="O3226" s="8" t="s">
        <v>827</v>
      </c>
      <c r="P3226" s="29">
        <f>Produccion[[#This Row],[Kilos Producidos]]*VLOOKUP(Produccion[[#This Row],[PRODUCTO]],ValorXKG[#All],2,FALSE)</f>
        <v>188100</v>
      </c>
    </row>
    <row r="3227" spans="4:16" x14ac:dyDescent="0.25">
      <c r="D3227" s="4" t="s">
        <v>826</v>
      </c>
      <c r="E3227" s="5">
        <v>45051</v>
      </c>
      <c r="F3227" s="6">
        <v>0.91666666666666663</v>
      </c>
      <c r="G3227" s="6">
        <v>0.18055555555555555</v>
      </c>
      <c r="H3227" s="6">
        <f>MOD(Produccion[HORA FIN]-Produccion[HORA INICIO],1)</f>
        <v>0.26388888888888895</v>
      </c>
      <c r="I3227" s="16" t="s">
        <v>766</v>
      </c>
      <c r="J3227" s="7" t="s">
        <v>788</v>
      </c>
      <c r="K3227" s="7" t="s">
        <v>36</v>
      </c>
      <c r="L3227" s="7">
        <v>45</v>
      </c>
      <c r="M3227" s="7">
        <v>30</v>
      </c>
      <c r="N3227" s="7">
        <f>Produccion[[#This Row],[Cant. Bolsas]]*Produccion[[#This Row],[Kilos Bolsa]]</f>
        <v>1350</v>
      </c>
      <c r="O3227" s="8" t="s">
        <v>827</v>
      </c>
      <c r="P3227" s="29">
        <f>Produccion[[#This Row],[Kilos Producidos]]*VLOOKUP(Produccion[[#This Row],[PRODUCTO]],ValorXKG[#All],2,FALSE)</f>
        <v>155250</v>
      </c>
    </row>
    <row r="3228" spans="4:16" x14ac:dyDescent="0.25">
      <c r="D3228" s="4" t="s">
        <v>826</v>
      </c>
      <c r="E3228" s="5">
        <v>45051</v>
      </c>
      <c r="F3228" s="6">
        <v>0.91666666666666663</v>
      </c>
      <c r="G3228" s="6">
        <v>0.18055555555555555</v>
      </c>
      <c r="H3228" s="6">
        <f>MOD(Produccion[HORA FIN]-Produccion[HORA INICIO],1)</f>
        <v>0.26388888888888895</v>
      </c>
      <c r="I3228" s="16" t="s">
        <v>493</v>
      </c>
      <c r="J3228" s="7" t="s">
        <v>788</v>
      </c>
      <c r="K3228" s="7" t="s">
        <v>38</v>
      </c>
      <c r="L3228" s="7">
        <v>45</v>
      </c>
      <c r="M3228" s="7">
        <v>20</v>
      </c>
      <c r="N3228" s="7">
        <f>Produccion[[#This Row],[Cant. Bolsas]]*Produccion[[#This Row],[Kilos Bolsa]]</f>
        <v>900</v>
      </c>
      <c r="O3228" s="8" t="s">
        <v>827</v>
      </c>
      <c r="P3228" s="29">
        <f>Produccion[[#This Row],[Kilos Producidos]]*VLOOKUP(Produccion[[#This Row],[PRODUCTO]],ValorXKG[#All],2,FALSE)</f>
        <v>148500</v>
      </c>
    </row>
    <row r="3229" spans="4:16" x14ac:dyDescent="0.25">
      <c r="D3229" s="4" t="s">
        <v>826</v>
      </c>
      <c r="E3229" s="5">
        <v>45051</v>
      </c>
      <c r="F3229" s="6">
        <v>0.18055555555555555</v>
      </c>
      <c r="G3229" s="6">
        <v>0.25</v>
      </c>
      <c r="H3229" s="6">
        <f>MOD(Produccion[HORA FIN]-Produccion[HORA INICIO],1)</f>
        <v>6.9444444444444448E-2</v>
      </c>
      <c r="I3229" s="16" t="s">
        <v>22</v>
      </c>
      <c r="J3229" s="7" t="s">
        <v>788</v>
      </c>
      <c r="K3229" s="7" t="s">
        <v>23</v>
      </c>
      <c r="L3229" s="7">
        <v>0</v>
      </c>
      <c r="M3229" s="7">
        <v>0</v>
      </c>
      <c r="N3229" s="7">
        <f>Produccion[[#This Row],[Cant. Bolsas]]*Produccion[[#This Row],[Kilos Bolsa]]</f>
        <v>0</v>
      </c>
      <c r="O3229" s="8" t="s">
        <v>49</v>
      </c>
      <c r="P3229" s="29">
        <f>Produccion[[#This Row],[Kilos Producidos]]*VLOOKUP(Produccion[[#This Row],[PRODUCTO]],ValorXKG[#All],2,FALSE)</f>
        <v>0</v>
      </c>
    </row>
    <row r="3230" spans="4:16" x14ac:dyDescent="0.25">
      <c r="D3230" s="4" t="s">
        <v>825</v>
      </c>
      <c r="E3230" s="5">
        <v>45054</v>
      </c>
      <c r="F3230" s="6">
        <v>0.25</v>
      </c>
      <c r="G3230" s="6">
        <v>0.58333333333333337</v>
      </c>
      <c r="H3230" s="6">
        <f>MOD(Produccion[HORA FIN]-Produccion[HORA INICIO],1)</f>
        <v>0.33333333333333337</v>
      </c>
      <c r="I3230" s="16" t="s">
        <v>22</v>
      </c>
      <c r="J3230" s="7" t="s">
        <v>503</v>
      </c>
      <c r="K3230" s="7" t="s">
        <v>23</v>
      </c>
      <c r="L3230" s="7"/>
      <c r="M3230" s="7"/>
      <c r="N3230" s="7">
        <f>Produccion[[#This Row],[Cant. Bolsas]]*Produccion[[#This Row],[Kilos Bolsa]]</f>
        <v>0</v>
      </c>
      <c r="O3230" s="8" t="s">
        <v>49</v>
      </c>
      <c r="P3230" s="29">
        <f>Produccion[[#This Row],[Kilos Producidos]]*VLOOKUP(Produccion[[#This Row],[PRODUCTO]],ValorXKG[#All],2,FALSE)</f>
        <v>0</v>
      </c>
    </row>
    <row r="3231" spans="4:16" x14ac:dyDescent="0.25">
      <c r="D3231" s="4" t="s">
        <v>824</v>
      </c>
      <c r="E3231" s="5">
        <v>45054</v>
      </c>
      <c r="F3231" s="6">
        <v>0.58333333333333337</v>
      </c>
      <c r="G3231" s="6">
        <v>0.91666666666666663</v>
      </c>
      <c r="H3231" s="6">
        <f>MOD(Produccion[HORA FIN]-Produccion[HORA INICIO],1)</f>
        <v>0.33333333333333326</v>
      </c>
      <c r="I3231" s="16" t="s">
        <v>22</v>
      </c>
      <c r="J3231" s="7" t="s">
        <v>74</v>
      </c>
      <c r="K3231" s="7" t="s">
        <v>23</v>
      </c>
      <c r="L3231" s="7"/>
      <c r="M3231" s="7"/>
      <c r="N3231" s="7">
        <f>Produccion[[#This Row],[Cant. Bolsas]]*Produccion[[#This Row],[Kilos Bolsa]]</f>
        <v>0</v>
      </c>
      <c r="O3231" s="8" t="s">
        <v>45</v>
      </c>
      <c r="P3231" s="29">
        <f>Produccion[[#This Row],[Kilos Producidos]]*VLOOKUP(Produccion[[#This Row],[PRODUCTO]],ValorXKG[#All],2,FALSE)</f>
        <v>0</v>
      </c>
    </row>
    <row r="3232" spans="4:16" x14ac:dyDescent="0.25">
      <c r="D3232" s="4" t="s">
        <v>826</v>
      </c>
      <c r="E3232" s="5">
        <v>45054</v>
      </c>
      <c r="F3232" s="6">
        <v>0.91666666666666663</v>
      </c>
      <c r="G3232" s="6">
        <v>0.25</v>
      </c>
      <c r="H3232" s="6">
        <f>MOD(Produccion[HORA FIN]-Produccion[HORA INICIO],1)</f>
        <v>0.33333333333333337</v>
      </c>
      <c r="I3232" s="16" t="s">
        <v>22</v>
      </c>
      <c r="J3232" s="7" t="s">
        <v>788</v>
      </c>
      <c r="K3232" s="7" t="s">
        <v>23</v>
      </c>
      <c r="L3232" s="7"/>
      <c r="M3232" s="7"/>
      <c r="N3232" s="7">
        <f>Produccion[[#This Row],[Cant. Bolsas]]*Produccion[[#This Row],[Kilos Bolsa]]</f>
        <v>0</v>
      </c>
      <c r="O3232" s="8" t="s">
        <v>45</v>
      </c>
      <c r="P3232" s="29">
        <f>Produccion[[#This Row],[Kilos Producidos]]*VLOOKUP(Produccion[[#This Row],[PRODUCTO]],ValorXKG[#All],2,FALSE)</f>
        <v>0</v>
      </c>
    </row>
    <row r="3233" spans="4:16" x14ac:dyDescent="0.25">
      <c r="D3233" s="4" t="s">
        <v>825</v>
      </c>
      <c r="E3233" s="5">
        <v>45055</v>
      </c>
      <c r="F3233" s="6">
        <v>0.25</v>
      </c>
      <c r="G3233" s="6">
        <v>0.58333333333333337</v>
      </c>
      <c r="H3233" s="6">
        <f>MOD(Produccion[HORA FIN]-Produccion[HORA INICIO],1)</f>
        <v>0.33333333333333337</v>
      </c>
      <c r="I3233" s="16" t="s">
        <v>22</v>
      </c>
      <c r="J3233" s="7" t="s">
        <v>783</v>
      </c>
      <c r="K3233" s="7" t="s">
        <v>23</v>
      </c>
      <c r="L3233" s="7"/>
      <c r="M3233" s="7"/>
      <c r="N3233" s="7">
        <f>Produccion[[#This Row],[Cant. Bolsas]]*Produccion[[#This Row],[Kilos Bolsa]]</f>
        <v>0</v>
      </c>
      <c r="O3233" s="8" t="s">
        <v>45</v>
      </c>
      <c r="P3233" s="29">
        <f>Produccion[[#This Row],[Kilos Producidos]]*VLOOKUP(Produccion[[#This Row],[PRODUCTO]],ValorXKG[#All],2,FALSE)</f>
        <v>0</v>
      </c>
    </row>
    <row r="3234" spans="4:16" x14ac:dyDescent="0.25">
      <c r="D3234" s="4" t="s">
        <v>824</v>
      </c>
      <c r="E3234" s="5">
        <v>45055</v>
      </c>
      <c r="F3234" s="6">
        <v>0.25</v>
      </c>
      <c r="G3234" s="6">
        <v>0.58333333333333337</v>
      </c>
      <c r="H3234" s="6">
        <f>MOD(Produccion[HORA FIN]-Produccion[HORA INICIO],1)</f>
        <v>0.33333333333333337</v>
      </c>
      <c r="I3234" s="16" t="s">
        <v>22</v>
      </c>
      <c r="J3234" s="7" t="s">
        <v>74</v>
      </c>
      <c r="K3234" s="7" t="s">
        <v>23</v>
      </c>
      <c r="L3234" s="7"/>
      <c r="M3234" s="7"/>
      <c r="N3234" s="7">
        <f>Produccion[[#This Row],[Cant. Bolsas]]*Produccion[[#This Row],[Kilos Bolsa]]</f>
        <v>0</v>
      </c>
      <c r="O3234" s="8" t="s">
        <v>45</v>
      </c>
      <c r="P3234" s="29">
        <f>Produccion[[#This Row],[Kilos Producidos]]*VLOOKUP(Produccion[[#This Row],[PRODUCTO]],ValorXKG[#All],2,FALSE)</f>
        <v>0</v>
      </c>
    </row>
    <row r="3235" spans="4:16" x14ac:dyDescent="0.25">
      <c r="D3235" s="4" t="s">
        <v>826</v>
      </c>
      <c r="E3235" s="5">
        <v>45055</v>
      </c>
      <c r="F3235" s="6">
        <v>0.91666666666666663</v>
      </c>
      <c r="G3235" s="6">
        <v>0.125</v>
      </c>
      <c r="H3235" s="6">
        <f>MOD(Produccion[HORA FIN]-Produccion[HORA INICIO],1)</f>
        <v>0.20833333333333337</v>
      </c>
      <c r="I3235" s="16" t="s">
        <v>22</v>
      </c>
      <c r="J3235" s="7" t="s">
        <v>788</v>
      </c>
      <c r="K3235" s="7" t="s">
        <v>23</v>
      </c>
      <c r="L3235" s="7">
        <v>0</v>
      </c>
      <c r="M3235" s="7">
        <v>0</v>
      </c>
      <c r="N3235" s="7">
        <f>Produccion[[#This Row],[Cant. Bolsas]]*Produccion[[#This Row],[Kilos Bolsa]]</f>
        <v>0</v>
      </c>
      <c r="O3235" s="8" t="s">
        <v>45</v>
      </c>
      <c r="P3235" s="29">
        <f>Produccion[[#This Row],[Kilos Producidos]]*VLOOKUP(Produccion[[#This Row],[PRODUCTO]],ValorXKG[#All],2,FALSE)</f>
        <v>0</v>
      </c>
    </row>
    <row r="3236" spans="4:16" x14ac:dyDescent="0.25">
      <c r="D3236" s="4" t="s">
        <v>826</v>
      </c>
      <c r="E3236" s="5">
        <v>45055</v>
      </c>
      <c r="F3236" s="6">
        <v>0.125</v>
      </c>
      <c r="G3236" s="6">
        <v>0.1875</v>
      </c>
      <c r="H3236" s="6">
        <f>MOD(Produccion[HORA FIN]-Produccion[HORA INICIO],1)</f>
        <v>6.25E-2</v>
      </c>
      <c r="I3236" s="16" t="s">
        <v>315</v>
      </c>
      <c r="J3236" s="7" t="s">
        <v>788</v>
      </c>
      <c r="K3236" s="7" t="s">
        <v>32</v>
      </c>
      <c r="L3236" s="7">
        <v>7</v>
      </c>
      <c r="M3236" s="7">
        <v>30</v>
      </c>
      <c r="N3236" s="7">
        <f>Produccion[[#This Row],[Cant. Bolsas]]*Produccion[[#This Row],[Kilos Bolsa]]</f>
        <v>210</v>
      </c>
      <c r="O3236" s="8" t="s">
        <v>827</v>
      </c>
      <c r="P3236" s="29">
        <f>Produccion[[#This Row],[Kilos Producidos]]*VLOOKUP(Produccion[[#This Row],[PRODUCTO]],ValorXKG[#All],2,FALSE)</f>
        <v>24150</v>
      </c>
    </row>
    <row r="3237" spans="4:16" x14ac:dyDescent="0.25">
      <c r="D3237" s="4" t="s">
        <v>826</v>
      </c>
      <c r="E3237" s="5">
        <v>45055</v>
      </c>
      <c r="F3237" s="6">
        <v>0.1875</v>
      </c>
      <c r="G3237" s="6">
        <v>0.25</v>
      </c>
      <c r="H3237" s="6">
        <f>MOD(Produccion[HORA FIN]-Produccion[HORA INICIO],1)</f>
        <v>6.25E-2</v>
      </c>
      <c r="I3237" s="16" t="s">
        <v>12</v>
      </c>
      <c r="J3237" s="7" t="s">
        <v>788</v>
      </c>
      <c r="K3237" s="7" t="s">
        <v>32</v>
      </c>
      <c r="L3237" s="7">
        <v>10</v>
      </c>
      <c r="M3237" s="7">
        <v>30</v>
      </c>
      <c r="N3237" s="7">
        <f>Produccion[[#This Row],[Cant. Bolsas]]*Produccion[[#This Row],[Kilos Bolsa]]</f>
        <v>300</v>
      </c>
      <c r="O3237" s="8" t="s">
        <v>45</v>
      </c>
      <c r="P3237" s="29">
        <f>Produccion[[#This Row],[Kilos Producidos]]*VLOOKUP(Produccion[[#This Row],[PRODUCTO]],ValorXKG[#All],2,FALSE)</f>
        <v>34500</v>
      </c>
    </row>
    <row r="3238" spans="4:16" x14ac:dyDescent="0.25">
      <c r="D3238" s="4" t="s">
        <v>825</v>
      </c>
      <c r="E3238" s="5">
        <v>45056</v>
      </c>
      <c r="F3238" s="6">
        <v>0.25</v>
      </c>
      <c r="G3238" s="6">
        <v>0.58333333333333337</v>
      </c>
      <c r="H3238" s="6">
        <f>MOD(Produccion[HORA FIN]-Produccion[HORA INICIO],1)</f>
        <v>0.33333333333333337</v>
      </c>
      <c r="I3238" s="16" t="s">
        <v>767</v>
      </c>
      <c r="J3238" s="7" t="s">
        <v>783</v>
      </c>
      <c r="K3238" s="7" t="s">
        <v>32</v>
      </c>
      <c r="L3238" s="7">
        <v>87</v>
      </c>
      <c r="M3238" s="7">
        <v>30</v>
      </c>
      <c r="N3238" s="7">
        <f>Produccion[[#This Row],[Cant. Bolsas]]*Produccion[[#This Row],[Kilos Bolsa]]</f>
        <v>2610</v>
      </c>
      <c r="O3238" s="8" t="s">
        <v>827</v>
      </c>
      <c r="P3238" s="29">
        <f>Produccion[[#This Row],[Kilos Producidos]]*VLOOKUP(Produccion[[#This Row],[PRODUCTO]],ValorXKG[#All],2,FALSE)</f>
        <v>300150</v>
      </c>
    </row>
    <row r="3239" spans="4:16" x14ac:dyDescent="0.25">
      <c r="D3239" s="4" t="s">
        <v>824</v>
      </c>
      <c r="E3239" s="5">
        <v>45056</v>
      </c>
      <c r="F3239" s="6">
        <v>0.58333333333333337</v>
      </c>
      <c r="G3239" s="6">
        <v>0.875</v>
      </c>
      <c r="H3239" s="6">
        <f>MOD(Produccion[HORA FIN]-Produccion[HORA INICIO],1)</f>
        <v>0.29166666666666663</v>
      </c>
      <c r="I3239" s="16" t="s">
        <v>584</v>
      </c>
      <c r="J3239" s="7" t="s">
        <v>74</v>
      </c>
      <c r="K3239" s="7" t="s">
        <v>32</v>
      </c>
      <c r="L3239" s="7">
        <v>75</v>
      </c>
      <c r="M3239" s="7">
        <v>30</v>
      </c>
      <c r="N3239" s="7">
        <f>Produccion[[#This Row],[Cant. Bolsas]]*Produccion[[#This Row],[Kilos Bolsa]]</f>
        <v>2250</v>
      </c>
      <c r="O3239" s="8" t="s">
        <v>827</v>
      </c>
      <c r="P3239" s="29">
        <f>Produccion[[#This Row],[Kilos Producidos]]*VLOOKUP(Produccion[[#This Row],[PRODUCTO]],ValorXKG[#All],2,FALSE)</f>
        <v>258750</v>
      </c>
    </row>
    <row r="3240" spans="4:16" x14ac:dyDescent="0.25">
      <c r="D3240" s="4" t="s">
        <v>824</v>
      </c>
      <c r="E3240" s="5">
        <v>45056</v>
      </c>
      <c r="F3240" s="6">
        <v>0.875</v>
      </c>
      <c r="G3240" s="6">
        <v>0.91666666666666663</v>
      </c>
      <c r="H3240" s="6">
        <f>MOD(Produccion[HORA FIN]-Produccion[HORA INICIO],1)</f>
        <v>4.166666666666663E-2</v>
      </c>
      <c r="I3240" s="16" t="s">
        <v>141</v>
      </c>
      <c r="J3240" s="7" t="s">
        <v>74</v>
      </c>
      <c r="K3240" s="7" t="s">
        <v>331</v>
      </c>
      <c r="L3240" s="7">
        <v>11</v>
      </c>
      <c r="M3240" s="7">
        <v>30</v>
      </c>
      <c r="N3240" s="7">
        <f>Produccion[[#This Row],[Cant. Bolsas]]*Produccion[[#This Row],[Kilos Bolsa]]</f>
        <v>330</v>
      </c>
      <c r="O3240" s="8" t="s">
        <v>827</v>
      </c>
      <c r="P3240" s="29">
        <f>Produccion[[#This Row],[Kilos Producidos]]*VLOOKUP(Produccion[[#This Row],[PRODUCTO]],ValorXKG[#All],2,FALSE)</f>
        <v>37950</v>
      </c>
    </row>
    <row r="3241" spans="4:16" x14ac:dyDescent="0.25">
      <c r="D3241" s="4" t="s">
        <v>826</v>
      </c>
      <c r="E3241" s="5">
        <v>45056</v>
      </c>
      <c r="F3241" s="6">
        <v>0.91666666666666663</v>
      </c>
      <c r="G3241" s="6">
        <v>8.3333333333333329E-2</v>
      </c>
      <c r="H3241" s="6">
        <f>MOD(Produccion[HORA FIN]-Produccion[HORA INICIO],1)</f>
        <v>0.16666666666666674</v>
      </c>
      <c r="I3241" s="16" t="s">
        <v>652</v>
      </c>
      <c r="J3241" s="7" t="s">
        <v>788</v>
      </c>
      <c r="K3241" s="7" t="s">
        <v>331</v>
      </c>
      <c r="L3241" s="7">
        <v>41</v>
      </c>
      <c r="M3241" s="7">
        <v>30</v>
      </c>
      <c r="N3241" s="7">
        <f>Produccion[[#This Row],[Cant. Bolsas]]*Produccion[[#This Row],[Kilos Bolsa]]</f>
        <v>1230</v>
      </c>
      <c r="O3241" s="8" t="s">
        <v>827</v>
      </c>
      <c r="P3241" s="29">
        <f>Produccion[[#This Row],[Kilos Producidos]]*VLOOKUP(Produccion[[#This Row],[PRODUCTO]],ValorXKG[#All],2,FALSE)</f>
        <v>141450</v>
      </c>
    </row>
    <row r="3242" spans="4:16" x14ac:dyDescent="0.25">
      <c r="D3242" s="4" t="s">
        <v>826</v>
      </c>
      <c r="E3242" s="5">
        <v>45056</v>
      </c>
      <c r="F3242" s="6">
        <v>8.3333333333333329E-2</v>
      </c>
      <c r="G3242" s="6">
        <v>0.25</v>
      </c>
      <c r="H3242" s="6">
        <f>MOD(Produccion[HORA FIN]-Produccion[HORA INICIO],1)</f>
        <v>0.16666666666666669</v>
      </c>
      <c r="I3242" s="16" t="s">
        <v>22</v>
      </c>
      <c r="J3242" s="7" t="s">
        <v>788</v>
      </c>
      <c r="K3242" s="7" t="s">
        <v>23</v>
      </c>
      <c r="L3242" s="7"/>
      <c r="M3242" s="7"/>
      <c r="N3242" s="7">
        <f>Produccion[[#This Row],[Cant. Bolsas]]*Produccion[[#This Row],[Kilos Bolsa]]</f>
        <v>0</v>
      </c>
      <c r="O3242" s="8" t="s">
        <v>49</v>
      </c>
      <c r="P3242" s="29">
        <f>Produccion[[#This Row],[Kilos Producidos]]*VLOOKUP(Produccion[[#This Row],[PRODUCTO]],ValorXKG[#All],2,FALSE)</f>
        <v>0</v>
      </c>
    </row>
    <row r="3243" spans="4:16" x14ac:dyDescent="0.25">
      <c r="D3243" s="4" t="s">
        <v>825</v>
      </c>
      <c r="E3243" s="5">
        <v>45057</v>
      </c>
      <c r="F3243" s="6">
        <v>0.25</v>
      </c>
      <c r="G3243" s="6">
        <v>0.58333333333333337</v>
      </c>
      <c r="H3243" s="6">
        <f>MOD(Produccion[HORA FIN]-Produccion[HORA INICIO],1)</f>
        <v>0.33333333333333337</v>
      </c>
      <c r="I3243" s="16" t="s">
        <v>22</v>
      </c>
      <c r="J3243" s="7" t="s">
        <v>783</v>
      </c>
      <c r="K3243" s="7" t="s">
        <v>23</v>
      </c>
      <c r="L3243" s="7"/>
      <c r="M3243" s="7"/>
      <c r="N3243" s="7">
        <f>Produccion[[#This Row],[Cant. Bolsas]]*Produccion[[#This Row],[Kilos Bolsa]]</f>
        <v>0</v>
      </c>
      <c r="O3243" s="8" t="s">
        <v>45</v>
      </c>
      <c r="P3243" s="29">
        <f>Produccion[[#This Row],[Kilos Producidos]]*VLOOKUP(Produccion[[#This Row],[PRODUCTO]],ValorXKG[#All],2,FALSE)</f>
        <v>0</v>
      </c>
    </row>
    <row r="3244" spans="4:16" x14ac:dyDescent="0.25">
      <c r="D3244" s="4" t="s">
        <v>824</v>
      </c>
      <c r="E3244" s="5">
        <v>45057</v>
      </c>
      <c r="F3244" s="6">
        <v>0.58333333333333337</v>
      </c>
      <c r="G3244" s="6">
        <v>0.85416666666666663</v>
      </c>
      <c r="H3244" s="6">
        <f>MOD(Produccion[HORA FIN]-Produccion[HORA INICIO],1)</f>
        <v>0.27083333333333326</v>
      </c>
      <c r="I3244" s="16" t="s">
        <v>384</v>
      </c>
      <c r="J3244" s="7" t="s">
        <v>74</v>
      </c>
      <c r="K3244" s="7" t="s">
        <v>32</v>
      </c>
      <c r="L3244" s="7">
        <v>70</v>
      </c>
      <c r="M3244" s="7">
        <v>30</v>
      </c>
      <c r="N3244" s="7">
        <f>Produccion[[#This Row],[Cant. Bolsas]]*Produccion[[#This Row],[Kilos Bolsa]]</f>
        <v>2100</v>
      </c>
      <c r="O3244" s="8" t="s">
        <v>827</v>
      </c>
      <c r="P3244" s="29">
        <f>Produccion[[#This Row],[Kilos Producidos]]*VLOOKUP(Produccion[[#This Row],[PRODUCTO]],ValorXKG[#All],2,FALSE)</f>
        <v>241500</v>
      </c>
    </row>
    <row r="3245" spans="4:16" x14ac:dyDescent="0.25">
      <c r="D3245" s="4" t="s">
        <v>824</v>
      </c>
      <c r="E3245" s="5">
        <v>45057</v>
      </c>
      <c r="F3245" s="6">
        <v>0.85416666666666663</v>
      </c>
      <c r="G3245" s="6">
        <v>0.91666666666666663</v>
      </c>
      <c r="H3245" s="6">
        <f>MOD(Produccion[HORA FIN]-Produccion[HORA INICIO],1)</f>
        <v>6.25E-2</v>
      </c>
      <c r="I3245" s="16" t="s">
        <v>22</v>
      </c>
      <c r="J3245" s="7" t="s">
        <v>74</v>
      </c>
      <c r="K3245" s="7" t="s">
        <v>23</v>
      </c>
      <c r="L3245" s="7"/>
      <c r="M3245" s="7"/>
      <c r="N3245" s="7">
        <f>Produccion[[#This Row],[Cant. Bolsas]]*Produccion[[#This Row],[Kilos Bolsa]]</f>
        <v>0</v>
      </c>
      <c r="O3245" s="8" t="s">
        <v>28</v>
      </c>
      <c r="P3245" s="29">
        <f>Produccion[[#This Row],[Kilos Producidos]]*VLOOKUP(Produccion[[#This Row],[PRODUCTO]],ValorXKG[#All],2,FALSE)</f>
        <v>0</v>
      </c>
    </row>
    <row r="3246" spans="4:16" x14ac:dyDescent="0.25">
      <c r="D3246" s="4" t="s">
        <v>826</v>
      </c>
      <c r="E3246" s="5">
        <v>45057</v>
      </c>
      <c r="F3246" s="6">
        <v>0.91666666666666663</v>
      </c>
      <c r="G3246" s="6">
        <v>0.25</v>
      </c>
      <c r="H3246" s="6">
        <f>MOD(Produccion[HORA FIN]-Produccion[HORA INICIO],1)</f>
        <v>0.33333333333333337</v>
      </c>
      <c r="I3246" s="16" t="s">
        <v>768</v>
      </c>
      <c r="J3246" s="7" t="s">
        <v>788</v>
      </c>
      <c r="K3246" s="7" t="s">
        <v>26</v>
      </c>
      <c r="L3246" s="7">
        <v>125</v>
      </c>
      <c r="M3246" s="7">
        <v>40</v>
      </c>
      <c r="N3246" s="7">
        <f>Produccion[[#This Row],[Cant. Bolsas]]*Produccion[[#This Row],[Kilos Bolsa]]</f>
        <v>5000</v>
      </c>
      <c r="O3246" s="8" t="s">
        <v>827</v>
      </c>
      <c r="P3246" s="29">
        <f>Produccion[[#This Row],[Kilos Producidos]]*VLOOKUP(Produccion[[#This Row],[PRODUCTO]],ValorXKG[#All],2,FALSE)</f>
        <v>750000</v>
      </c>
    </row>
    <row r="3247" spans="4:16" x14ac:dyDescent="0.25">
      <c r="D3247" s="4" t="s">
        <v>825</v>
      </c>
      <c r="E3247" s="5">
        <v>45058</v>
      </c>
      <c r="F3247" s="6">
        <v>0.25</v>
      </c>
      <c r="G3247" s="6">
        <v>0.375</v>
      </c>
      <c r="H3247" s="6">
        <f>MOD(Produccion[HORA FIN]-Produccion[HORA INICIO],1)</f>
        <v>0.125</v>
      </c>
      <c r="I3247" s="16" t="s">
        <v>769</v>
      </c>
      <c r="J3247" s="7" t="s">
        <v>783</v>
      </c>
      <c r="K3247" s="7" t="s">
        <v>26</v>
      </c>
      <c r="L3247" s="7">
        <v>40</v>
      </c>
      <c r="M3247" s="7">
        <v>40</v>
      </c>
      <c r="N3247" s="7">
        <f>Produccion[[#This Row],[Cant. Bolsas]]*Produccion[[#This Row],[Kilos Bolsa]]</f>
        <v>1600</v>
      </c>
      <c r="O3247" s="8" t="s">
        <v>827</v>
      </c>
      <c r="P3247" s="29">
        <f>Produccion[[#This Row],[Kilos Producidos]]*VLOOKUP(Produccion[[#This Row],[PRODUCTO]],ValorXKG[#All],2,FALSE)</f>
        <v>240000</v>
      </c>
    </row>
    <row r="3248" spans="4:16" x14ac:dyDescent="0.25">
      <c r="D3248" s="4" t="s">
        <v>825</v>
      </c>
      <c r="E3248" s="5">
        <v>45058</v>
      </c>
      <c r="F3248" s="6">
        <v>0.375</v>
      </c>
      <c r="G3248" s="6">
        <v>0.41666666666666669</v>
      </c>
      <c r="H3248" s="6">
        <f>MOD(Produccion[HORA FIN]-Produccion[HORA INICIO],1)</f>
        <v>4.1666666666666685E-2</v>
      </c>
      <c r="I3248" s="16" t="s">
        <v>22</v>
      </c>
      <c r="J3248" s="7" t="s">
        <v>783</v>
      </c>
      <c r="K3248" s="7" t="s">
        <v>23</v>
      </c>
      <c r="L3248" s="7"/>
      <c r="M3248" s="7"/>
      <c r="N3248" s="7">
        <f>Produccion[[#This Row],[Cant. Bolsas]]*Produccion[[#This Row],[Kilos Bolsa]]</f>
        <v>0</v>
      </c>
      <c r="O3248" s="8" t="s">
        <v>28</v>
      </c>
      <c r="P3248" s="29">
        <f>Produccion[[#This Row],[Kilos Producidos]]*VLOOKUP(Produccion[[#This Row],[PRODUCTO]],ValorXKG[#All],2,FALSE)</f>
        <v>0</v>
      </c>
    </row>
    <row r="3249" spans="4:16" x14ac:dyDescent="0.25">
      <c r="D3249" s="4" t="s">
        <v>825</v>
      </c>
      <c r="E3249" s="5">
        <v>45058</v>
      </c>
      <c r="F3249" s="6">
        <v>0.41666666666666669</v>
      </c>
      <c r="G3249" s="6">
        <v>0.58333333333333337</v>
      </c>
      <c r="H3249" s="6">
        <f>MOD(Produccion[HORA FIN]-Produccion[HORA INICIO],1)</f>
        <v>0.16666666666666669</v>
      </c>
      <c r="I3249" s="16" t="s">
        <v>93</v>
      </c>
      <c r="J3249" s="7" t="s">
        <v>783</v>
      </c>
      <c r="K3249" s="7" t="s">
        <v>26</v>
      </c>
      <c r="L3249" s="7">
        <v>45</v>
      </c>
      <c r="M3249" s="7">
        <v>40</v>
      </c>
      <c r="N3249" s="7">
        <f>Produccion[[#This Row],[Cant. Bolsas]]*Produccion[[#This Row],[Kilos Bolsa]]</f>
        <v>1800</v>
      </c>
      <c r="O3249" s="8" t="s">
        <v>827</v>
      </c>
      <c r="P3249" s="29">
        <f>Produccion[[#This Row],[Kilos Producidos]]*VLOOKUP(Produccion[[#This Row],[PRODUCTO]],ValorXKG[#All],2,FALSE)</f>
        <v>270000</v>
      </c>
    </row>
    <row r="3250" spans="4:16" x14ac:dyDescent="0.25">
      <c r="D3250" s="4" t="s">
        <v>824</v>
      </c>
      <c r="E3250" s="5">
        <v>45058</v>
      </c>
      <c r="F3250" s="6">
        <v>0.58333333333333337</v>
      </c>
      <c r="G3250" s="6">
        <v>0.66319444444444442</v>
      </c>
      <c r="H3250" s="6">
        <f>MOD(Produccion[HORA FIN]-Produccion[HORA INICIO],1)</f>
        <v>7.9861111111111049E-2</v>
      </c>
      <c r="I3250" s="16" t="s">
        <v>149</v>
      </c>
      <c r="J3250" s="7" t="s">
        <v>503</v>
      </c>
      <c r="K3250" s="7" t="s">
        <v>26</v>
      </c>
      <c r="L3250" s="7">
        <v>20</v>
      </c>
      <c r="M3250" s="7">
        <v>40</v>
      </c>
      <c r="N3250" s="7">
        <f>Produccion[[#This Row],[Cant. Bolsas]]*Produccion[[#This Row],[Kilos Bolsa]]</f>
        <v>800</v>
      </c>
      <c r="O3250" s="8" t="s">
        <v>827</v>
      </c>
      <c r="P3250" s="29">
        <f>Produccion[[#This Row],[Kilos Producidos]]*VLOOKUP(Produccion[[#This Row],[PRODUCTO]],ValorXKG[#All],2,FALSE)</f>
        <v>120000</v>
      </c>
    </row>
    <row r="3251" spans="4:16" x14ac:dyDescent="0.25">
      <c r="D3251" s="4" t="s">
        <v>824</v>
      </c>
      <c r="E3251" s="5">
        <v>45058</v>
      </c>
      <c r="F3251" s="6">
        <v>0.66319444444444442</v>
      </c>
      <c r="G3251" s="6">
        <v>0.75</v>
      </c>
      <c r="H3251" s="6">
        <f>MOD(Produccion[HORA FIN]-Produccion[HORA INICIO],1)</f>
        <v>8.680555555555558E-2</v>
      </c>
      <c r="I3251" s="16" t="s">
        <v>22</v>
      </c>
      <c r="J3251" s="7" t="s">
        <v>503</v>
      </c>
      <c r="K3251" s="7" t="s">
        <v>23</v>
      </c>
      <c r="L3251" s="7"/>
      <c r="M3251" s="7"/>
      <c r="N3251" s="7">
        <f>Produccion[[#This Row],[Cant. Bolsas]]*Produccion[[#This Row],[Kilos Bolsa]]</f>
        <v>0</v>
      </c>
      <c r="O3251" s="8" t="s">
        <v>41</v>
      </c>
      <c r="P3251" s="29">
        <f>Produccion[[#This Row],[Kilos Producidos]]*VLOOKUP(Produccion[[#This Row],[PRODUCTO]],ValorXKG[#All],2,FALSE)</f>
        <v>0</v>
      </c>
    </row>
    <row r="3252" spans="4:16" x14ac:dyDescent="0.25">
      <c r="D3252" s="4" t="s">
        <v>824</v>
      </c>
      <c r="E3252" s="5">
        <v>45058</v>
      </c>
      <c r="F3252" s="6">
        <v>0.75</v>
      </c>
      <c r="G3252" s="6">
        <v>0.91666666666666663</v>
      </c>
      <c r="H3252" s="6">
        <f>MOD(Produccion[HORA FIN]-Produccion[HORA INICIO],1)</f>
        <v>0.16666666666666663</v>
      </c>
      <c r="I3252" s="16" t="s">
        <v>698</v>
      </c>
      <c r="J3252" s="7" t="s">
        <v>503</v>
      </c>
      <c r="K3252" s="7" t="s">
        <v>13</v>
      </c>
      <c r="L3252" s="7">
        <v>120</v>
      </c>
      <c r="M3252" s="7">
        <v>18</v>
      </c>
      <c r="N3252" s="7">
        <f>Produccion[[#This Row],[Cant. Bolsas]]*Produccion[[#This Row],[Kilos Bolsa]]</f>
        <v>2160</v>
      </c>
      <c r="O3252" s="8" t="s">
        <v>827</v>
      </c>
      <c r="P3252" s="29">
        <f>Produccion[[#This Row],[Kilos Producidos]]*VLOOKUP(Produccion[[#This Row],[PRODUCTO]],ValorXKG[#All],2,FALSE)</f>
        <v>216000</v>
      </c>
    </row>
    <row r="3253" spans="4:16" x14ac:dyDescent="0.25">
      <c r="D3253" s="4" t="s">
        <v>826</v>
      </c>
      <c r="E3253" s="5">
        <v>45058</v>
      </c>
      <c r="F3253" s="6">
        <v>0.91666666666666663</v>
      </c>
      <c r="G3253" s="6">
        <v>0.19444444444444445</v>
      </c>
      <c r="H3253" s="6">
        <f>MOD(Produccion[HORA FIN]-Produccion[HORA INICIO],1)</f>
        <v>0.27777777777777779</v>
      </c>
      <c r="I3253" s="16" t="s">
        <v>770</v>
      </c>
      <c r="J3253" s="7" t="s">
        <v>788</v>
      </c>
      <c r="K3253" s="7" t="s">
        <v>13</v>
      </c>
      <c r="L3253" s="7">
        <v>165</v>
      </c>
      <c r="M3253" s="7">
        <v>18</v>
      </c>
      <c r="N3253" s="7">
        <f>Produccion[[#This Row],[Cant. Bolsas]]*Produccion[[#This Row],[Kilos Bolsa]]</f>
        <v>2970</v>
      </c>
      <c r="O3253" s="8" t="s">
        <v>827</v>
      </c>
      <c r="P3253" s="29">
        <f>Produccion[[#This Row],[Kilos Producidos]]*VLOOKUP(Produccion[[#This Row],[PRODUCTO]],ValorXKG[#All],2,FALSE)</f>
        <v>297000</v>
      </c>
    </row>
    <row r="3254" spans="4:16" x14ac:dyDescent="0.25">
      <c r="D3254" s="4" t="s">
        <v>826</v>
      </c>
      <c r="E3254" s="5">
        <v>45058</v>
      </c>
      <c r="F3254" s="6">
        <v>0.19444444444444445</v>
      </c>
      <c r="G3254" s="6">
        <v>0.25</v>
      </c>
      <c r="H3254" s="6">
        <f>MOD(Produccion[HORA FIN]-Produccion[HORA INICIO],1)</f>
        <v>5.5555555555555552E-2</v>
      </c>
      <c r="I3254" s="16" t="s">
        <v>22</v>
      </c>
      <c r="J3254" s="7" t="s">
        <v>788</v>
      </c>
      <c r="K3254" s="7" t="s">
        <v>23</v>
      </c>
      <c r="L3254" s="7">
        <v>0</v>
      </c>
      <c r="M3254" s="7">
        <v>0</v>
      </c>
      <c r="N3254" s="7">
        <f>Produccion[[#This Row],[Cant. Bolsas]]*Produccion[[#This Row],[Kilos Bolsa]]</f>
        <v>0</v>
      </c>
      <c r="O3254" s="8" t="s">
        <v>28</v>
      </c>
      <c r="P3254" s="29">
        <f>Produccion[[#This Row],[Kilos Producidos]]*VLOOKUP(Produccion[[#This Row],[PRODUCTO]],ValorXKG[#All],2,FALSE)</f>
        <v>0</v>
      </c>
    </row>
    <row r="3255" spans="4:16" x14ac:dyDescent="0.25">
      <c r="D3255" s="4" t="s">
        <v>825</v>
      </c>
      <c r="E3255" s="5">
        <v>45059</v>
      </c>
      <c r="F3255" s="6">
        <v>0.25</v>
      </c>
      <c r="G3255" s="6">
        <v>0.58333333333333337</v>
      </c>
      <c r="H3255" s="6">
        <f>MOD(Produccion[HORA FIN]-Produccion[HORA INICIO],1)</f>
        <v>0.33333333333333337</v>
      </c>
      <c r="I3255" s="16" t="s">
        <v>771</v>
      </c>
      <c r="J3255" s="7" t="s">
        <v>783</v>
      </c>
      <c r="K3255" s="7" t="s">
        <v>13</v>
      </c>
      <c r="L3255" s="7">
        <v>213</v>
      </c>
      <c r="M3255" s="7">
        <v>18</v>
      </c>
      <c r="N3255" s="7">
        <f>Produccion[[#This Row],[Cant. Bolsas]]*Produccion[[#This Row],[Kilos Bolsa]]</f>
        <v>3834</v>
      </c>
      <c r="O3255" s="8" t="s">
        <v>827</v>
      </c>
      <c r="P3255" s="29">
        <f>Produccion[[#This Row],[Kilos Producidos]]*VLOOKUP(Produccion[[#This Row],[PRODUCTO]],ValorXKG[#All],2,FALSE)</f>
        <v>383400</v>
      </c>
    </row>
    <row r="3256" spans="4:16" x14ac:dyDescent="0.25">
      <c r="D3256" s="4" t="s">
        <v>824</v>
      </c>
      <c r="E3256" s="5">
        <v>45059</v>
      </c>
      <c r="F3256" s="6">
        <v>0.58333333333333337</v>
      </c>
      <c r="G3256" s="6">
        <v>0.62152777777777779</v>
      </c>
      <c r="H3256" s="6">
        <f>MOD(Produccion[HORA FIN]-Produccion[HORA INICIO],1)</f>
        <v>3.819444444444442E-2</v>
      </c>
      <c r="I3256" s="16" t="s">
        <v>22</v>
      </c>
      <c r="J3256" s="7" t="s">
        <v>503</v>
      </c>
      <c r="K3256" s="7" t="s">
        <v>13</v>
      </c>
      <c r="L3256" s="7"/>
      <c r="M3256" s="7"/>
      <c r="N3256" s="7">
        <f>Produccion[[#This Row],[Cant. Bolsas]]*Produccion[[#This Row],[Kilos Bolsa]]</f>
        <v>0</v>
      </c>
      <c r="O3256" s="8" t="s">
        <v>827</v>
      </c>
      <c r="P3256" s="29">
        <f>Produccion[[#This Row],[Kilos Producidos]]*VLOOKUP(Produccion[[#This Row],[PRODUCTO]],ValorXKG[#All],2,FALSE)</f>
        <v>0</v>
      </c>
    </row>
    <row r="3257" spans="4:16" x14ac:dyDescent="0.25">
      <c r="D3257" s="4" t="s">
        <v>824</v>
      </c>
      <c r="E3257" s="5">
        <v>45059</v>
      </c>
      <c r="F3257" s="6">
        <v>0.62152777777777779</v>
      </c>
      <c r="G3257" s="6">
        <v>0.63888888888888884</v>
      </c>
      <c r="H3257" s="6">
        <f>MOD(Produccion[HORA FIN]-Produccion[HORA INICIO],1)</f>
        <v>1.7361111111111049E-2</v>
      </c>
      <c r="I3257" s="16" t="s">
        <v>22</v>
      </c>
      <c r="J3257" s="7" t="s">
        <v>503</v>
      </c>
      <c r="K3257" s="7" t="s">
        <v>23</v>
      </c>
      <c r="L3257" s="7"/>
      <c r="M3257" s="7"/>
      <c r="N3257" s="7">
        <f>Produccion[[#This Row],[Cant. Bolsas]]*Produccion[[#This Row],[Kilos Bolsa]]</f>
        <v>0</v>
      </c>
      <c r="O3257" s="8" t="s">
        <v>28</v>
      </c>
      <c r="P3257" s="29">
        <f>Produccion[[#This Row],[Kilos Producidos]]*VLOOKUP(Produccion[[#This Row],[PRODUCTO]],ValorXKG[#All],2,FALSE)</f>
        <v>0</v>
      </c>
    </row>
    <row r="3258" spans="4:16" x14ac:dyDescent="0.25">
      <c r="D3258" s="4" t="s">
        <v>824</v>
      </c>
      <c r="E3258" s="5">
        <v>45059</v>
      </c>
      <c r="F3258" s="6">
        <v>0.63888888888888884</v>
      </c>
      <c r="G3258" s="6">
        <v>0.88541666666666663</v>
      </c>
      <c r="H3258" s="6">
        <f>MOD(Produccion[HORA FIN]-Produccion[HORA INICIO],1)</f>
        <v>0.24652777777777779</v>
      </c>
      <c r="I3258" s="16" t="s">
        <v>22</v>
      </c>
      <c r="J3258" s="7" t="s">
        <v>503</v>
      </c>
      <c r="K3258" s="7" t="s">
        <v>13</v>
      </c>
      <c r="L3258" s="7">
        <v>165</v>
      </c>
      <c r="M3258" s="7">
        <v>18</v>
      </c>
      <c r="N3258" s="7">
        <f>Produccion[[#This Row],[Cant. Bolsas]]*Produccion[[#This Row],[Kilos Bolsa]]</f>
        <v>2970</v>
      </c>
      <c r="O3258" s="8" t="s">
        <v>827</v>
      </c>
      <c r="P3258" s="29">
        <f>Produccion[[#This Row],[Kilos Producidos]]*VLOOKUP(Produccion[[#This Row],[PRODUCTO]],ValorXKG[#All],2,FALSE)</f>
        <v>297000</v>
      </c>
    </row>
    <row r="3259" spans="4:16" x14ac:dyDescent="0.25">
      <c r="D3259" s="4" t="s">
        <v>824</v>
      </c>
      <c r="E3259" s="5">
        <v>45059</v>
      </c>
      <c r="F3259" s="6">
        <v>0.88541666666666663</v>
      </c>
      <c r="G3259" s="6">
        <v>0.9375</v>
      </c>
      <c r="H3259" s="6">
        <f>MOD(Produccion[HORA FIN]-Produccion[HORA INICIO],1)</f>
        <v>5.208333333333337E-2</v>
      </c>
      <c r="I3259" s="16" t="s">
        <v>22</v>
      </c>
      <c r="J3259" s="7" t="s">
        <v>503</v>
      </c>
      <c r="K3259" s="7" t="s">
        <v>23</v>
      </c>
      <c r="L3259" s="7"/>
      <c r="M3259" s="7"/>
      <c r="N3259" s="7">
        <f>Produccion[[#This Row],[Cant. Bolsas]]*Produccion[[#This Row],[Kilos Bolsa]]</f>
        <v>0</v>
      </c>
      <c r="O3259" s="8" t="s">
        <v>49</v>
      </c>
      <c r="P3259" s="29">
        <f>Produccion[[#This Row],[Kilos Producidos]]*VLOOKUP(Produccion[[#This Row],[PRODUCTO]],ValorXKG[#All],2,FALSE)</f>
        <v>0</v>
      </c>
    </row>
    <row r="3260" spans="4:16" x14ac:dyDescent="0.25">
      <c r="D3260" s="4" t="s">
        <v>826</v>
      </c>
      <c r="E3260" s="5">
        <v>45060</v>
      </c>
      <c r="F3260" s="6">
        <v>0.91666666666666663</v>
      </c>
      <c r="G3260" s="6">
        <v>0.96527777777777779</v>
      </c>
      <c r="H3260" s="6">
        <f>MOD(Produccion[HORA FIN]-Produccion[HORA INICIO],1)</f>
        <v>4.861111111111116E-2</v>
      </c>
      <c r="I3260" s="16" t="s">
        <v>22</v>
      </c>
      <c r="J3260" s="7" t="s">
        <v>788</v>
      </c>
      <c r="K3260" s="7" t="s">
        <v>23</v>
      </c>
      <c r="L3260" s="7">
        <v>0</v>
      </c>
      <c r="M3260" s="7">
        <v>0</v>
      </c>
      <c r="N3260" s="7">
        <f>Produccion[[#This Row],[Cant. Bolsas]]*Produccion[[#This Row],[Kilos Bolsa]]</f>
        <v>0</v>
      </c>
      <c r="O3260" s="8" t="s">
        <v>45</v>
      </c>
      <c r="P3260" s="29">
        <f>Produccion[[#This Row],[Kilos Producidos]]*VLOOKUP(Produccion[[#This Row],[PRODUCTO]],ValorXKG[#All],2,FALSE)</f>
        <v>0</v>
      </c>
    </row>
    <row r="3261" spans="4:16" x14ac:dyDescent="0.25">
      <c r="D3261" s="4" t="s">
        <v>826</v>
      </c>
      <c r="E3261" s="5">
        <v>45060</v>
      </c>
      <c r="F3261" s="6">
        <v>0.96527777777777779</v>
      </c>
      <c r="G3261" s="6">
        <v>0.25</v>
      </c>
      <c r="H3261" s="6">
        <f>MOD(Produccion[HORA FIN]-Produccion[HORA INICIO],1)</f>
        <v>0.28472222222222221</v>
      </c>
      <c r="I3261" s="16" t="s">
        <v>772</v>
      </c>
      <c r="J3261" s="7" t="s">
        <v>788</v>
      </c>
      <c r="K3261" s="7" t="s">
        <v>13</v>
      </c>
      <c r="L3261" s="7">
        <v>198</v>
      </c>
      <c r="M3261" s="7">
        <v>18</v>
      </c>
      <c r="N3261" s="7">
        <f>Produccion[[#This Row],[Cant. Bolsas]]*Produccion[[#This Row],[Kilos Bolsa]]</f>
        <v>3564</v>
      </c>
      <c r="O3261" s="8" t="s">
        <v>827</v>
      </c>
      <c r="P3261" s="29">
        <f>Produccion[[#This Row],[Kilos Producidos]]*VLOOKUP(Produccion[[#This Row],[PRODUCTO]],ValorXKG[#All],2,FALSE)</f>
        <v>356400</v>
      </c>
    </row>
    <row r="3262" spans="4:16" x14ac:dyDescent="0.25">
      <c r="D3262" s="4" t="s">
        <v>825</v>
      </c>
      <c r="E3262" s="5">
        <v>45061</v>
      </c>
      <c r="F3262" s="6">
        <v>0.25</v>
      </c>
      <c r="G3262" s="6">
        <v>0.33333333333333331</v>
      </c>
      <c r="H3262" s="6">
        <f>MOD(Produccion[HORA FIN]-Produccion[HORA INICIO],1)</f>
        <v>8.3333333333333315E-2</v>
      </c>
      <c r="I3262" s="16" t="s">
        <v>596</v>
      </c>
      <c r="J3262" s="7" t="s">
        <v>783</v>
      </c>
      <c r="K3262" s="7" t="s">
        <v>13</v>
      </c>
      <c r="L3262" s="7">
        <v>50</v>
      </c>
      <c r="M3262" s="7">
        <v>18</v>
      </c>
      <c r="N3262" s="7">
        <f>Produccion[[#This Row],[Cant. Bolsas]]*Produccion[[#This Row],[Kilos Bolsa]]</f>
        <v>900</v>
      </c>
      <c r="O3262" s="8" t="s">
        <v>827</v>
      </c>
      <c r="P3262" s="29">
        <f>Produccion[[#This Row],[Kilos Producidos]]*VLOOKUP(Produccion[[#This Row],[PRODUCTO]],ValorXKG[#All],2,FALSE)</f>
        <v>90000</v>
      </c>
    </row>
    <row r="3263" spans="4:16" x14ac:dyDescent="0.25">
      <c r="D3263" s="4" t="s">
        <v>825</v>
      </c>
      <c r="E3263" s="5">
        <v>45061</v>
      </c>
      <c r="F3263" s="6">
        <v>0.33333333333333331</v>
      </c>
      <c r="G3263" s="6">
        <v>0.35416666666666669</v>
      </c>
      <c r="H3263" s="6">
        <f>MOD(Produccion[HORA FIN]-Produccion[HORA INICIO],1)</f>
        <v>2.083333333333337E-2</v>
      </c>
      <c r="I3263" s="16" t="s">
        <v>22</v>
      </c>
      <c r="J3263" s="7" t="s">
        <v>783</v>
      </c>
      <c r="K3263" s="7" t="s">
        <v>23</v>
      </c>
      <c r="L3263" s="7"/>
      <c r="M3263" s="7"/>
      <c r="N3263" s="7">
        <f>Produccion[[#This Row],[Cant. Bolsas]]*Produccion[[#This Row],[Kilos Bolsa]]</f>
        <v>0</v>
      </c>
      <c r="O3263" s="8" t="s">
        <v>28</v>
      </c>
      <c r="P3263" s="29">
        <f>Produccion[[#This Row],[Kilos Producidos]]*VLOOKUP(Produccion[[#This Row],[PRODUCTO]],ValorXKG[#All],2,FALSE)</f>
        <v>0</v>
      </c>
    </row>
    <row r="3264" spans="4:16" x14ac:dyDescent="0.25">
      <c r="D3264" s="4" t="s">
        <v>825</v>
      </c>
      <c r="E3264" s="5">
        <v>45061</v>
      </c>
      <c r="F3264" s="6">
        <v>0.35416666666666669</v>
      </c>
      <c r="G3264" s="6">
        <v>0.41666666666666669</v>
      </c>
      <c r="H3264" s="6">
        <f>MOD(Produccion[HORA FIN]-Produccion[HORA INICIO],1)</f>
        <v>6.25E-2</v>
      </c>
      <c r="I3264" s="16" t="s">
        <v>773</v>
      </c>
      <c r="J3264" s="7" t="s">
        <v>783</v>
      </c>
      <c r="K3264" s="7" t="s">
        <v>13</v>
      </c>
      <c r="L3264" s="7">
        <v>42</v>
      </c>
      <c r="M3264" s="7">
        <v>18</v>
      </c>
      <c r="N3264" s="7">
        <f>Produccion[[#This Row],[Cant. Bolsas]]*Produccion[[#This Row],[Kilos Bolsa]]</f>
        <v>756</v>
      </c>
      <c r="O3264" s="8" t="s">
        <v>827</v>
      </c>
      <c r="P3264" s="29">
        <f>Produccion[[#This Row],[Kilos Producidos]]*VLOOKUP(Produccion[[#This Row],[PRODUCTO]],ValorXKG[#All],2,FALSE)</f>
        <v>75600</v>
      </c>
    </row>
    <row r="3265" spans="4:16" x14ac:dyDescent="0.25">
      <c r="D3265" s="4" t="s">
        <v>825</v>
      </c>
      <c r="E3265" s="5">
        <v>45061</v>
      </c>
      <c r="F3265" s="6">
        <v>0.41666666666666669</v>
      </c>
      <c r="G3265" s="6">
        <v>0.45833333333333331</v>
      </c>
      <c r="H3265" s="6">
        <f>MOD(Produccion[HORA FIN]-Produccion[HORA INICIO],1)</f>
        <v>4.166666666666663E-2</v>
      </c>
      <c r="I3265" s="16" t="s">
        <v>22</v>
      </c>
      <c r="J3265" s="7" t="s">
        <v>783</v>
      </c>
      <c r="K3265" s="7" t="s">
        <v>23</v>
      </c>
      <c r="L3265" s="7"/>
      <c r="M3265" s="7"/>
      <c r="N3265" s="7">
        <f>Produccion[[#This Row],[Cant. Bolsas]]*Produccion[[#This Row],[Kilos Bolsa]]</f>
        <v>0</v>
      </c>
      <c r="O3265" s="8" t="s">
        <v>45</v>
      </c>
      <c r="P3265" s="29">
        <f>Produccion[[#This Row],[Kilos Producidos]]*VLOOKUP(Produccion[[#This Row],[PRODUCTO]],ValorXKG[#All],2,FALSE)</f>
        <v>0</v>
      </c>
    </row>
    <row r="3266" spans="4:16" x14ac:dyDescent="0.25">
      <c r="D3266" s="4" t="s">
        <v>825</v>
      </c>
      <c r="E3266" s="5">
        <v>45061</v>
      </c>
      <c r="F3266" s="6">
        <v>0.45833333333333331</v>
      </c>
      <c r="G3266" s="6">
        <v>0.58333333333333337</v>
      </c>
      <c r="H3266" s="6">
        <f>MOD(Produccion[HORA FIN]-Produccion[HORA INICIO],1)</f>
        <v>0.12500000000000006</v>
      </c>
      <c r="I3266" s="16" t="s">
        <v>774</v>
      </c>
      <c r="J3266" s="7" t="s">
        <v>783</v>
      </c>
      <c r="K3266" s="7" t="s">
        <v>13</v>
      </c>
      <c r="L3266" s="7">
        <v>80</v>
      </c>
      <c r="M3266" s="7">
        <v>18</v>
      </c>
      <c r="N3266" s="7">
        <f>Produccion[[#This Row],[Cant. Bolsas]]*Produccion[[#This Row],[Kilos Bolsa]]</f>
        <v>1440</v>
      </c>
      <c r="O3266" s="8" t="s">
        <v>827</v>
      </c>
      <c r="P3266" s="29">
        <f>Produccion[[#This Row],[Kilos Producidos]]*VLOOKUP(Produccion[[#This Row],[PRODUCTO]],ValorXKG[#All],2,FALSE)</f>
        <v>144000</v>
      </c>
    </row>
    <row r="3267" spans="4:16" x14ac:dyDescent="0.25">
      <c r="D3267" s="4" t="s">
        <v>824</v>
      </c>
      <c r="E3267" s="5">
        <v>45061</v>
      </c>
      <c r="F3267" s="6">
        <v>0.58333333333333337</v>
      </c>
      <c r="G3267" s="6">
        <v>0.71875</v>
      </c>
      <c r="H3267" s="6">
        <f>MOD(Produccion[HORA FIN]-Produccion[HORA INICIO],1)</f>
        <v>0.13541666666666663</v>
      </c>
      <c r="I3267" s="16" t="s">
        <v>775</v>
      </c>
      <c r="J3267" s="7" t="s">
        <v>74</v>
      </c>
      <c r="K3267" s="7" t="s">
        <v>13</v>
      </c>
      <c r="L3267" s="7">
        <v>73</v>
      </c>
      <c r="M3267" s="7">
        <v>18</v>
      </c>
      <c r="N3267" s="7">
        <f>Produccion[[#This Row],[Cant. Bolsas]]*Produccion[[#This Row],[Kilos Bolsa]]</f>
        <v>1314</v>
      </c>
      <c r="O3267" s="8" t="s">
        <v>827</v>
      </c>
      <c r="P3267" s="29">
        <f>Produccion[[#This Row],[Kilos Producidos]]*VLOOKUP(Produccion[[#This Row],[PRODUCTO]],ValorXKG[#All],2,FALSE)</f>
        <v>131400</v>
      </c>
    </row>
    <row r="3268" spans="4:16" x14ac:dyDescent="0.25">
      <c r="D3268" s="4" t="s">
        <v>824</v>
      </c>
      <c r="E3268" s="5">
        <v>45061</v>
      </c>
      <c r="F3268" s="6">
        <v>0.71875</v>
      </c>
      <c r="G3268" s="6">
        <v>0.74305555555555558</v>
      </c>
      <c r="H3268" s="6">
        <f>MOD(Produccion[HORA FIN]-Produccion[HORA INICIO],1)</f>
        <v>2.430555555555558E-2</v>
      </c>
      <c r="I3268" s="16" t="s">
        <v>22</v>
      </c>
      <c r="J3268" s="7" t="s">
        <v>74</v>
      </c>
      <c r="K3268" s="7" t="s">
        <v>23</v>
      </c>
      <c r="L3268" s="7"/>
      <c r="M3268" s="7"/>
      <c r="N3268" s="7">
        <f>Produccion[[#This Row],[Cant. Bolsas]]*Produccion[[#This Row],[Kilos Bolsa]]</f>
        <v>0</v>
      </c>
      <c r="O3268" s="8" t="s">
        <v>28</v>
      </c>
      <c r="P3268" s="29">
        <f>Produccion[[#This Row],[Kilos Producidos]]*VLOOKUP(Produccion[[#This Row],[PRODUCTO]],ValorXKG[#All],2,FALSE)</f>
        <v>0</v>
      </c>
    </row>
    <row r="3269" spans="4:16" x14ac:dyDescent="0.25">
      <c r="D3269" s="4" t="s">
        <v>824</v>
      </c>
      <c r="E3269" s="5">
        <v>45061</v>
      </c>
      <c r="F3269" s="6">
        <v>0.74305555555555558</v>
      </c>
      <c r="G3269" s="6">
        <v>0.91666666666666663</v>
      </c>
      <c r="H3269" s="6">
        <f>MOD(Produccion[HORA FIN]-Produccion[HORA INICIO],1)</f>
        <v>0.17361111111111105</v>
      </c>
      <c r="I3269" s="16" t="s">
        <v>776</v>
      </c>
      <c r="J3269" s="7" t="s">
        <v>74</v>
      </c>
      <c r="K3269" s="7" t="s">
        <v>13</v>
      </c>
      <c r="L3269" s="7">
        <v>101</v>
      </c>
      <c r="M3269" s="7">
        <v>18</v>
      </c>
      <c r="N3269" s="7">
        <f>Produccion[[#This Row],[Cant. Bolsas]]*Produccion[[#This Row],[Kilos Bolsa]]</f>
        <v>1818</v>
      </c>
      <c r="O3269" s="8" t="s">
        <v>827</v>
      </c>
      <c r="P3269" s="29">
        <f>Produccion[[#This Row],[Kilos Producidos]]*VLOOKUP(Produccion[[#This Row],[PRODUCTO]],ValorXKG[#All],2,FALSE)</f>
        <v>181800</v>
      </c>
    </row>
    <row r="3270" spans="4:16" x14ac:dyDescent="0.25">
      <c r="D3270" s="4" t="s">
        <v>826</v>
      </c>
      <c r="E3270" s="5">
        <v>45061</v>
      </c>
      <c r="F3270" s="6">
        <v>0.91666666666666663</v>
      </c>
      <c r="G3270" s="6">
        <v>0.97222222222222221</v>
      </c>
      <c r="H3270" s="6">
        <f>MOD(Produccion[HORA FIN]-Produccion[HORA INICIO],1)</f>
        <v>5.555555555555558E-2</v>
      </c>
      <c r="I3270" s="16" t="s">
        <v>777</v>
      </c>
      <c r="J3270" s="7" t="s">
        <v>788</v>
      </c>
      <c r="K3270" s="7" t="s">
        <v>13</v>
      </c>
      <c r="L3270" s="7">
        <v>27</v>
      </c>
      <c r="M3270" s="7">
        <v>18</v>
      </c>
      <c r="N3270" s="7">
        <f>Produccion[[#This Row],[Cant. Bolsas]]*Produccion[[#This Row],[Kilos Bolsa]]</f>
        <v>486</v>
      </c>
      <c r="O3270" s="8" t="s">
        <v>827</v>
      </c>
      <c r="P3270" s="29">
        <f>Produccion[[#This Row],[Kilos Producidos]]*VLOOKUP(Produccion[[#This Row],[PRODUCTO]],ValorXKG[#All],2,FALSE)</f>
        <v>48600</v>
      </c>
    </row>
    <row r="3271" spans="4:16" x14ac:dyDescent="0.25">
      <c r="D3271" s="4" t="s">
        <v>826</v>
      </c>
      <c r="E3271" s="5">
        <v>45061</v>
      </c>
      <c r="F3271" s="6">
        <v>0.97222222222222221</v>
      </c>
      <c r="G3271" s="6">
        <v>0.125</v>
      </c>
      <c r="H3271" s="6">
        <f>MOD(Produccion[HORA FIN]-Produccion[HORA INICIO],1)</f>
        <v>0.15277777777777779</v>
      </c>
      <c r="I3271" s="16" t="s">
        <v>22</v>
      </c>
      <c r="J3271" s="7" t="s">
        <v>788</v>
      </c>
      <c r="K3271" s="7" t="s">
        <v>23</v>
      </c>
      <c r="L3271" s="7">
        <v>0</v>
      </c>
      <c r="M3271" s="7">
        <v>0</v>
      </c>
      <c r="N3271" s="7">
        <f>Produccion[[#This Row],[Cant. Bolsas]]*Produccion[[#This Row],[Kilos Bolsa]]</f>
        <v>0</v>
      </c>
      <c r="O3271" s="8" t="s">
        <v>45</v>
      </c>
      <c r="P3271" s="29">
        <f>Produccion[[#This Row],[Kilos Producidos]]*VLOOKUP(Produccion[[#This Row],[PRODUCTO]],ValorXKG[#All],2,FALSE)</f>
        <v>0</v>
      </c>
    </row>
    <row r="3272" spans="4:16" x14ac:dyDescent="0.25">
      <c r="D3272" s="4" t="s">
        <v>826</v>
      </c>
      <c r="E3272" s="5">
        <v>45061</v>
      </c>
      <c r="F3272" s="6">
        <v>0.125</v>
      </c>
      <c r="G3272" s="6">
        <v>0.25</v>
      </c>
      <c r="H3272" s="6">
        <f>MOD(Produccion[HORA FIN]-Produccion[HORA INICIO],1)</f>
        <v>0.125</v>
      </c>
      <c r="I3272" s="16" t="s">
        <v>743</v>
      </c>
      <c r="J3272" s="7" t="s">
        <v>788</v>
      </c>
      <c r="K3272" s="7" t="s">
        <v>30</v>
      </c>
      <c r="L3272" s="7">
        <v>62</v>
      </c>
      <c r="M3272" s="7">
        <v>20</v>
      </c>
      <c r="N3272" s="7">
        <f>Produccion[[#This Row],[Cant. Bolsas]]*Produccion[[#This Row],[Kilos Bolsa]]</f>
        <v>1240</v>
      </c>
      <c r="O3272" s="8" t="s">
        <v>827</v>
      </c>
      <c r="P3272" s="29">
        <f>Produccion[[#This Row],[Kilos Producidos]]*VLOOKUP(Produccion[[#This Row],[PRODUCTO]],ValorXKG[#All],2,FALSE)</f>
        <v>111600</v>
      </c>
    </row>
    <row r="3273" spans="4:16" x14ac:dyDescent="0.25">
      <c r="D3273" s="4" t="s">
        <v>825</v>
      </c>
      <c r="E3273" s="5">
        <v>45062</v>
      </c>
      <c r="F3273" s="6">
        <v>0.25</v>
      </c>
      <c r="G3273" s="6">
        <v>0.58333333333333337</v>
      </c>
      <c r="H3273" s="6">
        <f>MOD(Produccion[HORA FIN]-Produccion[HORA INICIO],1)</f>
        <v>0.33333333333333337</v>
      </c>
      <c r="I3273" s="16" t="s">
        <v>746</v>
      </c>
      <c r="J3273" s="7" t="s">
        <v>503</v>
      </c>
      <c r="K3273" s="7" t="s">
        <v>30</v>
      </c>
      <c r="L3273" s="7">
        <v>158</v>
      </c>
      <c r="M3273" s="7">
        <v>20</v>
      </c>
      <c r="N3273" s="7">
        <f>Produccion[[#This Row],[Cant. Bolsas]]*Produccion[[#This Row],[Kilos Bolsa]]</f>
        <v>3160</v>
      </c>
      <c r="O3273" s="8" t="s">
        <v>827</v>
      </c>
      <c r="P3273" s="29">
        <f>Produccion[[#This Row],[Kilos Producidos]]*VLOOKUP(Produccion[[#This Row],[PRODUCTO]],ValorXKG[#All],2,FALSE)</f>
        <v>284400</v>
      </c>
    </row>
    <row r="3274" spans="4:16" x14ac:dyDescent="0.25">
      <c r="D3274" s="4" t="s">
        <v>824</v>
      </c>
      <c r="E3274" s="5">
        <v>45062</v>
      </c>
      <c r="F3274" s="6">
        <v>0.58333333333333337</v>
      </c>
      <c r="G3274" s="6">
        <v>0.91666666666666663</v>
      </c>
      <c r="H3274" s="6">
        <f>MOD(Produccion[HORA FIN]-Produccion[HORA INICIO],1)</f>
        <v>0.33333333333333326</v>
      </c>
      <c r="I3274" s="16" t="s">
        <v>410</v>
      </c>
      <c r="J3274" s="7" t="s">
        <v>74</v>
      </c>
      <c r="K3274" s="7" t="s">
        <v>30</v>
      </c>
      <c r="L3274" s="7">
        <v>150</v>
      </c>
      <c r="M3274" s="7">
        <v>20</v>
      </c>
      <c r="N3274" s="7">
        <f>Produccion[[#This Row],[Cant. Bolsas]]*Produccion[[#This Row],[Kilos Bolsa]]</f>
        <v>3000</v>
      </c>
      <c r="O3274" s="8" t="s">
        <v>827</v>
      </c>
      <c r="P3274" s="29">
        <f>Produccion[[#This Row],[Kilos Producidos]]*VLOOKUP(Produccion[[#This Row],[PRODUCTO]],ValorXKG[#All],2,FALSE)</f>
        <v>270000</v>
      </c>
    </row>
    <row r="3275" spans="4:16" x14ac:dyDescent="0.25">
      <c r="D3275" s="4" t="s">
        <v>826</v>
      </c>
      <c r="E3275" s="5">
        <v>45062</v>
      </c>
      <c r="F3275" s="6">
        <v>0.91666666666666663</v>
      </c>
      <c r="G3275" s="6"/>
      <c r="H3275" s="6">
        <f>MOD(Produccion[HORA FIN]-Produccion[HORA INICIO],1)</f>
        <v>8.333333333333337E-2</v>
      </c>
      <c r="I3275" s="16" t="s">
        <v>22</v>
      </c>
      <c r="J3275" s="7" t="s">
        <v>788</v>
      </c>
      <c r="K3275" s="7" t="s">
        <v>23</v>
      </c>
      <c r="L3275" s="7">
        <v>0</v>
      </c>
      <c r="M3275" s="7">
        <v>0</v>
      </c>
      <c r="N3275" s="7">
        <f>Produccion[[#This Row],[Cant. Bolsas]]*Produccion[[#This Row],[Kilos Bolsa]]</f>
        <v>0</v>
      </c>
      <c r="O3275" s="8" t="s">
        <v>28</v>
      </c>
      <c r="P3275" s="29">
        <f>Produccion[[#This Row],[Kilos Producidos]]*VLOOKUP(Produccion[[#This Row],[PRODUCTO]],ValorXKG[#All],2,FALSE)</f>
        <v>0</v>
      </c>
    </row>
    <row r="3276" spans="4:16" x14ac:dyDescent="0.25">
      <c r="D3276" s="4" t="s">
        <v>826</v>
      </c>
      <c r="E3276" s="5">
        <v>45062</v>
      </c>
      <c r="F3276" s="6"/>
      <c r="G3276" s="6">
        <v>0.25</v>
      </c>
      <c r="H3276" s="6">
        <f>MOD(Produccion[HORA FIN]-Produccion[HORA INICIO],1)</f>
        <v>0.25</v>
      </c>
      <c r="I3276" s="16" t="s">
        <v>324</v>
      </c>
      <c r="J3276" s="7" t="s">
        <v>788</v>
      </c>
      <c r="K3276" s="7" t="s">
        <v>32</v>
      </c>
      <c r="L3276" s="7">
        <v>68</v>
      </c>
      <c r="M3276" s="7">
        <v>30</v>
      </c>
      <c r="N3276" s="7">
        <f>Produccion[[#This Row],[Cant. Bolsas]]*Produccion[[#This Row],[Kilos Bolsa]]</f>
        <v>2040</v>
      </c>
      <c r="O3276" s="8" t="s">
        <v>827</v>
      </c>
      <c r="P3276" s="29">
        <f>Produccion[[#This Row],[Kilos Producidos]]*VLOOKUP(Produccion[[#This Row],[PRODUCTO]],ValorXKG[#All],2,FALSE)</f>
        <v>234600</v>
      </c>
    </row>
    <row r="3277" spans="4:16" x14ac:dyDescent="0.25">
      <c r="D3277" s="4" t="s">
        <v>825</v>
      </c>
      <c r="E3277" s="5">
        <v>45063</v>
      </c>
      <c r="F3277" s="6">
        <v>0.25</v>
      </c>
      <c r="G3277" s="6">
        <v>0.58333333333333337</v>
      </c>
      <c r="H3277" s="6">
        <f>MOD(Produccion[HORA FIN]-Produccion[HORA INICIO],1)</f>
        <v>0.33333333333333337</v>
      </c>
      <c r="I3277" s="16" t="s">
        <v>778</v>
      </c>
      <c r="J3277" s="7" t="s">
        <v>503</v>
      </c>
      <c r="K3277" s="7" t="s">
        <v>32</v>
      </c>
      <c r="L3277" s="7">
        <v>101</v>
      </c>
      <c r="M3277" s="7">
        <v>30</v>
      </c>
      <c r="N3277" s="7">
        <f>Produccion[[#This Row],[Cant. Bolsas]]*Produccion[[#This Row],[Kilos Bolsa]]</f>
        <v>3030</v>
      </c>
      <c r="O3277" s="8" t="s">
        <v>827</v>
      </c>
      <c r="P3277" s="29">
        <f>Produccion[[#This Row],[Kilos Producidos]]*VLOOKUP(Produccion[[#This Row],[PRODUCTO]],ValorXKG[#All],2,FALSE)</f>
        <v>348450</v>
      </c>
    </row>
    <row r="3278" spans="4:16" x14ac:dyDescent="0.25">
      <c r="D3278" s="4" t="s">
        <v>824</v>
      </c>
      <c r="E3278" s="5">
        <v>45063</v>
      </c>
      <c r="F3278" s="6">
        <v>0.58333333333333337</v>
      </c>
      <c r="G3278" s="6">
        <v>0.82291666666666663</v>
      </c>
      <c r="H3278" s="6">
        <f>MOD(Produccion[HORA FIN]-Produccion[HORA INICIO],1)</f>
        <v>0.23958333333333326</v>
      </c>
      <c r="I3278" s="16" t="s">
        <v>779</v>
      </c>
      <c r="J3278" s="7" t="s">
        <v>74</v>
      </c>
      <c r="K3278" s="7" t="s">
        <v>32</v>
      </c>
      <c r="L3278" s="7">
        <v>63</v>
      </c>
      <c r="M3278" s="7">
        <v>30</v>
      </c>
      <c r="N3278" s="7">
        <f>Produccion[[#This Row],[Cant. Bolsas]]*Produccion[[#This Row],[Kilos Bolsa]]</f>
        <v>1890</v>
      </c>
      <c r="O3278" s="8" t="s">
        <v>827</v>
      </c>
      <c r="P3278" s="29">
        <f>Produccion[[#This Row],[Kilos Producidos]]*VLOOKUP(Produccion[[#This Row],[PRODUCTO]],ValorXKG[#All],2,FALSE)</f>
        <v>217350</v>
      </c>
    </row>
    <row r="3279" spans="4:16" x14ac:dyDescent="0.25">
      <c r="D3279" s="4" t="s">
        <v>824</v>
      </c>
      <c r="E3279" s="5">
        <v>45063</v>
      </c>
      <c r="F3279" s="6">
        <v>0.82291666666666663</v>
      </c>
      <c r="G3279" s="6">
        <v>0.91666666666666663</v>
      </c>
      <c r="H3279" s="6">
        <f>MOD(Produccion[HORA FIN]-Produccion[HORA INICIO],1)</f>
        <v>9.375E-2</v>
      </c>
      <c r="I3279" s="16" t="s">
        <v>291</v>
      </c>
      <c r="J3279" s="7" t="s">
        <v>74</v>
      </c>
      <c r="K3279" s="7" t="s">
        <v>331</v>
      </c>
      <c r="L3279" s="7">
        <v>25</v>
      </c>
      <c r="M3279" s="7">
        <v>30</v>
      </c>
      <c r="N3279" s="7">
        <f>Produccion[[#This Row],[Cant. Bolsas]]*Produccion[[#This Row],[Kilos Bolsa]]</f>
        <v>750</v>
      </c>
      <c r="O3279" s="8" t="s">
        <v>827</v>
      </c>
      <c r="P3279" s="29">
        <f>Produccion[[#This Row],[Kilos Producidos]]*VLOOKUP(Produccion[[#This Row],[PRODUCTO]],ValorXKG[#All],2,FALSE)</f>
        <v>86250</v>
      </c>
    </row>
    <row r="3280" spans="4:16" x14ac:dyDescent="0.25">
      <c r="D3280" s="4" t="s">
        <v>826</v>
      </c>
      <c r="E3280" s="5">
        <v>45063</v>
      </c>
      <c r="F3280" s="6">
        <v>0.91666666666666663</v>
      </c>
      <c r="G3280" s="6">
        <v>0.22222222222222221</v>
      </c>
      <c r="H3280" s="6">
        <f>MOD(Produccion[HORA FIN]-Produccion[HORA INICIO],1)</f>
        <v>0.30555555555555558</v>
      </c>
      <c r="I3280" s="16" t="s">
        <v>635</v>
      </c>
      <c r="J3280" s="7" t="s">
        <v>788</v>
      </c>
      <c r="K3280" s="7" t="s">
        <v>331</v>
      </c>
      <c r="L3280" s="7">
        <v>75</v>
      </c>
      <c r="M3280" s="7">
        <v>30</v>
      </c>
      <c r="N3280" s="7">
        <f>Produccion[[#This Row],[Cant. Bolsas]]*Produccion[[#This Row],[Kilos Bolsa]]</f>
        <v>2250</v>
      </c>
      <c r="O3280" s="8" t="s">
        <v>827</v>
      </c>
      <c r="P3280" s="29">
        <f>Produccion[[#This Row],[Kilos Producidos]]*VLOOKUP(Produccion[[#This Row],[PRODUCTO]],ValorXKG[#All],2,FALSE)</f>
        <v>258750</v>
      </c>
    </row>
    <row r="3281" spans="4:16" x14ac:dyDescent="0.25">
      <c r="D3281" s="4" t="s">
        <v>826</v>
      </c>
      <c r="E3281" s="5">
        <v>45063</v>
      </c>
      <c r="F3281" s="6">
        <v>0.22222222222222221</v>
      </c>
      <c r="G3281" s="6">
        <v>0.25</v>
      </c>
      <c r="H3281" s="6">
        <f>MOD(Produccion[HORA FIN]-Produccion[HORA INICIO],1)</f>
        <v>2.777777777777779E-2</v>
      </c>
      <c r="I3281" s="16" t="s">
        <v>22</v>
      </c>
      <c r="J3281" s="7" t="s">
        <v>788</v>
      </c>
      <c r="K3281" s="7" t="s">
        <v>23</v>
      </c>
      <c r="L3281" s="7">
        <v>0</v>
      </c>
      <c r="M3281" s="7">
        <v>0</v>
      </c>
      <c r="N3281" s="7">
        <f>Produccion[[#This Row],[Cant. Bolsas]]*Produccion[[#This Row],[Kilos Bolsa]]</f>
        <v>0</v>
      </c>
      <c r="O3281" s="8" t="s">
        <v>28</v>
      </c>
      <c r="P3281" s="29">
        <f>Produccion[[#This Row],[Kilos Producidos]]*VLOOKUP(Produccion[[#This Row],[PRODUCTO]],ValorXKG[#All],2,FALSE)</f>
        <v>0</v>
      </c>
    </row>
    <row r="3282" spans="4:16" x14ac:dyDescent="0.25">
      <c r="D3282" s="4" t="s">
        <v>825</v>
      </c>
      <c r="E3282" s="5">
        <v>45064</v>
      </c>
      <c r="F3282" s="6">
        <v>0.25</v>
      </c>
      <c r="G3282" s="6">
        <v>0.58333333333333337</v>
      </c>
      <c r="H3282" s="6">
        <f>MOD(Produccion[HORA FIN]-Produccion[HORA INICIO],1)</f>
        <v>0.33333333333333337</v>
      </c>
      <c r="I3282" s="16" t="s">
        <v>35</v>
      </c>
      <c r="J3282" s="7" t="s">
        <v>503</v>
      </c>
      <c r="K3282" s="7" t="s">
        <v>30</v>
      </c>
      <c r="L3282" s="7">
        <v>144</v>
      </c>
      <c r="M3282" s="7">
        <v>20</v>
      </c>
      <c r="N3282" s="7">
        <f>Produccion[[#This Row],[Cant. Bolsas]]*Produccion[[#This Row],[Kilos Bolsa]]</f>
        <v>2880</v>
      </c>
      <c r="O3282" s="8" t="s">
        <v>827</v>
      </c>
      <c r="P3282" s="29">
        <f>Produccion[[#This Row],[Kilos Producidos]]*VLOOKUP(Produccion[[#This Row],[PRODUCTO]],ValorXKG[#All],2,FALSE)</f>
        <v>259200</v>
      </c>
    </row>
    <row r="3283" spans="4:16" x14ac:dyDescent="0.25">
      <c r="D3283" s="4" t="s">
        <v>824</v>
      </c>
      <c r="E3283" s="5">
        <v>45064</v>
      </c>
      <c r="F3283" s="6">
        <v>0.58333333333333337</v>
      </c>
      <c r="G3283" s="6">
        <v>0.66666666666666663</v>
      </c>
      <c r="H3283" s="6">
        <f>MOD(Produccion[HORA FIN]-Produccion[HORA INICIO],1)</f>
        <v>8.3333333333333259E-2</v>
      </c>
      <c r="I3283" s="16" t="s">
        <v>142</v>
      </c>
      <c r="J3283" s="7" t="s">
        <v>74</v>
      </c>
      <c r="K3283" s="7" t="s">
        <v>30</v>
      </c>
      <c r="L3283" s="7">
        <v>8</v>
      </c>
      <c r="M3283" s="7">
        <v>20</v>
      </c>
      <c r="N3283" s="7">
        <f>Produccion[[#This Row],[Cant. Bolsas]]*Produccion[[#This Row],[Kilos Bolsa]]</f>
        <v>160</v>
      </c>
      <c r="O3283" s="8" t="s">
        <v>49</v>
      </c>
      <c r="P3283" s="29">
        <f>Produccion[[#This Row],[Kilos Producidos]]*VLOOKUP(Produccion[[#This Row],[PRODUCTO]],ValorXKG[#All],2,FALSE)</f>
        <v>14400</v>
      </c>
    </row>
    <row r="3284" spans="4:16" x14ac:dyDescent="0.25">
      <c r="D3284" s="4" t="s">
        <v>824</v>
      </c>
      <c r="E3284" s="5">
        <v>45064</v>
      </c>
      <c r="F3284" s="6">
        <v>0.66666666666666663</v>
      </c>
      <c r="G3284" s="6">
        <v>0.91666666666666663</v>
      </c>
      <c r="H3284" s="6">
        <f>MOD(Produccion[HORA FIN]-Produccion[HORA INICIO],1)</f>
        <v>0.25</v>
      </c>
      <c r="I3284" s="16" t="s">
        <v>22</v>
      </c>
      <c r="J3284" s="7" t="s">
        <v>74</v>
      </c>
      <c r="K3284" s="7" t="s">
        <v>23</v>
      </c>
      <c r="L3284" s="7"/>
      <c r="M3284" s="7"/>
      <c r="N3284" s="7">
        <f>Produccion[[#This Row],[Cant. Bolsas]]*Produccion[[#This Row],[Kilos Bolsa]]</f>
        <v>0</v>
      </c>
      <c r="O3284" s="8" t="s">
        <v>45</v>
      </c>
      <c r="P3284" s="29">
        <f>Produccion[[#This Row],[Kilos Producidos]]*VLOOKUP(Produccion[[#This Row],[PRODUCTO]],ValorXKG[#All],2,FALSE)</f>
        <v>0</v>
      </c>
    </row>
    <row r="3285" spans="4:16" x14ac:dyDescent="0.25">
      <c r="D3285" s="4" t="s">
        <v>826</v>
      </c>
      <c r="E3285" s="5">
        <v>45064</v>
      </c>
      <c r="F3285" s="6">
        <v>0.91666666666666663</v>
      </c>
      <c r="G3285" s="6">
        <v>0.25</v>
      </c>
      <c r="H3285" s="6">
        <f>MOD(Produccion[HORA FIN]-Produccion[HORA INICIO],1)</f>
        <v>0.33333333333333337</v>
      </c>
      <c r="I3285" s="16" t="s">
        <v>444</v>
      </c>
      <c r="J3285" s="7" t="s">
        <v>788</v>
      </c>
      <c r="K3285" s="7" t="s">
        <v>26</v>
      </c>
      <c r="L3285" s="7">
        <v>108</v>
      </c>
      <c r="M3285" s="7">
        <v>40</v>
      </c>
      <c r="N3285" s="7">
        <f>Produccion[[#This Row],[Cant. Bolsas]]*Produccion[[#This Row],[Kilos Bolsa]]</f>
        <v>4320</v>
      </c>
      <c r="O3285" s="8" t="s">
        <v>827</v>
      </c>
      <c r="P3285" s="29">
        <f>Produccion[[#This Row],[Kilos Producidos]]*VLOOKUP(Produccion[[#This Row],[PRODUCTO]],ValorXKG[#All],2,FALSE)</f>
        <v>648000</v>
      </c>
    </row>
    <row r="3286" spans="4:16" x14ac:dyDescent="0.25">
      <c r="D3286" s="4" t="s">
        <v>825</v>
      </c>
      <c r="E3286" s="5">
        <v>45065</v>
      </c>
      <c r="F3286" s="6">
        <v>0.25</v>
      </c>
      <c r="G3286" s="6">
        <v>0.27083333333333331</v>
      </c>
      <c r="H3286" s="6">
        <f>MOD(Produccion[HORA FIN]-Produccion[HORA INICIO],1)</f>
        <v>2.0833333333333315E-2</v>
      </c>
      <c r="I3286" s="16" t="s">
        <v>22</v>
      </c>
      <c r="J3286" s="7" t="s">
        <v>783</v>
      </c>
      <c r="K3286" s="7" t="s">
        <v>26</v>
      </c>
      <c r="L3286" s="7">
        <v>0</v>
      </c>
      <c r="M3286" s="7">
        <v>0</v>
      </c>
      <c r="N3286" s="7">
        <f>Produccion[[#This Row],[Cant. Bolsas]]*Produccion[[#This Row],[Kilos Bolsa]]</f>
        <v>0</v>
      </c>
      <c r="O3286" s="8" t="s">
        <v>827</v>
      </c>
      <c r="P3286" s="29">
        <f>Produccion[[#This Row],[Kilos Producidos]]*VLOOKUP(Produccion[[#This Row],[PRODUCTO]],ValorXKG[#All],2,FALSE)</f>
        <v>0</v>
      </c>
    </row>
    <row r="3287" spans="4:16" x14ac:dyDescent="0.25">
      <c r="D3287" s="4" t="s">
        <v>825</v>
      </c>
      <c r="E3287" s="5">
        <v>45065</v>
      </c>
      <c r="F3287" s="6">
        <v>0.27083333333333331</v>
      </c>
      <c r="G3287" s="6">
        <v>0.33333333333333331</v>
      </c>
      <c r="H3287" s="6">
        <f>MOD(Produccion[HORA FIN]-Produccion[HORA INICIO],1)</f>
        <v>6.25E-2</v>
      </c>
      <c r="I3287" s="16" t="s">
        <v>22</v>
      </c>
      <c r="J3287" s="7" t="s">
        <v>783</v>
      </c>
      <c r="K3287" s="7" t="s">
        <v>23</v>
      </c>
      <c r="L3287" s="7"/>
      <c r="M3287" s="7"/>
      <c r="N3287" s="7">
        <f>Produccion[[#This Row],[Cant. Bolsas]]*Produccion[[#This Row],[Kilos Bolsa]]</f>
        <v>0</v>
      </c>
      <c r="O3287" s="8" t="s">
        <v>45</v>
      </c>
      <c r="P3287" s="29">
        <f>Produccion[[#This Row],[Kilos Producidos]]*VLOOKUP(Produccion[[#This Row],[PRODUCTO]],ValorXKG[#All],2,FALSE)</f>
        <v>0</v>
      </c>
    </row>
    <row r="3288" spans="4:16" x14ac:dyDescent="0.25">
      <c r="D3288" s="4" t="s">
        <v>825</v>
      </c>
      <c r="E3288" s="5">
        <v>45065</v>
      </c>
      <c r="F3288" s="6">
        <v>0.33333333333333331</v>
      </c>
      <c r="G3288" s="6">
        <v>0.58333333333333337</v>
      </c>
      <c r="H3288" s="6">
        <f>MOD(Produccion[HORA FIN]-Produccion[HORA INICIO],1)</f>
        <v>0.25000000000000006</v>
      </c>
      <c r="I3288" s="16" t="s">
        <v>228</v>
      </c>
      <c r="J3288" s="7" t="s">
        <v>783</v>
      </c>
      <c r="K3288" s="7" t="s">
        <v>32</v>
      </c>
      <c r="L3288" s="7">
        <v>55</v>
      </c>
      <c r="M3288" s="7">
        <v>30</v>
      </c>
      <c r="N3288" s="7">
        <f>Produccion[[#This Row],[Cant. Bolsas]]*Produccion[[#This Row],[Kilos Bolsa]]</f>
        <v>1650</v>
      </c>
      <c r="O3288" s="8" t="s">
        <v>827</v>
      </c>
      <c r="P3288" s="29">
        <f>Produccion[[#This Row],[Kilos Producidos]]*VLOOKUP(Produccion[[#This Row],[PRODUCTO]],ValorXKG[#All],2,FALSE)</f>
        <v>189750</v>
      </c>
    </row>
    <row r="3289" spans="4:16" x14ac:dyDescent="0.25">
      <c r="D3289" s="4" t="s">
        <v>824</v>
      </c>
      <c r="E3289" s="5">
        <v>45065</v>
      </c>
      <c r="F3289" s="6">
        <v>0.58333333333333337</v>
      </c>
      <c r="G3289" s="6">
        <v>0.91666666666666663</v>
      </c>
      <c r="H3289" s="6">
        <f>MOD(Produccion[HORA FIN]-Produccion[HORA INICIO],1)</f>
        <v>0.33333333333333326</v>
      </c>
      <c r="I3289" s="16" t="s">
        <v>22</v>
      </c>
      <c r="J3289" s="7" t="s">
        <v>783</v>
      </c>
      <c r="K3289" s="7" t="s">
        <v>23</v>
      </c>
      <c r="L3289" s="7"/>
      <c r="M3289" s="7"/>
      <c r="N3289" s="7">
        <f>Produccion[[#This Row],[Cant. Bolsas]]*Produccion[[#This Row],[Kilos Bolsa]]</f>
        <v>0</v>
      </c>
      <c r="O3289" s="8" t="s">
        <v>45</v>
      </c>
      <c r="P3289" s="29">
        <f>Produccion[[#This Row],[Kilos Producidos]]*VLOOKUP(Produccion[[#This Row],[PRODUCTO]],ValorXKG[#All],2,FALSE)</f>
        <v>0</v>
      </c>
    </row>
    <row r="3290" spans="4:16" x14ac:dyDescent="0.25">
      <c r="D3290" s="4" t="s">
        <v>826</v>
      </c>
      <c r="E3290" s="5">
        <v>45065</v>
      </c>
      <c r="F3290" s="6">
        <v>0.91666666666666663</v>
      </c>
      <c r="G3290" s="6">
        <v>0.25</v>
      </c>
      <c r="H3290" s="6">
        <f>MOD(Produccion[HORA FIN]-Produccion[HORA INICIO],1)</f>
        <v>0.33333333333333337</v>
      </c>
      <c r="I3290" s="16" t="s">
        <v>22</v>
      </c>
      <c r="J3290" s="7" t="s">
        <v>788</v>
      </c>
      <c r="K3290" s="7" t="s">
        <v>23</v>
      </c>
      <c r="L3290" s="7">
        <v>0</v>
      </c>
      <c r="M3290" s="7">
        <v>0</v>
      </c>
      <c r="N3290" s="7">
        <f>Produccion[[#This Row],[Cant. Bolsas]]*Produccion[[#This Row],[Kilos Bolsa]]</f>
        <v>0</v>
      </c>
      <c r="O3290" s="8" t="s">
        <v>49</v>
      </c>
      <c r="P3290" s="29">
        <f>Produccion[[#This Row],[Kilos Producidos]]*VLOOKUP(Produccion[[#This Row],[PRODUCTO]],ValorXKG[#All],2,FALSE)</f>
        <v>0</v>
      </c>
    </row>
    <row r="3291" spans="4:16" x14ac:dyDescent="0.25">
      <c r="D3291" s="4" t="s">
        <v>825</v>
      </c>
      <c r="E3291" s="5">
        <v>45068</v>
      </c>
      <c r="F3291" s="6">
        <v>0.25</v>
      </c>
      <c r="G3291" s="6">
        <v>0.29166666666666669</v>
      </c>
      <c r="H3291" s="6">
        <f>MOD(Produccion[HORA FIN]-Produccion[HORA INICIO],1)</f>
        <v>4.1666666666666685E-2</v>
      </c>
      <c r="I3291" s="16" t="s">
        <v>22</v>
      </c>
      <c r="J3291" s="7" t="s">
        <v>783</v>
      </c>
      <c r="K3291" s="7" t="s">
        <v>23</v>
      </c>
      <c r="L3291" s="7"/>
      <c r="M3291" s="7"/>
      <c r="N3291" s="7">
        <f>Produccion[[#This Row],[Cant. Bolsas]]*Produccion[[#This Row],[Kilos Bolsa]]</f>
        <v>0</v>
      </c>
      <c r="O3291" s="8" t="s">
        <v>45</v>
      </c>
      <c r="P3291" s="29">
        <f>Produccion[[#This Row],[Kilos Producidos]]*VLOOKUP(Produccion[[#This Row],[PRODUCTO]],ValorXKG[#All],2,FALSE)</f>
        <v>0</v>
      </c>
    </row>
    <row r="3292" spans="4:16" x14ac:dyDescent="0.25">
      <c r="D3292" s="4" t="s">
        <v>825</v>
      </c>
      <c r="E3292" s="5">
        <v>45068</v>
      </c>
      <c r="F3292" s="6">
        <v>0.29166666666666669</v>
      </c>
      <c r="G3292" s="6">
        <v>0.55555555555555558</v>
      </c>
      <c r="H3292" s="6">
        <f>MOD(Produccion[HORA FIN]-Produccion[HORA INICIO],1)</f>
        <v>0.2638888888888889</v>
      </c>
      <c r="I3292" s="16" t="s">
        <v>780</v>
      </c>
      <c r="J3292" s="7" t="s">
        <v>783</v>
      </c>
      <c r="K3292" s="7" t="s">
        <v>13</v>
      </c>
      <c r="L3292" s="7">
        <v>135</v>
      </c>
      <c r="M3292" s="7">
        <v>18</v>
      </c>
      <c r="N3292" s="7">
        <f>Produccion[[#This Row],[Cant. Bolsas]]*Produccion[[#This Row],[Kilos Bolsa]]</f>
        <v>2430</v>
      </c>
      <c r="O3292" s="8" t="s">
        <v>827</v>
      </c>
      <c r="P3292" s="29">
        <f>Produccion[[#This Row],[Kilos Producidos]]*VLOOKUP(Produccion[[#This Row],[PRODUCTO]],ValorXKG[#All],2,FALSE)</f>
        <v>243000</v>
      </c>
    </row>
    <row r="3293" spans="4:16" x14ac:dyDescent="0.25">
      <c r="D3293" s="4" t="s">
        <v>825</v>
      </c>
      <c r="E3293" s="5">
        <v>45068</v>
      </c>
      <c r="F3293" s="6">
        <v>0.55555555555555558</v>
      </c>
      <c r="G3293" s="6">
        <v>0.58333333333333337</v>
      </c>
      <c r="H3293" s="6">
        <f>MOD(Produccion[HORA FIN]-Produccion[HORA INICIO],1)</f>
        <v>2.777777777777779E-2</v>
      </c>
      <c r="I3293" s="16" t="s">
        <v>22</v>
      </c>
      <c r="J3293" s="7" t="s">
        <v>783</v>
      </c>
      <c r="K3293" s="7" t="s">
        <v>23</v>
      </c>
      <c r="L3293" s="7"/>
      <c r="M3293" s="7"/>
      <c r="N3293" s="7">
        <f>Produccion[[#This Row],[Cant. Bolsas]]*Produccion[[#This Row],[Kilos Bolsa]]</f>
        <v>0</v>
      </c>
      <c r="O3293" s="8" t="s">
        <v>28</v>
      </c>
      <c r="P3293" s="29">
        <f>Produccion[[#This Row],[Kilos Producidos]]*VLOOKUP(Produccion[[#This Row],[PRODUCTO]],ValorXKG[#All],2,FALSE)</f>
        <v>0</v>
      </c>
    </row>
    <row r="3294" spans="4:16" x14ac:dyDescent="0.25">
      <c r="D3294" s="4" t="s">
        <v>824</v>
      </c>
      <c r="E3294" s="5">
        <v>45068</v>
      </c>
      <c r="F3294" s="6">
        <v>0.58333333333333337</v>
      </c>
      <c r="G3294" s="6">
        <v>0.60416666666666663</v>
      </c>
      <c r="H3294" s="6">
        <f>MOD(Produccion[HORA FIN]-Produccion[HORA INICIO],1)</f>
        <v>2.0833333333333259E-2</v>
      </c>
      <c r="I3294" s="16" t="s">
        <v>22</v>
      </c>
      <c r="J3294" s="7" t="s">
        <v>74</v>
      </c>
      <c r="K3294" s="7" t="s">
        <v>23</v>
      </c>
      <c r="L3294" s="7"/>
      <c r="M3294" s="7"/>
      <c r="N3294" s="7">
        <f>Produccion[[#This Row],[Cant. Bolsas]]*Produccion[[#This Row],[Kilos Bolsa]]</f>
        <v>0</v>
      </c>
      <c r="O3294" s="8" t="s">
        <v>28</v>
      </c>
      <c r="P3294" s="29">
        <f>Produccion[[#This Row],[Kilos Producidos]]*VLOOKUP(Produccion[[#This Row],[PRODUCTO]],ValorXKG[#All],2,FALSE)</f>
        <v>0</v>
      </c>
    </row>
    <row r="3295" spans="4:16" x14ac:dyDescent="0.25">
      <c r="D3295" s="4" t="s">
        <v>824</v>
      </c>
      <c r="E3295" s="5">
        <v>45068</v>
      </c>
      <c r="F3295" s="6">
        <v>0.60416666666666663</v>
      </c>
      <c r="G3295" s="6">
        <v>0.91666666666666663</v>
      </c>
      <c r="H3295" s="6">
        <f>MOD(Produccion[HORA FIN]-Produccion[HORA INICIO],1)</f>
        <v>0.3125</v>
      </c>
      <c r="I3295" s="16" t="s">
        <v>781</v>
      </c>
      <c r="J3295" s="7" t="s">
        <v>74</v>
      </c>
      <c r="K3295" s="7" t="s">
        <v>13</v>
      </c>
      <c r="L3295" s="7">
        <v>176</v>
      </c>
      <c r="M3295" s="7">
        <v>18</v>
      </c>
      <c r="N3295" s="7">
        <f>Produccion[[#This Row],[Cant. Bolsas]]*Produccion[[#This Row],[Kilos Bolsa]]</f>
        <v>3168</v>
      </c>
      <c r="O3295" s="8" t="s">
        <v>827</v>
      </c>
      <c r="P3295" s="29">
        <f>Produccion[[#This Row],[Kilos Producidos]]*VLOOKUP(Produccion[[#This Row],[PRODUCTO]],ValorXKG[#All],2,FALSE)</f>
        <v>316800</v>
      </c>
    </row>
    <row r="3296" spans="4:16" x14ac:dyDescent="0.25">
      <c r="D3296" s="4" t="s">
        <v>826</v>
      </c>
      <c r="E3296" s="5">
        <v>45068</v>
      </c>
      <c r="F3296" s="6">
        <v>0.91666666666666663</v>
      </c>
      <c r="G3296" s="6">
        <v>0.95833333333333337</v>
      </c>
      <c r="H3296" s="6">
        <f>MOD(Produccion[HORA FIN]-Produccion[HORA INICIO],1)</f>
        <v>4.1666666666666741E-2</v>
      </c>
      <c r="I3296" s="16" t="s">
        <v>22</v>
      </c>
      <c r="J3296" s="7" t="s">
        <v>788</v>
      </c>
      <c r="K3296" s="7" t="s">
        <v>23</v>
      </c>
      <c r="L3296" s="7">
        <v>0</v>
      </c>
      <c r="M3296" s="7">
        <v>0</v>
      </c>
      <c r="N3296" s="7">
        <f>Produccion[[#This Row],[Cant. Bolsas]]*Produccion[[#This Row],[Kilos Bolsa]]</f>
        <v>0</v>
      </c>
      <c r="O3296" s="8" t="s">
        <v>28</v>
      </c>
      <c r="P3296" s="29">
        <f>Produccion[[#This Row],[Kilos Producidos]]*VLOOKUP(Produccion[[#This Row],[PRODUCTO]],ValorXKG[#All],2,FALSE)</f>
        <v>0</v>
      </c>
    </row>
    <row r="3297" spans="4:16" x14ac:dyDescent="0.25">
      <c r="D3297" s="4" t="s">
        <v>826</v>
      </c>
      <c r="E3297" s="5">
        <v>45068</v>
      </c>
      <c r="F3297" s="6">
        <v>0.95833333333333337</v>
      </c>
      <c r="G3297" s="6">
        <v>0.20833333333333334</v>
      </c>
      <c r="H3297" s="6">
        <f>MOD(Produccion[HORA FIN]-Produccion[HORA INICIO],1)</f>
        <v>0.25</v>
      </c>
      <c r="I3297" s="16" t="s">
        <v>379</v>
      </c>
      <c r="J3297" s="7" t="s">
        <v>788</v>
      </c>
      <c r="K3297" s="7" t="s">
        <v>13</v>
      </c>
      <c r="L3297" s="7">
        <v>139</v>
      </c>
      <c r="M3297" s="7">
        <v>18</v>
      </c>
      <c r="N3297" s="7">
        <f>Produccion[[#This Row],[Cant. Bolsas]]*Produccion[[#This Row],[Kilos Bolsa]]</f>
        <v>2502</v>
      </c>
      <c r="O3297" s="8" t="s">
        <v>827</v>
      </c>
      <c r="P3297" s="29">
        <f>Produccion[[#This Row],[Kilos Producidos]]*VLOOKUP(Produccion[[#This Row],[PRODUCTO]],ValorXKG[#All],2,FALSE)</f>
        <v>250200</v>
      </c>
    </row>
    <row r="3298" spans="4:16" x14ac:dyDescent="0.25">
      <c r="D3298" s="4" t="s">
        <v>826</v>
      </c>
      <c r="E3298" s="10">
        <v>45068</v>
      </c>
      <c r="F3298" s="11">
        <v>0.20833333333333334</v>
      </c>
      <c r="G3298" s="11">
        <v>0.25</v>
      </c>
      <c r="H3298" s="11">
        <f>MOD(Produccion[HORA FIN]-Produccion[HORA INICIO],1)</f>
        <v>4.1666666666666657E-2</v>
      </c>
      <c r="I3298" s="17" t="s">
        <v>22</v>
      </c>
      <c r="J3298" s="12" t="s">
        <v>788</v>
      </c>
      <c r="K3298" s="12" t="s">
        <v>23</v>
      </c>
      <c r="L3298" s="12">
        <v>0</v>
      </c>
      <c r="M3298" s="12">
        <v>0</v>
      </c>
      <c r="N3298" s="12">
        <f>Produccion[[#This Row],[Cant. Bolsas]]*Produccion[[#This Row],[Kilos Bolsa]]</f>
        <v>0</v>
      </c>
      <c r="O3298" s="13" t="s">
        <v>28</v>
      </c>
      <c r="P3298" s="30">
        <f>Produccion[[#This Row],[Kilos Producidos]]*VLOOKUP(Produccion[[#This Row],[PRODUCTO]],ValorXKG[#All],2,FALSE)</f>
        <v>0</v>
      </c>
    </row>
    <row r="3299" spans="4:16" x14ac:dyDescent="0.25">
      <c r="E3299" s="33"/>
      <c r="F3299" s="32"/>
      <c r="G3299" s="32"/>
      <c r="P3299" s="34"/>
    </row>
    <row r="3300" spans="4:16" x14ac:dyDescent="0.25">
      <c r="E3300" s="33"/>
      <c r="F3300" s="32"/>
      <c r="G3300" s="32"/>
      <c r="P3300" s="34"/>
    </row>
    <row r="3301" spans="4:16" x14ac:dyDescent="0.25">
      <c r="E3301" s="33"/>
      <c r="F3301" s="32"/>
      <c r="G3301" s="32"/>
      <c r="P3301" s="34"/>
    </row>
    <row r="3302" spans="4:16" x14ac:dyDescent="0.25">
      <c r="E3302" s="33"/>
      <c r="F3302" s="32"/>
      <c r="G3302" s="32"/>
      <c r="P3302" s="34"/>
    </row>
    <row r="3303" spans="4:16" x14ac:dyDescent="0.25">
      <c r="E3303" s="33"/>
      <c r="F3303" s="32"/>
      <c r="G3303" s="32"/>
      <c r="P3303" s="34"/>
    </row>
    <row r="3304" spans="4:16" x14ac:dyDescent="0.25">
      <c r="E3304" s="33"/>
      <c r="F3304" s="32"/>
      <c r="G3304" s="32"/>
      <c r="P3304" s="34"/>
    </row>
    <row r="3305" spans="4:16" x14ac:dyDescent="0.25">
      <c r="E3305" s="33"/>
      <c r="F3305" s="32"/>
      <c r="G3305" s="32"/>
      <c r="P3305" s="34"/>
    </row>
    <row r="3306" spans="4:16" x14ac:dyDescent="0.25">
      <c r="E3306" s="33"/>
      <c r="F3306" s="32"/>
      <c r="G3306" s="32"/>
      <c r="P3306" s="34"/>
    </row>
    <row r="3307" spans="4:16" x14ac:dyDescent="0.25">
      <c r="E3307" s="33"/>
      <c r="F3307" s="32"/>
      <c r="G3307" s="32"/>
      <c r="P3307" s="34"/>
    </row>
    <row r="3308" spans="4:16" x14ac:dyDescent="0.25">
      <c r="E3308" s="33"/>
      <c r="F3308" s="32"/>
      <c r="G3308" s="32"/>
      <c r="P3308" s="34"/>
    </row>
    <row r="3309" spans="4:16" x14ac:dyDescent="0.25">
      <c r="E3309" s="33"/>
      <c r="F3309" s="32"/>
      <c r="G3309" s="32"/>
      <c r="P3309" s="34"/>
    </row>
    <row r="3310" spans="4:16" x14ac:dyDescent="0.25">
      <c r="E3310" s="33"/>
      <c r="F3310" s="32"/>
      <c r="G3310" s="32"/>
      <c r="P3310" s="34"/>
    </row>
    <row r="3311" spans="4:16" x14ac:dyDescent="0.25">
      <c r="E3311" s="33"/>
      <c r="F3311" s="32"/>
      <c r="G3311" s="32"/>
      <c r="P3311" s="34"/>
    </row>
    <row r="3312" spans="4:16" x14ac:dyDescent="0.25">
      <c r="E3312" s="33"/>
      <c r="F3312" s="32"/>
      <c r="G3312" s="32"/>
      <c r="P3312" s="34"/>
    </row>
    <row r="3313" spans="5:16" x14ac:dyDescent="0.25">
      <c r="E3313" s="33"/>
      <c r="F3313" s="32"/>
      <c r="G3313" s="32"/>
      <c r="P3313" s="34"/>
    </row>
    <row r="3314" spans="5:16" x14ac:dyDescent="0.25">
      <c r="E3314" s="33"/>
      <c r="F3314" s="32"/>
      <c r="G3314" s="32"/>
      <c r="P3314" s="34"/>
    </row>
  </sheetData>
  <mergeCells count="1">
    <mergeCell ref="D3:P6"/>
  </mergeCell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CB7679C4-417F-489E-BFCD-EB0A1470E726}">
          <x14:formula1>
            <xm:f>Validacion!$K$4</xm:f>
          </x14:formula1>
          <xm:sqref>K9:K3298</xm:sqref>
        </x14:dataValidation>
        <x14:dataValidation type="list" allowBlank="1" showInputMessage="1" showErrorMessage="1" xr:uid="{B5B2516A-EE8B-450E-BD75-A93B5516A693}">
          <x14:formula1>
            <xm:f>Validacion!$I$5:$I$18</xm:f>
          </x14:formula1>
          <xm:sqref>J9:J3298</xm:sqref>
        </x14:dataValidation>
        <x14:dataValidation type="list" allowBlank="1" showInputMessage="1" showErrorMessage="1" xr:uid="{B8D1FA62-8A61-41C6-A153-CD8F4FC215AB}">
          <x14:formula1>
            <xm:f>Validacion!$G$5:$G$7</xm:f>
          </x14:formula1>
          <xm:sqref>D9:D3298</xm:sqref>
        </x14:dataValidation>
        <x14:dataValidation type="list" allowBlank="1" showInputMessage="1" showErrorMessage="1" xr:uid="{30D95B78-4BF0-43F1-9FB0-0CFCBF176F64}">
          <x14:formula1>
            <xm:f>Validacion!$N$5:$N$12</xm:f>
          </x14:formula1>
          <xm:sqref>O9:O3298</xm:sqref>
        </x14:dataValidation>
        <x14:dataValidation type="custom" allowBlank="1" showInputMessage="1" showErrorMessage="1" xr:uid="{C1625D23-35FF-40C9-B52A-DEBBA94D4BFC}">
          <x14:formula1>
            <xm:f>Validacion!M3294</xm:f>
          </x14:formula1>
          <xm:sqref>J3299:J3314</xm:sqref>
        </x14:dataValidation>
        <x14:dataValidation type="custom" allowBlank="1" showInputMessage="1" showErrorMessage="1" xr:uid="{A43BC6D6-0B1E-4A03-8965-BD5BBF386DB1}">
          <x14:formula1>
            <xm:f>Validacion!K1045290</xm:f>
          </x14:formula1>
          <xm:sqref>D8 D3300:D3314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8ACB2-E79D-4958-92CE-1F5904DC1114}">
  <dimension ref="A3:T118"/>
  <sheetViews>
    <sheetView showGridLines="0" workbookViewId="0"/>
  </sheetViews>
  <sheetFormatPr baseColWidth="10" defaultRowHeight="15" x14ac:dyDescent="0.25"/>
  <cols>
    <col min="1" max="1" width="4.140625" customWidth="1"/>
    <col min="2" max="2" width="28.7109375" bestFit="1" customWidth="1"/>
    <col min="3" max="3" width="19.42578125" customWidth="1"/>
    <col min="4" max="4" width="18.42578125" customWidth="1"/>
    <col min="5" max="5" width="16.140625" customWidth="1"/>
    <col min="6" max="6" width="11.85546875" customWidth="1"/>
    <col min="7" max="7" width="14.28515625" bestFit="1" customWidth="1"/>
    <col min="8" max="8" width="11.140625" bestFit="1" customWidth="1"/>
    <col min="9" max="9" width="23.140625" customWidth="1"/>
    <col min="10" max="10" width="12.85546875" customWidth="1"/>
    <col min="11" max="11" width="16.42578125" customWidth="1"/>
    <col min="12" max="12" width="12" customWidth="1"/>
    <col min="14" max="14" width="18.42578125" customWidth="1"/>
    <col min="15" max="15" width="16.140625" customWidth="1"/>
    <col min="16" max="17" width="11.85546875" customWidth="1"/>
    <col min="19" max="19" width="23.140625" customWidth="1"/>
    <col min="20" max="20" width="12.85546875" customWidth="1"/>
  </cols>
  <sheetData>
    <row r="3" spans="1:20" s="46" customFormat="1" ht="23.25" x14ac:dyDescent="0.25">
      <c r="A3" s="91" t="s">
        <v>801</v>
      </c>
      <c r="B3" s="91"/>
      <c r="C3" s="91"/>
      <c r="D3" s="91"/>
      <c r="E3" s="91"/>
      <c r="F3" s="91"/>
      <c r="G3" s="91"/>
    </row>
    <row r="4" spans="1:20" x14ac:dyDescent="0.25">
      <c r="A4" s="35"/>
      <c r="B4" s="35"/>
      <c r="C4" s="35"/>
      <c r="D4" s="35"/>
      <c r="E4" s="35"/>
      <c r="F4" s="35"/>
      <c r="G4" s="35"/>
    </row>
    <row r="5" spans="1:20" ht="18.75" x14ac:dyDescent="0.25">
      <c r="A5" s="35"/>
      <c r="B5" s="50" t="s">
        <v>797</v>
      </c>
      <c r="C5" s="51" t="s">
        <v>13</v>
      </c>
      <c r="D5" s="51" t="s">
        <v>19</v>
      </c>
      <c r="E5" s="51" t="s">
        <v>331</v>
      </c>
      <c r="F5" s="51" t="s">
        <v>26</v>
      </c>
      <c r="G5" s="51" t="s">
        <v>30</v>
      </c>
      <c r="H5" s="51" t="s">
        <v>32</v>
      </c>
      <c r="I5" s="51" t="s">
        <v>36</v>
      </c>
      <c r="J5" s="51" t="s">
        <v>38</v>
      </c>
      <c r="L5" s="92" t="s">
        <v>803</v>
      </c>
      <c r="M5" s="92"/>
      <c r="N5" s="92"/>
      <c r="O5" s="92"/>
      <c r="P5" s="92"/>
      <c r="Q5" s="92"/>
      <c r="R5" s="92"/>
      <c r="S5" s="92"/>
      <c r="T5" s="92"/>
    </row>
    <row r="6" spans="1:20" x14ac:dyDescent="0.25">
      <c r="A6" s="35"/>
      <c r="B6" s="48" t="s">
        <v>413</v>
      </c>
      <c r="C6" s="48">
        <f>SUMIFS(Produccion[Kilos Producidos],Produccion[PRODUCTO],Preguntas!$C$5,Produccion[QUIEN],B6)</f>
        <v>18450</v>
      </c>
      <c r="D6" s="48">
        <f>SUMIFS(Produccion[Kilos Producidos],Produccion[PRODUCTO],Preguntas!$D$5,Produccion[QUIEN],Preguntas!B6)</f>
        <v>23320</v>
      </c>
      <c r="E6" s="48">
        <f>SUMIFS(Produccion[Kilos Producidos],Produccion[PRODUCTO],$E$5,Produccion[QUIEN],Preguntas!B6)</f>
        <v>10230</v>
      </c>
      <c r="F6" s="48">
        <f>SUMIFS(Produccion[Kilos Producidos],Produccion[PRODUCTO],$F$5,Produccion[QUIEN],Preguntas!B6)</f>
        <v>7760</v>
      </c>
      <c r="G6" s="48">
        <f>SUMIFS(Produccion[Kilos Producidos],Produccion[PRODUCTO],$G$5,Produccion[QUIEN],Preguntas!B6)</f>
        <v>11120</v>
      </c>
      <c r="H6" s="48">
        <f>SUMIFS(Produccion[Kilos Producidos],Produccion[PRODUCTO],$H$5,Produccion[QUIEN],Preguntas!B6)</f>
        <v>21690</v>
      </c>
      <c r="I6" s="48">
        <f>SUMIFS(Produccion[Kilos Producidos],Produccion[PRODUCTO],$I$5,Produccion[QUIEN],Preguntas!B6)</f>
        <v>8610</v>
      </c>
      <c r="J6" s="49">
        <f>SUMIFS(Produccion[Kilos Producidos],Produccion[PRODUCTO],$J$5,Produccion[QUIEN],Preguntas!B6)</f>
        <v>6840</v>
      </c>
    </row>
    <row r="7" spans="1:20" ht="30" x14ac:dyDescent="0.25">
      <c r="A7" s="35"/>
      <c r="B7" s="48" t="s">
        <v>66</v>
      </c>
      <c r="C7" s="48">
        <f>SUMIFS(Produccion[Kilos Producidos],Produccion[PRODUCTO],Preguntas!$C$5,Produccion[QUIEN],B7)</f>
        <v>127128</v>
      </c>
      <c r="D7" s="48">
        <f>SUMIFS(Produccion[Kilos Producidos],Produccion[PRODUCTO],Preguntas!$D$5,Produccion[QUIEN],Preguntas!B7)</f>
        <v>56408</v>
      </c>
      <c r="E7" s="48">
        <f>SUMIFS(Produccion[Kilos Producidos],Produccion[PRODUCTO],$E$5,Produccion[QUIEN],Preguntas!B7)</f>
        <v>32940</v>
      </c>
      <c r="F7" s="48">
        <f>SUMIFS(Produccion[Kilos Producidos],Produccion[PRODUCTO],$F$5,Produccion[QUIEN],Preguntas!B7)</f>
        <v>79720</v>
      </c>
      <c r="G7" s="48">
        <f>SUMIFS(Produccion[Kilos Producidos],Produccion[PRODUCTO],$G$5,Produccion[QUIEN],Preguntas!B7)</f>
        <v>46760</v>
      </c>
      <c r="H7" s="48">
        <f>SUMIFS(Produccion[Kilos Producidos],Produccion[PRODUCTO],$H$5,Produccion[QUIEN],Preguntas!B7)</f>
        <v>105060</v>
      </c>
      <c r="I7" s="48">
        <f>SUMIFS(Produccion[Kilos Producidos],Produccion[PRODUCTO],$I$5,Produccion[QUIEN],Preguntas!B7)</f>
        <v>33440</v>
      </c>
      <c r="J7" s="49">
        <f>SUMIFS(Produccion[Kilos Producidos],Produccion[PRODUCTO],$J$5,Produccion[QUIEN],Preguntas!B7)</f>
        <v>28840</v>
      </c>
      <c r="L7" s="54" t="s">
        <v>797</v>
      </c>
      <c r="M7" s="55" t="s">
        <v>13</v>
      </c>
      <c r="N7" s="55" t="s">
        <v>19</v>
      </c>
      <c r="O7" s="55" t="s">
        <v>331</v>
      </c>
      <c r="P7" s="55" t="s">
        <v>26</v>
      </c>
      <c r="Q7" s="55" t="s">
        <v>30</v>
      </c>
      <c r="R7" s="55" t="s">
        <v>32</v>
      </c>
      <c r="S7" s="55" t="s">
        <v>36</v>
      </c>
      <c r="T7" s="56" t="s">
        <v>38</v>
      </c>
    </row>
    <row r="8" spans="1:20" x14ac:dyDescent="0.25">
      <c r="A8" s="35"/>
      <c r="B8" s="48" t="s">
        <v>783</v>
      </c>
      <c r="C8" s="48">
        <f>SUMIFS(Produccion[Kilos Producidos],Produccion[PRODUCTO],Preguntas!$C$5,Produccion[QUIEN],B8)</f>
        <v>166649</v>
      </c>
      <c r="D8" s="48">
        <f>SUMIFS(Produccion[Kilos Producidos],Produccion[PRODUCTO],Preguntas!$D$5,Produccion[QUIEN],Preguntas!B8)</f>
        <v>79932</v>
      </c>
      <c r="E8" s="48">
        <f>SUMIFS(Produccion[Kilos Producidos],Produccion[PRODUCTO],$E$5,Produccion[QUIEN],Preguntas!B8)</f>
        <v>30510</v>
      </c>
      <c r="F8" s="48">
        <f>SUMIFS(Produccion[Kilos Producidos],Produccion[PRODUCTO],$F$5,Produccion[QUIEN],Preguntas!B8)</f>
        <v>74960</v>
      </c>
      <c r="G8" s="48">
        <f>SUMIFS(Produccion[Kilos Producidos],Produccion[PRODUCTO],$G$5,Produccion[QUIEN],Preguntas!B8)</f>
        <v>89540</v>
      </c>
      <c r="H8" s="48">
        <f>SUMIFS(Produccion[Kilos Producidos],Produccion[PRODUCTO],$H$5,Produccion[QUIEN],Preguntas!B8)</f>
        <v>137610</v>
      </c>
      <c r="I8" s="48">
        <f>SUMIFS(Produccion[Kilos Producidos],Produccion[PRODUCTO],$I$5,Produccion[QUIEN],Preguntas!B8)</f>
        <v>51990</v>
      </c>
      <c r="J8" s="49">
        <f>SUMIFS(Produccion[Kilos Producidos],Produccion[PRODUCTO],$J$5,Produccion[QUIEN],Preguntas!B8)</f>
        <v>40580</v>
      </c>
      <c r="L8" s="4" t="s">
        <v>66</v>
      </c>
      <c r="M8" s="37">
        <f>VLOOKUP(Tabla_Responsable_Turno[[#This Row],[Empleado]],TablaKgProducidos[],2,0)</f>
        <v>127128</v>
      </c>
      <c r="N8" s="37">
        <f>VLOOKUP(Tabla_Responsable_Turno[[#This Row],[Empleado]],TablaKgProducidos[],3,0)</f>
        <v>56408</v>
      </c>
      <c r="O8" s="37">
        <f>VLOOKUP(Tabla_Responsable_Turno[[#This Row],[Empleado]],TablaKgProducidos[],4,0)</f>
        <v>32940</v>
      </c>
      <c r="P8" s="37">
        <f>VLOOKUP(Tabla_Responsable_Turno[[#This Row],[Empleado]],TablaKgProducidos[],5,0)</f>
        <v>79720</v>
      </c>
      <c r="Q8" s="37">
        <f>VLOOKUP(Tabla_Responsable_Turno[[#This Row],[Empleado]],TablaKgProducidos[],6,0)</f>
        <v>46760</v>
      </c>
      <c r="R8" s="37">
        <f>VLOOKUP(Tabla_Responsable_Turno[[#This Row],[Empleado]],TablaKgProducidos[],7,0)</f>
        <v>105060</v>
      </c>
      <c r="S8" s="37">
        <f>VLOOKUP(Tabla_Responsable_Turno[[#This Row],[Empleado]],TablaKgProducidos[],8,0)</f>
        <v>33440</v>
      </c>
      <c r="T8" s="37">
        <f>VLOOKUP(Tabla_Responsable_Turno[[#This Row],[Empleado]],TablaKgProducidos[],9,0)</f>
        <v>28840</v>
      </c>
    </row>
    <row r="9" spans="1:20" x14ac:dyDescent="0.25">
      <c r="A9" s="35"/>
      <c r="B9" s="48" t="s">
        <v>784</v>
      </c>
      <c r="C9" s="48">
        <f>SUMIFS(Produccion[Kilos Producidos],Produccion[PRODUCTO],Preguntas!$C$5,Produccion[QUIEN],B9)</f>
        <v>8630</v>
      </c>
      <c r="D9" s="48">
        <f>SUMIFS(Produccion[Kilos Producidos],Produccion[PRODUCTO],Preguntas!$D$5,Produccion[QUIEN],Preguntas!B9)</f>
        <v>7480</v>
      </c>
      <c r="E9" s="48">
        <f>SUMIFS(Produccion[Kilos Producidos],Produccion[PRODUCTO],$E$5,Produccion[QUIEN],Preguntas!B9)</f>
        <v>0</v>
      </c>
      <c r="F9" s="48">
        <f>SUMIFS(Produccion[Kilos Producidos],Produccion[PRODUCTO],$F$5,Produccion[QUIEN],Preguntas!B9)</f>
        <v>2080</v>
      </c>
      <c r="G9" s="48">
        <f>SUMIFS(Produccion[Kilos Producidos],Produccion[PRODUCTO],$G$5,Produccion[QUIEN],Preguntas!B9)</f>
        <v>15450</v>
      </c>
      <c r="H9" s="48">
        <f>SUMIFS(Produccion[Kilos Producidos],Produccion[PRODUCTO],$H$5,Produccion[QUIEN],Preguntas!B9)</f>
        <v>14760</v>
      </c>
      <c r="I9" s="48">
        <f>SUMIFS(Produccion[Kilos Producidos],Produccion[PRODUCTO],$I$5,Produccion[QUIEN],Preguntas!B9)</f>
        <v>9410</v>
      </c>
      <c r="J9" s="49">
        <f>SUMIFS(Produccion[Kilos Producidos],Produccion[PRODUCTO],$J$5,Produccion[QUIEN],Preguntas!B9)</f>
        <v>9390</v>
      </c>
      <c r="L9" s="4" t="s">
        <v>783</v>
      </c>
      <c r="M9" s="37">
        <f>VLOOKUP(Tabla_Responsable_Turno[[#This Row],[Empleado]],TablaKgProducidos[],2,0)</f>
        <v>166649</v>
      </c>
      <c r="N9" s="37">
        <f>VLOOKUP(Tabla_Responsable_Turno[[#This Row],[Empleado]],TablaKgProducidos[],3,0)</f>
        <v>79932</v>
      </c>
      <c r="O9" s="37">
        <f>VLOOKUP(Tabla_Responsable_Turno[[#This Row],[Empleado]],TablaKgProducidos[],4,0)</f>
        <v>30510</v>
      </c>
      <c r="P9" s="37">
        <f>VLOOKUP(Tabla_Responsable_Turno[[#This Row],[Empleado]],TablaKgProducidos[],5,0)</f>
        <v>74960</v>
      </c>
      <c r="Q9" s="37">
        <f>VLOOKUP(Tabla_Responsable_Turno[[#This Row],[Empleado]],TablaKgProducidos[],6,0)</f>
        <v>89540</v>
      </c>
      <c r="R9" s="37">
        <f>VLOOKUP(Tabla_Responsable_Turno[[#This Row],[Empleado]],TablaKgProducidos[],7,0)</f>
        <v>137610</v>
      </c>
      <c r="S9" s="37">
        <f>VLOOKUP(Tabla_Responsable_Turno[[#This Row],[Empleado]],TablaKgProducidos[],8,0)</f>
        <v>51990</v>
      </c>
      <c r="T9" s="43">
        <f>VLOOKUP(Tabla_Responsable_Turno[[#This Row],[Empleado]],TablaKgProducidos[],9,0)</f>
        <v>40580</v>
      </c>
    </row>
    <row r="10" spans="1:20" x14ac:dyDescent="0.25">
      <c r="A10" s="35"/>
      <c r="B10" s="48" t="s">
        <v>785</v>
      </c>
      <c r="C10" s="48">
        <f>SUMIFS(Produccion[Kilos Producidos],Produccion[PRODUCTO],Preguntas!$C$5,Produccion[QUIEN],B10)</f>
        <v>1100</v>
      </c>
      <c r="D10" s="48">
        <f>SUMIFS(Produccion[Kilos Producidos],Produccion[PRODUCTO],Preguntas!$D$5,Produccion[QUIEN],Preguntas!B10)</f>
        <v>0</v>
      </c>
      <c r="E10" s="48">
        <f>SUMIFS(Produccion[Kilos Producidos],Produccion[PRODUCTO],$E$5,Produccion[QUIEN],Preguntas!B10)</f>
        <v>0</v>
      </c>
      <c r="F10" s="48">
        <f>SUMIFS(Produccion[Kilos Producidos],Produccion[PRODUCTO],$F$5,Produccion[QUIEN],Preguntas!B10)</f>
        <v>3800</v>
      </c>
      <c r="G10" s="48">
        <f>SUMIFS(Produccion[Kilos Producidos],Produccion[PRODUCTO],$G$5,Produccion[QUIEN],Preguntas!B10)</f>
        <v>0</v>
      </c>
      <c r="H10" s="48">
        <f>SUMIFS(Produccion[Kilos Producidos],Produccion[PRODUCTO],$H$5,Produccion[QUIEN],Preguntas!B10)</f>
        <v>720</v>
      </c>
      <c r="I10" s="48">
        <f>SUMIFS(Produccion[Kilos Producidos],Produccion[PRODUCTO],$I$5,Produccion[QUIEN],Preguntas!B10)</f>
        <v>0</v>
      </c>
      <c r="J10" s="49">
        <f>SUMIFS(Produccion[Kilos Producidos],Produccion[PRODUCTO],$J$5,Produccion[QUIEN],Preguntas!B10)</f>
        <v>0</v>
      </c>
      <c r="L10" s="9" t="s">
        <v>788</v>
      </c>
      <c r="M10" s="57">
        <f>VLOOKUP(Tabla_Responsable_Turno[[#This Row],[Empleado]],TablaKgProducidos[],2,0)</f>
        <v>148529</v>
      </c>
      <c r="N10" s="57">
        <f>VLOOKUP(Tabla_Responsable_Turno[[#This Row],[Empleado]],TablaKgProducidos[],3,0)</f>
        <v>73208</v>
      </c>
      <c r="O10" s="57">
        <f>VLOOKUP(Tabla_Responsable_Turno[[#This Row],[Empleado]],TablaKgProducidos[],4,0)</f>
        <v>55470</v>
      </c>
      <c r="P10" s="57">
        <f>VLOOKUP(Tabla_Responsable_Turno[[#This Row],[Empleado]],TablaKgProducidos[],5,0)</f>
        <v>70715</v>
      </c>
      <c r="Q10" s="57">
        <f>VLOOKUP(Tabla_Responsable_Turno[[#This Row],[Empleado]],TablaKgProducidos[],6,0)</f>
        <v>78440</v>
      </c>
      <c r="R10" s="57">
        <f>VLOOKUP(Tabla_Responsable_Turno[[#This Row],[Empleado]],TablaKgProducidos[],7,0)</f>
        <v>122070</v>
      </c>
      <c r="S10" s="57">
        <f>VLOOKUP(Tabla_Responsable_Turno[[#This Row],[Empleado]],TablaKgProducidos[],8,0)</f>
        <v>27420</v>
      </c>
      <c r="T10" s="58">
        <f>VLOOKUP(Tabla_Responsable_Turno[[#This Row],[Empleado]],TablaKgProducidos[],9,0)</f>
        <v>22730</v>
      </c>
    </row>
    <row r="11" spans="1:20" x14ac:dyDescent="0.25">
      <c r="A11" s="35"/>
      <c r="B11" s="48" t="s">
        <v>786</v>
      </c>
      <c r="C11" s="48">
        <f>SUMIFS(Produccion[Kilos Producidos],Produccion[PRODUCTO],Preguntas!$C$5,Produccion[QUIEN],B11)</f>
        <v>16610</v>
      </c>
      <c r="D11" s="48">
        <f>SUMIFS(Produccion[Kilos Producidos],Produccion[PRODUCTO],Preguntas!$D$5,Produccion[QUIEN],Preguntas!B11)</f>
        <v>13800</v>
      </c>
      <c r="E11" s="48">
        <f>SUMIFS(Produccion[Kilos Producidos],Produccion[PRODUCTO],$E$5,Produccion[QUIEN],Preguntas!B11)</f>
        <v>3270</v>
      </c>
      <c r="F11" s="48">
        <f>SUMIFS(Produccion[Kilos Producidos],Produccion[PRODUCTO],$F$5,Produccion[QUIEN],Preguntas!B11)</f>
        <v>6080</v>
      </c>
      <c r="G11" s="48">
        <f>SUMIFS(Produccion[Kilos Producidos],Produccion[PRODUCTO],$G$5,Produccion[QUIEN],Preguntas!B11)</f>
        <v>12960</v>
      </c>
      <c r="H11" s="48">
        <f>SUMIFS(Produccion[Kilos Producidos],Produccion[PRODUCTO],$H$5,Produccion[QUIEN],Preguntas!B11)</f>
        <v>14730</v>
      </c>
      <c r="I11" s="48">
        <f>SUMIFS(Produccion[Kilos Producidos],Produccion[PRODUCTO],$I$5,Produccion[QUIEN],Preguntas!B11)</f>
        <v>5290</v>
      </c>
      <c r="J11" s="49">
        <f>SUMIFS(Produccion[Kilos Producidos],Produccion[PRODUCTO],$J$5,Produccion[QUIEN],Preguntas!B11)</f>
        <v>4770</v>
      </c>
    </row>
    <row r="12" spans="1:20" x14ac:dyDescent="0.25">
      <c r="A12" s="35"/>
      <c r="B12" s="48" t="s">
        <v>74</v>
      </c>
      <c r="C12" s="48">
        <f>SUMIFS(Produccion[Kilos Producidos],Produccion[PRODUCTO],Preguntas!$C$5,Produccion[QUIEN],B12)</f>
        <v>45274</v>
      </c>
      <c r="D12" s="48">
        <f>SUMIFS(Produccion[Kilos Producidos],Produccion[PRODUCTO],Preguntas!$D$5,Produccion[QUIEN],Preguntas!B12)</f>
        <v>15870</v>
      </c>
      <c r="E12" s="48">
        <f>SUMIFS(Produccion[Kilos Producidos],Produccion[PRODUCTO],$E$5,Produccion[QUIEN],Preguntas!B12)</f>
        <v>5490</v>
      </c>
      <c r="F12" s="48">
        <f>SUMIFS(Produccion[Kilos Producidos],Produccion[PRODUCTO],$F$5,Produccion[QUIEN],Preguntas!B12)</f>
        <v>10480</v>
      </c>
      <c r="G12" s="48">
        <f>SUMIFS(Produccion[Kilos Producidos],Produccion[PRODUCTO],$G$5,Produccion[QUIEN],Preguntas!B12)</f>
        <v>19060</v>
      </c>
      <c r="H12" s="48">
        <f>SUMIFS(Produccion[Kilos Producidos],Produccion[PRODUCTO],$H$5,Produccion[QUIEN],Preguntas!B12)</f>
        <v>27840</v>
      </c>
      <c r="I12" s="48">
        <f>SUMIFS(Produccion[Kilos Producidos],Produccion[PRODUCTO],$I$5,Produccion[QUIEN],Preguntas!B12)</f>
        <v>10880</v>
      </c>
      <c r="J12" s="49">
        <f>SUMIFS(Produccion[Kilos Producidos],Produccion[PRODUCTO],$J$5,Produccion[QUIEN],Preguntas!B12)</f>
        <v>8260</v>
      </c>
    </row>
    <row r="13" spans="1:20" x14ac:dyDescent="0.25">
      <c r="A13" s="35"/>
      <c r="B13" s="48" t="s">
        <v>787</v>
      </c>
      <c r="C13" s="48">
        <f>SUMIFS(Produccion[Kilos Producidos],Produccion[PRODUCTO],Preguntas!$C$5,Produccion[QUIEN],B13)</f>
        <v>0</v>
      </c>
      <c r="D13" s="48">
        <f>SUMIFS(Produccion[Kilos Producidos],Produccion[PRODUCTO],Preguntas!$D$5,Produccion[QUIEN],Preguntas!B13)</f>
        <v>550</v>
      </c>
      <c r="E13" s="48">
        <f>SUMIFS(Produccion[Kilos Producidos],Produccion[PRODUCTO],$E$5,Produccion[QUIEN],Preguntas!B13)</f>
        <v>0</v>
      </c>
      <c r="F13" s="48">
        <f>SUMIFS(Produccion[Kilos Producidos],Produccion[PRODUCTO],$F$5,Produccion[QUIEN],Preguntas!B13)</f>
        <v>0</v>
      </c>
      <c r="G13" s="48">
        <f>SUMIFS(Produccion[Kilos Producidos],Produccion[PRODUCTO],$G$5,Produccion[QUIEN],Preguntas!B13)</f>
        <v>0</v>
      </c>
      <c r="H13" s="48">
        <f>SUMIFS(Produccion[Kilos Producidos],Produccion[PRODUCTO],$H$5,Produccion[QUIEN],Preguntas!B13)</f>
        <v>1905</v>
      </c>
      <c r="I13" s="48">
        <f>SUMIFS(Produccion[Kilos Producidos],Produccion[PRODUCTO],$I$5,Produccion[QUIEN],Preguntas!B13)</f>
        <v>810</v>
      </c>
      <c r="J13" s="49">
        <f>SUMIFS(Produccion[Kilos Producidos],Produccion[PRODUCTO],$J$5,Produccion[QUIEN],Preguntas!B13)</f>
        <v>800</v>
      </c>
    </row>
    <row r="14" spans="1:20" x14ac:dyDescent="0.25">
      <c r="A14" s="35"/>
      <c r="B14" s="48" t="s">
        <v>788</v>
      </c>
      <c r="C14" s="48">
        <f>SUMIFS(Produccion[Kilos Producidos],Produccion[PRODUCTO],Preguntas!$C$5,Produccion[QUIEN],B14)</f>
        <v>148529</v>
      </c>
      <c r="D14" s="48">
        <f>SUMIFS(Produccion[Kilos Producidos],Produccion[PRODUCTO],Preguntas!$D$5,Produccion[QUIEN],Preguntas!B14)</f>
        <v>73208</v>
      </c>
      <c r="E14" s="48">
        <f>SUMIFS(Produccion[Kilos Producidos],Produccion[PRODUCTO],$E$5,Produccion[QUIEN],Preguntas!B14)</f>
        <v>55470</v>
      </c>
      <c r="F14" s="48">
        <f>SUMIFS(Produccion[Kilos Producidos],Produccion[PRODUCTO],$F$5,Produccion[QUIEN],Preguntas!B14)</f>
        <v>70715</v>
      </c>
      <c r="G14" s="48">
        <f>SUMIFS(Produccion[Kilos Producidos],Produccion[PRODUCTO],$G$5,Produccion[QUIEN],Preguntas!B14)</f>
        <v>78440</v>
      </c>
      <c r="H14" s="48">
        <f>SUMIFS(Produccion[Kilos Producidos],Produccion[PRODUCTO],$H$5,Produccion[QUIEN],Preguntas!B14)</f>
        <v>122070</v>
      </c>
      <c r="I14" s="48">
        <f>SUMIFS(Produccion[Kilos Producidos],Produccion[PRODUCTO],$I$5,Produccion[QUIEN],Preguntas!B14)</f>
        <v>27420</v>
      </c>
      <c r="J14" s="49">
        <f>SUMIFS(Produccion[Kilos Producidos],Produccion[PRODUCTO],$J$5,Produccion[QUIEN],Preguntas!B14)</f>
        <v>22730</v>
      </c>
    </row>
    <row r="15" spans="1:20" x14ac:dyDescent="0.25">
      <c r="A15" s="35"/>
      <c r="B15" s="48" t="s">
        <v>789</v>
      </c>
      <c r="C15" s="48">
        <f>SUMIFS(Produccion[Kilos Producidos],Produccion[PRODUCTO],Preguntas!$C$5,Produccion[QUIEN],B15)</f>
        <v>34492</v>
      </c>
      <c r="D15" s="48">
        <f>SUMIFS(Produccion[Kilos Producidos],Produccion[PRODUCTO],Preguntas!$D$5,Produccion[QUIEN],Preguntas!B15)</f>
        <v>14830</v>
      </c>
      <c r="E15" s="48">
        <f>SUMIFS(Produccion[Kilos Producidos],Produccion[PRODUCTO],$E$5,Produccion[QUIEN],Preguntas!B15)</f>
        <v>4710</v>
      </c>
      <c r="F15" s="48">
        <f>SUMIFS(Produccion[Kilos Producidos],Produccion[PRODUCTO],$F$5,Produccion[QUIEN],Preguntas!B15)</f>
        <v>6520</v>
      </c>
      <c r="G15" s="48">
        <f>SUMIFS(Produccion[Kilos Producidos],Produccion[PRODUCTO],$G$5,Produccion[QUIEN],Preguntas!B15)</f>
        <v>14260</v>
      </c>
      <c r="H15" s="48">
        <f>SUMIFS(Produccion[Kilos Producidos],Produccion[PRODUCTO],$H$5,Produccion[QUIEN],Preguntas!B15)</f>
        <v>19590</v>
      </c>
      <c r="I15" s="48">
        <f>SUMIFS(Produccion[Kilos Producidos],Produccion[PRODUCTO],$I$5,Produccion[QUIEN],Preguntas!B15)</f>
        <v>18210</v>
      </c>
      <c r="J15" s="49">
        <f>SUMIFS(Produccion[Kilos Producidos],Produccion[PRODUCTO],$J$5,Produccion[QUIEN],Preguntas!B15)</f>
        <v>16080</v>
      </c>
    </row>
    <row r="16" spans="1:20" x14ac:dyDescent="0.25">
      <c r="A16" s="35"/>
      <c r="B16" s="48" t="s">
        <v>595</v>
      </c>
      <c r="C16" s="48">
        <f>SUMIFS(Produccion[Kilos Producidos],Produccion[PRODUCTO],Preguntas!$C$5,Produccion[QUIEN],B16)</f>
        <v>2060</v>
      </c>
      <c r="D16" s="48">
        <f>SUMIFS(Produccion[Kilos Producidos],Produccion[PRODUCTO],Preguntas!$D$5,Produccion[QUIEN],Preguntas!B16)</f>
        <v>3826</v>
      </c>
      <c r="E16" s="48">
        <f>SUMIFS(Produccion[Kilos Producidos],Produccion[PRODUCTO],$E$5,Produccion[QUIEN],Preguntas!B16)</f>
        <v>3480</v>
      </c>
      <c r="F16" s="48">
        <f>SUMIFS(Produccion[Kilos Producidos],Produccion[PRODUCTO],$F$5,Produccion[QUIEN],Preguntas!B16)</f>
        <v>0</v>
      </c>
      <c r="G16" s="48">
        <f>SUMIFS(Produccion[Kilos Producidos],Produccion[PRODUCTO],$G$5,Produccion[QUIEN],Preguntas!B16)</f>
        <v>1400</v>
      </c>
      <c r="H16" s="48">
        <f>SUMIFS(Produccion[Kilos Producidos],Produccion[PRODUCTO],$H$5,Produccion[QUIEN],Preguntas!B16)</f>
        <v>13500</v>
      </c>
      <c r="I16" s="48">
        <f>SUMIFS(Produccion[Kilos Producidos],Produccion[PRODUCTO],$I$5,Produccion[QUIEN],Preguntas!B16)</f>
        <v>1710</v>
      </c>
      <c r="J16" s="49">
        <f>SUMIFS(Produccion[Kilos Producidos],Produccion[PRODUCTO],$J$5,Produccion[QUIEN],Preguntas!B16)</f>
        <v>1140</v>
      </c>
    </row>
    <row r="17" spans="1:10" x14ac:dyDescent="0.25">
      <c r="A17" s="35"/>
      <c r="B17" s="48" t="s">
        <v>790</v>
      </c>
      <c r="C17" s="48">
        <f>SUMIFS(Produccion[Kilos Producidos],Produccion[PRODUCTO],Preguntas!$C$5,Produccion[QUIEN],B17)</f>
        <v>2250</v>
      </c>
      <c r="D17" s="48">
        <f>SUMIFS(Produccion[Kilos Producidos],Produccion[PRODUCTO],Preguntas!$D$5,Produccion[QUIEN],Preguntas!B17)</f>
        <v>0</v>
      </c>
      <c r="E17" s="48">
        <f>SUMIFS(Produccion[Kilos Producidos],Produccion[PRODUCTO],$E$5,Produccion[QUIEN],Preguntas!B17)</f>
        <v>0</v>
      </c>
      <c r="F17" s="48">
        <f>SUMIFS(Produccion[Kilos Producidos],Produccion[PRODUCTO],$F$5,Produccion[QUIEN],Preguntas!B17)</f>
        <v>0</v>
      </c>
      <c r="G17" s="48">
        <f>SUMIFS(Produccion[Kilos Producidos],Produccion[PRODUCTO],$G$5,Produccion[QUIEN],Preguntas!B17)</f>
        <v>0</v>
      </c>
      <c r="H17" s="48">
        <f>SUMIFS(Produccion[Kilos Producidos],Produccion[PRODUCTO],$H$5,Produccion[QUIEN],Preguntas!B17)</f>
        <v>0</v>
      </c>
      <c r="I17" s="48">
        <f>SUMIFS(Produccion[Kilos Producidos],Produccion[PRODUCTO],$I$5,Produccion[QUIEN],Preguntas!B17)</f>
        <v>750</v>
      </c>
      <c r="J17" s="49">
        <f>SUMIFS(Produccion[Kilos Producidos],Produccion[PRODUCTO],$J$5,Produccion[QUIEN],Preguntas!B17)</f>
        <v>500</v>
      </c>
    </row>
    <row r="18" spans="1:10" x14ac:dyDescent="0.25">
      <c r="A18" s="35"/>
      <c r="B18" s="48" t="s">
        <v>503</v>
      </c>
      <c r="C18" s="52">
        <f>SUMIFS(Produccion[Kilos Producidos],Produccion[PRODUCTO],Preguntas!$C$5,Produccion[QUIEN],B18)</f>
        <v>11130</v>
      </c>
      <c r="D18" s="52">
        <f>SUMIFS(Produccion[Kilos Producidos],Produccion[PRODUCTO],Preguntas!$D$5,Produccion[QUIEN],Preguntas!B18)</f>
        <v>6750</v>
      </c>
      <c r="E18" s="52">
        <f>SUMIFS(Produccion[Kilos Producidos],Produccion[PRODUCTO],$E$5,Produccion[QUIEN],Preguntas!B18)</f>
        <v>3330</v>
      </c>
      <c r="F18" s="52">
        <f>SUMIFS(Produccion[Kilos Producidos],Produccion[PRODUCTO],$F$5,Produccion[QUIEN],Preguntas!B18)</f>
        <v>3600</v>
      </c>
      <c r="G18" s="52">
        <f>SUMIFS(Produccion[Kilos Producidos],Produccion[PRODUCTO],$G$5,Produccion[QUIEN],Preguntas!B18)</f>
        <v>7360</v>
      </c>
      <c r="H18" s="52">
        <f>SUMIFS(Produccion[Kilos Producidos],Produccion[PRODUCTO],$H$5,Produccion[QUIEN],Preguntas!B18)</f>
        <v>7560</v>
      </c>
      <c r="I18" s="52">
        <f>SUMIFS(Produccion[Kilos Producidos],Produccion[PRODUCTO],$I$5,Produccion[QUIEN],Preguntas!B18)</f>
        <v>5040</v>
      </c>
      <c r="J18" s="53">
        <f>SUMIFS(Produccion[Kilos Producidos],Produccion[PRODUCTO],$J$5,Produccion[QUIEN],Preguntas!B18)</f>
        <v>3560</v>
      </c>
    </row>
    <row r="19" spans="1:10" x14ac:dyDescent="0.25">
      <c r="B19" s="48" t="s">
        <v>802</v>
      </c>
      <c r="C19" s="52">
        <f>SUBTOTAL(109,TablaKgProducidos[Papa])</f>
        <v>582302</v>
      </c>
      <c r="D19" s="52">
        <f>SUBTOTAL(109,TablaKgProducidos[Papa c/  Pimienta])</f>
        <v>295974</v>
      </c>
      <c r="E19" s="52">
        <f>SUBTOTAL(109,TablaKgProducidos[Batata Merken])</f>
        <v>149430</v>
      </c>
      <c r="F19" s="52">
        <f>SUBTOTAL(109,TablaKgProducidos[Mandioca])</f>
        <v>265715</v>
      </c>
      <c r="G19" s="52">
        <f>SUBTOTAL(109,TablaKgProducidos[Zanahoria])</f>
        <v>296350</v>
      </c>
      <c r="H19" s="52">
        <f>SUBTOTAL(109,TablaKgProducidos[Batata])</f>
        <v>487035</v>
      </c>
      <c r="I19" s="52">
        <f>SUBTOTAL(109,TablaKgProducidos[Batata Para Remolacha])</f>
        <v>173560</v>
      </c>
      <c r="J19" s="53">
        <f>SUBTOTAL(109,TablaKgProducidos[Remolacha])</f>
        <v>143490</v>
      </c>
    </row>
    <row r="20" spans="1:10" x14ac:dyDescent="0.25">
      <c r="B20" s="39"/>
    </row>
    <row r="21" spans="1:10" x14ac:dyDescent="0.25">
      <c r="B21" s="39"/>
    </row>
    <row r="22" spans="1:10" s="46" customFormat="1" ht="23.25" x14ac:dyDescent="0.25">
      <c r="A22" s="91" t="s">
        <v>807</v>
      </c>
      <c r="B22" s="91"/>
      <c r="C22" s="91"/>
      <c r="D22" s="91"/>
      <c r="E22" s="91"/>
      <c r="F22" s="91"/>
      <c r="G22" s="91"/>
    </row>
    <row r="24" spans="1:10" x14ac:dyDescent="0.25">
      <c r="B24" t="s">
        <v>792</v>
      </c>
      <c r="C24" s="60" t="s">
        <v>808</v>
      </c>
    </row>
    <row r="25" spans="1:10" x14ac:dyDescent="0.25">
      <c r="B25" s="65" t="s">
        <v>13</v>
      </c>
      <c r="C25" s="43">
        <f>SUMIFS(Produccion[Kilos Producidos],Produccion[PRODUCTO],Preguntas!B25)</f>
        <v>585052</v>
      </c>
    </row>
    <row r="26" spans="1:10" x14ac:dyDescent="0.25">
      <c r="B26" s="66" t="s">
        <v>19</v>
      </c>
      <c r="C26" s="43">
        <f>SUMIFS(Produccion[Kilos Producidos],Produccion[PRODUCTO],Preguntas!B26)</f>
        <v>295974</v>
      </c>
    </row>
    <row r="27" spans="1:10" x14ac:dyDescent="0.25">
      <c r="B27" s="65" t="s">
        <v>331</v>
      </c>
      <c r="C27" s="43">
        <f>SUMIFS(Produccion[Kilos Producidos],Produccion[PRODUCTO],Preguntas!B27)</f>
        <v>149430</v>
      </c>
    </row>
    <row r="28" spans="1:10" x14ac:dyDescent="0.25">
      <c r="B28" s="66" t="s">
        <v>26</v>
      </c>
      <c r="C28" s="43">
        <f>SUMIFS(Produccion[Kilos Producidos],Produccion[PRODUCTO],Preguntas!B28)</f>
        <v>265715</v>
      </c>
    </row>
    <row r="29" spans="1:10" x14ac:dyDescent="0.25">
      <c r="B29" s="65" t="s">
        <v>30</v>
      </c>
      <c r="C29" s="43">
        <f>SUMIFS(Produccion[Kilos Producidos],Produccion[PRODUCTO],Preguntas!B29)</f>
        <v>296350</v>
      </c>
    </row>
    <row r="30" spans="1:10" x14ac:dyDescent="0.25">
      <c r="B30" s="66" t="s">
        <v>32</v>
      </c>
      <c r="C30" s="43">
        <f>SUMIFS(Produccion[Kilos Producidos],Produccion[PRODUCTO],Preguntas!B30)</f>
        <v>487815</v>
      </c>
    </row>
    <row r="31" spans="1:10" x14ac:dyDescent="0.25">
      <c r="B31" s="67" t="s">
        <v>36</v>
      </c>
      <c r="C31" s="43">
        <f>SUMIFS(Produccion[Kilos Producidos],Produccion[PRODUCTO],Preguntas!B31)</f>
        <v>173560</v>
      </c>
    </row>
    <row r="32" spans="1:10" x14ac:dyDescent="0.25">
      <c r="B32" s="65" t="s">
        <v>38</v>
      </c>
      <c r="C32" s="43">
        <f>SUMIFS(Produccion[Kilos Producidos],Produccion[PRODUCTO],Preguntas!B32)</f>
        <v>143490</v>
      </c>
    </row>
    <row r="33" spans="1:7" x14ac:dyDescent="0.25">
      <c r="B33" s="69" t="s">
        <v>23</v>
      </c>
      <c r="C33" s="58">
        <f>SUMIFS(Produccion[Kilos Producidos],Produccion[PRODUCTO],Preguntas!B33)</f>
        <v>0</v>
      </c>
    </row>
    <row r="37" spans="1:7" s="46" customFormat="1" ht="23.25" x14ac:dyDescent="0.25">
      <c r="A37" s="91" t="s">
        <v>804</v>
      </c>
      <c r="B37" s="91"/>
      <c r="C37" s="91"/>
      <c r="D37" s="91"/>
      <c r="E37" s="91"/>
      <c r="F37" s="91"/>
      <c r="G37" s="91"/>
    </row>
    <row r="39" spans="1:7" x14ac:dyDescent="0.25">
      <c r="B39" s="61" t="s">
        <v>792</v>
      </c>
      <c r="C39" s="62" t="s">
        <v>805</v>
      </c>
      <c r="D39" s="62" t="s">
        <v>806</v>
      </c>
      <c r="E39" s="63" t="s">
        <v>798</v>
      </c>
    </row>
    <row r="40" spans="1:7" x14ac:dyDescent="0.25">
      <c r="B40" s="7" t="s">
        <v>13</v>
      </c>
      <c r="C40" s="44">
        <f>SUMIFS(Produccion[Cantidad horas],Produccion[PRODUCTO],Tabla1_Promedio_KgHs[[#This Row],[Producto]])</f>
        <v>79.044444444444437</v>
      </c>
      <c r="D40" s="37">
        <f>SUMIFS(Produccion[Kilos Producidos],Produccion[PRODUCTO],Tabla1_Promedio_KgHs[[#This Row],[Producto]])</f>
        <v>585052</v>
      </c>
      <c r="E40" s="43">
        <f>Tabla1_Promedio_KgHs[[#This Row],[Cantidad de Kg total]]/Tabla1_Promedio_KgHs[[#This Row],[Cantidad de Hs]]</f>
        <v>7401.5574922687665</v>
      </c>
    </row>
    <row r="41" spans="1:7" x14ac:dyDescent="0.25">
      <c r="B41" s="7" t="s">
        <v>19</v>
      </c>
      <c r="C41" s="44">
        <f>SUMIFS(Produccion[Cantidad horas],Produccion[PRODUCTO],Tabla1_Promedio_KgHs[[#This Row],[Producto]])</f>
        <v>41.141666666666673</v>
      </c>
      <c r="D41" s="37">
        <f>SUMIFS(Produccion[Kilos Producidos],Produccion[PRODUCTO],Tabla1_Promedio_KgHs[[#This Row],[Producto]])</f>
        <v>295974</v>
      </c>
      <c r="E41" s="43">
        <f>Tabla1_Promedio_KgHs[[#This Row],[Cantidad de Kg total]]/Tabla1_Promedio_KgHs[[#This Row],[Cantidad de Hs]]</f>
        <v>7194.0206603200313</v>
      </c>
    </row>
    <row r="42" spans="1:7" x14ac:dyDescent="0.25">
      <c r="B42" s="7" t="s">
        <v>331</v>
      </c>
      <c r="C42" s="44">
        <f>SUMIFS(Produccion[Cantidad horas],Produccion[PRODUCTO],Tabla1_Promedio_KgHs[[#This Row],[Producto]])</f>
        <v>24.371527777777768</v>
      </c>
      <c r="D42" s="37">
        <f>SUMIFS(Produccion[Kilos Producidos],Produccion[PRODUCTO],Tabla1_Promedio_KgHs[[#This Row],[Producto]])</f>
        <v>149430</v>
      </c>
      <c r="E42" s="43">
        <f>Tabla1_Promedio_KgHs[[#This Row],[Cantidad de Kg total]]/Tabla1_Promedio_KgHs[[#This Row],[Cantidad de Hs]]</f>
        <v>6131.3349479982926</v>
      </c>
    </row>
    <row r="43" spans="1:7" x14ac:dyDescent="0.25">
      <c r="B43" s="7" t="s">
        <v>26</v>
      </c>
      <c r="C43" s="44">
        <f>SUMIFS(Produccion[Cantidad horas],Produccion[PRODUCTO],Tabla1_Promedio_KgHs[[#This Row],[Producto]])</f>
        <v>30.403472222222209</v>
      </c>
      <c r="D43" s="37">
        <f>SUMIFS(Produccion[Kilos Producidos],Produccion[PRODUCTO],Tabla1_Promedio_KgHs[[#This Row],[Producto]])</f>
        <v>265715</v>
      </c>
      <c r="E43" s="43">
        <f>Tabla1_Promedio_KgHs[[#This Row],[Cantidad de Kg total]]/Tabla1_Promedio_KgHs[[#This Row],[Cantidad de Hs]]</f>
        <v>8739.6267787396391</v>
      </c>
    </row>
    <row r="44" spans="1:7" x14ac:dyDescent="0.25">
      <c r="B44" s="7" t="s">
        <v>30</v>
      </c>
      <c r="C44" s="44">
        <f>SUMIFS(Produccion[Cantidad horas],Produccion[PRODUCTO],Tabla1_Promedio_KgHs[[#This Row],[Producto]])</f>
        <v>43.563194444444463</v>
      </c>
      <c r="D44" s="37">
        <f>SUMIFS(Produccion[Kilos Producidos],Produccion[PRODUCTO],Tabla1_Promedio_KgHs[[#This Row],[Producto]])</f>
        <v>296350</v>
      </c>
      <c r="E44" s="43">
        <f>Tabla1_Promedio_KgHs[[#This Row],[Cantidad de Kg total]]/Tabla1_Promedio_KgHs[[#This Row],[Cantidad de Hs]]</f>
        <v>6802.7609953611427</v>
      </c>
    </row>
    <row r="45" spans="1:7" x14ac:dyDescent="0.25">
      <c r="B45" s="7" t="s">
        <v>32</v>
      </c>
      <c r="C45" s="44">
        <f>SUMIFS(Produccion[Cantidad horas],Produccion[PRODUCTO],Tabla1_Promedio_KgHs[[#This Row],[Producto]])</f>
        <v>79.575000000000017</v>
      </c>
      <c r="D45" s="37">
        <f>SUMIFS(Produccion[Kilos Producidos],Produccion[PRODUCTO],Tabla1_Promedio_KgHs[[#This Row],[Producto]])</f>
        <v>487815</v>
      </c>
      <c r="E45" s="43">
        <f>Tabla1_Promedio_KgHs[[#This Row],[Cantidad de Kg total]]/Tabla1_Promedio_KgHs[[#This Row],[Cantidad de Hs]]</f>
        <v>6130.2544769085753</v>
      </c>
    </row>
    <row r="46" spans="1:7" x14ac:dyDescent="0.25">
      <c r="B46" s="7" t="s">
        <v>36</v>
      </c>
      <c r="C46" s="44">
        <f>SUMIFS(Produccion[Cantidad horas],Produccion[PRODUCTO],Tabla1_Promedio_KgHs[[#This Row],[Producto]])</f>
        <v>49.293750000000045</v>
      </c>
      <c r="D46" s="37">
        <f>SUMIFS(Produccion[Kilos Producidos],Produccion[PRODUCTO],Tabla1_Promedio_KgHs[[#This Row],[Producto]])</f>
        <v>173560</v>
      </c>
      <c r="E46" s="43">
        <f>Tabla1_Promedio_KgHs[[#This Row],[Cantidad de Kg total]]/Tabla1_Promedio_KgHs[[#This Row],[Cantidad de Hs]]</f>
        <v>3520.9331811842239</v>
      </c>
    </row>
    <row r="47" spans="1:7" x14ac:dyDescent="0.25">
      <c r="B47" s="7" t="s">
        <v>38</v>
      </c>
      <c r="C47" s="72">
        <f>SUMIFS(Produccion[Cantidad horas],Produccion[PRODUCTO],Tabla1_Promedio_KgHs[[#This Row],[Producto]])</f>
        <v>48.644444444444481</v>
      </c>
      <c r="D47" s="57">
        <f>SUMIFS(Produccion[Kilos Producidos],Produccion[PRODUCTO],Tabla1_Promedio_KgHs[[#This Row],[Producto]])</f>
        <v>143490</v>
      </c>
      <c r="E47" s="58">
        <f>Tabla1_Promedio_KgHs[[#This Row],[Cantidad de Kg total]]/Tabla1_Promedio_KgHs[[#This Row],[Cantidad de Hs]]</f>
        <v>2949.7715851987186</v>
      </c>
    </row>
    <row r="49" spans="1:7" x14ac:dyDescent="0.25">
      <c r="B49" s="59"/>
    </row>
    <row r="50" spans="1:7" x14ac:dyDescent="0.25">
      <c r="B50" s="59"/>
    </row>
    <row r="52" spans="1:7" s="46" customFormat="1" ht="23.25" x14ac:dyDescent="0.25">
      <c r="A52" s="91" t="s">
        <v>809</v>
      </c>
      <c r="B52" s="91"/>
      <c r="C52" s="91"/>
      <c r="D52" s="91"/>
      <c r="E52" s="91"/>
      <c r="F52" s="91"/>
      <c r="G52" s="91"/>
    </row>
    <row r="54" spans="1:7" x14ac:dyDescent="0.25">
      <c r="B54" s="68" t="s">
        <v>820</v>
      </c>
      <c r="C54" s="68" t="s">
        <v>810</v>
      </c>
      <c r="D54" s="68" t="s">
        <v>812</v>
      </c>
      <c r="E54" s="68" t="s">
        <v>813</v>
      </c>
    </row>
    <row r="55" spans="1:7" x14ac:dyDescent="0.25">
      <c r="B55" s="7" t="s">
        <v>24</v>
      </c>
      <c r="C55" s="7">
        <f>COUNTIFS(Produccion[Causas],Preguntas!B55)</f>
        <v>43</v>
      </c>
      <c r="D55" s="41">
        <f>SUMIFS(Produccion[Cantidad horas],Produccion[Causas],Preguntas!B55)</f>
        <v>5.1930555555555538</v>
      </c>
      <c r="E55" s="42">
        <f>D55/C55</f>
        <v>0.12076873385012915</v>
      </c>
    </row>
    <row r="56" spans="1:7" x14ac:dyDescent="0.25">
      <c r="B56" s="7" t="s">
        <v>28</v>
      </c>
      <c r="C56" s="7">
        <f>COUNTIFS(Produccion[Causas],Preguntas!B56)</f>
        <v>341</v>
      </c>
      <c r="D56" s="41">
        <f>SUMIFS(Produccion[Cantidad horas],Produccion[Causas],Preguntas!B56)</f>
        <v>17.024305555555529</v>
      </c>
      <c r="E56" s="42">
        <f t="shared" ref="E56:E61" si="0">D56/C56</f>
        <v>4.9924649723036743E-2</v>
      </c>
    </row>
    <row r="57" spans="1:7" x14ac:dyDescent="0.25">
      <c r="B57" s="7" t="s">
        <v>41</v>
      </c>
      <c r="C57" s="7">
        <f>COUNTIFS(Produccion[Causas],Preguntas!B57)</f>
        <v>115</v>
      </c>
      <c r="D57" s="41">
        <f>SUMIFS(Produccion[Cantidad horas],Produccion[Causas],Preguntas!B57)</f>
        <v>9.4958333333333353</v>
      </c>
      <c r="E57" s="42">
        <f t="shared" si="0"/>
        <v>8.2572463768115958E-2</v>
      </c>
    </row>
    <row r="58" spans="1:7" x14ac:dyDescent="0.25">
      <c r="B58" s="7" t="s">
        <v>45</v>
      </c>
      <c r="C58" s="7">
        <f>COUNTIFS(Produccion[Causas],Preguntas!B58)</f>
        <v>543</v>
      </c>
      <c r="D58" s="41">
        <f>SUMIFS(Produccion[Cantidad horas],Produccion[Causas],Preguntas!B58)</f>
        <v>64.436805555555651</v>
      </c>
      <c r="E58" s="42">
        <f t="shared" si="0"/>
        <v>0.11866815019439346</v>
      </c>
    </row>
    <row r="59" spans="1:7" x14ac:dyDescent="0.25">
      <c r="B59" s="7" t="s">
        <v>49</v>
      </c>
      <c r="C59" s="7">
        <f>COUNTIFS(Produccion[Causas],Preguntas!B59)</f>
        <v>164</v>
      </c>
      <c r="D59" s="41">
        <f>SUMIFS(Produccion[Cantidad horas],Produccion[Causas],Preguntas!B59)</f>
        <v>31.852777777777739</v>
      </c>
      <c r="E59" s="42">
        <f t="shared" si="0"/>
        <v>0.19422425474254718</v>
      </c>
    </row>
    <row r="60" spans="1:7" x14ac:dyDescent="0.25">
      <c r="B60" s="7" t="s">
        <v>192</v>
      </c>
      <c r="C60" s="7">
        <f>COUNTIFS(Produccion[Causas],Preguntas!B60)</f>
        <v>36</v>
      </c>
      <c r="D60" s="41">
        <f>SUMIFS(Produccion[Cantidad horas],Produccion[Causas],Preguntas!B60)</f>
        <v>7.3749999999999991</v>
      </c>
      <c r="E60" s="42">
        <f t="shared" si="0"/>
        <v>0.20486111111111108</v>
      </c>
    </row>
    <row r="61" spans="1:7" x14ac:dyDescent="0.25">
      <c r="B61" s="7" t="s">
        <v>364</v>
      </c>
      <c r="C61" s="7">
        <f>COUNTIFS(Produccion[Causas],Preguntas!B61)</f>
        <v>19</v>
      </c>
      <c r="D61" s="41">
        <f>SUMIFS(Produccion[Cantidad horas],Produccion[Causas],Preguntas!B61)</f>
        <v>4.8645833333333339</v>
      </c>
      <c r="E61" s="42">
        <f t="shared" si="0"/>
        <v>0.25603070175438597</v>
      </c>
    </row>
    <row r="62" spans="1:7" x14ac:dyDescent="0.25">
      <c r="B62" s="70" t="s">
        <v>811</v>
      </c>
      <c r="C62" s="12">
        <f>SUM(C55:C61)</f>
        <v>1261</v>
      </c>
      <c r="D62" s="64">
        <f>SUM(D55:D61)</f>
        <v>140.24236111111114</v>
      </c>
      <c r="E62" s="13"/>
    </row>
    <row r="65" spans="1:11" s="46" customFormat="1" ht="23.25" x14ac:dyDescent="0.25">
      <c r="A65" s="91" t="s">
        <v>814</v>
      </c>
      <c r="B65" s="91"/>
      <c r="C65" s="91"/>
      <c r="D65" s="91"/>
      <c r="E65" s="91"/>
      <c r="F65" s="91"/>
      <c r="G65" s="91"/>
    </row>
    <row r="67" spans="1:11" x14ac:dyDescent="0.25">
      <c r="B67" t="s">
        <v>830</v>
      </c>
      <c r="C67" s="68" t="s">
        <v>815</v>
      </c>
      <c r="D67" s="68" t="s">
        <v>816</v>
      </c>
      <c r="E67" s="76" t="s">
        <v>817</v>
      </c>
    </row>
    <row r="68" spans="1:11" x14ac:dyDescent="0.25">
      <c r="B68" s="47" t="s">
        <v>824</v>
      </c>
      <c r="C68" s="7">
        <f>COUNTIFS(Produccion[Causas],Preguntas!B59,Produccion[Que Turno],Preguntas!B68)</f>
        <v>46</v>
      </c>
      <c r="D68" s="41">
        <f>SUMIFS(Produccion[Cantidad horas],Produccion[Que Turno],Preguntas!B68,Produccion[Causas],Preguntas!B59)</f>
        <v>8.9027777777777732</v>
      </c>
      <c r="E68" s="42">
        <f>D68/C68</f>
        <v>0.19353864734299506</v>
      </c>
    </row>
    <row r="69" spans="1:11" x14ac:dyDescent="0.25">
      <c r="B69" s="38" t="s">
        <v>825</v>
      </c>
      <c r="C69" s="7">
        <f>COUNTIFS(Produccion[Causas],Preguntas!B60,Produccion[Que Turno],Preguntas!B69)</f>
        <v>18</v>
      </c>
      <c r="D69" s="41">
        <f>SUMIFS(Produccion[Cantidad horas],Produccion[Que Turno],Preguntas!B69,Produccion[Causas],Preguntas!B60)</f>
        <v>3.6284722222222228</v>
      </c>
      <c r="E69" s="42">
        <f t="shared" ref="E69:E71" si="1">D69/C69</f>
        <v>0.20158179012345681</v>
      </c>
    </row>
    <row r="70" spans="1:11" x14ac:dyDescent="0.25">
      <c r="B70" s="80" t="s">
        <v>826</v>
      </c>
      <c r="C70" s="12">
        <f>COUNTIFS(Produccion[Causas],Preguntas!B61,Produccion[Que Turno],Preguntas!B70)</f>
        <v>13</v>
      </c>
      <c r="D70" s="64">
        <f>SUMIFS(Produccion[Cantidad horas],Produccion[Que Turno],Preguntas!B70,Produccion[Causas],Preguntas!B61)</f>
        <v>3.4930555555555562</v>
      </c>
      <c r="E70" s="73">
        <f t="shared" si="1"/>
        <v>0.26869658119658124</v>
      </c>
    </row>
    <row r="71" spans="1:11" x14ac:dyDescent="0.25">
      <c r="B71" s="68" t="s">
        <v>802</v>
      </c>
      <c r="C71" s="7">
        <f>SUM(C68:C70)</f>
        <v>77</v>
      </c>
      <c r="D71" s="41">
        <f>SUM(D68:D70)</f>
        <v>16.024305555555554</v>
      </c>
      <c r="E71" s="41">
        <f t="shared" si="1"/>
        <v>0.20810786435786433</v>
      </c>
    </row>
    <row r="74" spans="1:11" s="46" customFormat="1" ht="23.25" x14ac:dyDescent="0.25">
      <c r="A74" s="91" t="s">
        <v>818</v>
      </c>
      <c r="B74" s="91"/>
      <c r="C74" s="91"/>
      <c r="D74" s="91"/>
      <c r="E74" s="91"/>
      <c r="F74" s="91"/>
      <c r="G74" s="91"/>
    </row>
    <row r="77" spans="1:11" ht="20.100000000000001" customHeight="1" x14ac:dyDescent="0.25">
      <c r="B77" t="s">
        <v>830</v>
      </c>
      <c r="C77" s="68" t="s">
        <v>13</v>
      </c>
      <c r="D77" s="68" t="s">
        <v>19</v>
      </c>
      <c r="E77" s="68" t="s">
        <v>331</v>
      </c>
      <c r="F77" s="68" t="s">
        <v>26</v>
      </c>
      <c r="G77" s="68" t="s">
        <v>30</v>
      </c>
      <c r="H77" s="68" t="s">
        <v>32</v>
      </c>
      <c r="I77" s="68" t="s">
        <v>36</v>
      </c>
      <c r="J77" s="68" t="s">
        <v>38</v>
      </c>
      <c r="K77" s="76" t="s">
        <v>819</v>
      </c>
    </row>
    <row r="78" spans="1:11" x14ac:dyDescent="0.25">
      <c r="B78" s="47" t="s">
        <v>824</v>
      </c>
      <c r="C78" s="7">
        <f>COUNTIFS(Produccion[PRODUCTO],Preguntas!$C$77,Produccion[Que Turno],Preguntas!B78)</f>
        <v>133</v>
      </c>
      <c r="D78" s="7">
        <f>COUNTIFS(Produccion[PRODUCTO],$D$77,Produccion[Que Turno],Preguntas!B78)</f>
        <v>76</v>
      </c>
      <c r="E78" s="7">
        <f>COUNTIFS(Produccion[PRODUCTO],$E$77,Produccion[Que Turno],Preguntas!B78)</f>
        <v>42</v>
      </c>
      <c r="F78" s="7">
        <f>COUNTIFS(Produccion[PRODUCTO],$F$77,Produccion[Que Turno],Preguntas!B78)</f>
        <v>62</v>
      </c>
      <c r="G78" s="7">
        <f>COUNTIFS(Produccion[PRODUCTO],$G$77,Produccion[Que Turno],Preguntas!B78)</f>
        <v>89</v>
      </c>
      <c r="H78" s="7">
        <f>COUNTIFS(Produccion[PRODUCTO],$H$77,Produccion[Que Turno],Preguntas!B78)</f>
        <v>141</v>
      </c>
      <c r="I78" s="7">
        <f>COUNTIFS(Produccion[PRODUCTO],$I$77,Produccion[Que Turno],Preguntas!B78)</f>
        <v>87</v>
      </c>
      <c r="J78" s="7">
        <f>COUNTIFS(Produccion[PRODUCTO],$J$77,Produccion[Que Turno],Preguntas!B78)</f>
        <v>84</v>
      </c>
      <c r="K78" s="8">
        <f>SUM(C78:J78)</f>
        <v>714</v>
      </c>
    </row>
    <row r="79" spans="1:11" x14ac:dyDescent="0.25">
      <c r="B79" s="38" t="s">
        <v>825</v>
      </c>
      <c r="C79" s="7">
        <f>COUNTIFS(Produccion[PRODUCTO],Preguntas!$C$77,Produccion[Que Turno],Preguntas!B79)</f>
        <v>126</v>
      </c>
      <c r="D79" s="7">
        <f>COUNTIFS(Produccion[PRODUCTO],$D$77,Produccion[Que Turno],Preguntas!B79)</f>
        <v>67</v>
      </c>
      <c r="E79" s="7">
        <f>COUNTIFS(Produccion[PRODUCTO],$E$77,Produccion[Que Turno],Preguntas!B79)</f>
        <v>51</v>
      </c>
      <c r="F79" s="7">
        <f>COUNTIFS(Produccion[PRODUCTO],$F$77,Produccion[Que Turno],Preguntas!B79)</f>
        <v>67</v>
      </c>
      <c r="G79" s="7">
        <f>COUNTIFS(Produccion[PRODUCTO],$G$77,Produccion[Que Turno],Preguntas!B79)</f>
        <v>67</v>
      </c>
      <c r="H79" s="7">
        <f>COUNTIFS(Produccion[PRODUCTO],$H$77,Produccion[Que Turno],Preguntas!B79)</f>
        <v>151</v>
      </c>
      <c r="I79" s="7">
        <f>COUNTIFS(Produccion[PRODUCTO],$I$77,Produccion[Que Turno],Preguntas!B79)</f>
        <v>83</v>
      </c>
      <c r="J79" s="7">
        <f>COUNTIFS(Produccion[PRODUCTO],$J$77,Produccion[Que Turno],Preguntas!B79)</f>
        <v>84</v>
      </c>
      <c r="K79" s="8">
        <f t="shared" ref="K79:K81" si="2">SUM(C79:J79)</f>
        <v>696</v>
      </c>
    </row>
    <row r="80" spans="1:11" x14ac:dyDescent="0.25">
      <c r="B80" s="80" t="s">
        <v>826</v>
      </c>
      <c r="C80" s="12">
        <f>COUNTIFS(Produccion[PRODUCTO],Preguntas!$C$77,Produccion[Que Turno],Preguntas!B80)</f>
        <v>125</v>
      </c>
      <c r="D80" s="12">
        <f>COUNTIFS(Produccion[PRODUCTO],$D$77,Produccion[Que Turno],Preguntas!B80)</f>
        <v>76</v>
      </c>
      <c r="E80" s="12">
        <f>COUNTIFS(Produccion[PRODUCTO],$E$77,Produccion[Que Turno],Preguntas!B80)</f>
        <v>54</v>
      </c>
      <c r="F80" s="12">
        <f>COUNTIFS(Produccion[PRODUCTO],$F$77,Produccion[Que Turno],Preguntas!B80)</f>
        <v>44</v>
      </c>
      <c r="G80" s="12">
        <f>COUNTIFS(Produccion[PRODUCTO],$G$77,Produccion[Que Turno],Preguntas!B80)</f>
        <v>72</v>
      </c>
      <c r="H80" s="12">
        <f>COUNTIFS(Produccion[PRODUCTO],$H$77,Produccion[Que Turno],Preguntas!B80)</f>
        <v>125</v>
      </c>
      <c r="I80" s="12">
        <f>COUNTIFS(Produccion[PRODUCTO],$I$77,Produccion[Que Turno],Preguntas!B80)</f>
        <v>78</v>
      </c>
      <c r="J80" s="12">
        <f>COUNTIFS(Produccion[PRODUCTO],$J$77,Produccion[Que Turno],Preguntas!B80)</f>
        <v>76</v>
      </c>
      <c r="K80" s="13">
        <f t="shared" si="2"/>
        <v>650</v>
      </c>
    </row>
    <row r="81" spans="1:17" x14ac:dyDescent="0.25">
      <c r="B81" s="68" t="s">
        <v>802</v>
      </c>
      <c r="C81" s="7">
        <f t="shared" ref="C81:J81" si="3">SUM(C78:C80)</f>
        <v>384</v>
      </c>
      <c r="D81" s="7">
        <f t="shared" si="3"/>
        <v>219</v>
      </c>
      <c r="E81" s="7">
        <f t="shared" si="3"/>
        <v>147</v>
      </c>
      <c r="F81" s="7">
        <f t="shared" si="3"/>
        <v>173</v>
      </c>
      <c r="G81" s="7">
        <f t="shared" si="3"/>
        <v>228</v>
      </c>
      <c r="H81" s="7">
        <f t="shared" si="3"/>
        <v>417</v>
      </c>
      <c r="I81" s="7">
        <f t="shared" si="3"/>
        <v>248</v>
      </c>
      <c r="J81" s="7">
        <f t="shared" si="3"/>
        <v>244</v>
      </c>
      <c r="K81" s="7">
        <f t="shared" si="2"/>
        <v>2060</v>
      </c>
    </row>
    <row r="84" spans="1:17" s="46" customFormat="1" ht="23.25" x14ac:dyDescent="0.25">
      <c r="A84" s="91" t="s">
        <v>821</v>
      </c>
      <c r="B84" s="91"/>
      <c r="C84" s="91"/>
      <c r="D84" s="91"/>
      <c r="E84" s="91"/>
      <c r="F84" s="91"/>
      <c r="G84" s="91"/>
    </row>
    <row r="86" spans="1:17" x14ac:dyDescent="0.25">
      <c r="B86" s="1" t="s">
        <v>830</v>
      </c>
      <c r="C86" s="77" t="s">
        <v>13</v>
      </c>
      <c r="D86" s="77" t="s">
        <v>19</v>
      </c>
      <c r="E86" s="77" t="s">
        <v>331</v>
      </c>
      <c r="F86" s="77" t="s">
        <v>26</v>
      </c>
      <c r="G86" s="77" t="s">
        <v>30</v>
      </c>
      <c r="H86" s="77" t="s">
        <v>32</v>
      </c>
      <c r="I86" s="77" t="s">
        <v>36</v>
      </c>
      <c r="J86" s="78" t="s">
        <v>38</v>
      </c>
    </row>
    <row r="87" spans="1:17" x14ac:dyDescent="0.25">
      <c r="B87" s="74" t="s">
        <v>824</v>
      </c>
      <c r="C87" s="37">
        <f>SUMIFS(Produccion[Kilos Producidos],Produccion[PRODUCTO],Preguntas!$C$86,Produccion[Que Turno],Preguntas!B87)</f>
        <v>207502</v>
      </c>
      <c r="D87" s="37">
        <f>SUMIFS(Produccion[Kilos Producidos],Produccion[PRODUCTO],$D$86,Produccion[Que Turno],Preguntas!B87)</f>
        <v>100410</v>
      </c>
      <c r="E87" s="37">
        <f>SUMIFS(Produccion[Kilos Producidos],Produccion[PRODUCTO],$E$86,Produccion[Que Turno],Preguntas!B87)</f>
        <v>39690</v>
      </c>
      <c r="F87" s="37">
        <f>SUMIFS(Produccion[Kilos Producidos],Produccion[PRODUCTO],$F$86,Produccion[Que Turno],Preguntas!B87)</f>
        <v>85850</v>
      </c>
      <c r="G87" s="37">
        <f>SUMIFS(Produccion[Kilos Producidos],Produccion[PRODUCTO],$G$86,Produccion[Que Turno],Preguntas!B87)</f>
        <v>107560</v>
      </c>
      <c r="H87" s="37">
        <f>SUMIFS(Produccion[Kilos Producidos],Produccion[PRODUCTO],$H$86,Produccion[Que Turno],Preguntas!B87)</f>
        <v>168000</v>
      </c>
      <c r="I87" s="37">
        <f>SUMIFS(Produccion[Kilos Producidos],Produccion[PRODUCTO],$I$86,Produccion[Que Turno],Preguntas!B87)</f>
        <v>62790</v>
      </c>
      <c r="J87" s="43">
        <f>SUMIFS(Produccion[Kilos Producidos],Produccion[PRODUCTO],$J$86,Produccion[Que Turno],Preguntas!B87)</f>
        <v>48990</v>
      </c>
    </row>
    <row r="88" spans="1:17" x14ac:dyDescent="0.25">
      <c r="B88" s="75" t="s">
        <v>825</v>
      </c>
      <c r="C88" s="37">
        <f>SUMIFS(Produccion[Kilos Producidos],Produccion[PRODUCTO],Preguntas!$C$86,Produccion[Que Turno],Preguntas!B88)</f>
        <v>183609</v>
      </c>
      <c r="D88" s="37">
        <f>SUMIFS(Produccion[Kilos Producidos],Produccion[PRODUCTO],$D$86,Produccion[Que Turno],Preguntas!B88)</f>
        <v>90346</v>
      </c>
      <c r="E88" s="37">
        <f>SUMIFS(Produccion[Kilos Producidos],Produccion[PRODUCTO],$E$86,Produccion[Que Turno],Preguntas!B88)</f>
        <v>49590</v>
      </c>
      <c r="F88" s="37">
        <f>SUMIFS(Produccion[Kilos Producidos],Produccion[PRODUCTO],$F$86,Produccion[Que Turno],Preguntas!B88)</f>
        <v>105450</v>
      </c>
      <c r="G88" s="37">
        <f>SUMIFS(Produccion[Kilos Producidos],Produccion[PRODUCTO],$G$86,Produccion[Que Turno],Preguntas!B88)</f>
        <v>79300</v>
      </c>
      <c r="H88" s="37">
        <f>SUMIFS(Produccion[Kilos Producidos],Produccion[PRODUCTO],$H$86,Produccion[Que Turno],Preguntas!B88)</f>
        <v>160845</v>
      </c>
      <c r="I88" s="37">
        <f>SUMIFS(Produccion[Kilos Producidos],Produccion[PRODUCTO],$I$86,Produccion[Que Turno],Preguntas!B88)</f>
        <v>55600</v>
      </c>
      <c r="J88" s="43">
        <f>SUMIFS(Produccion[Kilos Producidos],Produccion[PRODUCTO],$J$86,Produccion[Que Turno],Preguntas!B88)</f>
        <v>45960</v>
      </c>
    </row>
    <row r="89" spans="1:17" x14ac:dyDescent="0.25">
      <c r="B89" s="79" t="s">
        <v>826</v>
      </c>
      <c r="C89" s="57">
        <f>SUMIFS(Produccion[Kilos Producidos],Produccion[PRODUCTO],Preguntas!$C$86,Produccion[Que Turno],Preguntas!B89)</f>
        <v>193941</v>
      </c>
      <c r="D89" s="57">
        <f>SUMIFS(Produccion[Kilos Producidos],Produccion[PRODUCTO],$D$86,Produccion[Que Turno],Preguntas!B89)</f>
        <v>105218</v>
      </c>
      <c r="E89" s="57">
        <f>SUMIFS(Produccion[Kilos Producidos],Produccion[PRODUCTO],$E$86,Produccion[Que Turno],Preguntas!B89)</f>
        <v>60150</v>
      </c>
      <c r="F89" s="57">
        <f>SUMIFS(Produccion[Kilos Producidos],Produccion[PRODUCTO],$F$86,Produccion[Que Turno],Preguntas!B89)</f>
        <v>74415</v>
      </c>
      <c r="G89" s="57">
        <f>SUMIFS(Produccion[Kilos Producidos],Produccion[PRODUCTO],$G$86,Produccion[Que Turno],Preguntas!B89)</f>
        <v>109490</v>
      </c>
      <c r="H89" s="57">
        <f>SUMIFS(Produccion[Kilos Producidos],Produccion[PRODUCTO],$H$86,Produccion[Que Turno],Preguntas!B89)</f>
        <v>158970</v>
      </c>
      <c r="I89" s="57">
        <f>SUMIFS(Produccion[Kilos Producidos],Produccion[PRODUCTO],$I$86,Produccion[Que Turno],Preguntas!B89)</f>
        <v>55170</v>
      </c>
      <c r="J89" s="58">
        <f>SUMIFS(Produccion[Kilos Producidos],Produccion[PRODUCTO],$J$86,Produccion[Que Turno],Preguntas!B89)</f>
        <v>48540</v>
      </c>
    </row>
    <row r="90" spans="1:17" x14ac:dyDescent="0.25">
      <c r="B90" s="68" t="s">
        <v>802</v>
      </c>
      <c r="C90" s="37">
        <f t="shared" ref="C90:J90" si="4">SUM(C87:C89)</f>
        <v>585052</v>
      </c>
      <c r="D90" s="37">
        <f t="shared" si="4"/>
        <v>295974</v>
      </c>
      <c r="E90" s="37">
        <f t="shared" si="4"/>
        <v>149430</v>
      </c>
      <c r="F90" s="37">
        <f t="shared" si="4"/>
        <v>265715</v>
      </c>
      <c r="G90" s="37">
        <f t="shared" si="4"/>
        <v>296350</v>
      </c>
      <c r="H90" s="37">
        <f t="shared" si="4"/>
        <v>487815</v>
      </c>
      <c r="I90" s="37">
        <f t="shared" si="4"/>
        <v>173560</v>
      </c>
      <c r="J90" s="37">
        <f t="shared" si="4"/>
        <v>143490</v>
      </c>
    </row>
    <row r="93" spans="1:17" s="46" customFormat="1" ht="23.25" customHeight="1" x14ac:dyDescent="0.25">
      <c r="A93" s="91" t="s">
        <v>822</v>
      </c>
      <c r="B93" s="91"/>
      <c r="C93" s="91"/>
      <c r="D93" s="91"/>
      <c r="E93" s="91"/>
      <c r="F93" s="91"/>
      <c r="G93" s="91"/>
      <c r="H93" s="91"/>
      <c r="I93" s="91"/>
    </row>
    <row r="95" spans="1:17" ht="15" customHeight="1" x14ac:dyDescent="0.25">
      <c r="H95" s="88" t="s">
        <v>810</v>
      </c>
      <c r="I95" s="89"/>
      <c r="J95" s="90"/>
      <c r="O95" s="88" t="s">
        <v>805</v>
      </c>
      <c r="P95" s="89"/>
      <c r="Q95" s="90"/>
    </row>
    <row r="96" spans="1:17" x14ac:dyDescent="0.25">
      <c r="B96" t="s">
        <v>829</v>
      </c>
      <c r="C96" s="7" t="s">
        <v>799</v>
      </c>
      <c r="D96" s="8" t="s">
        <v>823</v>
      </c>
      <c r="G96" s="84" t="s">
        <v>829</v>
      </c>
      <c r="H96" s="1" t="s">
        <v>825</v>
      </c>
      <c r="I96" s="2" t="s">
        <v>824</v>
      </c>
      <c r="J96" s="3" t="s">
        <v>826</v>
      </c>
      <c r="N96" s="84" t="s">
        <v>829</v>
      </c>
      <c r="O96" s="1" t="s">
        <v>825</v>
      </c>
      <c r="P96" s="2" t="s">
        <v>824</v>
      </c>
      <c r="Q96" s="3" t="s">
        <v>826</v>
      </c>
    </row>
    <row r="97" spans="2:17" x14ac:dyDescent="0.25">
      <c r="B97" s="7" t="s">
        <v>827</v>
      </c>
      <c r="C97" s="7">
        <f>COUNTIFS(Produccion[Causas],B97)</f>
        <v>2029</v>
      </c>
      <c r="D97" s="42">
        <f>SUMIFS(Produccion[Cantidad horas],Produccion[Causas],Preguntas!B97)</f>
        <v>389.31527777777592</v>
      </c>
      <c r="G97" s="71" t="s">
        <v>827</v>
      </c>
      <c r="H97" s="4">
        <f>COUNTIFS(Produccion[Causas],B97,Produccion[Que Turno],Preguntas!$H$96)</f>
        <v>682</v>
      </c>
      <c r="I97" s="7">
        <f>COUNTIFS(Produccion[Causas],B97,Produccion[Que Turno],$I$96)</f>
        <v>711</v>
      </c>
      <c r="J97" s="8">
        <f>COUNTIFS(Produccion[Causas],B97,Produccion[Que Turno],$J$96)</f>
        <v>636</v>
      </c>
      <c r="N97" s="71" t="s">
        <v>827</v>
      </c>
      <c r="O97" s="40">
        <f>SUMIFS(Produccion[Cantidad horas],Produccion[Causas],Preguntas!B97,Produccion[Que Turno],Preguntas!$O$96)</f>
        <v>124.07222222222205</v>
      </c>
      <c r="P97" s="41">
        <f>SUMIFS(Produccion[Cantidad horas],Produccion[Causas],Preguntas!B97,Produccion[Que Turno],$P$96)</f>
        <v>136.90763888888858</v>
      </c>
      <c r="Q97" s="42">
        <f>SUMIFS(Produccion[Cantidad horas],Produccion[Causas],Preguntas!B97,Produccion[Que Turno],$Q$96)</f>
        <v>128.33541666666645</v>
      </c>
    </row>
    <row r="98" spans="2:17" x14ac:dyDescent="0.25">
      <c r="B98" s="7" t="s">
        <v>24</v>
      </c>
      <c r="C98" s="7">
        <f>COUNTIFS(Produccion[Causas],B98)</f>
        <v>43</v>
      </c>
      <c r="D98" s="42">
        <f>SUMIFS(Produccion[Cantidad horas],Produccion[Causas],Preguntas!B98)</f>
        <v>5.1930555555555538</v>
      </c>
      <c r="G98" s="7" t="s">
        <v>24</v>
      </c>
      <c r="H98" s="4">
        <f>COUNTIFS(Produccion[Causas],B98,Produccion[Que Turno],Preguntas!$H$96)</f>
        <v>8</v>
      </c>
      <c r="I98" s="7">
        <f>COUNTIFS(Produccion[Causas],B98,Produccion[Que Turno],$I$96)</f>
        <v>12</v>
      </c>
      <c r="J98" s="8">
        <f>COUNTIFS(Produccion[Causas],B98,Produccion[Que Turno],$J$96)</f>
        <v>23</v>
      </c>
      <c r="N98" s="7" t="s">
        <v>24</v>
      </c>
      <c r="O98" s="40">
        <f>SUMIFS(Produccion[Cantidad horas],Produccion[Causas],Preguntas!B98,Produccion[Que Turno],Preguntas!$O$96)</f>
        <v>1.5243055555555558</v>
      </c>
      <c r="P98" s="41">
        <f>SUMIFS(Produccion[Cantidad horas],Produccion[Causas],Preguntas!B98,Produccion[Que Turno],$P$96)</f>
        <v>0.94652777777777741</v>
      </c>
      <c r="Q98" s="42">
        <f>SUMIFS(Produccion[Cantidad horas],Produccion[Causas],Preguntas!B98,Produccion[Que Turno],$Q$96)</f>
        <v>2.7222222222222228</v>
      </c>
    </row>
    <row r="99" spans="2:17" x14ac:dyDescent="0.25">
      <c r="B99" s="7" t="s">
        <v>28</v>
      </c>
      <c r="C99" s="7">
        <f>COUNTIFS(Produccion[Causas],B99)</f>
        <v>341</v>
      </c>
      <c r="D99" s="42">
        <f>SUMIFS(Produccion[Cantidad horas],Produccion[Causas],Preguntas!B99)</f>
        <v>17.024305555555529</v>
      </c>
      <c r="G99" s="71" t="s">
        <v>28</v>
      </c>
      <c r="H99" s="4">
        <f>COUNTIFS(Produccion[Causas],B99,Produccion[Que Turno],Preguntas!$H$96)</f>
        <v>112</v>
      </c>
      <c r="I99" s="7">
        <f>COUNTIFS(Produccion[Causas],B99,Produccion[Que Turno],$I$96)</f>
        <v>115</v>
      </c>
      <c r="J99" s="8">
        <f>COUNTIFS(Produccion[Causas],B99,Produccion[Que Turno],$J$96)</f>
        <v>114</v>
      </c>
      <c r="N99" s="71" t="s">
        <v>28</v>
      </c>
      <c r="O99" s="40">
        <f>SUMIFS(Produccion[Cantidad horas],Produccion[Causas],Preguntas!B99,Produccion[Que Turno],Preguntas!$O$96)</f>
        <v>5.7666666666666684</v>
      </c>
      <c r="P99" s="41">
        <f>SUMIFS(Produccion[Cantidad horas],Produccion[Causas],Preguntas!B99,Produccion[Que Turno],$P$96)</f>
        <v>5.90625</v>
      </c>
      <c r="Q99" s="42">
        <f>SUMIFS(Produccion[Cantidad horas],Produccion[Causas],Preguntas!B99,Produccion[Que Turno],$Q$96)</f>
        <v>5.3513888888888852</v>
      </c>
    </row>
    <row r="100" spans="2:17" x14ac:dyDescent="0.25">
      <c r="B100" s="7" t="s">
        <v>41</v>
      </c>
      <c r="C100" s="7">
        <f>COUNTIFS(Produccion[Causas],B100)</f>
        <v>115</v>
      </c>
      <c r="D100" s="42">
        <f>SUMIFS(Produccion[Cantidad horas],Produccion[Causas],Preguntas!B100)</f>
        <v>9.4958333333333353</v>
      </c>
      <c r="G100" s="7" t="s">
        <v>41</v>
      </c>
      <c r="H100" s="4">
        <f>COUNTIFS(Produccion[Causas],B100,Produccion[Que Turno],Preguntas!$H$96)</f>
        <v>57</v>
      </c>
      <c r="I100" s="7">
        <f>COUNTIFS(Produccion[Causas],B100,Produccion[Que Turno],$I$96)</f>
        <v>27</v>
      </c>
      <c r="J100" s="8">
        <f>COUNTIFS(Produccion[Causas],B100,Produccion[Que Turno],$J$96)</f>
        <v>31</v>
      </c>
      <c r="N100" s="7" t="s">
        <v>41</v>
      </c>
      <c r="O100" s="40">
        <f>SUMIFS(Produccion[Cantidad horas],Produccion[Causas],Preguntas!B100,Produccion[Que Turno],Preguntas!$O$96)</f>
        <v>5.1361111111111111</v>
      </c>
      <c r="P100" s="41">
        <f>SUMIFS(Produccion[Cantidad horas],Produccion[Causas],Preguntas!B100,Produccion[Que Turno],$P$96)</f>
        <v>2.0173611111111098</v>
      </c>
      <c r="Q100" s="42">
        <f>SUMIFS(Produccion[Cantidad horas],Produccion[Causas],Preguntas!B100,Produccion[Que Turno],$Q$96)</f>
        <v>2.3423611111111109</v>
      </c>
    </row>
    <row r="101" spans="2:17" x14ac:dyDescent="0.25">
      <c r="B101" s="7" t="s">
        <v>45</v>
      </c>
      <c r="C101" s="7">
        <f>COUNTIFS(Produccion[Causas],B101)</f>
        <v>543</v>
      </c>
      <c r="D101" s="42">
        <f>SUMIFS(Produccion[Cantidad horas],Produccion[Causas],Preguntas!B101)</f>
        <v>64.436805555555651</v>
      </c>
      <c r="G101" s="71" t="s">
        <v>45</v>
      </c>
      <c r="H101" s="4">
        <f>COUNTIFS(Produccion[Causas],B101,Produccion[Que Turno],Preguntas!$H$96)</f>
        <v>267</v>
      </c>
      <c r="I101" s="7">
        <f>COUNTIFS(Produccion[Causas],B101,Produccion[Que Turno],$I$96)</f>
        <v>169</v>
      </c>
      <c r="J101" s="8">
        <f>COUNTIFS(Produccion[Causas],B101,Produccion[Que Turno],$J$96)</f>
        <v>107</v>
      </c>
      <c r="N101" s="71" t="s">
        <v>45</v>
      </c>
      <c r="O101" s="40">
        <f>SUMIFS(Produccion[Cantidad horas],Produccion[Causas],Preguntas!B101,Produccion[Que Turno],Preguntas!$O$96)</f>
        <v>29.823611111111099</v>
      </c>
      <c r="P101" s="41">
        <f>SUMIFS(Produccion[Cantidad horas],Produccion[Causas],Preguntas!B101,Produccion[Que Turno],$P$96)</f>
        <v>21.121527777777775</v>
      </c>
      <c r="Q101" s="42">
        <f>SUMIFS(Produccion[Cantidad horas],Produccion[Causas],Preguntas!B101,Produccion[Que Turno],$Q$96)</f>
        <v>13.491666666666671</v>
      </c>
    </row>
    <row r="102" spans="2:17" x14ac:dyDescent="0.25">
      <c r="B102" s="7" t="s">
        <v>49</v>
      </c>
      <c r="C102" s="7">
        <f>COUNTIFS(Produccion[Causas],B102)</f>
        <v>164</v>
      </c>
      <c r="D102" s="42">
        <f>SUMIFS(Produccion[Cantidad horas],Produccion[Causas],Preguntas!B102)</f>
        <v>31.852777777777739</v>
      </c>
      <c r="G102" s="7" t="s">
        <v>49</v>
      </c>
      <c r="H102" s="4">
        <f>COUNTIFS(Produccion[Causas],B102,Produccion[Que Turno],Preguntas!$H$96)</f>
        <v>58</v>
      </c>
      <c r="I102" s="7">
        <f>COUNTIFS(Produccion[Causas],B102,Produccion[Que Turno],$I$96)</f>
        <v>46</v>
      </c>
      <c r="J102" s="8">
        <f>COUNTIFS(Produccion[Causas],B102,Produccion[Que Turno],$J$96)</f>
        <v>60</v>
      </c>
      <c r="N102" s="7" t="s">
        <v>49</v>
      </c>
      <c r="O102" s="40">
        <f>SUMIFS(Produccion[Cantidad horas],Produccion[Causas],Preguntas!B102,Produccion[Que Turno],Preguntas!$O$96)</f>
        <v>11.222222222222225</v>
      </c>
      <c r="P102" s="41">
        <f>SUMIFS(Produccion[Cantidad horas],Produccion[Causas],Preguntas!B102,Produccion[Que Turno],$P$96)</f>
        <v>8.9027777777777732</v>
      </c>
      <c r="Q102" s="42">
        <f>SUMIFS(Produccion[Cantidad horas],Produccion[Causas],Preguntas!B102,Produccion[Que Turno],$Q$96)</f>
        <v>11.727777777777778</v>
      </c>
    </row>
    <row r="103" spans="2:17" x14ac:dyDescent="0.25">
      <c r="B103" s="7" t="s">
        <v>192</v>
      </c>
      <c r="C103" s="7">
        <f>COUNTIFS(Produccion[Causas],B103)</f>
        <v>36</v>
      </c>
      <c r="D103" s="42">
        <f>SUMIFS(Produccion[Cantidad horas],Produccion[Causas],Preguntas!B103)</f>
        <v>7.3749999999999991</v>
      </c>
      <c r="G103" s="71" t="s">
        <v>192</v>
      </c>
      <c r="H103" s="4">
        <f>COUNTIFS(Produccion[Causas],B103,Produccion[Que Turno],Preguntas!$H$96)</f>
        <v>18</v>
      </c>
      <c r="I103" s="7">
        <f>COUNTIFS(Produccion[Causas],B103,Produccion[Que Turno],$I$96)</f>
        <v>10</v>
      </c>
      <c r="J103" s="8">
        <f>COUNTIFS(Produccion[Causas],B103,Produccion[Que Turno],$J$96)</f>
        <v>8</v>
      </c>
      <c r="N103" s="71" t="s">
        <v>192</v>
      </c>
      <c r="O103" s="40">
        <f>SUMIFS(Produccion[Cantidad horas],Produccion[Causas],Preguntas!B103,Produccion[Que Turno],Preguntas!$O$96)</f>
        <v>3.6284722222222228</v>
      </c>
      <c r="P103" s="41">
        <f>SUMIFS(Produccion[Cantidad horas],Produccion[Causas],Preguntas!B103,Produccion[Que Turno],$P$96)</f>
        <v>1.8263888888888884</v>
      </c>
      <c r="Q103" s="42">
        <f>SUMIFS(Produccion[Cantidad horas],Produccion[Causas],Preguntas!B103,Produccion[Que Turno],$Q$96)</f>
        <v>1.9201388888888888</v>
      </c>
    </row>
    <row r="104" spans="2:17" x14ac:dyDescent="0.25">
      <c r="B104" s="12" t="s">
        <v>364</v>
      </c>
      <c r="C104" s="12">
        <f>COUNTIFS(Produccion[Causas],B104)</f>
        <v>19</v>
      </c>
      <c r="D104" s="73">
        <f>SUMIFS(Produccion[Cantidad horas],Produccion[Causas],Preguntas!B104)</f>
        <v>4.8645833333333339</v>
      </c>
      <c r="G104" s="7" t="s">
        <v>364</v>
      </c>
      <c r="H104" s="9">
        <f>COUNTIFS(Produccion[Causas],B104,Produccion[Que Turno],Preguntas!$H$96)</f>
        <v>1</v>
      </c>
      <c r="I104" s="12">
        <f>COUNTIFS(Produccion[Causas],B104,Produccion[Que Turno],$I$96)</f>
        <v>5</v>
      </c>
      <c r="J104" s="13">
        <f>COUNTIFS(Produccion[Causas],B104,Produccion[Que Turno],$J$96)</f>
        <v>13</v>
      </c>
      <c r="N104" s="7" t="s">
        <v>364</v>
      </c>
      <c r="O104" s="81">
        <f>SUMIFS(Produccion[Cantidad horas],Produccion[Causas],Preguntas!B104,Produccion[Que Turno],Preguntas!$O$96)</f>
        <v>0.20833333333333331</v>
      </c>
      <c r="P104" s="64">
        <f>SUMIFS(Produccion[Cantidad horas],Produccion[Causas],Preguntas!B104,Produccion[Que Turno],$P$96)</f>
        <v>1.1631944444444442</v>
      </c>
      <c r="Q104" s="73">
        <f>SUMIFS(Produccion[Cantidad horas],Produccion[Causas],Preguntas!B104,Produccion[Que Turno],$Q$96)</f>
        <v>3.4930555555555562</v>
      </c>
    </row>
    <row r="109" spans="2:17" x14ac:dyDescent="0.25">
      <c r="C109" s="88" t="s">
        <v>828</v>
      </c>
      <c r="D109" s="89"/>
      <c r="E109" s="90"/>
    </row>
    <row r="110" spans="2:17" x14ac:dyDescent="0.25">
      <c r="B110" s="1" t="s">
        <v>829</v>
      </c>
      <c r="C110" s="2" t="s">
        <v>825</v>
      </c>
      <c r="D110" s="2" t="s">
        <v>824</v>
      </c>
      <c r="E110" s="3" t="s">
        <v>826</v>
      </c>
    </row>
    <row r="111" spans="2:17" x14ac:dyDescent="0.25">
      <c r="B111" s="4" t="s">
        <v>827</v>
      </c>
      <c r="C111" s="41">
        <f t="shared" ref="C111:E118" si="5">O97/H97</f>
        <v>0.18192407950472442</v>
      </c>
      <c r="D111" s="41">
        <f t="shared" si="5"/>
        <v>0.19255645413345793</v>
      </c>
      <c r="E111" s="42">
        <f t="shared" si="5"/>
        <v>0.20178524633123654</v>
      </c>
    </row>
    <row r="112" spans="2:17" x14ac:dyDescent="0.25">
      <c r="B112" s="4" t="s">
        <v>24</v>
      </c>
      <c r="C112" s="41">
        <f t="shared" si="5"/>
        <v>0.19053819444444448</v>
      </c>
      <c r="D112" s="41">
        <f t="shared" si="5"/>
        <v>7.8877314814814789E-2</v>
      </c>
      <c r="E112" s="42">
        <f t="shared" si="5"/>
        <v>0.11835748792270534</v>
      </c>
    </row>
    <row r="113" spans="2:5" x14ac:dyDescent="0.25">
      <c r="B113" s="4" t="s">
        <v>28</v>
      </c>
      <c r="C113" s="41">
        <f t="shared" si="5"/>
        <v>5.1488095238095256E-2</v>
      </c>
      <c r="D113" s="41">
        <f t="shared" si="5"/>
        <v>5.1358695652173915E-2</v>
      </c>
      <c r="E113" s="42">
        <f t="shared" si="5"/>
        <v>4.6942007797270924E-2</v>
      </c>
    </row>
    <row r="114" spans="2:5" x14ac:dyDescent="0.25">
      <c r="B114" s="4" t="s">
        <v>41</v>
      </c>
      <c r="C114" s="41">
        <f t="shared" si="5"/>
        <v>9.0107212475633525E-2</v>
      </c>
      <c r="D114" s="41">
        <f t="shared" si="5"/>
        <v>7.4717078189300359E-2</v>
      </c>
      <c r="E114" s="42">
        <f t="shared" si="5"/>
        <v>7.5560035842293899E-2</v>
      </c>
    </row>
    <row r="115" spans="2:5" x14ac:dyDescent="0.25">
      <c r="B115" s="4" t="s">
        <v>45</v>
      </c>
      <c r="C115" s="41">
        <f t="shared" si="5"/>
        <v>0.1116989180191427</v>
      </c>
      <c r="D115" s="41">
        <f t="shared" si="5"/>
        <v>0.12497945430637737</v>
      </c>
      <c r="E115" s="42">
        <f t="shared" si="5"/>
        <v>0.12609034267912778</v>
      </c>
    </row>
    <row r="116" spans="2:5" x14ac:dyDescent="0.25">
      <c r="B116" s="4" t="s">
        <v>49</v>
      </c>
      <c r="C116" s="41">
        <f t="shared" si="5"/>
        <v>0.19348659003831423</v>
      </c>
      <c r="D116" s="41">
        <f t="shared" si="5"/>
        <v>0.19353864734299506</v>
      </c>
      <c r="E116" s="42">
        <f t="shared" si="5"/>
        <v>0.19546296296296298</v>
      </c>
    </row>
    <row r="117" spans="2:5" x14ac:dyDescent="0.25">
      <c r="B117" s="4" t="s">
        <v>192</v>
      </c>
      <c r="C117" s="41">
        <f t="shared" si="5"/>
        <v>0.20158179012345681</v>
      </c>
      <c r="D117" s="41">
        <f t="shared" si="5"/>
        <v>0.18263888888888885</v>
      </c>
      <c r="E117" s="42">
        <f t="shared" si="5"/>
        <v>0.2400173611111111</v>
      </c>
    </row>
    <row r="118" spans="2:5" x14ac:dyDescent="0.25">
      <c r="B118" s="9" t="s">
        <v>364</v>
      </c>
      <c r="C118" s="64">
        <f t="shared" si="5"/>
        <v>0.20833333333333331</v>
      </c>
      <c r="D118" s="64">
        <f t="shared" si="5"/>
        <v>0.23263888888888884</v>
      </c>
      <c r="E118" s="73">
        <f t="shared" si="5"/>
        <v>0.26869658119658124</v>
      </c>
    </row>
  </sheetData>
  <mergeCells count="12">
    <mergeCell ref="O95:Q95"/>
    <mergeCell ref="A93:I93"/>
    <mergeCell ref="L5:T5"/>
    <mergeCell ref="A65:G65"/>
    <mergeCell ref="A74:G74"/>
    <mergeCell ref="A84:G84"/>
    <mergeCell ref="A52:G52"/>
    <mergeCell ref="C109:E109"/>
    <mergeCell ref="A3:G3"/>
    <mergeCell ref="A22:G22"/>
    <mergeCell ref="A37:G37"/>
    <mergeCell ref="H95:J95"/>
  </mergeCells>
  <pageMargins left="0.7" right="0.7" top="0.75" bottom="0.75" header="0.3" footer="0.3"/>
  <pageSetup paperSize="9" orientation="portrait" r:id="rId1"/>
  <tableParts count="12">
    <tablePart r:id="rId2"/>
    <tablePart r:id="rId3"/>
    <tablePart r:id="rId4"/>
    <tablePart r:id="rId5"/>
    <tablePart r:id="rId6"/>
    <tablePart r:id="rId7"/>
    <tablePart r:id="rId8"/>
    <tablePart r:id="rId9"/>
    <tablePart r:id="rId10"/>
    <tablePart r:id="rId11"/>
    <tablePart r:id="rId12"/>
    <tablePart r:id="rId13"/>
  </tableParts>
  <extLst>
    <ext xmlns:x14="http://schemas.microsoft.com/office/spreadsheetml/2009/9/main" uri="{CCE6A557-97BC-4b89-ADB6-D9C93CAAB3DF}">
      <x14:dataValidations xmlns:xm="http://schemas.microsoft.com/office/excel/2006/main" count="1">
        <x14:dataValidation type="list" allowBlank="1" showInputMessage="1" showErrorMessage="1" xr:uid="{ABE45EDB-6ACF-4C96-93C6-41F0A4EC027B}">
          <x14:formula1>
            <xm:f>Validacion!$I$5:$I$17</xm:f>
          </x14:formula1>
          <xm:sqref>B17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BCD7E-F744-4502-B05C-884F4F566D89}">
  <sheetPr>
    <pageSetUpPr fitToPage="1"/>
  </sheetPr>
  <dimension ref="A1:Y54"/>
  <sheetViews>
    <sheetView showGridLines="0" workbookViewId="0">
      <selection sqref="A1:U2"/>
    </sheetView>
  </sheetViews>
  <sheetFormatPr baseColWidth="10" defaultRowHeight="15" x14ac:dyDescent="0.25"/>
  <cols>
    <col min="1" max="1" width="0.85546875" customWidth="1"/>
    <col min="2" max="2" width="23.85546875" bestFit="1" customWidth="1"/>
    <col min="3" max="3" width="7.5703125" bestFit="1" customWidth="1"/>
    <col min="4" max="4" width="15" bestFit="1" customWidth="1"/>
    <col min="5" max="5" width="12.28515625" bestFit="1" customWidth="1"/>
    <col min="6" max="6" width="12.5703125" bestFit="1" customWidth="1"/>
    <col min="7" max="7" width="9.140625" bestFit="1" customWidth="1"/>
    <col min="8" max="8" width="4.5703125" customWidth="1"/>
    <col min="9" max="9" width="13.28515625" bestFit="1" customWidth="1"/>
    <col min="10" max="10" width="10.42578125" customWidth="1"/>
    <col min="11" max="11" width="17.5703125" bestFit="1" customWidth="1"/>
    <col min="12" max="12" width="25.5703125" bestFit="1" customWidth="1"/>
    <col min="13" max="13" width="22.28515625" bestFit="1" customWidth="1"/>
    <col min="14" max="14" width="10.28515625" customWidth="1"/>
    <col min="15" max="15" width="25.5703125" hidden="1" customWidth="1"/>
    <col min="16" max="16" width="14" hidden="1" customWidth="1"/>
    <col min="17" max="17" width="9.7109375" hidden="1" customWidth="1"/>
    <col min="18" max="18" width="27.28515625" hidden="1" customWidth="1"/>
    <col min="19" max="19" width="15.85546875" customWidth="1"/>
    <col min="20" max="20" width="23.85546875" customWidth="1"/>
    <col min="21" max="21" width="21.42578125" customWidth="1"/>
    <col min="22" max="22" width="8.42578125" customWidth="1"/>
    <col min="23" max="23" width="3.5703125" bestFit="1" customWidth="1"/>
    <col min="24" max="24" width="12.5703125" bestFit="1" customWidth="1"/>
    <col min="25" max="25" width="6.42578125" bestFit="1" customWidth="1"/>
    <col min="26" max="26" width="9.42578125" bestFit="1" customWidth="1"/>
    <col min="27" max="27" width="6.42578125" bestFit="1" customWidth="1"/>
    <col min="28" max="28" width="9.42578125" bestFit="1" customWidth="1"/>
    <col min="29" max="29" width="6.42578125" bestFit="1" customWidth="1"/>
    <col min="30" max="30" width="9.42578125" bestFit="1" customWidth="1"/>
    <col min="31" max="32" width="12.5703125" bestFit="1" customWidth="1"/>
    <col min="33" max="33" width="6.42578125" bestFit="1" customWidth="1"/>
    <col min="34" max="35" width="9.42578125" bestFit="1" customWidth="1"/>
    <col min="36" max="36" width="6.42578125" bestFit="1" customWidth="1"/>
    <col min="37" max="38" width="9.42578125" bestFit="1" customWidth="1"/>
    <col min="39" max="39" width="12.5703125" bestFit="1" customWidth="1"/>
  </cols>
  <sheetData>
    <row r="1" spans="1:22" x14ac:dyDescent="0.25">
      <c r="A1" s="94" t="s">
        <v>800</v>
      </c>
      <c r="B1" s="95"/>
      <c r="C1" s="95"/>
      <c r="D1" s="95"/>
      <c r="E1" s="95"/>
      <c r="F1" s="95"/>
      <c r="G1" s="95"/>
      <c r="H1" s="95"/>
      <c r="I1" s="95"/>
      <c r="J1" s="95"/>
      <c r="K1" s="95"/>
      <c r="L1" s="95"/>
      <c r="M1" s="95"/>
      <c r="N1" s="95"/>
      <c r="O1" s="95"/>
      <c r="P1" s="95"/>
      <c r="Q1" s="95"/>
      <c r="R1" s="95"/>
      <c r="S1" s="95"/>
      <c r="T1" s="95"/>
      <c r="U1" s="95"/>
      <c r="V1" s="45"/>
    </row>
    <row r="2" spans="1:22" x14ac:dyDescent="0.25">
      <c r="A2" s="95"/>
      <c r="B2" s="95"/>
      <c r="C2" s="95"/>
      <c r="D2" s="95"/>
      <c r="E2" s="95"/>
      <c r="F2" s="95"/>
      <c r="G2" s="95"/>
      <c r="H2" s="95"/>
      <c r="I2" s="95"/>
      <c r="J2" s="95"/>
      <c r="K2" s="95"/>
      <c r="L2" s="95"/>
      <c r="M2" s="95"/>
      <c r="N2" s="95"/>
      <c r="O2" s="95"/>
      <c r="P2" s="95"/>
      <c r="Q2" s="95"/>
      <c r="R2" s="95"/>
      <c r="S2" s="95"/>
      <c r="T2" s="95"/>
      <c r="U2" s="95"/>
      <c r="V2" s="45"/>
    </row>
    <row r="3" spans="1:22" ht="10.5" customHeight="1" x14ac:dyDescent="0.25">
      <c r="A3" s="45"/>
      <c r="B3" s="45"/>
      <c r="C3" s="45"/>
      <c r="D3" s="45"/>
      <c r="E3" s="45"/>
      <c r="F3" s="45"/>
      <c r="G3" s="45"/>
      <c r="H3" s="45"/>
      <c r="I3" s="45"/>
      <c r="J3" s="45"/>
      <c r="K3" s="45"/>
      <c r="L3" s="45"/>
      <c r="M3" s="45"/>
      <c r="N3" s="45"/>
      <c r="O3" s="45"/>
      <c r="P3" s="45"/>
      <c r="Q3" s="45"/>
      <c r="R3" s="45"/>
      <c r="S3" s="45"/>
      <c r="T3" s="45"/>
      <c r="U3" s="45"/>
      <c r="V3" s="45"/>
    </row>
    <row r="4" spans="1:22" ht="19.5" customHeight="1" x14ac:dyDescent="0.25">
      <c r="A4" s="45"/>
      <c r="B4" s="93" t="s">
        <v>841</v>
      </c>
      <c r="C4" s="93"/>
      <c r="D4" s="93"/>
      <c r="E4" s="93"/>
      <c r="F4" s="93"/>
      <c r="G4" s="93"/>
      <c r="H4" s="93"/>
      <c r="I4" s="93"/>
      <c r="J4" s="93"/>
      <c r="K4" s="93"/>
      <c r="L4" s="93"/>
      <c r="M4" s="93"/>
      <c r="N4" s="93"/>
      <c r="O4" s="93"/>
      <c r="P4" s="93"/>
      <c r="Q4" s="93"/>
      <c r="R4" s="93"/>
      <c r="S4" s="93"/>
      <c r="T4" s="93"/>
      <c r="U4" s="93"/>
      <c r="V4" s="45"/>
    </row>
    <row r="5" spans="1:22" x14ac:dyDescent="0.25">
      <c r="A5" s="45"/>
      <c r="B5" s="82" t="s">
        <v>842</v>
      </c>
      <c r="C5" s="7"/>
      <c r="J5" s="45"/>
      <c r="K5" s="45"/>
      <c r="L5" s="45"/>
      <c r="M5" s="45"/>
      <c r="N5" s="45"/>
      <c r="O5" s="45"/>
      <c r="P5" s="45"/>
      <c r="Q5" s="45"/>
      <c r="R5" s="45"/>
      <c r="S5" s="45"/>
      <c r="T5" s="45"/>
      <c r="U5" s="45"/>
      <c r="V5" s="45"/>
    </row>
    <row r="6" spans="1:22" x14ac:dyDescent="0.25">
      <c r="A6" s="45"/>
      <c r="B6" s="83" t="s">
        <v>831</v>
      </c>
      <c r="C6" s="37">
        <v>585052</v>
      </c>
      <c r="J6" s="45"/>
      <c r="K6" s="45"/>
      <c r="L6" s="45"/>
      <c r="M6" s="45"/>
      <c r="N6" s="45"/>
      <c r="O6" s="45"/>
      <c r="P6" s="45"/>
      <c r="Q6" s="45"/>
      <c r="R6" s="45"/>
      <c r="S6" s="45"/>
      <c r="T6" s="45"/>
      <c r="U6" s="45"/>
      <c r="V6" s="45"/>
    </row>
    <row r="7" spans="1:22" x14ac:dyDescent="0.25">
      <c r="A7" s="45"/>
      <c r="B7" s="83" t="s">
        <v>832</v>
      </c>
      <c r="C7" s="37">
        <v>295974</v>
      </c>
      <c r="D7" s="45"/>
      <c r="E7" s="45"/>
      <c r="F7" s="45"/>
      <c r="G7" s="45"/>
      <c r="H7" s="45"/>
      <c r="I7" s="45"/>
      <c r="J7" s="45"/>
      <c r="K7" s="45"/>
      <c r="L7" s="45"/>
      <c r="M7" s="45"/>
      <c r="N7" s="45"/>
      <c r="O7" s="45"/>
      <c r="P7" s="45"/>
      <c r="Q7" s="45"/>
      <c r="R7" s="45"/>
      <c r="S7" s="45"/>
      <c r="T7" s="45"/>
      <c r="U7" s="45"/>
      <c r="V7" s="45"/>
    </row>
    <row r="8" spans="1:22" x14ac:dyDescent="0.25">
      <c r="A8" s="45"/>
      <c r="B8" s="83" t="s">
        <v>833</v>
      </c>
      <c r="C8" s="37">
        <v>149430</v>
      </c>
      <c r="D8" s="45"/>
      <c r="E8" s="45"/>
      <c r="F8" s="45"/>
      <c r="G8" s="45"/>
      <c r="H8" s="45"/>
      <c r="I8" s="45"/>
      <c r="J8" s="45"/>
      <c r="K8" s="45"/>
      <c r="L8" s="45"/>
      <c r="M8" s="45"/>
      <c r="N8" s="45"/>
      <c r="O8" s="45"/>
      <c r="P8" s="45"/>
      <c r="Q8" s="45"/>
      <c r="R8" s="45"/>
      <c r="S8" s="45"/>
      <c r="T8" s="45"/>
      <c r="U8" s="45"/>
      <c r="V8" s="45"/>
    </row>
    <row r="9" spans="1:22" x14ac:dyDescent="0.25">
      <c r="A9" s="45"/>
      <c r="B9" s="83" t="s">
        <v>834</v>
      </c>
      <c r="C9" s="37">
        <v>265715</v>
      </c>
      <c r="D9" s="45"/>
      <c r="E9" s="45"/>
      <c r="F9" s="45"/>
      <c r="G9" s="45"/>
      <c r="H9" s="45"/>
      <c r="I9" s="45"/>
      <c r="J9" s="45"/>
      <c r="K9" s="45"/>
      <c r="L9" s="45"/>
      <c r="M9" s="45"/>
      <c r="N9" s="45"/>
      <c r="O9" s="45"/>
      <c r="P9" s="45"/>
      <c r="Q9" s="45"/>
      <c r="R9" s="45"/>
      <c r="S9" s="45"/>
      <c r="T9" s="45"/>
      <c r="U9" s="45"/>
      <c r="V9" s="45"/>
    </row>
    <row r="10" spans="1:22" ht="15" customHeight="1" x14ac:dyDescent="0.25">
      <c r="A10" s="45"/>
      <c r="B10" s="83" t="s">
        <v>835</v>
      </c>
      <c r="C10" s="37">
        <v>296350</v>
      </c>
      <c r="D10" s="45"/>
      <c r="E10" s="45"/>
      <c r="F10" s="45"/>
      <c r="G10" s="45"/>
      <c r="H10" s="45"/>
      <c r="I10" s="45"/>
      <c r="J10" s="45"/>
      <c r="K10" s="45"/>
      <c r="L10" s="45"/>
      <c r="M10" s="45"/>
      <c r="N10" s="45"/>
      <c r="O10" s="45"/>
      <c r="P10" s="45"/>
      <c r="Q10" s="45"/>
      <c r="R10" s="45"/>
      <c r="S10" s="45"/>
      <c r="T10" s="45"/>
      <c r="U10" s="45"/>
      <c r="V10" s="45"/>
    </row>
    <row r="11" spans="1:22" x14ac:dyDescent="0.25">
      <c r="A11" s="45"/>
      <c r="B11" s="83" t="s">
        <v>836</v>
      </c>
      <c r="C11" s="37">
        <v>487815</v>
      </c>
      <c r="D11" s="45"/>
      <c r="E11" s="45"/>
      <c r="F11" s="45"/>
      <c r="G11" s="45"/>
      <c r="H11" s="45"/>
      <c r="I11" s="45"/>
      <c r="J11" s="45"/>
      <c r="K11" s="45"/>
      <c r="L11" s="45"/>
      <c r="M11" s="45"/>
      <c r="N11" s="45"/>
      <c r="O11" s="45"/>
      <c r="P11" s="45"/>
      <c r="Q11" s="45"/>
      <c r="R11" s="45"/>
      <c r="S11" s="45"/>
      <c r="T11" s="45"/>
      <c r="U11" s="45"/>
      <c r="V11" s="45"/>
    </row>
    <row r="12" spans="1:22" x14ac:dyDescent="0.25">
      <c r="A12" s="45"/>
      <c r="B12" s="83" t="s">
        <v>837</v>
      </c>
      <c r="C12" s="37">
        <v>173560</v>
      </c>
      <c r="D12" s="45"/>
      <c r="E12" s="45"/>
      <c r="F12" s="45"/>
      <c r="G12" s="45"/>
      <c r="H12" s="45"/>
      <c r="I12" s="45"/>
      <c r="J12" s="45"/>
      <c r="K12" s="45"/>
      <c r="L12" s="45"/>
      <c r="M12" s="45"/>
      <c r="N12" s="45"/>
      <c r="O12" s="45"/>
      <c r="P12" s="45"/>
      <c r="Q12" s="45"/>
      <c r="R12" s="45"/>
      <c r="S12" s="45"/>
      <c r="T12" s="45"/>
      <c r="U12" s="45"/>
      <c r="V12" s="45"/>
    </row>
    <row r="13" spans="1:22" x14ac:dyDescent="0.25">
      <c r="A13" s="45"/>
      <c r="B13" s="83" t="s">
        <v>838</v>
      </c>
      <c r="C13" s="37">
        <v>143490</v>
      </c>
      <c r="D13" s="45"/>
      <c r="E13" s="45"/>
      <c r="F13" s="45"/>
      <c r="G13" s="45"/>
      <c r="H13" s="45"/>
      <c r="I13" s="45"/>
      <c r="J13" s="45"/>
      <c r="K13" s="45"/>
      <c r="L13" s="45"/>
      <c r="M13" s="45"/>
      <c r="N13" s="45"/>
      <c r="O13" s="45"/>
      <c r="P13" s="45"/>
      <c r="Q13" s="45"/>
      <c r="R13" s="45"/>
      <c r="S13" s="45"/>
      <c r="T13" s="45"/>
      <c r="U13" s="45"/>
      <c r="V13" s="45"/>
    </row>
    <row r="14" spans="1:22" x14ac:dyDescent="0.25">
      <c r="A14" s="45"/>
      <c r="B14" s="45"/>
      <c r="C14" s="45"/>
      <c r="D14" s="45"/>
      <c r="E14" s="45"/>
      <c r="F14" s="45"/>
      <c r="G14" s="45"/>
      <c r="H14" s="45"/>
      <c r="I14" s="45"/>
      <c r="J14" s="45"/>
      <c r="K14" s="45"/>
      <c r="L14" s="45"/>
      <c r="M14" s="45"/>
      <c r="N14" s="45"/>
      <c r="O14" s="45"/>
      <c r="P14" s="45"/>
      <c r="Q14" s="45"/>
      <c r="R14" s="45"/>
      <c r="S14" s="45"/>
      <c r="T14" s="45"/>
      <c r="U14" s="45"/>
      <c r="V14" s="45"/>
    </row>
    <row r="15" spans="1:22" x14ac:dyDescent="0.25">
      <c r="A15" s="45"/>
      <c r="B15" s="45"/>
      <c r="C15" s="45"/>
      <c r="D15" s="45"/>
      <c r="E15" s="45"/>
      <c r="F15" s="45"/>
      <c r="G15" s="45"/>
      <c r="H15" s="45"/>
      <c r="I15" s="45"/>
      <c r="J15" s="45"/>
      <c r="K15" s="45"/>
      <c r="L15" s="45"/>
      <c r="M15" s="45"/>
      <c r="N15" s="45"/>
      <c r="O15" s="45"/>
      <c r="P15" s="45"/>
      <c r="Q15" s="45"/>
      <c r="R15" s="45"/>
      <c r="S15" s="45"/>
      <c r="T15" s="45"/>
      <c r="U15" s="45"/>
      <c r="V15" s="45"/>
    </row>
    <row r="16" spans="1:22" x14ac:dyDescent="0.25">
      <c r="A16" s="45"/>
      <c r="B16" s="45"/>
      <c r="C16" s="45"/>
      <c r="D16" s="45"/>
      <c r="E16" s="45"/>
      <c r="F16" s="45"/>
      <c r="G16" s="45"/>
      <c r="H16" s="45"/>
      <c r="I16" s="45"/>
      <c r="J16" s="45"/>
      <c r="K16" s="45"/>
      <c r="L16" s="45"/>
      <c r="M16" s="45"/>
      <c r="N16" s="45"/>
      <c r="O16" s="45"/>
      <c r="P16" s="45"/>
      <c r="Q16" s="45"/>
      <c r="R16" s="45"/>
      <c r="S16" s="45"/>
      <c r="T16" s="45"/>
      <c r="U16" s="45"/>
      <c r="V16" s="45"/>
    </row>
    <row r="17" spans="1:25" x14ac:dyDescent="0.25">
      <c r="A17" s="45"/>
      <c r="B17" s="45"/>
      <c r="C17" s="45"/>
      <c r="D17" s="45"/>
      <c r="E17" s="45"/>
      <c r="F17" s="45"/>
      <c r="G17" s="45"/>
      <c r="H17" s="45"/>
      <c r="I17" s="45"/>
      <c r="J17" s="45"/>
      <c r="K17" s="45"/>
      <c r="L17" s="45"/>
      <c r="M17" s="45"/>
      <c r="N17" s="45"/>
      <c r="O17" s="45"/>
      <c r="P17" s="45"/>
      <c r="Q17" s="45"/>
      <c r="R17" s="45"/>
      <c r="S17" s="45"/>
      <c r="T17" s="45"/>
      <c r="U17" s="45"/>
      <c r="V17" s="45"/>
    </row>
    <row r="18" spans="1:25" x14ac:dyDescent="0.25">
      <c r="A18" s="45"/>
      <c r="B18" s="45"/>
      <c r="C18" s="45"/>
      <c r="D18" s="45"/>
      <c r="E18" s="45"/>
      <c r="F18" s="45"/>
      <c r="G18" s="45"/>
      <c r="H18" s="45"/>
      <c r="I18" s="45"/>
      <c r="J18" s="45"/>
      <c r="K18" s="45"/>
      <c r="L18" s="45"/>
      <c r="M18" s="45"/>
      <c r="N18" s="45"/>
      <c r="O18" s="45"/>
      <c r="P18" s="45"/>
      <c r="Q18" s="45"/>
      <c r="R18" s="45"/>
      <c r="S18" s="45"/>
      <c r="T18" s="45"/>
      <c r="U18" s="45"/>
      <c r="V18" s="45"/>
    </row>
    <row r="19" spans="1:25" ht="18.75" customHeight="1" x14ac:dyDescent="0.25">
      <c r="A19" s="45"/>
      <c r="B19" s="93" t="s">
        <v>844</v>
      </c>
      <c r="C19" s="93"/>
      <c r="D19" s="93"/>
      <c r="E19" s="93"/>
      <c r="F19" s="93"/>
      <c r="G19" s="93"/>
      <c r="H19" s="93"/>
      <c r="I19" s="93"/>
      <c r="J19" s="45"/>
      <c r="K19" s="93" t="s">
        <v>848</v>
      </c>
      <c r="L19" s="93"/>
      <c r="M19" s="93"/>
      <c r="N19" s="93"/>
      <c r="O19" s="93"/>
      <c r="P19" s="93"/>
      <c r="Q19" s="93"/>
      <c r="R19" s="93"/>
      <c r="S19" s="93"/>
      <c r="T19" s="93"/>
      <c r="U19" s="93"/>
      <c r="V19" s="45"/>
    </row>
    <row r="20" spans="1:25" x14ac:dyDescent="0.25">
      <c r="A20" s="45"/>
      <c r="B20" s="45"/>
      <c r="C20" s="45"/>
      <c r="D20" s="45"/>
      <c r="E20" s="45"/>
      <c r="F20" s="45"/>
      <c r="G20" s="45"/>
      <c r="H20" s="45"/>
      <c r="I20" s="45"/>
      <c r="J20" s="45"/>
      <c r="K20" s="45"/>
      <c r="L20" s="45"/>
      <c r="M20" s="45"/>
      <c r="N20" s="45"/>
      <c r="O20" s="45"/>
      <c r="P20" s="45"/>
      <c r="Q20" s="45"/>
      <c r="R20" s="45"/>
      <c r="S20" s="45"/>
      <c r="T20" s="45"/>
      <c r="U20" s="45"/>
      <c r="V20" s="45"/>
    </row>
    <row r="21" spans="1:25" x14ac:dyDescent="0.25">
      <c r="A21" s="45"/>
      <c r="B21" s="45"/>
      <c r="C21" s="45"/>
      <c r="D21" s="45"/>
      <c r="E21" s="45"/>
      <c r="F21" s="45"/>
      <c r="G21" s="45"/>
      <c r="H21" s="45"/>
      <c r="I21" s="45"/>
      <c r="J21" s="45"/>
      <c r="K21" s="82" t="s">
        <v>839</v>
      </c>
      <c r="L21" s="7" t="s">
        <v>843</v>
      </c>
      <c r="M21" s="7" t="s">
        <v>849</v>
      </c>
      <c r="N21" s="45"/>
      <c r="O21" s="45"/>
      <c r="P21" s="45"/>
      <c r="Q21" s="45"/>
      <c r="R21" s="45"/>
      <c r="S21" s="45"/>
      <c r="T21" s="45"/>
      <c r="U21" s="45"/>
      <c r="V21" s="45"/>
    </row>
    <row r="22" spans="1:25" x14ac:dyDescent="0.25">
      <c r="A22" s="45"/>
      <c r="B22" s="45"/>
      <c r="C22" s="45"/>
      <c r="D22" s="45"/>
      <c r="E22" s="45"/>
      <c r="F22" s="45"/>
      <c r="G22" s="45"/>
      <c r="H22" s="45"/>
      <c r="I22" s="45"/>
      <c r="J22" s="45"/>
      <c r="K22" s="83" t="s">
        <v>825</v>
      </c>
      <c r="L22" s="7">
        <v>18</v>
      </c>
      <c r="M22" s="41">
        <v>0.20158564814814817</v>
      </c>
      <c r="N22" s="45"/>
      <c r="O22" s="45"/>
      <c r="P22" s="45"/>
      <c r="Q22" s="45"/>
      <c r="R22" s="45"/>
      <c r="S22" s="45"/>
      <c r="T22" s="45"/>
      <c r="U22" s="45"/>
      <c r="V22" s="45"/>
      <c r="Y22" s="45"/>
    </row>
    <row r="23" spans="1:25" x14ac:dyDescent="0.25">
      <c r="A23" s="45"/>
      <c r="B23" s="45"/>
      <c r="C23" s="45"/>
      <c r="D23" s="45"/>
      <c r="E23" s="45"/>
      <c r="F23" s="45"/>
      <c r="G23" s="45"/>
      <c r="H23" s="45"/>
      <c r="I23" s="45"/>
      <c r="J23" s="45"/>
      <c r="K23" s="83" t="s">
        <v>826</v>
      </c>
      <c r="L23" s="7">
        <v>13</v>
      </c>
      <c r="M23" s="41">
        <v>0.26869212962962963</v>
      </c>
      <c r="N23" s="45"/>
      <c r="O23" s="45"/>
      <c r="P23" s="45"/>
      <c r="Q23" s="45"/>
      <c r="R23" s="45"/>
      <c r="S23" s="45"/>
      <c r="T23" s="45"/>
      <c r="U23" s="45"/>
      <c r="V23" s="45"/>
      <c r="Y23" s="45"/>
    </row>
    <row r="24" spans="1:25" x14ac:dyDescent="0.25">
      <c r="A24" s="45"/>
      <c r="B24" s="45"/>
      <c r="C24" s="45"/>
      <c r="D24" s="45"/>
      <c r="E24" s="45"/>
      <c r="F24" s="45"/>
      <c r="G24" s="45"/>
      <c r="H24" s="45"/>
      <c r="I24" s="45"/>
      <c r="J24" s="45"/>
      <c r="K24" s="83" t="s">
        <v>824</v>
      </c>
      <c r="L24" s="7">
        <v>46</v>
      </c>
      <c r="M24" s="41">
        <v>0.19354166666666664</v>
      </c>
      <c r="N24" s="45"/>
      <c r="O24" s="45"/>
      <c r="P24" s="45"/>
      <c r="Q24" s="45"/>
      <c r="R24" s="45"/>
      <c r="S24" s="45"/>
      <c r="T24" s="45"/>
      <c r="U24" s="45"/>
      <c r="V24" s="45"/>
    </row>
    <row r="25" spans="1:25" x14ac:dyDescent="0.25">
      <c r="A25" s="45"/>
      <c r="B25" s="45"/>
      <c r="C25" s="45"/>
      <c r="D25" s="45"/>
      <c r="E25" s="45"/>
      <c r="F25" s="45"/>
      <c r="G25" s="45"/>
      <c r="H25" s="45"/>
      <c r="I25" s="45"/>
      <c r="J25" s="45"/>
      <c r="K25" s="83" t="s">
        <v>840</v>
      </c>
      <c r="L25" s="7">
        <v>77</v>
      </c>
      <c r="M25" s="41">
        <v>0.22127314814814814</v>
      </c>
      <c r="N25" s="45"/>
      <c r="O25" s="45"/>
      <c r="P25" s="45"/>
      <c r="Q25" s="45"/>
      <c r="R25" s="45"/>
      <c r="S25" s="45"/>
      <c r="T25" s="45"/>
      <c r="U25" s="45"/>
      <c r="V25" s="45"/>
    </row>
    <row r="26" spans="1:25" x14ac:dyDescent="0.25">
      <c r="A26" s="45"/>
      <c r="B26" s="45"/>
      <c r="C26" s="45"/>
      <c r="D26" s="45"/>
      <c r="E26" s="45"/>
      <c r="F26" s="45"/>
      <c r="G26" s="45"/>
      <c r="H26" s="45"/>
      <c r="I26" s="45"/>
      <c r="J26" s="45"/>
      <c r="K26" s="45"/>
      <c r="L26" s="45"/>
      <c r="M26" s="45"/>
      <c r="N26" s="45"/>
      <c r="O26" s="45"/>
      <c r="P26" s="45"/>
      <c r="Q26" s="45"/>
      <c r="R26" s="45"/>
      <c r="S26" s="45"/>
      <c r="T26" s="45"/>
      <c r="U26" s="45"/>
      <c r="V26" s="45"/>
    </row>
    <row r="27" spans="1:25" x14ac:dyDescent="0.25">
      <c r="A27" s="45"/>
      <c r="B27" s="45"/>
      <c r="C27" s="45"/>
      <c r="D27" s="45"/>
      <c r="E27" s="45"/>
      <c r="F27" s="45"/>
      <c r="G27" s="45"/>
      <c r="H27" s="45"/>
      <c r="I27" s="45"/>
      <c r="J27" s="45"/>
      <c r="K27" s="45"/>
      <c r="L27" s="45"/>
      <c r="M27" s="45"/>
      <c r="N27" s="45"/>
      <c r="O27" s="45"/>
      <c r="P27" s="45"/>
      <c r="Q27" s="45"/>
      <c r="R27" s="45"/>
      <c r="S27" s="45"/>
      <c r="T27" s="45"/>
      <c r="U27" s="45"/>
      <c r="V27" s="45"/>
    </row>
    <row r="28" spans="1:25" x14ac:dyDescent="0.25">
      <c r="A28" s="45"/>
      <c r="B28" s="45"/>
      <c r="C28" s="45"/>
      <c r="D28" s="45"/>
      <c r="E28" s="45"/>
      <c r="F28" s="45"/>
      <c r="G28" s="45"/>
      <c r="H28" s="45"/>
      <c r="I28" s="45"/>
      <c r="J28" s="45"/>
      <c r="K28" s="45"/>
      <c r="L28" s="45"/>
      <c r="M28" s="45"/>
      <c r="N28" s="45"/>
      <c r="O28" s="45"/>
      <c r="P28" s="45"/>
      <c r="Q28" s="45"/>
      <c r="R28" s="45"/>
      <c r="S28" s="45"/>
      <c r="T28" s="45"/>
      <c r="U28" s="45"/>
      <c r="V28" s="45"/>
    </row>
    <row r="29" spans="1:25" x14ac:dyDescent="0.25">
      <c r="A29" s="45"/>
      <c r="B29" s="45"/>
      <c r="C29" s="45"/>
      <c r="D29" s="45"/>
      <c r="E29" s="45"/>
      <c r="F29" s="45"/>
      <c r="G29" s="45"/>
      <c r="H29" s="45"/>
      <c r="I29" s="45"/>
      <c r="J29" s="45"/>
      <c r="K29" s="45"/>
      <c r="L29" s="45"/>
      <c r="M29" s="45"/>
      <c r="N29" s="45"/>
      <c r="O29" s="45"/>
      <c r="P29" s="45"/>
      <c r="Q29" s="45"/>
      <c r="R29" s="45"/>
      <c r="S29" s="45"/>
      <c r="T29" s="45"/>
      <c r="U29" s="45"/>
      <c r="V29" s="45"/>
    </row>
    <row r="30" spans="1:25" x14ac:dyDescent="0.25">
      <c r="A30" s="45"/>
      <c r="B30" s="45"/>
      <c r="C30" s="45"/>
      <c r="D30" s="45"/>
      <c r="E30" s="45"/>
      <c r="F30" s="45"/>
      <c r="G30" s="45"/>
      <c r="H30" s="45"/>
      <c r="I30" s="45"/>
      <c r="J30" s="45"/>
      <c r="K30" s="45"/>
      <c r="L30" s="45"/>
      <c r="M30" s="45"/>
      <c r="N30" s="45"/>
      <c r="O30" s="45"/>
      <c r="P30" s="45"/>
      <c r="Q30" s="45"/>
      <c r="R30" s="45"/>
      <c r="S30" s="45"/>
      <c r="T30" s="45"/>
      <c r="U30" s="45"/>
      <c r="V30" s="45"/>
    </row>
    <row r="31" spans="1:25" x14ac:dyDescent="0.25">
      <c r="A31" s="45"/>
      <c r="B31" s="45"/>
      <c r="C31" s="45"/>
      <c r="D31" s="45"/>
      <c r="E31" s="45"/>
      <c r="F31" s="45"/>
      <c r="G31" s="45"/>
      <c r="H31" s="45"/>
      <c r="I31" s="45"/>
      <c r="J31" s="45"/>
      <c r="K31" s="45"/>
      <c r="L31" s="45"/>
      <c r="M31" s="45"/>
      <c r="N31" s="45"/>
      <c r="O31" s="45"/>
      <c r="P31" s="45"/>
      <c r="Q31" s="45"/>
      <c r="R31" s="45"/>
      <c r="S31" s="45"/>
      <c r="T31" s="45"/>
      <c r="U31" s="45"/>
      <c r="V31" s="45"/>
    </row>
    <row r="32" spans="1:25" x14ac:dyDescent="0.25">
      <c r="A32" s="45"/>
      <c r="B32" s="45"/>
      <c r="C32" s="45"/>
      <c r="D32" s="45"/>
      <c r="E32" s="45"/>
      <c r="F32" s="45"/>
      <c r="G32" s="45"/>
      <c r="H32" s="45"/>
      <c r="I32" s="45"/>
      <c r="J32" s="45"/>
      <c r="K32" s="45"/>
      <c r="L32" s="45"/>
      <c r="M32" s="45"/>
      <c r="N32" s="45"/>
      <c r="O32" s="45"/>
      <c r="P32" s="45"/>
      <c r="Q32" s="45"/>
      <c r="R32" s="45"/>
      <c r="S32" s="45"/>
      <c r="T32" s="45"/>
      <c r="U32" s="45"/>
      <c r="V32" s="45"/>
    </row>
    <row r="33" spans="1:22" x14ac:dyDescent="0.25">
      <c r="A33" s="45"/>
      <c r="B33" s="45"/>
      <c r="C33" s="45"/>
      <c r="D33" s="45"/>
      <c r="E33" s="45"/>
      <c r="F33" s="45"/>
      <c r="G33" s="45"/>
      <c r="H33" s="45"/>
      <c r="I33" s="45"/>
      <c r="J33" s="45"/>
      <c r="K33" s="45"/>
      <c r="L33" s="45"/>
      <c r="M33" s="45"/>
      <c r="N33" s="45"/>
      <c r="O33" s="45"/>
      <c r="P33" s="45"/>
      <c r="Q33" s="45"/>
      <c r="R33" s="45"/>
      <c r="S33" s="45"/>
      <c r="T33" s="45"/>
      <c r="U33" s="45"/>
      <c r="V33" s="45"/>
    </row>
    <row r="34" spans="1:22" x14ac:dyDescent="0.25">
      <c r="A34" s="45"/>
      <c r="B34" s="45"/>
      <c r="C34" s="45"/>
      <c r="D34" s="45"/>
      <c r="E34" s="45"/>
      <c r="F34" s="45"/>
      <c r="G34" s="45"/>
      <c r="H34" s="45"/>
      <c r="I34" s="45"/>
      <c r="J34" s="45"/>
      <c r="K34" s="45"/>
      <c r="L34" s="45"/>
      <c r="M34" s="45"/>
      <c r="N34" s="45"/>
      <c r="O34" s="45"/>
      <c r="P34" s="45"/>
      <c r="Q34" s="45"/>
      <c r="R34" s="45"/>
      <c r="S34" s="45"/>
      <c r="T34" s="45"/>
      <c r="U34" s="45"/>
      <c r="V34" s="45"/>
    </row>
    <row r="35" spans="1:22" x14ac:dyDescent="0.25">
      <c r="A35" s="45"/>
      <c r="B35" s="7" t="s">
        <v>845</v>
      </c>
      <c r="C35" s="7" t="s">
        <v>846</v>
      </c>
      <c r="D35" s="7" t="s">
        <v>847</v>
      </c>
      <c r="E35" s="45"/>
      <c r="F35" s="45"/>
      <c r="G35" s="45"/>
      <c r="H35" s="45"/>
      <c r="I35" s="45"/>
      <c r="J35" s="45"/>
      <c r="K35" s="45"/>
      <c r="L35" s="45"/>
      <c r="M35" s="45"/>
      <c r="N35" s="45"/>
      <c r="O35" s="45"/>
      <c r="P35" s="45"/>
      <c r="Q35" s="45"/>
      <c r="R35" s="45"/>
      <c r="S35" s="45"/>
      <c r="T35" s="45"/>
      <c r="U35" s="45"/>
      <c r="V35" s="45"/>
    </row>
    <row r="36" spans="1:22" x14ac:dyDescent="0.25">
      <c r="A36" s="45"/>
      <c r="B36" s="7">
        <v>1203</v>
      </c>
      <c r="C36" s="7">
        <v>1095</v>
      </c>
      <c r="D36" s="7">
        <v>992</v>
      </c>
      <c r="E36" s="45"/>
      <c r="F36" s="45"/>
      <c r="G36" s="45"/>
      <c r="H36" s="45"/>
      <c r="I36" s="45"/>
      <c r="J36" s="45"/>
      <c r="K36" s="45"/>
      <c r="L36" s="45"/>
      <c r="M36" s="45"/>
      <c r="N36" s="45"/>
      <c r="O36" s="45"/>
      <c r="P36" s="45"/>
      <c r="Q36" s="45"/>
      <c r="R36" s="45"/>
      <c r="S36" s="45"/>
      <c r="T36" s="45"/>
      <c r="U36" s="45"/>
      <c r="V36" s="45"/>
    </row>
    <row r="37" spans="1:22" x14ac:dyDescent="0.25">
      <c r="A37" s="45"/>
      <c r="D37" s="45"/>
      <c r="E37" s="45"/>
      <c r="F37" s="45"/>
      <c r="G37" s="45"/>
      <c r="H37" s="45"/>
      <c r="I37" s="45"/>
      <c r="J37" s="45"/>
      <c r="K37" s="45"/>
      <c r="L37" s="45"/>
      <c r="M37" s="45"/>
      <c r="N37" s="45"/>
      <c r="O37" s="45"/>
      <c r="P37" s="45"/>
      <c r="Q37" s="45"/>
      <c r="R37" s="45"/>
      <c r="S37" s="45"/>
      <c r="T37" s="45"/>
      <c r="U37" s="45"/>
      <c r="V37" s="45"/>
    </row>
    <row r="38" spans="1:22" x14ac:dyDescent="0.25">
      <c r="A38" s="45"/>
      <c r="D38" s="45"/>
      <c r="E38" s="45"/>
      <c r="F38" s="45"/>
      <c r="G38" s="45"/>
      <c r="H38" s="45"/>
      <c r="I38" s="45"/>
      <c r="J38" s="45"/>
      <c r="K38" s="45"/>
      <c r="L38" s="45"/>
      <c r="M38" s="45"/>
      <c r="N38" s="45"/>
      <c r="O38" s="45"/>
      <c r="P38" s="45"/>
      <c r="Q38" s="45"/>
      <c r="R38" s="45"/>
      <c r="S38" s="45"/>
      <c r="T38" s="45"/>
      <c r="U38" s="45"/>
      <c r="V38" s="45"/>
    </row>
    <row r="39" spans="1:22" x14ac:dyDescent="0.25">
      <c r="A39" s="45"/>
      <c r="B39" s="45"/>
      <c r="C39" s="45"/>
      <c r="D39" s="45"/>
      <c r="E39" s="45"/>
      <c r="F39" s="45"/>
      <c r="G39" s="45"/>
      <c r="H39" s="45"/>
      <c r="I39" s="45"/>
      <c r="J39" s="45"/>
      <c r="L39" s="45"/>
      <c r="M39" s="45"/>
      <c r="N39" s="45"/>
      <c r="O39" s="45"/>
      <c r="P39" s="45"/>
      <c r="Q39" s="45"/>
      <c r="R39" s="45"/>
      <c r="S39" s="45"/>
      <c r="T39" s="45"/>
      <c r="U39" s="45"/>
    </row>
    <row r="40" spans="1:22" x14ac:dyDescent="0.25">
      <c r="A40" s="45"/>
      <c r="E40" s="45"/>
      <c r="F40" s="45"/>
      <c r="G40" s="45"/>
      <c r="H40" s="45"/>
      <c r="I40" s="45"/>
      <c r="J40" s="45"/>
      <c r="L40" s="45"/>
      <c r="M40" s="45"/>
      <c r="N40" s="45"/>
      <c r="O40" s="45"/>
      <c r="P40" s="45"/>
      <c r="Q40" s="45"/>
      <c r="R40" s="45"/>
      <c r="S40" s="45"/>
      <c r="T40" s="45"/>
      <c r="U40" s="45"/>
    </row>
    <row r="41" spans="1:22" x14ac:dyDescent="0.25">
      <c r="A41" s="45"/>
      <c r="E41" s="45"/>
      <c r="F41" s="45"/>
      <c r="G41" s="45"/>
      <c r="H41" s="45"/>
      <c r="I41" s="45"/>
      <c r="J41" s="45"/>
      <c r="L41" s="45"/>
      <c r="M41" s="45"/>
      <c r="N41" s="45"/>
      <c r="O41" s="45"/>
      <c r="P41" s="45"/>
      <c r="Q41" s="45"/>
      <c r="R41" s="45"/>
      <c r="S41" s="45"/>
      <c r="T41" s="45"/>
      <c r="U41" s="45"/>
    </row>
    <row r="42" spans="1:22" x14ac:dyDescent="0.25">
      <c r="A42" s="45"/>
      <c r="B42" s="45"/>
      <c r="C42" s="45"/>
      <c r="D42" s="45"/>
      <c r="E42" s="45"/>
      <c r="F42" s="45"/>
      <c r="G42" s="45"/>
      <c r="H42" s="45"/>
      <c r="I42" s="45"/>
      <c r="J42" s="45"/>
      <c r="L42" s="45"/>
      <c r="M42" s="45"/>
      <c r="N42" s="45"/>
      <c r="O42" s="45"/>
      <c r="P42" s="45"/>
      <c r="Q42" s="45"/>
      <c r="R42" s="45"/>
      <c r="S42" s="45"/>
      <c r="T42" s="45"/>
      <c r="U42" s="45"/>
    </row>
    <row r="43" spans="1:22" x14ac:dyDescent="0.25">
      <c r="A43" s="45"/>
      <c r="B43" s="45"/>
      <c r="C43" s="45"/>
      <c r="D43" s="45"/>
      <c r="E43" s="45"/>
      <c r="F43" s="45"/>
      <c r="G43" s="45"/>
      <c r="H43" s="45"/>
      <c r="I43" s="45"/>
      <c r="J43" s="45"/>
      <c r="L43" s="45"/>
      <c r="M43" s="45"/>
      <c r="N43" s="45"/>
      <c r="O43" s="45"/>
      <c r="P43" s="45"/>
      <c r="Q43" s="45"/>
      <c r="R43" s="45"/>
      <c r="S43" s="45"/>
      <c r="T43" s="45"/>
      <c r="U43" s="45"/>
    </row>
    <row r="44" spans="1:22" x14ac:dyDescent="0.25">
      <c r="A44" s="45"/>
      <c r="B44" s="45"/>
      <c r="C44" s="45"/>
      <c r="D44" s="45"/>
      <c r="E44" s="45"/>
      <c r="F44" s="45"/>
      <c r="G44" s="45"/>
      <c r="H44" s="45"/>
      <c r="I44" s="45"/>
      <c r="J44" s="45"/>
      <c r="L44" s="45"/>
      <c r="M44" s="45"/>
      <c r="N44" s="45"/>
      <c r="O44" s="45"/>
      <c r="P44" s="45"/>
      <c r="Q44" s="45"/>
      <c r="R44" s="45"/>
      <c r="S44" s="45"/>
      <c r="T44" s="45"/>
      <c r="U44" s="45"/>
    </row>
    <row r="45" spans="1:22" x14ac:dyDescent="0.25">
      <c r="A45" s="45"/>
      <c r="B45" s="45"/>
      <c r="C45" s="45"/>
      <c r="D45" s="45"/>
      <c r="E45" s="45"/>
      <c r="F45" s="45"/>
      <c r="G45" s="45"/>
      <c r="H45" s="45"/>
      <c r="I45" s="45"/>
      <c r="J45" s="45"/>
      <c r="L45" s="45"/>
      <c r="M45" s="45"/>
      <c r="N45" s="45"/>
      <c r="O45" s="45"/>
      <c r="P45" s="45"/>
      <c r="Q45" s="45"/>
      <c r="R45" s="45"/>
      <c r="S45" s="45"/>
      <c r="T45" s="45"/>
      <c r="U45" s="45"/>
    </row>
    <row r="46" spans="1:22" x14ac:dyDescent="0.25">
      <c r="A46" s="45"/>
      <c r="B46" s="45"/>
      <c r="C46" s="45"/>
      <c r="D46" s="45"/>
      <c r="E46" s="45"/>
      <c r="F46" s="45"/>
      <c r="G46" s="45"/>
      <c r="H46" s="45"/>
      <c r="I46" s="45"/>
      <c r="J46" s="45"/>
      <c r="L46" s="45"/>
      <c r="M46" s="45"/>
      <c r="N46" s="45"/>
      <c r="O46" s="45"/>
      <c r="P46" s="45"/>
      <c r="Q46" s="45"/>
      <c r="R46" s="45"/>
      <c r="S46" s="45"/>
      <c r="T46" s="45"/>
      <c r="U46" s="45"/>
    </row>
    <row r="47" spans="1:22" x14ac:dyDescent="0.25">
      <c r="A47" s="45"/>
      <c r="B47" s="45"/>
      <c r="C47" s="45"/>
      <c r="D47" s="45"/>
      <c r="E47" s="45"/>
      <c r="F47" s="45"/>
      <c r="G47" s="45"/>
      <c r="H47" s="45"/>
      <c r="I47" s="45"/>
      <c r="J47" s="45"/>
      <c r="L47" s="45"/>
      <c r="M47" s="45"/>
      <c r="N47" s="45"/>
      <c r="O47" s="45"/>
      <c r="P47" s="45"/>
      <c r="Q47" s="45"/>
      <c r="R47" s="45"/>
      <c r="S47" s="45"/>
      <c r="T47" s="45"/>
      <c r="U47" s="45"/>
    </row>
    <row r="48" spans="1:22" x14ac:dyDescent="0.25">
      <c r="A48" s="45"/>
      <c r="B48" s="45"/>
      <c r="C48" s="45"/>
      <c r="D48" s="45"/>
      <c r="E48" s="45"/>
      <c r="F48" s="45"/>
      <c r="G48" s="45"/>
      <c r="H48" s="45"/>
      <c r="I48" s="45"/>
      <c r="J48" s="45"/>
      <c r="L48" s="45"/>
      <c r="M48" s="45"/>
      <c r="N48" s="45"/>
      <c r="O48" s="45"/>
      <c r="P48" s="45"/>
      <c r="Q48" s="45"/>
      <c r="R48" s="45"/>
      <c r="S48" s="45"/>
      <c r="T48" s="45"/>
      <c r="U48" s="45"/>
    </row>
    <row r="49" spans="1:21" x14ac:dyDescent="0.25">
      <c r="A49" s="45"/>
      <c r="B49" s="45"/>
      <c r="C49" s="45"/>
      <c r="D49" s="45"/>
      <c r="E49" s="45"/>
      <c r="F49" s="45"/>
      <c r="G49" s="45"/>
      <c r="H49" s="45"/>
      <c r="I49" s="45"/>
      <c r="J49" s="45"/>
      <c r="L49" s="45"/>
      <c r="M49" s="45"/>
      <c r="N49" s="45"/>
      <c r="O49" s="45"/>
      <c r="P49" s="45"/>
      <c r="Q49" s="45"/>
      <c r="R49" s="45"/>
      <c r="S49" s="45"/>
      <c r="T49" s="45"/>
      <c r="U49" s="45"/>
    </row>
    <row r="50" spans="1:21" x14ac:dyDescent="0.25">
      <c r="A50" s="45"/>
      <c r="B50" s="45"/>
      <c r="C50" s="45"/>
      <c r="D50" s="45"/>
      <c r="E50" s="45"/>
      <c r="F50" s="45"/>
      <c r="G50" s="45"/>
      <c r="H50" s="45"/>
      <c r="I50" s="45"/>
      <c r="J50" s="45"/>
      <c r="L50" s="45"/>
      <c r="M50" s="45"/>
      <c r="N50" s="45"/>
      <c r="O50" s="45"/>
      <c r="P50" s="45"/>
      <c r="Q50" s="45"/>
      <c r="R50" s="45"/>
      <c r="S50" s="45"/>
      <c r="T50" s="45"/>
      <c r="U50" s="45"/>
    </row>
    <row r="51" spans="1:21" x14ac:dyDescent="0.25">
      <c r="A51" s="45"/>
      <c r="B51" s="45"/>
      <c r="C51" s="45"/>
      <c r="D51" s="45"/>
      <c r="E51" s="45"/>
      <c r="F51" s="45"/>
      <c r="G51" s="45"/>
      <c r="H51" s="45"/>
      <c r="I51" s="45"/>
      <c r="J51" s="45"/>
      <c r="L51" s="45"/>
      <c r="M51" s="45"/>
      <c r="N51" s="45"/>
      <c r="O51" s="45"/>
      <c r="P51" s="45"/>
      <c r="Q51" s="45"/>
      <c r="R51" s="45"/>
      <c r="S51" s="45"/>
      <c r="T51" s="45"/>
      <c r="U51" s="45"/>
    </row>
    <row r="52" spans="1:21" x14ac:dyDescent="0.25">
      <c r="A52" s="45"/>
      <c r="B52" s="45"/>
      <c r="C52" s="45"/>
      <c r="D52" s="45"/>
      <c r="E52" s="45"/>
      <c r="F52" s="45"/>
      <c r="G52" s="45"/>
      <c r="H52" s="45"/>
      <c r="I52" s="45"/>
      <c r="J52" s="45"/>
      <c r="L52" s="45"/>
      <c r="M52" s="45"/>
      <c r="N52" s="45"/>
      <c r="O52" s="45"/>
      <c r="P52" s="45"/>
      <c r="Q52" s="45"/>
      <c r="R52" s="45"/>
      <c r="S52" s="45"/>
      <c r="T52" s="45"/>
      <c r="U52" s="45"/>
    </row>
    <row r="53" spans="1:21" x14ac:dyDescent="0.25">
      <c r="B53" s="45"/>
      <c r="C53" s="45"/>
      <c r="D53" s="45"/>
      <c r="J53" s="45"/>
      <c r="L53" s="45"/>
    </row>
    <row r="54" spans="1:21" x14ac:dyDescent="0.25">
      <c r="B54" s="45"/>
      <c r="C54" s="45"/>
      <c r="D54" s="45"/>
      <c r="J54" s="45"/>
      <c r="L54" s="45"/>
    </row>
  </sheetData>
  <mergeCells count="4">
    <mergeCell ref="B4:U4"/>
    <mergeCell ref="B19:I19"/>
    <mergeCell ref="K19:U19"/>
    <mergeCell ref="A1:U2"/>
  </mergeCells>
  <pageMargins left="0.7" right="0.7" top="0.75" bottom="0.75" header="0.3" footer="0.3"/>
  <pageSetup paperSize="9" scale="31" fitToHeight="0" orientation="portrait" r:id="rId4"/>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B1390-15DA-46CB-B448-EA3DD3693A57}">
  <dimension ref="C4:N18"/>
  <sheetViews>
    <sheetView showGridLines="0" workbookViewId="0"/>
  </sheetViews>
  <sheetFormatPr baseColWidth="10" defaultRowHeight="15" x14ac:dyDescent="0.25"/>
  <cols>
    <col min="3" max="3" width="15.85546875" bestFit="1" customWidth="1"/>
    <col min="4" max="4" width="12" customWidth="1"/>
    <col min="6" max="6" width="11.85546875" bestFit="1" customWidth="1"/>
    <col min="7" max="7" width="12.42578125" customWidth="1"/>
    <col min="9" max="9" width="13" bestFit="1" customWidth="1"/>
    <col min="11" max="11" width="21.28515625" bestFit="1" customWidth="1"/>
    <col min="14" max="14" width="28.7109375" bestFit="1" customWidth="1"/>
    <col min="16" max="16" width="12" customWidth="1"/>
  </cols>
  <sheetData>
    <row r="4" spans="3:14" x14ac:dyDescent="0.25">
      <c r="C4" s="1" t="s">
        <v>792</v>
      </c>
      <c r="D4" s="3" t="s">
        <v>793</v>
      </c>
      <c r="G4" s="19" t="s">
        <v>0</v>
      </c>
      <c r="I4" s="14" t="s">
        <v>782</v>
      </c>
      <c r="K4" s="20" t="s">
        <v>7</v>
      </c>
      <c r="N4" s="19" t="s">
        <v>11</v>
      </c>
    </row>
    <row r="5" spans="3:14" x14ac:dyDescent="0.25">
      <c r="C5" s="4" t="s">
        <v>13</v>
      </c>
      <c r="D5" s="26">
        <v>100</v>
      </c>
      <c r="G5" s="24" t="s">
        <v>824</v>
      </c>
      <c r="I5" s="25" t="s">
        <v>413</v>
      </c>
      <c r="K5" s="21" t="s">
        <v>13</v>
      </c>
      <c r="N5" s="24" t="s">
        <v>827</v>
      </c>
    </row>
    <row r="6" spans="3:14" x14ac:dyDescent="0.25">
      <c r="C6" s="4" t="s">
        <v>19</v>
      </c>
      <c r="D6" s="26">
        <v>100</v>
      </c>
      <c r="G6" s="25" t="s">
        <v>825</v>
      </c>
      <c r="I6" s="25" t="s">
        <v>66</v>
      </c>
      <c r="K6" s="22" t="s">
        <v>19</v>
      </c>
      <c r="N6" s="24" t="s">
        <v>24</v>
      </c>
    </row>
    <row r="7" spans="3:14" x14ac:dyDescent="0.25">
      <c r="C7" s="4" t="s">
        <v>26</v>
      </c>
      <c r="D7" s="26">
        <v>150</v>
      </c>
      <c r="G7" s="24" t="s">
        <v>826</v>
      </c>
      <c r="I7" s="25" t="s">
        <v>783</v>
      </c>
      <c r="K7" s="21" t="s">
        <v>331</v>
      </c>
      <c r="N7" s="25" t="s">
        <v>28</v>
      </c>
    </row>
    <row r="8" spans="3:14" x14ac:dyDescent="0.25">
      <c r="C8" s="4" t="s">
        <v>30</v>
      </c>
      <c r="D8" s="26">
        <v>90</v>
      </c>
      <c r="G8" s="22" t="s">
        <v>795</v>
      </c>
      <c r="I8" s="25" t="s">
        <v>784</v>
      </c>
      <c r="K8" s="22" t="s">
        <v>26</v>
      </c>
      <c r="N8" s="24" t="s">
        <v>41</v>
      </c>
    </row>
    <row r="9" spans="3:14" x14ac:dyDescent="0.25">
      <c r="C9" s="4" t="s">
        <v>32</v>
      </c>
      <c r="D9" s="26">
        <v>115</v>
      </c>
      <c r="I9" s="25" t="s">
        <v>785</v>
      </c>
      <c r="K9" s="21" t="s">
        <v>30</v>
      </c>
      <c r="N9" s="25" t="s">
        <v>45</v>
      </c>
    </row>
    <row r="10" spans="3:14" x14ac:dyDescent="0.25">
      <c r="C10" s="9" t="s">
        <v>38</v>
      </c>
      <c r="D10" s="27">
        <v>165</v>
      </c>
      <c r="I10" s="25" t="s">
        <v>786</v>
      </c>
      <c r="K10" s="22" t="s">
        <v>32</v>
      </c>
      <c r="N10" s="25" t="s">
        <v>49</v>
      </c>
    </row>
    <row r="11" spans="3:14" x14ac:dyDescent="0.25">
      <c r="C11" s="9" t="s">
        <v>36</v>
      </c>
      <c r="D11" s="27">
        <v>115</v>
      </c>
      <c r="I11" s="25" t="s">
        <v>74</v>
      </c>
      <c r="K11" s="23" t="s">
        <v>36</v>
      </c>
      <c r="N11" s="24" t="s">
        <v>192</v>
      </c>
    </row>
    <row r="12" spans="3:14" x14ac:dyDescent="0.25">
      <c r="C12" s="9" t="s">
        <v>331</v>
      </c>
      <c r="D12" s="27">
        <v>115</v>
      </c>
      <c r="I12" s="25" t="s">
        <v>787</v>
      </c>
      <c r="K12" s="21" t="s">
        <v>38</v>
      </c>
      <c r="N12" s="21" t="s">
        <v>364</v>
      </c>
    </row>
    <row r="13" spans="3:14" x14ac:dyDescent="0.25">
      <c r="C13" s="9" t="s">
        <v>23</v>
      </c>
      <c r="D13" s="27">
        <v>0</v>
      </c>
      <c r="I13" s="25" t="s">
        <v>788</v>
      </c>
      <c r="K13" s="21" t="s">
        <v>23</v>
      </c>
    </row>
    <row r="14" spans="3:14" x14ac:dyDescent="0.25">
      <c r="I14" s="25" t="s">
        <v>789</v>
      </c>
    </row>
    <row r="15" spans="3:14" x14ac:dyDescent="0.25">
      <c r="I15" s="25" t="s">
        <v>595</v>
      </c>
    </row>
    <row r="16" spans="3:14" x14ac:dyDescent="0.25">
      <c r="I16" s="25" t="s">
        <v>790</v>
      </c>
    </row>
    <row r="17" spans="9:9" x14ac:dyDescent="0.25">
      <c r="I17" s="25" t="s">
        <v>503</v>
      </c>
    </row>
    <row r="18" spans="9:9" x14ac:dyDescent="0.25">
      <c r="I18" s="22" t="s">
        <v>791</v>
      </c>
    </row>
  </sheetData>
  <phoneticPr fontId="3" type="noConversion"/>
  <pageMargins left="0.7" right="0.7" top="0.75" bottom="0.75" header="0.3" footer="0.3"/>
  <tableParts count="5">
    <tablePart r:id="rId1"/>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0 E A A B Q S w M E F A A C A A g A N J L 6 V m e F I N q j A A A A 9 g A A A B I A H A B D b 2 5 m a W c v U G F j a 2 F n Z S 5 4 b W w g o h g A K K A U A A A A A A A A A A A A A A A A A A A A A A A A A A A A h Y 9 N D o I w G E S v Q r q n f 2 4 I + S g x b i U x m h i 3 T a n Q C M X Q Y r m b C 4 / k F c Q o 6 s 7 l v H m L m f v 1 B v n Y N t F F 9 8 5 0 N k M M U x R p q 7 r S 2 C p D g z / G C c o F b K Q 6 y U p H k 2 x d O r o y Q 7 X 3 5 5 S Q E A I O C 9 z 1 F e G U M n I o 1 j t V 6 1 a i j 2 z + y 7 G x z k u r N B K w f 4 0 R H D O W Y E 4 5 p k B m C I W x X 4 F P e 5 / t D 4 T V 0 P i h 1 0 K 7 e L k F M k c g 7 w / i A V B L A w Q U A A I A C A A 0 k v p 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J L 6 V j l y J 2 2 Y A Q A A 7 Q I A A B M A H A B G b 3 J t d W x h c y 9 T Z W N 0 a W 9 u M S 5 t I K I Y A C i g F A A A A A A A A A A A A A A A A A A A A A A A A A A A A H V R w W 7 b M A y 9 B 8 g / C N 4 l A V w D L b Y d G v i Q 2 g l i D L C T x s E O d Q + M z L V C Z T E Q 5 a x d 0 H + v E n d r N 6 + 6 i H y P 4 n u k G K V T Z M S 6 u 8 8 n w 8 F w w P d g s R b f Q T u 0 I h Y a 3 X A g / C m s u k P j k Y T 3 U U q y b d C 4 0 V x p j B I y z i c 8 C p L L a s N o u f o J W r u q M J h a t c d q x t I q R 1 Z R N X u U q M 8 S q t E u q G W s 5 r C 1 S s J Z v q 4 6 1 U j y P h i H N y l q 1 S g P x M E k C E V C u m 0 M x + c X o Z g Z S b U y d z 7 5 4 t N V S w 7 X 7 k l j / B Z G O R m 8 H Y e d / U + B f w N b / A U 1 s d h Z a m i v f B j 4 i U r Y + v L l E X O 4 Q P D W e N T N G 4 q b V 3 y q 9 V q C B s u x s + 3 7 x q X a k Z D Q b J X v / d a v t G D 4 B 9 m m M 1 4 + 7 Z B H H 9 o I D 4 d g 1 a I o W 2 v I T + t 8 u X D 4 6 J 5 D c Q j S b P o b q 8 H h C V s U 1 1 O R 5 V m S F X / q V f O O m 2 d 5 j 0 j A O F V D L e 7 J A v d o b 6 h u p R M P S h P 3 X K w 2 2 S z v o c v r I t 0 k Z d E j j l q R u C L N J 6 X M u K + f o + M a T u y 3 o 0 T H f k Q u T 2 6 6 9 f x b k U D L 8 L f F 5 / F w o M z / f 2 X y A l B L A Q I t A B Q A A g A I A D S S + l Z n h S D a o w A A A P Y A A A A S A A A A A A A A A A A A A A A A A A A A A A B D b 2 5 m a W c v U G F j a 2 F n Z S 5 4 b W x Q S w E C L Q A U A A I A C A A 0 k v p W D 8 r p q 6 Q A A A D p A A A A E w A A A A A A A A A A A A A A A A D v A A A A W 0 N v b n R l b n R f V H l w Z X N d L n h t b F B L A Q I t A B Q A A g A I A D S S + l Y 5 c i d t m A E A A O 0 C A A A T A A A A A A A A A A A A A A A A A O A B A A B G b 3 J t d W x h c y 9 T Z W N 0 a W 9 u M S 5 t U E s F B g A A A A A D A A M A w g A A A M 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Q O A A A A A A A A Q g 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X Y W x 0 Z X 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Q c m 9 k d W N j a W 9 u I i A v P j x F b n R y e S B U e X B l P S J G a W x s Z W R D b 2 1 w b G V 0 Z V J l c 3 V s d F R v V 2 9 y a 3 N o Z W V 0 I i B W Y W x 1 Z T 0 i b D E i I C 8 + P E V u d H J 5 I F R 5 c G U 9 I k F k Z G V k V G 9 E Y X R h T W 9 k Z W w i I F Z h b H V l P S J s M C I g L z 4 8 R W 5 0 c n k g V H l w Z T 0 i R m l s b E N v d W 5 0 I i B W Y W x 1 Z T 0 i b D M y O T A i I C 8 + P E V u d H J 5 I F R 5 c G U 9 I k Z p b G x F c n J v c k N v Z G U i I F Z h b H V l P S J z V W 5 r b m 9 3 b i I g L z 4 8 R W 5 0 c n k g V H l w Z T 0 i R m l s b E V y c m 9 y Q 2 9 1 b n Q i I F Z h b H V l P S J s N S I g L z 4 8 R W 5 0 c n k g V H l w Z T 0 i R m l s b E x h c 3 R V c G R h d G V k I i B W Y W x 1 Z T 0 i Z D I w M j M t M D c t M j Z U M T Y 6 M j g 6 M j c u N z c 2 N D c y N l o i I C 8 + P E V u d H J 5 I F R 5 c G U 9 I k Z p b G x D b 2 x 1 b W 5 U e X B l c y I g V m F s d W U 9 I n N C Z 2 t L Q 2 d v R 0 J n W U R B d 0 1 H I i A v P j x F b n R y e S B U e X B l P S J G a W x s Q 2 9 s d W 1 u T m F t Z X M i I F Z h b H V l P S J z W y Z x d W 9 0 O 1 F 1 Z S B U d X J u b y Z x d W 9 0 O y w m c X V v d D t E S U E m c X V v d D s s J n F 1 b 3 Q 7 S E 9 S Q S B J T k l D S U 8 m c X V v d D s s J n F 1 b 3 Q 7 S E 9 S Q S B G S U 4 m c X V v d D s s J n F 1 b 3 Q 7 Q 2 F u d G l k Y W Q g a G 9 y Y X M m c X V v d D s s J n F 1 b 3 Q 7 c H J v Z H V j d C B r a W x v c y Z x d W 9 0 O y w m c X V v d D t R V U l F T i Z x d W 9 0 O y w m c X V v d D t Q U k 9 E V U N U T y Z x d W 9 0 O y w m c X V v d D t D Y W 5 0 L i B C b 2 x z Y X M m c X V v d D s s J n F 1 b 3 Q 7 S 2 l s b 3 M g Q m 9 s c 2 E m c X V v d D s s J n F 1 b 3 Q 7 S 2 l s b 3 M g U H J v Z H V j a W R v c y Z x d W 9 0 O y w m c X V v d D t D Y X V z Y X M 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V 2 F s d G V y L 1 R p c G 8 g Y 2 F t Y m l h Z G 8 u e 1 F 1 Z S B U d X J u b y w w f S Z x d W 9 0 O y w m c X V v d D t T Z W N 0 a W 9 u M S 9 X Y W x 0 Z X I v V G l w b y B j Y W 1 i a W F k b y 5 7 R E l B L D F 9 J n F 1 b 3 Q 7 L C Z x d W 9 0 O 1 N l Y 3 R p b 2 4 x L 1 d h b H R l c i 9 U a X B v I G N h b W J p Y W R v L n t I T 1 J B I E l O S U N J T y w y f S Z x d W 9 0 O y w m c X V v d D t T Z W N 0 a W 9 u M S 9 X Y W x 0 Z X I v V G l w b y B j Y W 1 i a W F k b y 5 7 S E 9 S Q S B G S U 4 s M 3 0 m c X V v d D s s J n F 1 b 3 Q 7 U 2 V j d G l v b j E v V 2 F s d G V y L 1 R p c G 8 g Y 2 F t Y m l h Z G 8 u e 0 N h b n R p Z G F k I G h v c m F z L D R 9 J n F 1 b 3 Q 7 L C Z x d W 9 0 O 1 N l Y 3 R p b 2 4 x L 1 d h b H R l c i 9 U a X B v I G N h b W J p Y W R v L n t w c m 9 k d W N 0 I G t p b G 9 z L D V 9 J n F 1 b 3 Q 7 L C Z x d W 9 0 O 1 N l Y 3 R p b 2 4 x L 1 d h b H R l c i 9 U a X B v I G N h b W J p Y W R v L n t R V U l F T i w 2 f S Z x d W 9 0 O y w m c X V v d D t T Z W N 0 a W 9 u M S 9 X Y W x 0 Z X I v V G l w b y B j Y W 1 i a W F k b y 5 7 U F J P R F V D V E 8 s N 3 0 m c X V v d D s s J n F 1 b 3 Q 7 U 2 V j d G l v b j E v V 2 F s d G V y L 1 R p c G 8 g Y 2 F t Y m l h Z G 8 u e 0 N h b n Q u I E J v b H N h c y w 4 f S Z x d W 9 0 O y w m c X V v d D t T Z W N 0 a W 9 u M S 9 X Y W x 0 Z X I v V G l w b y B j Y W 1 i a W F k b y 5 7 S 2 l s b 3 M g Q m 9 s c 2 E s O X 0 m c X V v d D s s J n F 1 b 3 Q 7 U 2 V j d G l v b j E v V 2 F s d G V y L 1 R p c G 8 g Y 2 F t Y m l h Z G 8 u e 0 t p b G 9 z I F B y b 2 R 1 Y 2 l k b 3 M s M T B 9 J n F 1 b 3 Q 7 L C Z x d W 9 0 O 1 N l Y 3 R p b 2 4 x L 1 d h b H R l c i 9 U a X B v I G N h b W J p Y W R v L n t D Y X V z Y X M s M T F 9 J n F 1 b 3 Q 7 X S w m c X V v d D t D b 2 x 1 b W 5 D b 3 V u d C Z x d W 9 0 O z o x M i w m c X V v d D t L Z X l D b 2 x 1 b W 5 O Y W 1 l c y Z x d W 9 0 O z p b X S w m c X V v d D t D b 2 x 1 b W 5 J Z G V u d G l 0 a W V z J n F 1 b 3 Q 7 O l s m c X V v d D t T Z W N 0 a W 9 u M S 9 X Y W x 0 Z X I v V G l w b y B j Y W 1 i a W F k b y 5 7 U X V l I F R 1 c m 5 v L D B 9 J n F 1 b 3 Q 7 L C Z x d W 9 0 O 1 N l Y 3 R p b 2 4 x L 1 d h b H R l c i 9 U a X B v I G N h b W J p Y W R v L n t E S U E s M X 0 m c X V v d D s s J n F 1 b 3 Q 7 U 2 V j d G l v b j E v V 2 F s d G V y L 1 R p c G 8 g Y 2 F t Y m l h Z G 8 u e 0 h P U k E g S U 5 J Q 0 l P L D J 9 J n F 1 b 3 Q 7 L C Z x d W 9 0 O 1 N l Y 3 R p b 2 4 x L 1 d h b H R l c i 9 U a X B v I G N h b W J p Y W R v L n t I T 1 J B I E Z J T i w z f S Z x d W 9 0 O y w m c X V v d D t T Z W N 0 a W 9 u M S 9 X Y W x 0 Z X I v V G l w b y B j Y W 1 i a W F k b y 5 7 Q 2 F u d G l k Y W Q g a G 9 y Y X M s N H 0 m c X V v d D s s J n F 1 b 3 Q 7 U 2 V j d G l v b j E v V 2 F s d G V y L 1 R p c G 8 g Y 2 F t Y m l h Z G 8 u e 3 B y b 2 R 1 Y 3 Q g a 2 l s b 3 M s N X 0 m c X V v d D s s J n F 1 b 3 Q 7 U 2 V j d G l v b j E v V 2 F s d G V y L 1 R p c G 8 g Y 2 F t Y m l h Z G 8 u e 1 F V S U V O L D Z 9 J n F 1 b 3 Q 7 L C Z x d W 9 0 O 1 N l Y 3 R p b 2 4 x L 1 d h b H R l c i 9 U a X B v I G N h b W J p Y W R v L n t Q U k 9 E V U N U T y w 3 f S Z x d W 9 0 O y w m c X V v d D t T Z W N 0 a W 9 u M S 9 X Y W x 0 Z X I v V G l w b y B j Y W 1 i a W F k b y 5 7 Q 2 F u d C 4 g Q m 9 s c 2 F z L D h 9 J n F 1 b 3 Q 7 L C Z x d W 9 0 O 1 N l Y 3 R p b 2 4 x L 1 d h b H R l c i 9 U a X B v I G N h b W J p Y W R v L n t L a W x v c y B C b 2 x z Y S w 5 f S Z x d W 9 0 O y w m c X V v d D t T Z W N 0 a W 9 u M S 9 X Y W x 0 Z X I v V G l w b y B j Y W 1 i a W F k b y 5 7 S 2 l s b 3 M g U H J v Z H V j a W R v c y w x M H 0 m c X V v d D s s J n F 1 b 3 Q 7 U 2 V j d G l v b j E v V 2 F s d G V y L 1 R p c G 8 g Y 2 F t Y m l h Z G 8 u e 0 N h d X N h c y w x M X 0 m c X V v d D t d L C Z x d W 9 0 O 1 J l b G F 0 a W 9 u c 2 h p c E l u Z m 8 m c X V v d D s 6 W 1 1 9 I i A v P j x F b n R y e S B U e X B l P S J G a W x s V G F y Z 2 V 0 T m F t Z U N 1 c 3 R v b W l 6 Z W Q i I F Z h b H V l P S J s M S I g L z 4 8 L 1 N 0 Y W J s Z U V u d H J p Z X M + P C 9 J d G V t P j x J d G V t P j x J d G V t T G 9 j Y X R p b 2 4 + P E l 0 Z W 1 U e X B l P k Z v c m 1 1 b G E 8 L 0 l 0 Z W 1 U e X B l P j x J d G V t U G F 0 a D 5 T Z W N 0 a W 9 u M S 9 X Y W x 0 Z X I v T 3 J p Z 2 V u P C 9 J d G V t U G F 0 a D 4 8 L 0 l 0 Z W 1 M b 2 N h d G l v b j 4 8 U 3 R h Y m x l R W 5 0 c m l l c y A v P j w v S X R l b T 4 8 S X R l b T 4 8 S X R l b U x v Y 2 F 0 a W 9 u P j x J d G V t V H l w Z T 5 G b 3 J t d W x h P C 9 J d G V t V H l w Z T 4 8 S X R l b V B h d G g + U 2 V j d G l v b j E v V 2 F s d G V y L 0 V u Y 2 F i Z X p h Z G 9 z J T I w c H J v b W 9 2 a W R v c z w v S X R l b V B h d G g + P C 9 J d G V t T G 9 j Y X R p b 2 4 + P F N 0 Y W J s Z U V u d H J p Z X M g L z 4 8 L 0 l 0 Z W 0 + P E l 0 Z W 0 + P E l 0 Z W 1 M b 2 N h d G l v b j 4 8 S X R l b V R 5 c G U + R m 9 y b X V s Y T w v S X R l b V R 5 c G U + P E l 0 Z W 1 Q Y X R o P l N l Y 3 R p b 2 4 x L 1 d h b H R l c i 9 U a X B v J T I w Y 2 F t Y m l h Z G 8 8 L 0 l 0 Z W 1 Q Y X R o P j w v S X R l b U x v Y 2 F 0 a W 9 u P j x T d G F i b G V F b n R y a W V z I C 8 + P C 9 J d G V t P j w v S X R l b X M + P C 9 M b 2 N h b F B h Y 2 t h Z 2 V N Z X R h Z G F 0 Y U Z p b G U + F g A A A F B L B Q Y A A A A A A A A A A A A A A A A A A A A A A A A m A Q A A A Q A A A N C M n d 8 B F d E R j H o A w E / C l + s B A A A A M L Z f c T g w z E i F l + x Z e v Q a y w A A A A A C A A A A A A A Q Z g A A A A E A A C A A A A B P 8 I 8 l G r 2 e J O h e U O P O y f F L e 6 d 2 7 2 x h t 6 M n 7 E Z 0 5 9 R V z g A A A A A O g A A A A A I A A C A A A A B w v M F m p f o b R t D R n 5 t y 1 m A k + k K u + 8 D M r P 8 m s 9 m j f L N 2 x V A A A A C V k T 3 t o E 5 f N X U 2 l 0 6 2 y X 7 + K y u s A h e r t J y i r H v i B k v o U i O 9 l K B I G R P t a Q 4 k Z b g P 6 7 e u o Q 3 G m 9 U 2 0 0 e r Y r J M G l j g U 3 d t x J t S R 7 g K d M A G i 3 D 7 u 0 A A A A A + I d C 1 s E B q q 9 c S F 0 Q f o W 8 Q f N / Q Z i s 1 q D a t c o K + W L + n f S s n 8 D e g k Z 4 1 h E l E m T e D B C B v t 9 7 a K m R N X F W h 0 d U t n o l / < / D a t a M a s h u p > 
</file>

<file path=customXml/itemProps1.xml><?xml version="1.0" encoding="utf-8"?>
<ds:datastoreItem xmlns:ds="http://schemas.openxmlformats.org/officeDocument/2006/customXml" ds:itemID="{DA8844E3-365E-42F0-8090-DA0E4313CF8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Introduccion</vt:lpstr>
      <vt:lpstr>Produccion</vt:lpstr>
      <vt:lpstr>Preguntas</vt:lpstr>
      <vt:lpstr>Dashboard</vt:lpstr>
      <vt:lpstr>Validacion</vt:lpstr>
      <vt:lpstr>Causas</vt:lpstr>
      <vt:lpstr>Turno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gonzalez</dc:creator>
  <cp:lastModifiedBy>walter gonzalez</cp:lastModifiedBy>
  <dcterms:created xsi:type="dcterms:W3CDTF">2015-06-05T18:17:20Z</dcterms:created>
  <dcterms:modified xsi:type="dcterms:W3CDTF">2023-08-14T02:44:27Z</dcterms:modified>
</cp:coreProperties>
</file>