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wally\Documents\JMeter\Scripts\WebTours\"/>
    </mc:Choice>
  </mc:AlternateContent>
  <xr:revisionPtr revIDLastSave="0" documentId="13_ncr:1_{5B8BD94E-3265-44A1-AC6D-4226D1AF5A4D}" xr6:coauthVersionLast="46" xr6:coauthVersionMax="46" xr10:uidLastSave="{00000000-0000-0000-0000-000000000000}"/>
  <bookViews>
    <workbookView xWindow="-120" yWindow="-120" windowWidth="29040" windowHeight="15840" tabRatio="820" activeTab="6" xr2:uid="{57870687-CBDC-412F-8437-F04FD97E4D76}"/>
  </bookViews>
  <sheets>
    <sheet name="Load" sheetId="1" r:id="rId1"/>
    <sheet name="Response Times" sheetId="6" r:id="rId2"/>
    <sheet name="Workload" sheetId="2" r:id="rId3"/>
    <sheet name="Test Schedule" sheetId="3" r:id="rId4"/>
    <sheet name="Requirements" sheetId="4" r:id="rId5"/>
    <sheet name="Test Design" sheetId="5" r:id="rId6"/>
    <sheet name="Observations" sheetId="7" r:id="rId7"/>
    <sheet name="Recommendations" sheetId="8" r:id="rId8"/>
    <sheet name="Conclusions" sheetId="9" r:id="rId9"/>
    <sheet name="Topolog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6" l="1"/>
  <c r="B39" i="6"/>
  <c r="B26" i="6"/>
  <c r="H10" i="1"/>
  <c r="D10" i="1"/>
  <c r="H9" i="1"/>
  <c r="H8" i="1"/>
  <c r="H7" i="1"/>
  <c r="H6" i="1"/>
  <c r="H5" i="1"/>
  <c r="H4" i="1"/>
  <c r="G9" i="1"/>
  <c r="G8" i="1"/>
  <c r="G7" i="1"/>
  <c r="G6" i="1"/>
  <c r="G5" i="1"/>
  <c r="G4" i="1"/>
  <c r="F9" i="1"/>
  <c r="F8" i="1"/>
  <c r="F7" i="1"/>
  <c r="F6" i="1"/>
  <c r="F5" i="1"/>
  <c r="F4" i="1"/>
  <c r="C3" i="1"/>
  <c r="C5" i="1"/>
  <c r="C9" i="1"/>
  <c r="C8" i="1"/>
  <c r="C7" i="1"/>
  <c r="C6" i="1"/>
  <c r="H3" i="1"/>
  <c r="G3" i="1"/>
</calcChain>
</file>

<file path=xl/sharedStrings.xml><?xml version="1.0" encoding="utf-8"?>
<sst xmlns="http://schemas.openxmlformats.org/spreadsheetml/2006/main" count="412" uniqueCount="281">
  <si>
    <t>Peak HR Page Views</t>
  </si>
  <si>
    <t>Daily User Rate</t>
  </si>
  <si>
    <t>Peak HR User Rate</t>
  </si>
  <si>
    <t>Function</t>
  </si>
  <si>
    <t>Login/Logout</t>
  </si>
  <si>
    <t>Target Virtual Users</t>
  </si>
  <si>
    <t>Function Time  (seconds)</t>
  </si>
  <si>
    <t>Average Think Time
(seconds)</t>
  </si>
  <si>
    <t>WebTours Function</t>
  </si>
  <si>
    <t>Load%</t>
  </si>
  <si>
    <t>Users</t>
  </si>
  <si>
    <t>Description</t>
  </si>
  <si>
    <t xml:space="preserve">User credential required to use the application. </t>
  </si>
  <si>
    <t>Registry to create new users</t>
  </si>
  <si>
    <t>These users are different from all the others. When this function is executed along with the others, the users must not exist.</t>
  </si>
  <si>
    <t>Login and click Flights button. Navigate through Find flights and stop at Payment Details page. Click Logoff button</t>
  </si>
  <si>
    <t>Login and click Flights button. Navigate through Find flights and stop at Invoice page. Click Logoff button</t>
  </si>
  <si>
    <t>Login and click Itinerary button. Scroll through itinerary data. Click logoff button.</t>
  </si>
  <si>
    <t>Login and click Itinerary button. Select the first itinerary data by clicking the checkbox. Click the Cancel Selected button or the Cancel All button. Click logoff button.</t>
  </si>
  <si>
    <t>Login and click Flights button. Navigate through Find flights and stop at Payment Details page. Click the back button to the first Find Flight page. Change destination, and change flight departure time. Click Continue to the Invoice page. Click Logoff button</t>
  </si>
  <si>
    <r>
      <rPr>
        <sz val="7"/>
        <color rgb="FF000000"/>
        <rFont val="Times New Roman"/>
        <family val="1"/>
      </rPr>
      <t xml:space="preserve"> </t>
    </r>
    <r>
      <rPr>
        <sz val="9"/>
        <color rgb="FF000000"/>
        <rFont val="Trebuchet MS"/>
        <family val="2"/>
        <scheme val="minor"/>
      </rPr>
      <t>Login/Logoff  (LOG)</t>
    </r>
  </si>
  <si>
    <r>
      <rPr>
        <sz val="7"/>
        <color rgb="FF000000"/>
        <rFont val="Times New Roman"/>
        <family val="1"/>
      </rPr>
      <t xml:space="preserve"> </t>
    </r>
    <r>
      <rPr>
        <sz val="9"/>
        <color rgb="FF000000"/>
        <rFont val="Trebuchet MS"/>
        <family val="2"/>
        <scheme val="minor"/>
      </rPr>
      <t>Registry   (REG)</t>
    </r>
  </si>
  <si>
    <r>
      <rPr>
        <sz val="7"/>
        <color rgb="FF000000"/>
        <rFont val="Times New Roman"/>
        <family val="1"/>
      </rPr>
      <t xml:space="preserve"> </t>
    </r>
    <r>
      <rPr>
        <sz val="9"/>
        <color rgb="FF000000"/>
        <rFont val="Trebuchet MS"/>
        <family val="2"/>
        <scheme val="minor"/>
      </rPr>
      <t>Flight Inquiry  (FIN)</t>
    </r>
  </si>
  <si>
    <t>Flight to Pay   (FTP)</t>
  </si>
  <si>
    <t>Flight Itinerary   (FIT)</t>
  </si>
  <si>
    <t xml:space="preserve">Flight Cancel   (FCA) </t>
  </si>
  <si>
    <t>Flight Change  (FCH)</t>
  </si>
  <si>
    <t>Release 1</t>
  </si>
  <si>
    <t>Release 2</t>
  </si>
  <si>
    <t>Release 3</t>
  </si>
  <si>
    <t>Release 4</t>
  </si>
  <si>
    <t>Release 5</t>
  </si>
  <si>
    <t>Release 6</t>
  </si>
  <si>
    <t>Release 7</t>
  </si>
  <si>
    <t>Release 8</t>
  </si>
  <si>
    <t>Release 9</t>
  </si>
  <si>
    <t>Release 10</t>
  </si>
  <si>
    <t>Activity</t>
  </si>
  <si>
    <t>Release</t>
  </si>
  <si>
    <t xml:space="preserve">Registry </t>
  </si>
  <si>
    <t>Registry
Administration</t>
  </si>
  <si>
    <t>Load</t>
  </si>
  <si>
    <t>Load Test</t>
  </si>
  <si>
    <t>Load Test(s)</t>
  </si>
  <si>
    <t>Stress Test</t>
  </si>
  <si>
    <t>Endurance Test</t>
  </si>
  <si>
    <t>Endurance with Spikes</t>
  </si>
  <si>
    <r>
      <t>3.</t>
    </r>
    <r>
      <rPr>
        <sz val="7"/>
        <color rgb="FF000000"/>
        <rFont val="Times New Roman"/>
        <family val="1"/>
      </rPr>
      <t xml:space="preserve">    </t>
    </r>
    <r>
      <rPr>
        <sz val="9"/>
        <color rgb="FF000000"/>
        <rFont val="Trebuchet MS"/>
        <family val="2"/>
        <scheme val="minor"/>
      </rPr>
      <t>Concerned about weekly performance degradation due to possible memory leaks, high-concurrency peaks, and database update degradation.</t>
    </r>
  </si>
  <si>
    <t>Endurance test with Spike test behavior</t>
  </si>
  <si>
    <r>
      <t>4.</t>
    </r>
    <r>
      <rPr>
        <sz val="7"/>
        <color rgb="FF000000"/>
        <rFont val="Times New Roman"/>
        <family val="1"/>
      </rPr>
      <t xml:space="preserve">    </t>
    </r>
    <r>
      <rPr>
        <sz val="9"/>
        <color rgb="FF000000"/>
        <rFont val="Trebuchet MS"/>
        <family val="2"/>
        <scheme val="minor"/>
      </rPr>
      <t>Confirm that function response times are averaging daily to baselines. No more than a 7 second variance for up to 100 users concurrently.</t>
    </r>
  </si>
  <si>
    <t>Load test with concurrency set; No clarity on ramp-up</t>
  </si>
  <si>
    <r>
      <t>5.</t>
    </r>
    <r>
      <rPr>
        <sz val="7"/>
        <color rgb="FF000000"/>
        <rFont val="Times New Roman"/>
        <family val="1"/>
      </rPr>
      <t xml:space="preserve">    </t>
    </r>
    <r>
      <rPr>
        <sz val="9"/>
        <color rgb="FF000000"/>
        <rFont val="Trebuchet MS"/>
        <family val="2"/>
        <scheme val="minor"/>
      </rPr>
      <t>Confirm that the application can handle 100 users at peak traffic times and sustain within 5-second variance to response time for 1 hour .</t>
    </r>
  </si>
  <si>
    <t>Stress and Endurance test combined</t>
  </si>
  <si>
    <r>
      <t>6.</t>
    </r>
    <r>
      <rPr>
        <sz val="7"/>
        <color rgb="FF000000"/>
        <rFont val="Times New Roman"/>
        <family val="1"/>
      </rPr>
      <t xml:space="preserve">    </t>
    </r>
    <r>
      <rPr>
        <sz val="9"/>
        <color rgb="FF000000"/>
        <rFont val="Trebuchet MS"/>
        <family val="2"/>
        <scheme val="minor"/>
      </rPr>
      <t>The application functions should be able to handle the following daily workload:</t>
    </r>
  </si>
  <si>
    <t>Baseline test to confirm good response times in each release; Full mix of application functions in each test</t>
  </si>
  <si>
    <t>Baseline Test</t>
  </si>
  <si>
    <t>Flight to Pay</t>
  </si>
  <si>
    <t xml:space="preserve"> Flight Itinerary</t>
  </si>
  <si>
    <t xml:space="preserve"> Flight Inquiry</t>
  </si>
  <si>
    <t xml:space="preserve"> Flight Cancellation</t>
  </si>
  <si>
    <t xml:space="preserve"> Flight Change</t>
  </si>
  <si>
    <t>Login/Logout
Registry
Flight to Pay</t>
  </si>
  <si>
    <t>Login/Logout
Registry
Flight to Pay
Flight Itinerary</t>
  </si>
  <si>
    <t>Login/Logout
Registry
Flight to Pay
Flight Itinerary
Flight Inquiry</t>
  </si>
  <si>
    <t>Login/Logout
Registry
Flight to Pay
Flight Itinerary
Flight Inquiry
Flight Cancellation</t>
  </si>
  <si>
    <t>Login/Logout
Registry
Flight to Pay
Flight Itinerary
Flight Inquiry
Flight Cancellation
Flight Change</t>
  </si>
  <si>
    <t>EnduranceTest</t>
  </si>
  <si>
    <t>Endurance w/ Spike Test</t>
  </si>
  <si>
    <r>
      <rPr>
        <b/>
        <sz val="14"/>
        <color theme="1"/>
        <rFont val="Trebuchet MS"/>
        <family val="2"/>
        <scheme val="minor"/>
      </rPr>
      <t>Login/Logout</t>
    </r>
    <r>
      <rPr>
        <sz val="11"/>
        <color theme="1"/>
        <rFont val="Trebuchet MS"/>
        <family val="2"/>
        <scheme val="minor"/>
      </rPr>
      <t xml:space="preserve">
Registry</t>
    </r>
  </si>
  <si>
    <t>Login/Logout (LOG)</t>
  </si>
  <si>
    <t>Flight Inquiry  (FIN)</t>
  </si>
  <si>
    <t>Registry   (REG)</t>
  </si>
  <si>
    <t>Requests</t>
  </si>
  <si>
    <t>Executions</t>
  </si>
  <si>
    <t>Response Times (ms)</t>
  </si>
  <si>
    <t>Throughput</t>
  </si>
  <si>
    <t>Network (KB/sec)</t>
  </si>
  <si>
    <t>Label</t>
  </si>
  <si>
    <t>#Samples</t>
  </si>
  <si>
    <t>KO</t>
  </si>
  <si>
    <t>Error %</t>
  </si>
  <si>
    <t>Average</t>
  </si>
  <si>
    <t>Min</t>
  </si>
  <si>
    <t>Max</t>
  </si>
  <si>
    <t>90th pct</t>
  </si>
  <si>
    <t>95th pct</t>
  </si>
  <si>
    <t>99th pct</t>
  </si>
  <si>
    <t>Transactions/s</t>
  </si>
  <si>
    <t>Received</t>
  </si>
  <si>
    <t>Sent</t>
  </si>
  <si>
    <t>TC - Register</t>
  </si>
  <si>
    <t>TC - Logoff</t>
  </si>
  <si>
    <t>TC - Login</t>
  </si>
  <si>
    <t>TC - ItineraryC</t>
  </si>
  <si>
    <t>TC - Itinerary</t>
  </si>
  <si>
    <t>TC - FlightPay</t>
  </si>
  <si>
    <t>TC - FlightInq</t>
  </si>
  <si>
    <t>TC - FLightChg</t>
  </si>
  <si>
    <t>Stress</t>
  </si>
  <si>
    <t>Endurance</t>
  </si>
  <si>
    <t>Spike</t>
  </si>
  <si>
    <t>Total</t>
  </si>
  <si>
    <t>Welcome Page</t>
  </si>
  <si>
    <t>Item#</t>
  </si>
  <si>
    <t>Conclusion</t>
  </si>
  <si>
    <t>Observation Report</t>
  </si>
  <si>
    <t>Recommendation</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</si>
  <si>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</si>
  <si>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</si>
  <si>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</si>
  <si>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</si>
  <si>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</si>
  <si>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</si>
  <si>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</si>
  <si>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</si>
  <si>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</si>
  <si>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</si>
  <si>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</si>
  <si>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</si>
  <si>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</si>
  <si>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</si>
  <si>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</si>
  <si>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</si>
  <si>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</si>
  <si>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</si>
  <si>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</si>
  <si>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</si>
  <si>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</si>
  <si>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</si>
  <si>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</si>
  <si>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</si>
  <si>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</si>
  <si>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</si>
  <si>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</si>
  <si>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</si>
  <si>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</si>
  <si>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</si>
  <si>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R</t>
  </si>
  <si>
    <t>C</t>
  </si>
  <si>
    <t>Observation</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</si>
  <si>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</si>
  <si>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</si>
  <si>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</si>
  <si>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</si>
  <si>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</si>
  <si>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</si>
  <si>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</si>
  <si>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</si>
  <si>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</si>
  <si>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</si>
  <si>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</si>
  <si>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</si>
  <si>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</si>
  <si>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</si>
  <si>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</si>
  <si>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</si>
  <si>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</si>
  <si>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</si>
  <si>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</si>
  <si>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</si>
  <si>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</si>
  <si>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</si>
  <si>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</si>
  <si>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</si>
  <si>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</si>
  <si>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</si>
  <si>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</si>
  <si>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</si>
  <si>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</si>
  <si>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</si>
  <si>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Recomendation Report</t>
  </si>
  <si>
    <t>Conclusion Report</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</si>
  <si>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</si>
  <si>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</si>
  <si>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</si>
  <si>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</si>
  <si>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</si>
  <si>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</si>
  <si>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</si>
  <si>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</si>
  <si>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</si>
  <si>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</si>
  <si>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</si>
  <si>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</si>
  <si>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</si>
  <si>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</si>
  <si>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</si>
  <si>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</si>
  <si>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</si>
  <si>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</si>
  <si>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</si>
  <si>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</si>
  <si>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</si>
  <si>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</si>
  <si>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</si>
  <si>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</si>
  <si>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</si>
  <si>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</si>
  <si>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</si>
  <si>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</si>
  <si>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</si>
  <si>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</si>
  <si>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DATE</t>
  </si>
  <si>
    <t>STATUS</t>
  </si>
  <si>
    <t>LAPTOP</t>
  </si>
  <si>
    <t>WEB SERVER</t>
  </si>
  <si>
    <t>DB SERVER</t>
  </si>
  <si>
    <t>APP SERVER</t>
  </si>
  <si>
    <t>LOAD BALANCERS</t>
  </si>
  <si>
    <t>======&gt;</t>
  </si>
  <si>
    <t>APP1</t>
  </si>
  <si>
    <t>APP2</t>
  </si>
  <si>
    <t>APP3</t>
  </si>
  <si>
    <t>APP4</t>
  </si>
  <si>
    <t>WEB1</t>
  </si>
  <si>
    <t>WEB2</t>
  </si>
  <si>
    <t>WEB3</t>
  </si>
  <si>
    <t>DB1</t>
  </si>
  <si>
    <t>DB2</t>
  </si>
  <si>
    <t>DB3</t>
  </si>
  <si>
    <t>Transactions per second (TPS)</t>
  </si>
  <si>
    <t>AVG Server = 200-300</t>
  </si>
  <si>
    <t>2.2 Ghz</t>
  </si>
  <si>
    <t>Core</t>
  </si>
  <si>
    <t>Dual</t>
  </si>
  <si>
    <t>Processors</t>
  </si>
  <si>
    <t>16GB</t>
  </si>
  <si>
    <t>Memory</t>
  </si>
  <si>
    <t>SSD/SATA</t>
  </si>
  <si>
    <t>1TB</t>
  </si>
  <si>
    <t>My Laptop</t>
  </si>
  <si>
    <t>Usable App Server</t>
  </si>
  <si>
    <t>2.4 Ghz</t>
  </si>
  <si>
    <t>4GB</t>
  </si>
  <si>
    <t xml:space="preserve">12+  </t>
  </si>
  <si>
    <t>4TB</t>
  </si>
  <si>
    <t>Compare</t>
  </si>
  <si>
    <t>2 or more</t>
  </si>
  <si>
    <t>185 users</t>
  </si>
  <si>
    <t>7 users</t>
  </si>
  <si>
    <t>445 ms</t>
  </si>
  <si>
    <t>701 ms</t>
  </si>
  <si>
    <t>Baseline</t>
  </si>
  <si>
    <t>Traffic</t>
  </si>
  <si>
    <t>Load test</t>
  </si>
  <si>
    <t>Estimate</t>
  </si>
  <si>
    <t>556 ms</t>
  </si>
  <si>
    <t>100 users</t>
  </si>
  <si>
    <t>5924 ms</t>
  </si>
  <si>
    <t>434 users</t>
  </si>
  <si>
    <t>Load2 test</t>
  </si>
  <si>
    <t>Login Resp Time</t>
  </si>
  <si>
    <t>Done</t>
  </si>
  <si>
    <t>User login time seems reasonable at less than one half second for less than 10 user concurrency. At 100 user concurrency login increases 25%.</t>
  </si>
  <si>
    <t xml:space="preserve">The application can handle traffic of 100 concurrent users on a standard laptop. It is likely it can run on a single server with sufficient capacity for future growth. </t>
  </si>
  <si>
    <t xml:space="preserve">At over 400 concurrent user traffic, response time increased over 1200%. </t>
  </si>
  <si>
    <t>If user traffic growth expected to increase within the year, a server is needed.</t>
  </si>
  <si>
    <t>During stress tests the login function reported Internal Server errors. Trying to process over 400 samples in one minute may be the breakpoint. Other functions failed to reach completion - unable to reach logoff status.</t>
  </si>
  <si>
    <t>More research or testing needed to determine why application services are unable to respond under stress conditions.</t>
  </si>
  <si>
    <t>Stress conditions prevented some functions from completing. This led to lower response times.</t>
  </si>
  <si>
    <t xml:space="preserve">During stress tests Flight to Pay and Flight Inquiry functions were impacted the most regarding response time. Maybe this is due to Data Store locks. </t>
  </si>
  <si>
    <t>Need further testing to explore data store impacts or locks.</t>
  </si>
  <si>
    <t>During the last stress test PERFMON data was collected. Inbound TCP requests 27/sec while the outbound TCP traffic was 44/sec. This was measured on port 1080. The application was not able to respond as fast as requests were received.</t>
  </si>
  <si>
    <t xml:space="preserve">During stress tests failures (Internal Server Error) occurred at 38 requests per second. This is the user demand rate which reached 70 requests per second. Some functions were able to complete up to 70 RPS. </t>
  </si>
  <si>
    <t>Collect PERFMON data for another stress test run.</t>
  </si>
  <si>
    <t xml:space="preserve">PERFMON report did not confirm high I/O activity. </t>
  </si>
  <si>
    <t>Details</t>
  </si>
  <si>
    <t>Closed</t>
  </si>
  <si>
    <t>Open</t>
  </si>
  <si>
    <t>[Sun Apr 18 19:38:41 2021] [notice] Child 2216: Acquired the start mutex.
[Sun Apr 18 19:38:41 2021] [notice] Child 2216: Starting 64 worker threads.
[Sun Apr 18 19:38:41 2021] [notice] Child 2216: Starting thread to listen on port 1080.
[Sun Apr 18 20:05:15 2021] [warn] Server ran out of threads to serve requests. Consider raising the ThreadsPerChild setting
[Sun Apr 18 20:23:38 2021] [error] [client 127.0.0.1] Premature end of script headers: nav.pl
[Sun Apr 18 20:33:14 2021] [error] [client 127.0.0.1] Premature end of script headers: nav.pl</t>
  </si>
  <si>
    <t>During stress tests some messages appeared in the Apache error log. A maximum of 64 threads was reached. More is recommended.This may be the root cause of the Internal Server Error. The ThreadsPerChild setting in Apache is related to how many concurrent users are supported in Apache.
In the WEBTOURS/CONF folder there is a main Apache configuration file - HTTPD.CONF. And there is a file in the /EXTRA folder - HTTPD-MPM.CONF. Both files must bve edited to increase the ThreadsPerChild setting.</t>
  </si>
  <si>
    <t>* Decreased ramp time</t>
  </si>
  <si>
    <t>* Added Loop per function</t>
  </si>
  <si>
    <t>Stress 1 Test Results</t>
  </si>
  <si>
    <t>Stress 2 Test Results</t>
  </si>
  <si>
    <t>Baseline Test Results</t>
  </si>
  <si>
    <t>Load Test Results</t>
  </si>
  <si>
    <t>* Internal Server error</t>
  </si>
  <si>
    <t>* Insufficient Apache Web Threads</t>
  </si>
  <si>
    <t>* App Stopped Responding</t>
  </si>
  <si>
    <t>* Apache stopped responding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</si>
</sst>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rebuchet MS"/>
      <family val="2"/>
      <scheme val="minor"/>
    </font>
    <font>
      <b/>
      <sz val="11"/>
      <color theme="1"/>
      <name val="Trebuchet MS"/>
      <family val="2"/>
      <scheme val="minor"/>
    </font>
    <font>
      <sz val="11"/>
      <color rgb="FFFF0000"/>
      <name val="Trebuchet MS"/>
      <family val="2"/>
      <scheme val="minor"/>
    </font>
    <font>
      <sz val="9"/>
      <color rgb="FF000000"/>
      <name val="Trebuchet MS"/>
      <family val="2"/>
      <scheme val="minor"/>
    </font>
    <font>
      <sz val="7"/>
      <color rgb="FF000000"/>
      <name val="Times New Roman"/>
      <family val="1"/>
    </font>
    <font>
      <sz val="8"/>
      <color rgb="FF000000"/>
      <name val="Trebuchet MS"/>
      <family val="2"/>
      <scheme val="minor"/>
    </font>
    <font>
      <sz val="9"/>
      <color rgb="FF000000"/>
      <name val="Trebuchet MS"/>
      <family val="1"/>
      <scheme val="minor"/>
    </font>
    <font>
      <b/>
      <sz val="11"/>
      <color rgb="FFFF0000"/>
      <name val="Trebuchet MS"/>
      <family val="2"/>
      <scheme val="minor"/>
    </font>
    <font>
      <sz val="8"/>
      <name val="Trebuchet MS"/>
      <family val="2"/>
      <scheme val="minor"/>
    </font>
    <font>
      <b/>
      <sz val="14"/>
      <color theme="1"/>
      <name val="Trebuchet MS"/>
      <family val="2"/>
      <scheme val="minor"/>
    </font>
    <font>
      <sz val="11"/>
      <color rgb="FF000000"/>
      <name val="Trebuchet MS"/>
      <family val="2"/>
      <scheme val="minor"/>
    </font>
    <font>
      <b/>
      <sz val="9"/>
      <color rgb="FF000000"/>
      <name val="Arial"/>
      <family val="2"/>
    </font>
    <font>
      <sz val="11"/>
      <color rgb="FF3D3D3D"/>
      <name val="Arial"/>
      <family val="2"/>
    </font>
    <font>
      <sz val="11"/>
      <color theme="0"/>
      <name val="Trebuchet MS"/>
      <family val="2"/>
      <scheme val="minor"/>
    </font>
    <font>
      <sz val="11"/>
      <color rgb="FF3D3D3D"/>
      <name val="Trebuchet MS"/>
      <family val="2"/>
      <scheme val="minor"/>
    </font>
    <font>
      <b/>
      <sz val="11"/>
      <color rgb="FF3D3D3D"/>
      <name val="Arial"/>
      <family val="2"/>
    </font>
    <font>
      <sz val="10"/>
      <color theme="1"/>
      <name val="Arial"/>
      <family val="2"/>
    </font>
    <font>
      <sz val="10"/>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rgb="FF99BFE6"/>
        <bgColor indexed="64"/>
      </patternFill>
    </fill>
    <fill>
      <patternFill patternType="solid">
        <fgColor rgb="FF8CB3D9"/>
        <bgColor indexed="64"/>
      </patternFill>
    </fill>
    <fill>
      <patternFill patternType="solid">
        <fgColor rgb="FFEBF2FA"/>
        <bgColor indexed="64"/>
      </patternFill>
    </fill>
    <fill>
      <patternFill patternType="solid">
        <fgColor rgb="FFBFBFBF"/>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1" tint="0.34998626667073579"/>
        <bgColor indexed="64"/>
      </patternFill>
    </fill>
    <fill>
      <patternFill patternType="solid">
        <fgColor theme="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9" tint="0.39997558519241921"/>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DDDDDD"/>
      </left>
      <right/>
      <top style="medium">
        <color rgb="FFCDCDCD"/>
      </top>
      <bottom style="thick">
        <color rgb="FFDDDDDD"/>
      </bottom>
      <diagonal/>
    </border>
    <border>
      <left/>
      <right/>
      <top style="medium">
        <color rgb="FFCDCDCD"/>
      </top>
      <bottom style="thick">
        <color rgb="FFDDDDDD"/>
      </bottom>
      <diagonal/>
    </border>
    <border>
      <left/>
      <right style="medium">
        <color rgb="FFDDDDDD"/>
      </right>
      <top style="medium">
        <color rgb="FFCDCDCD"/>
      </top>
      <bottom style="thick">
        <color rgb="FFDDDDDD"/>
      </bottom>
      <diagonal/>
    </border>
    <border>
      <left style="medium">
        <color rgb="FFDDDDDD"/>
      </left>
      <right style="medium">
        <color rgb="FFDDDDDD"/>
      </right>
      <top style="medium">
        <color rgb="FFCDCDCD"/>
      </top>
      <bottom style="thick">
        <color rgb="FFDDDDDD"/>
      </bottom>
      <diagonal/>
    </border>
    <border>
      <left style="medium">
        <color rgb="FFCDCDCD"/>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DDDDD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medium">
        <color rgb="FFDDDDDD"/>
      </bottom>
      <diagonal/>
    </border>
    <border>
      <left style="medium">
        <color rgb="FFCDCDCD"/>
      </left>
      <right style="medium">
        <color rgb="FFDDDDDD"/>
      </right>
      <top style="medium">
        <color rgb="FFDDDDDD"/>
      </top>
      <bottom style="thick">
        <color rgb="FFDDDDDD"/>
      </bottom>
      <diagonal/>
    </border>
    <border>
      <left style="medium">
        <color rgb="FFDDDDDD"/>
      </left>
      <right/>
      <top style="medium">
        <color rgb="FFDDDDDD"/>
      </top>
      <bottom style="thick">
        <color rgb="FFDDDDDD"/>
      </bottom>
      <diagonal/>
    </border>
    <border>
      <left style="medium">
        <color rgb="FFCDCDC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DDDDDD"/>
      </right>
      <top/>
      <bottom/>
      <diagonal/>
    </border>
    <border>
      <left/>
      <right style="medium">
        <color rgb="FFDDDDDD"/>
      </right>
      <top style="medium">
        <color rgb="FFDDDDDD"/>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medium">
        <color rgb="FFCDCDCD"/>
      </left>
      <right style="medium">
        <color rgb="FFDDDDDD"/>
      </right>
      <top/>
      <bottom style="thick">
        <color rgb="FFDDDDDD"/>
      </bottom>
      <diagonal/>
    </border>
  </borders>
  <cellStyleXfs count="1">
    <xf numFmtId="0" fontId="0" fillId="0" borderId="0"/>
  </cellStyleXfs>
  <cellXfs count="126">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5" fillId="0" borderId="4" xfId="0" applyFont="1" applyBorder="1" applyAlignment="1">
      <alignment vertical="center" wrapText="1"/>
    </xf>
    <xf numFmtId="0" fontId="0" fillId="0" borderId="0" xfId="0" applyAlignment="1">
      <alignment vertical="center" wrapText="1"/>
    </xf>
    <xf numFmtId="0" fontId="5" fillId="0" borderId="5" xfId="0" applyFont="1" applyBorder="1" applyAlignment="1">
      <alignment vertical="center" wrapText="1"/>
    </xf>
    <xf numFmtId="0" fontId="3" fillId="0" borderId="4" xfId="0" applyFont="1" applyBorder="1" applyAlignment="1">
      <alignment horizontal="center" vertical="center" wrapText="1"/>
    </xf>
    <xf numFmtId="9" fontId="3" fillId="0" borderId="4" xfId="0" applyNumberFormat="1" applyFont="1" applyBorder="1" applyAlignment="1">
      <alignment horizontal="center" vertical="center" wrapText="1"/>
    </xf>
    <xf numFmtId="0" fontId="7" fillId="0" borderId="7" xfId="0" applyFont="1" applyBorder="1" applyAlignment="1">
      <alignment horizontal="center" vertical="center"/>
    </xf>
    <xf numFmtId="0" fontId="2" fillId="0" borderId="7" xfId="0" applyFont="1" applyBorder="1" applyAlignment="1">
      <alignment horizontal="center" vertical="center"/>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11" fillId="5" borderId="11" xfId="0" applyFont="1" applyFill="1" applyBorder="1" applyAlignment="1">
      <alignment horizontal="center" vertical="center" wrapText="1"/>
    </xf>
    <xf numFmtId="0" fontId="3" fillId="9" borderId="1" xfId="0" applyFont="1" applyFill="1" applyBorder="1" applyAlignment="1">
      <alignment horizontal="left" vertical="center" wrapText="1" indent="1"/>
    </xf>
    <xf numFmtId="0" fontId="3" fillId="9" borderId="3" xfId="0" applyFont="1" applyFill="1" applyBorder="1" applyAlignment="1">
      <alignment horizontal="left" vertical="center" wrapText="1" indent="1"/>
    </xf>
    <xf numFmtId="0" fontId="3" fillId="10" borderId="2" xfId="0" applyFont="1" applyFill="1" applyBorder="1" applyAlignment="1">
      <alignment vertical="center" wrapText="1"/>
    </xf>
    <xf numFmtId="0" fontId="3" fillId="10" borderId="4" xfId="0" applyFont="1" applyFill="1" applyBorder="1" applyAlignment="1">
      <alignment vertical="center" wrapText="1"/>
    </xf>
    <xf numFmtId="0" fontId="0" fillId="3" borderId="7" xfId="0" applyFill="1" applyBorder="1" applyAlignment="1">
      <alignment vertical="center" wrapText="1"/>
    </xf>
    <xf numFmtId="0" fontId="0" fillId="11" borderId="7" xfId="0" applyFill="1" applyBorder="1" applyAlignment="1">
      <alignment vertical="center" wrapText="1"/>
    </xf>
    <xf numFmtId="0" fontId="13" fillId="12" borderId="1" xfId="0" applyFont="1" applyFill="1" applyBorder="1" applyAlignment="1">
      <alignment horizontal="center"/>
    </xf>
    <xf numFmtId="0" fontId="0" fillId="0" borderId="16" xfId="0" applyBorder="1"/>
    <xf numFmtId="0" fontId="0" fillId="0" borderId="17" xfId="0" applyBorder="1"/>
    <xf numFmtId="0" fontId="0" fillId="0" borderId="7" xfId="0" applyBorder="1"/>
    <xf numFmtId="0" fontId="0" fillId="0" borderId="7" xfId="0" applyBorder="1" applyAlignment="1">
      <alignment horizontal="center" vertical="center"/>
    </xf>
    <xf numFmtId="0" fontId="0" fillId="0" borderId="0" xfId="0" quotePrefix="1"/>
    <xf numFmtId="0" fontId="0" fillId="0" borderId="0" xfId="0" applyAlignment="1">
      <alignment horizontal="center" vertical="center"/>
    </xf>
    <xf numFmtId="3" fontId="0" fillId="0" borderId="7" xfId="0" applyNumberFormat="1" applyBorder="1"/>
    <xf numFmtId="0" fontId="10" fillId="0" borderId="7" xfId="0" applyFont="1" applyBorder="1" applyAlignment="1">
      <alignment horizontal="left" vertical="center" wrapText="1"/>
    </xf>
    <xf numFmtId="0" fontId="10" fillId="0" borderId="7" xfId="0" applyFont="1" applyBorder="1" applyAlignment="1">
      <alignment horizontal="center" vertical="center" wrapText="1"/>
    </xf>
    <xf numFmtId="0" fontId="14" fillId="4" borderId="7" xfId="0" applyFont="1" applyFill="1" applyBorder="1" applyAlignment="1">
      <alignment vertical="top" wrapText="1"/>
    </xf>
    <xf numFmtId="0" fontId="14" fillId="7" borderId="7" xfId="0" applyFont="1" applyFill="1" applyBorder="1" applyAlignment="1">
      <alignment vertical="top" wrapText="1"/>
    </xf>
    <xf numFmtId="0" fontId="14" fillId="8" borderId="7" xfId="0" applyFont="1" applyFill="1" applyBorder="1" applyAlignment="1">
      <alignment vertical="top" wrapText="1"/>
    </xf>
    <xf numFmtId="0" fontId="0" fillId="0" borderId="19" xfId="0" applyBorder="1"/>
    <xf numFmtId="0" fontId="0" fillId="0" borderId="19" xfId="0" applyBorder="1" applyAlignment="1">
      <alignment horizontal="center"/>
    </xf>
    <xf numFmtId="3" fontId="0" fillId="0" borderId="19" xfId="0" applyNumberFormat="1" applyBorder="1"/>
    <xf numFmtId="0" fontId="1" fillId="0" borderId="18" xfId="0" applyFont="1" applyBorder="1" applyAlignment="1">
      <alignment horizontal="center" vertical="center"/>
    </xf>
    <xf numFmtId="0" fontId="1" fillId="0" borderId="18" xfId="0" applyFont="1" applyBorder="1" applyAlignment="1">
      <alignment horizontal="center" vertical="center" wrapText="1"/>
    </xf>
    <xf numFmtId="0" fontId="0" fillId="17" borderId="0" xfId="0" applyFill="1"/>
    <xf numFmtId="0" fontId="0" fillId="15" borderId="0" xfId="0" applyFill="1"/>
    <xf numFmtId="16" fontId="0" fillId="15" borderId="0" xfId="0" applyNumberFormat="1" applyFill="1"/>
    <xf numFmtId="0" fontId="0" fillId="15" borderId="7" xfId="0" applyFill="1" applyBorder="1" applyAlignment="1">
      <alignment vertical="center"/>
    </xf>
    <xf numFmtId="0" fontId="1" fillId="18" borderId="7" xfId="0" applyFont="1" applyFill="1" applyBorder="1" applyAlignment="1">
      <alignment horizontal="center" vertical="center"/>
    </xf>
    <xf numFmtId="0" fontId="0" fillId="15" borderId="7" xfId="0" applyFill="1" applyBorder="1" applyAlignment="1">
      <alignment horizontal="center" wrapText="1"/>
    </xf>
    <xf numFmtId="0" fontId="6" fillId="0" borderId="3" xfId="0" applyFont="1" applyBorder="1" applyAlignment="1">
      <alignment vertical="center" wrapText="1"/>
    </xf>
    <xf numFmtId="0" fontId="3" fillId="0" borderId="3" xfId="0" applyFont="1" applyBorder="1" applyAlignment="1">
      <alignment vertical="center" wrapText="1"/>
    </xf>
    <xf numFmtId="0" fontId="11" fillId="6" borderId="12"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2" fillId="4" borderId="7" xfId="0" applyFont="1" applyFill="1" applyBorder="1" applyAlignment="1">
      <alignment vertical="top" wrapText="1"/>
    </xf>
    <xf numFmtId="10" fontId="12" fillId="4" borderId="7" xfId="0" applyNumberFormat="1" applyFont="1" applyFill="1" applyBorder="1" applyAlignment="1">
      <alignment vertical="top" wrapText="1"/>
    </xf>
    <xf numFmtId="0" fontId="12" fillId="7" borderId="7" xfId="0" applyFont="1" applyFill="1" applyBorder="1" applyAlignment="1">
      <alignment vertical="top" wrapText="1"/>
    </xf>
    <xf numFmtId="10" fontId="12" fillId="7" borderId="7" xfId="0" applyNumberFormat="1" applyFont="1" applyFill="1" applyBorder="1" applyAlignment="1">
      <alignment vertical="top" wrapText="1"/>
    </xf>
    <xf numFmtId="0" fontId="12" fillId="8" borderId="7" xfId="0" applyFont="1" applyFill="1" applyBorder="1" applyAlignment="1">
      <alignment vertical="top" wrapText="1"/>
    </xf>
    <xf numFmtId="10" fontId="12" fillId="8" borderId="7" xfId="0" applyNumberFormat="1" applyFont="1" applyFill="1" applyBorder="1" applyAlignment="1">
      <alignment vertical="top" wrapText="1"/>
    </xf>
    <xf numFmtId="0" fontId="15" fillId="4" borderId="7" xfId="0" applyFont="1" applyFill="1" applyBorder="1" applyAlignment="1">
      <alignment vertical="top" wrapText="1"/>
    </xf>
    <xf numFmtId="10" fontId="15" fillId="4" borderId="7" xfId="0" applyNumberFormat="1" applyFont="1" applyFill="1" applyBorder="1" applyAlignment="1">
      <alignment vertical="top" wrapText="1"/>
    </xf>
    <xf numFmtId="3" fontId="12" fillId="4" borderId="7" xfId="0" applyNumberFormat="1" applyFont="1" applyFill="1" applyBorder="1" applyAlignment="1">
      <alignment vertical="top" wrapText="1"/>
    </xf>
    <xf numFmtId="3" fontId="12" fillId="7" borderId="7" xfId="0" applyNumberFormat="1" applyFont="1" applyFill="1" applyBorder="1" applyAlignment="1">
      <alignment vertical="top" wrapText="1"/>
    </xf>
    <xf numFmtId="3" fontId="12" fillId="8" borderId="7" xfId="0" applyNumberFormat="1" applyFont="1" applyFill="1" applyBorder="1" applyAlignment="1">
      <alignment vertical="top" wrapText="1"/>
    </xf>
    <xf numFmtId="0" fontId="16" fillId="19" borderId="20" xfId="0" applyFont="1" applyFill="1" applyBorder="1" applyAlignment="1">
      <alignment horizontal="center" vertical="center"/>
    </xf>
    <xf numFmtId="0" fontId="16" fillId="19" borderId="20" xfId="0" applyFont="1" applyFill="1" applyBorder="1" applyAlignment="1">
      <alignment horizontal="center" vertical="center" wrapText="1"/>
    </xf>
    <xf numFmtId="0" fontId="16" fillId="0" borderId="7" xfId="0" applyFont="1" applyBorder="1"/>
    <xf numFmtId="0" fontId="17" fillId="11" borderId="7" xfId="0" applyFont="1" applyFill="1" applyBorder="1" applyAlignment="1">
      <alignment horizontal="left" vertical="center" wrapText="1"/>
    </xf>
    <xf numFmtId="0" fontId="16" fillId="18" borderId="7" xfId="0" applyFont="1" applyFill="1" applyBorder="1"/>
    <xf numFmtId="0" fontId="11" fillId="5" borderId="21" xfId="0" applyFont="1" applyFill="1" applyBorder="1" applyAlignment="1">
      <alignment horizontal="center" vertical="center" wrapText="1"/>
    </xf>
    <xf numFmtId="0" fontId="15" fillId="4" borderId="22" xfId="0" applyFont="1" applyFill="1" applyBorder="1" applyAlignment="1">
      <alignment vertical="top" wrapText="1"/>
    </xf>
    <xf numFmtId="10" fontId="15" fillId="4" borderId="22" xfId="0" applyNumberFormat="1" applyFont="1" applyFill="1" applyBorder="1" applyAlignment="1">
      <alignment vertical="top" wrapText="1"/>
    </xf>
    <xf numFmtId="0" fontId="12" fillId="7" borderId="22" xfId="0" applyFont="1" applyFill="1" applyBorder="1" applyAlignment="1">
      <alignment vertical="top" wrapText="1"/>
    </xf>
    <xf numFmtId="10" fontId="12" fillId="7" borderId="22" xfId="0" applyNumberFormat="1" applyFont="1" applyFill="1" applyBorder="1" applyAlignment="1">
      <alignment vertical="top" wrapText="1"/>
    </xf>
    <xf numFmtId="0" fontId="12" fillId="4" borderId="22" xfId="0" applyFont="1" applyFill="1" applyBorder="1" applyAlignment="1">
      <alignment vertical="top" wrapText="1"/>
    </xf>
    <xf numFmtId="10" fontId="12" fillId="4" borderId="22" xfId="0" applyNumberFormat="1" applyFont="1" applyFill="1" applyBorder="1" applyAlignment="1">
      <alignment vertical="top" wrapText="1"/>
    </xf>
    <xf numFmtId="0" fontId="11" fillId="6" borderId="23" xfId="0" applyFont="1" applyFill="1" applyBorder="1" applyAlignment="1">
      <alignment horizontal="center" vertical="center" wrapText="1"/>
    </xf>
    <xf numFmtId="0" fontId="11" fillId="5" borderId="24" xfId="0" applyFont="1" applyFill="1" applyBorder="1" applyAlignment="1">
      <alignment horizontal="center" vertical="center" wrapText="1"/>
    </xf>
    <xf numFmtId="0" fontId="15" fillId="4" borderId="25" xfId="0" applyFont="1" applyFill="1" applyBorder="1" applyAlignment="1">
      <alignment vertical="top" wrapText="1"/>
    </xf>
    <xf numFmtId="0" fontId="15" fillId="4" borderId="26" xfId="0" applyFont="1" applyFill="1" applyBorder="1" applyAlignment="1">
      <alignment vertical="top" wrapText="1"/>
    </xf>
    <xf numFmtId="0" fontId="12" fillId="7" borderId="25" xfId="0" applyFont="1" applyFill="1" applyBorder="1" applyAlignment="1">
      <alignment vertical="top" wrapText="1"/>
    </xf>
    <xf numFmtId="0" fontId="12" fillId="7" borderId="26" xfId="0" applyFont="1" applyFill="1" applyBorder="1" applyAlignment="1">
      <alignment vertical="top" wrapText="1"/>
    </xf>
    <xf numFmtId="0" fontId="12" fillId="4" borderId="25" xfId="0" applyFont="1" applyFill="1" applyBorder="1" applyAlignment="1">
      <alignment vertical="top" wrapText="1"/>
    </xf>
    <xf numFmtId="0" fontId="12" fillId="4" borderId="26" xfId="0" applyFont="1" applyFill="1" applyBorder="1" applyAlignment="1">
      <alignment vertical="top" wrapText="1"/>
    </xf>
    <xf numFmtId="0" fontId="12" fillId="8" borderId="12" xfId="0" applyFont="1" applyFill="1" applyBorder="1" applyAlignment="1">
      <alignment vertical="top" wrapText="1"/>
    </xf>
    <xf numFmtId="0" fontId="12" fillId="8" borderId="13" xfId="0" applyFont="1" applyFill="1" applyBorder="1" applyAlignment="1">
      <alignment vertical="top" wrapText="1"/>
    </xf>
    <xf numFmtId="10" fontId="12" fillId="8" borderId="13" xfId="0" applyNumberFormat="1" applyFont="1" applyFill="1" applyBorder="1" applyAlignment="1">
      <alignment vertical="top" wrapText="1"/>
    </xf>
    <xf numFmtId="0" fontId="12" fillId="8" borderId="14" xfId="0" applyFont="1" applyFill="1" applyBorder="1" applyAlignment="1">
      <alignment vertical="top" wrapText="1"/>
    </xf>
    <xf numFmtId="16" fontId="0" fillId="0" borderId="0" xfId="0" applyNumberFormat="1" applyAlignment="1">
      <alignment vertical="center"/>
    </xf>
    <xf numFmtId="3" fontId="12" fillId="4" borderId="27" xfId="0" applyNumberFormat="1" applyFont="1" applyFill="1" applyBorder="1" applyAlignment="1">
      <alignment vertical="top" wrapText="1"/>
    </xf>
    <xf numFmtId="3" fontId="12" fillId="7" borderId="27" xfId="0" applyNumberFormat="1" applyFont="1" applyFill="1" applyBorder="1" applyAlignment="1">
      <alignment vertical="top" wrapText="1"/>
    </xf>
    <xf numFmtId="3" fontId="12" fillId="8" borderId="27" xfId="0" applyNumberFormat="1" applyFont="1" applyFill="1" applyBorder="1" applyAlignment="1">
      <alignment vertical="top" wrapText="1"/>
    </xf>
    <xf numFmtId="0" fontId="0" fillId="0" borderId="28" xfId="0" applyBorder="1"/>
    <xf numFmtId="0" fontId="0" fillId="20" borderId="0" xfId="0" applyFill="1" applyAlignment="1">
      <alignment horizontal="center" vertical="center"/>
    </xf>
    <xf numFmtId="16" fontId="0" fillId="0" borderId="0" xfId="0" applyNumberFormat="1" applyAlignment="1">
      <alignment horizontal="center" vertical="center"/>
    </xf>
    <xf numFmtId="0" fontId="11" fillId="5" borderId="30" xfId="0" applyFont="1" applyFill="1" applyBorder="1" applyAlignment="1">
      <alignment horizontal="center" vertical="center" wrapText="1"/>
    </xf>
    <xf numFmtId="3" fontId="12" fillId="4" borderId="19" xfId="0" applyNumberFormat="1" applyFont="1" applyFill="1" applyBorder="1" applyAlignment="1">
      <alignment vertical="top" wrapText="1"/>
    </xf>
    <xf numFmtId="0" fontId="11" fillId="5" borderId="31" xfId="0" applyFont="1" applyFill="1" applyBorder="1" applyAlignment="1">
      <alignment horizontal="center" vertical="center" wrapText="1"/>
    </xf>
    <xf numFmtId="0" fontId="0" fillId="0" borderId="7" xfId="0" applyBorder="1" applyAlignment="1">
      <alignment vertical="center"/>
    </xf>
    <xf numFmtId="0" fontId="0" fillId="0" borderId="7" xfId="0" applyBorder="1" applyAlignment="1">
      <alignment wrapText="1"/>
    </xf>
    <xf numFmtId="0" fontId="0" fillId="0" borderId="7" xfId="0" applyFont="1" applyBorder="1" applyAlignment="1">
      <alignment vertical="center"/>
    </xf>
    <xf numFmtId="0" fontId="0" fillId="3" borderId="7" xfId="0" applyFill="1" applyBorder="1" applyAlignment="1">
      <alignment vertical="center"/>
    </xf>
    <xf numFmtId="0" fontId="0" fillId="0" borderId="7" xfId="0" applyFont="1" applyBorder="1"/>
    <xf numFmtId="0" fontId="0" fillId="0" borderId="7" xfId="0" applyBorder="1" applyAlignment="1">
      <alignment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29" xfId="0" applyFont="1" applyFill="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3"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6" fillId="0" borderId="6" xfId="0" applyFont="1" applyBorder="1" applyAlignment="1">
      <alignment vertical="center" wrapText="1"/>
    </xf>
    <xf numFmtId="0" fontId="6" fillId="0" borderId="3" xfId="0" applyFont="1" applyBorder="1" applyAlignment="1">
      <alignment vertical="center" wrapText="1"/>
    </xf>
    <xf numFmtId="0" fontId="0" fillId="3" borderId="0" xfId="0" applyFill="1" applyAlignment="1">
      <alignment horizontal="center"/>
    </xf>
    <xf numFmtId="0" fontId="0" fillId="21" borderId="0" xfId="0" applyFill="1" applyAlignment="1">
      <alignment horizontal="center" vertical="center"/>
    </xf>
    <xf numFmtId="0" fontId="1" fillId="21" borderId="0" xfId="0" applyFont="1" applyFill="1" applyAlignment="1">
      <alignment horizontal="center" vertical="center"/>
    </xf>
    <xf numFmtId="0" fontId="0" fillId="13" borderId="15" xfId="0" applyFill="1" applyBorder="1" applyAlignment="1">
      <alignment horizontal="center"/>
    </xf>
    <xf numFmtId="0" fontId="0" fillId="13" borderId="2" xfId="0" applyFill="1" applyBorder="1" applyAlignment="1">
      <alignment horizontal="center"/>
    </xf>
    <xf numFmtId="0" fontId="0" fillId="14" borderId="15" xfId="0" applyFill="1" applyBorder="1" applyAlignment="1">
      <alignment horizontal="center"/>
    </xf>
    <xf numFmtId="0" fontId="0" fillId="14" borderId="2" xfId="0" applyFill="1" applyBorder="1" applyAlignment="1">
      <alignment horizontal="center"/>
    </xf>
    <xf numFmtId="0" fontId="0" fillId="15" borderId="15" xfId="0" applyFill="1" applyBorder="1" applyAlignment="1">
      <alignment horizontal="center"/>
    </xf>
    <xf numFmtId="0" fontId="0" fillId="15" borderId="2" xfId="0" applyFill="1" applyBorder="1" applyAlignment="1">
      <alignment horizontal="center"/>
    </xf>
    <xf numFmtId="0" fontId="13" fillId="16" borderId="0" xfId="0" applyFont="1" applyFill="1" applyAlignment="1">
      <alignment horizontal="center"/>
    </xf>
    <xf numFmtId="0" fontId="15" fillId="3" borderId="22" xfId="0" applyFont="1" applyFill="1" applyBorder="1" applyAlignment="1">
      <alignment vertical="top" wrapText="1"/>
    </xf>
    <xf numFmtId="0" fontId="12" fillId="22" borderId="22" xfId="0" applyFont="1" applyFill="1" applyBorder="1" applyAlignment="1">
      <alignment vertical="top" wrapText="1"/>
    </xf>
    <xf numFmtId="0" fontId="12" fillId="22" borderId="13" xfId="0" applyFont="1" applyFill="1" applyBorder="1" applyAlignment="1">
      <alignment vertical="top" wrapText="1"/>
    </xf>
    <xf numFmtId="0" fontId="11" fillId="5" borderId="32" xfId="0" applyFont="1" applyFill="1" applyBorder="1" applyAlignment="1">
      <alignment horizontal="center" vertical="center" wrapText="1"/>
    </xf>
    <xf numFmtId="0" fontId="0" fillId="0" borderId="1" xfId="0" applyBorder="1"/>
  </cellXfs>
  <cellStyles count="1">
    <cellStyle name="Normal" xfId="0" builtinId="0"/>
  </cellStyles>
  <dxfs count="8">
    <dxf>
      <alignment horizontal="center" vertical="center" textRotation="0" wrapText="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8</xdr:col>
      <xdr:colOff>485775</xdr:colOff>
      <xdr:row>12</xdr:row>
      <xdr:rowOff>161925</xdr:rowOff>
    </xdr:to>
    <xdr:pic>
      <xdr:nvPicPr>
        <xdr:cNvPr id="3" name="Picture 2">
          <a:extLst>
            <a:ext uri="{FF2B5EF4-FFF2-40B4-BE49-F238E27FC236}">
              <a16:creationId xmlns:a16="http://schemas.microsoft.com/office/drawing/2014/main" id="{F680EAD8-07E0-42B1-9265-094BB813A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
          <a:ext cx="5972175" cy="2657475"/>
        </a:xfrm>
        <a:prstGeom prst="rect">
          <a:avLst/>
        </a:prstGeom>
      </xdr:spPr>
    </xdr:pic>
    <xdr:clientData/>
  </xdr:twoCellAnchor>
  <xdr:twoCellAnchor editAs="oneCell">
    <xdr:from>
      <xdr:col>11</xdr:col>
      <xdr:colOff>454800</xdr:colOff>
      <xdr:row>0</xdr:row>
      <xdr:rowOff>9525</xdr:rowOff>
    </xdr:from>
    <xdr:to>
      <xdr:col>20</xdr:col>
      <xdr:colOff>45225</xdr:colOff>
      <xdr:row>11</xdr:row>
      <xdr:rowOff>114300</xdr:rowOff>
    </xdr:to>
    <xdr:pic>
      <xdr:nvPicPr>
        <xdr:cNvPr id="5" name="Picture 4">
          <a:extLst>
            <a:ext uri="{FF2B5EF4-FFF2-40B4-BE49-F238E27FC236}">
              <a16:creationId xmlns:a16="http://schemas.microsoft.com/office/drawing/2014/main" id="{779149AA-71C6-45D6-9871-460796D38D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60400" y="9525"/>
          <a:ext cx="5762625" cy="2409825"/>
        </a:xfrm>
        <a:prstGeom prst="rect">
          <a:avLst/>
        </a:prstGeom>
      </xdr:spPr>
    </xdr:pic>
    <xdr:clientData/>
  </xdr:twoCellAnchor>
  <xdr:twoCellAnchor editAs="oneCell">
    <xdr:from>
      <xdr:col>11</xdr:col>
      <xdr:colOff>404775</xdr:colOff>
      <xdr:row>18</xdr:row>
      <xdr:rowOff>109500</xdr:rowOff>
    </xdr:from>
    <xdr:to>
      <xdr:col>20</xdr:col>
      <xdr:colOff>157125</xdr:colOff>
      <xdr:row>30</xdr:row>
      <xdr:rowOff>33300</xdr:rowOff>
    </xdr:to>
    <xdr:pic>
      <xdr:nvPicPr>
        <xdr:cNvPr id="7" name="Picture 6">
          <a:extLst>
            <a:ext uri="{FF2B5EF4-FFF2-40B4-BE49-F238E27FC236}">
              <a16:creationId xmlns:a16="http://schemas.microsoft.com/office/drawing/2014/main" id="{B5996599-7D68-45F7-9878-3DAFCC7CECD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10375" y="3538500"/>
          <a:ext cx="5924550" cy="2438400"/>
        </a:xfrm>
        <a:prstGeom prst="rect">
          <a:avLst/>
        </a:prstGeom>
      </xdr:spPr>
    </xdr:pic>
    <xdr:clientData/>
  </xdr:twoCellAnchor>
  <xdr:twoCellAnchor editAs="oneCell">
    <xdr:from>
      <xdr:col>0</xdr:col>
      <xdr:colOff>0</xdr:colOff>
      <xdr:row>18</xdr:row>
      <xdr:rowOff>126150</xdr:rowOff>
    </xdr:from>
    <xdr:to>
      <xdr:col>8</xdr:col>
      <xdr:colOff>304800</xdr:colOff>
      <xdr:row>30</xdr:row>
      <xdr:rowOff>135675</xdr:rowOff>
    </xdr:to>
    <xdr:pic>
      <xdr:nvPicPr>
        <xdr:cNvPr id="9" name="Picture 8">
          <a:extLst>
            <a:ext uri="{FF2B5EF4-FFF2-40B4-BE49-F238E27FC236}">
              <a16:creationId xmlns:a16="http://schemas.microsoft.com/office/drawing/2014/main" id="{D861CBEE-746B-42BD-B4D9-3708D5FFC5C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555150"/>
          <a:ext cx="5791200" cy="25241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F3BAD9-AD5E-4CEE-9653-5FE179737150}" name="Table1" displayName="Table1" ref="A2:G32" totalsRowShown="0" headerRowDxfId="7">
  <autoFilter ref="A2:G32" xr:uid="{62E7A570-B437-4E37-9781-7FE60142B5E7}"/>
  <tableColumns count="7">
    <tableColumn id="1" xr3:uid="{FBE4B319-CAC8-4C38-BE50-0125C95A8B7E}" name="Item#"/>
    <tableColumn id="2" xr3:uid="{522B68E1-03AD-496E-A79E-50A60E88E2DF}" name="Description"/>
    <tableColumn id="3" xr3:uid="{18213A3F-8920-470F-94EC-D2CFE6ED18E6}" name="Recommendation" dataDxfId="6"/>
    <tableColumn id="4" xr3:uid="{7B290934-DFA9-49A4-B235-8090A2996F9C}" name="Conclusion" dataDxfId="5"/>
    <tableColumn id="5" xr3:uid="{E5BC8CB1-283F-44E4-965D-C2822DA02492}" name="DATE" dataDxfId="4"/>
    <tableColumn id="6" xr3:uid="{8BAA5289-6716-4415-BCF7-C7D65F7B2AD5}" name="STATUS" dataDxfId="3"/>
    <tableColumn id="7" xr3:uid="{1A0CF325-7E2D-450F-9DFE-E8B6825DBF7B}" name="Detai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9925CD-D01E-4BC4-9BA7-01F58C16E20B}" name="Table13" displayName="Table13" ref="A2:G32" totalsRowShown="0" headerRowDxfId="2">
  <autoFilter ref="A2:G32" xr:uid="{7E84D120-5DF0-423F-9E87-27FEE95CA6AB}"/>
  <tableColumns count="7">
    <tableColumn id="1" xr3:uid="{59A24691-83F6-4FD2-B878-64AA1CCC517F}" name="Item#"/>
    <tableColumn id="2" xr3:uid="{E22A64B7-1E9A-45B4-88C7-0A2DF41D3D4A}" name="Description"/>
    <tableColumn id="3" xr3:uid="{658B54ED-0B86-484F-89DD-A08C4BCC71D1}" name="Observation"/>
    <tableColumn id="4" xr3:uid="{AA933AA9-2C27-412B-A6CE-F0670000B97D}" name="Conclusion"/>
    <tableColumn id="5" xr3:uid="{BFD98689-2182-473D-B16B-B1D17A3B570B}" name="DATE"/>
    <tableColumn id="6" xr3:uid="{DFA424F4-C0B1-4D65-B647-6EB0092181EC}" name="STATUS"/>
    <tableColumn id="7" xr3:uid="{C7DF0DFF-832A-44BD-A61C-ED3639FF39C7}" name="Detail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CBF50-BE06-44B4-869A-AAE1649DBFFB}" name="Table134" displayName="Table134" ref="B2:H32" totalsRowShown="0" headerRowDxfId="1">
  <autoFilter ref="B2:H32" xr:uid="{EE404AA6-1B46-457A-8F6E-49FC74AC54FD}"/>
  <tableColumns count="7">
    <tableColumn id="1" xr3:uid="{A236273F-2516-466F-9018-2BC4067D6DCB}" name="Item#"/>
    <tableColumn id="2" xr3:uid="{B5466C75-A1E3-457D-B00A-F12B7D8CF621}" name="Description"/>
    <tableColumn id="3" xr3:uid="{1EE1126E-7A86-4E1F-87FE-91F0000A5B8B}" name="Recommendation"/>
    <tableColumn id="4" xr3:uid="{988CFA86-8813-46D5-9EA8-1E85C48458DB}" name="Observation"/>
    <tableColumn id="5" xr3:uid="{C714577C-90C5-4A4F-BC4A-17AF2DE64630}" name="DATE" dataDxfId="0"/>
    <tableColumn id="6" xr3:uid="{CA081D3E-BE46-4F3C-BDC1-D1EE81A4DFC2}" name="STATUS"/>
    <tableColumn id="7" xr3:uid="{BE919707-0974-426C-BEAE-42BCEBF03824}" name="Details"/>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11119-1A3E-43AE-B9A5-EEDD9CB907C9}">
  <dimension ref="A1:H10"/>
  <sheetViews>
    <sheetView workbookViewId="0">
      <selection activeCell="H3" sqref="H3"/>
    </sheetView>
  </sheetViews>
  <sheetFormatPr defaultRowHeight="16.5" x14ac:dyDescent="0.3"/>
  <cols>
    <col min="1" max="1" width="28.25" customWidth="1"/>
    <col min="2" max="5" width="19.25" customWidth="1"/>
    <col min="6" max="6" width="18.5" customWidth="1"/>
    <col min="7" max="7" width="19.25" customWidth="1"/>
    <col min="8" max="8" width="18.25" customWidth="1"/>
  </cols>
  <sheetData>
    <row r="1" spans="1:8" ht="17.25" thickBot="1" x14ac:dyDescent="0.35"/>
    <row r="2" spans="1:8" ht="34.5" thickTop="1" thickBot="1" x14ac:dyDescent="0.35">
      <c r="A2" s="36" t="s">
        <v>3</v>
      </c>
      <c r="B2" s="36" t="s">
        <v>0</v>
      </c>
      <c r="C2" s="36" t="s">
        <v>1</v>
      </c>
      <c r="D2" s="36" t="s">
        <v>2</v>
      </c>
      <c r="E2" s="37" t="s">
        <v>7</v>
      </c>
      <c r="F2" s="37" t="s">
        <v>6</v>
      </c>
      <c r="G2" s="37" t="s">
        <v>220</v>
      </c>
      <c r="H2" s="37" t="s">
        <v>5</v>
      </c>
    </row>
    <row r="3" spans="1:8" ht="17.25" thickTop="1" x14ac:dyDescent="0.3">
      <c r="A3" s="33" t="s">
        <v>69</v>
      </c>
      <c r="B3" s="33">
        <v>1000</v>
      </c>
      <c r="C3" s="33">
        <f>100*22</f>
        <v>2200</v>
      </c>
      <c r="D3" s="34">
        <v>22</v>
      </c>
      <c r="E3" s="33">
        <v>60</v>
      </c>
      <c r="F3" s="33">
        <v>1</v>
      </c>
      <c r="G3" s="33">
        <f>200/10</f>
        <v>20</v>
      </c>
      <c r="H3" s="35">
        <f>(E3+F3)*(G3/8)</f>
        <v>152.5</v>
      </c>
    </row>
    <row r="4" spans="1:8" x14ac:dyDescent="0.3">
      <c r="A4" s="28" t="s">
        <v>71</v>
      </c>
      <c r="B4" s="23">
        <v>200</v>
      </c>
      <c r="C4" s="23">
        <v>250</v>
      </c>
      <c r="D4" s="29">
        <v>5</v>
      </c>
      <c r="E4" s="23">
        <v>30</v>
      </c>
      <c r="F4" s="30">
        <f>669*0.001</f>
        <v>0.66900000000000004</v>
      </c>
      <c r="G4" s="23">
        <f t="shared" ref="G4:G9" si="0">200/10</f>
        <v>20</v>
      </c>
      <c r="H4" s="27">
        <f>(E4+F4)*(G4/4)</f>
        <v>153.345</v>
      </c>
    </row>
    <row r="5" spans="1:8" x14ac:dyDescent="0.3">
      <c r="A5" s="28" t="s">
        <v>70</v>
      </c>
      <c r="B5" s="23">
        <v>4000</v>
      </c>
      <c r="C5" s="23">
        <f>100*23</f>
        <v>2300</v>
      </c>
      <c r="D5" s="29">
        <v>23</v>
      </c>
      <c r="E5" s="23">
        <v>15</v>
      </c>
      <c r="F5" s="30">
        <f>481*0.001</f>
        <v>0.48099999999999998</v>
      </c>
      <c r="G5" s="23">
        <f t="shared" si="0"/>
        <v>20</v>
      </c>
      <c r="H5" s="27">
        <f t="shared" ref="H5:H9" si="1">(E5+F5)*(G5/4)</f>
        <v>77.405000000000001</v>
      </c>
    </row>
    <row r="6" spans="1:8" x14ac:dyDescent="0.3">
      <c r="A6" s="28" t="s">
        <v>23</v>
      </c>
      <c r="B6" s="23">
        <v>2000</v>
      </c>
      <c r="C6" s="23">
        <f>100*16</f>
        <v>1600</v>
      </c>
      <c r="D6" s="29">
        <v>16</v>
      </c>
      <c r="E6" s="23">
        <v>30</v>
      </c>
      <c r="F6" s="31">
        <f>604*0.001</f>
        <v>0.60399999999999998</v>
      </c>
      <c r="G6" s="23">
        <f t="shared" si="0"/>
        <v>20</v>
      </c>
      <c r="H6" s="27">
        <f t="shared" si="1"/>
        <v>153.01999999999998</v>
      </c>
    </row>
    <row r="7" spans="1:8" x14ac:dyDescent="0.3">
      <c r="A7" s="28" t="s">
        <v>24</v>
      </c>
      <c r="B7" s="23">
        <v>3000</v>
      </c>
      <c r="C7" s="23">
        <f>100*16</f>
        <v>1600</v>
      </c>
      <c r="D7" s="29">
        <v>16</v>
      </c>
      <c r="E7" s="23">
        <v>7</v>
      </c>
      <c r="F7" s="30">
        <f>245*0.001</f>
        <v>0.245</v>
      </c>
      <c r="G7" s="23">
        <f t="shared" si="0"/>
        <v>20</v>
      </c>
      <c r="H7" s="27">
        <f t="shared" si="1"/>
        <v>36.225000000000001</v>
      </c>
    </row>
    <row r="8" spans="1:8" x14ac:dyDescent="0.3">
      <c r="A8" s="28" t="s">
        <v>25</v>
      </c>
      <c r="B8" s="23">
        <v>3000</v>
      </c>
      <c r="C8" s="23">
        <f>100*8</f>
        <v>800</v>
      </c>
      <c r="D8" s="29">
        <v>8</v>
      </c>
      <c r="E8" s="23">
        <v>7</v>
      </c>
      <c r="F8" s="31">
        <f>337*0.001</f>
        <v>0.33700000000000002</v>
      </c>
      <c r="G8" s="23">
        <f t="shared" si="0"/>
        <v>20</v>
      </c>
      <c r="H8" s="27">
        <f t="shared" si="1"/>
        <v>36.685000000000002</v>
      </c>
    </row>
    <row r="9" spans="1:8" x14ac:dyDescent="0.3">
      <c r="A9" s="28" t="s">
        <v>26</v>
      </c>
      <c r="B9" s="23">
        <v>2000</v>
      </c>
      <c r="C9" s="23">
        <f>100*10</f>
        <v>1000</v>
      </c>
      <c r="D9" s="29">
        <v>10</v>
      </c>
      <c r="E9" s="23">
        <v>15</v>
      </c>
      <c r="F9" s="32">
        <f>981*0.001</f>
        <v>0.98099999999999998</v>
      </c>
      <c r="G9" s="23">
        <f t="shared" si="0"/>
        <v>20</v>
      </c>
      <c r="H9" s="27">
        <f t="shared" si="1"/>
        <v>79.905000000000001</v>
      </c>
    </row>
    <row r="10" spans="1:8" x14ac:dyDescent="0.3">
      <c r="A10" s="23"/>
      <c r="B10" s="23"/>
      <c r="C10" s="23"/>
      <c r="D10" s="23">
        <f>SUM(D3:D9)</f>
        <v>100</v>
      </c>
      <c r="E10" s="23"/>
      <c r="F10" s="23"/>
      <c r="G10" s="23" t="s">
        <v>221</v>
      </c>
      <c r="H10" s="27">
        <f>SUM(H3:H9)</f>
        <v>689.08500000000004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87E5-2B84-432B-9004-96B6C87EBBF0}">
  <dimension ref="B1:L14"/>
  <sheetViews>
    <sheetView workbookViewId="0">
      <selection activeCell="D12" sqref="D12"/>
    </sheetView>
  </sheetViews>
  <sheetFormatPr defaultRowHeight="16.5" x14ac:dyDescent="0.3"/>
  <sheetData>
    <row r="1" spans="2:12" ht="17.25" thickBot="1" x14ac:dyDescent="0.35"/>
    <row r="2" spans="2:12" ht="17.25" thickBot="1" x14ac:dyDescent="0.35">
      <c r="B2" s="20" t="s">
        <v>204</v>
      </c>
    </row>
    <row r="3" spans="2:12" ht="17.25" thickBot="1" x14ac:dyDescent="0.35">
      <c r="D3" s="114" t="s">
        <v>205</v>
      </c>
      <c r="E3" s="115"/>
      <c r="H3" s="120" t="s">
        <v>208</v>
      </c>
      <c r="I3" s="120"/>
      <c r="J3" s="25" t="s">
        <v>209</v>
      </c>
      <c r="K3" s="23" t="s">
        <v>210</v>
      </c>
      <c r="L3" s="23" t="s">
        <v>211</v>
      </c>
    </row>
    <row r="4" spans="2:12" ht="17.25" thickBot="1" x14ac:dyDescent="0.35">
      <c r="E4" s="21"/>
      <c r="H4" s="22"/>
      <c r="K4" s="23" t="s">
        <v>212</v>
      </c>
      <c r="L4" s="23" t="s">
        <v>213</v>
      </c>
    </row>
    <row r="5" spans="2:12" ht="17.25" thickBot="1" x14ac:dyDescent="0.35">
      <c r="C5" s="118" t="s">
        <v>207</v>
      </c>
      <c r="D5" s="119"/>
      <c r="E5" s="116" t="s">
        <v>206</v>
      </c>
      <c r="F5" s="117"/>
      <c r="H5" s="22"/>
    </row>
    <row r="6" spans="2:12" x14ac:dyDescent="0.3">
      <c r="H6" s="22"/>
    </row>
    <row r="7" spans="2:12" x14ac:dyDescent="0.3">
      <c r="H7" s="24" t="s">
        <v>214</v>
      </c>
      <c r="I7" s="24" t="s">
        <v>217</v>
      </c>
    </row>
    <row r="8" spans="2:12" x14ac:dyDescent="0.3">
      <c r="H8" s="24" t="s">
        <v>215</v>
      </c>
      <c r="I8" s="24" t="s">
        <v>218</v>
      </c>
    </row>
    <row r="9" spans="2:12" x14ac:dyDescent="0.3">
      <c r="H9" s="24" t="s">
        <v>216</v>
      </c>
      <c r="I9" s="24" t="s">
        <v>219</v>
      </c>
    </row>
    <row r="10" spans="2:12" ht="49.5" x14ac:dyDescent="0.3">
      <c r="B10" s="41" t="s">
        <v>230</v>
      </c>
      <c r="C10" s="42" t="s">
        <v>236</v>
      </c>
      <c r="D10" s="43" t="s">
        <v>231</v>
      </c>
    </row>
    <row r="11" spans="2:12" x14ac:dyDescent="0.3">
      <c r="B11" s="39" t="s">
        <v>222</v>
      </c>
      <c r="C11" s="38" t="s">
        <v>225</v>
      </c>
      <c r="D11" s="39" t="s">
        <v>232</v>
      </c>
      <c r="E11" t="s">
        <v>237</v>
      </c>
    </row>
    <row r="12" spans="2:12" x14ac:dyDescent="0.3">
      <c r="B12" s="39" t="s">
        <v>224</v>
      </c>
      <c r="C12" s="38" t="s">
        <v>223</v>
      </c>
      <c r="D12" s="40" t="s">
        <v>234</v>
      </c>
    </row>
    <row r="13" spans="2:12" x14ac:dyDescent="0.3">
      <c r="B13" s="39" t="s">
        <v>226</v>
      </c>
      <c r="C13" s="38" t="s">
        <v>227</v>
      </c>
      <c r="D13" s="39" t="s">
        <v>233</v>
      </c>
    </row>
    <row r="14" spans="2:12" x14ac:dyDescent="0.3">
      <c r="B14" s="39" t="s">
        <v>229</v>
      </c>
      <c r="C14" s="38" t="s">
        <v>228</v>
      </c>
      <c r="D14" s="39" t="s">
        <v>235</v>
      </c>
    </row>
  </sheetData>
  <mergeCells count="4">
    <mergeCell ref="D3:E3"/>
    <mergeCell ref="E5:F5"/>
    <mergeCell ref="C5:D5"/>
    <mergeCell ref="H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A226-2D0A-4141-95CE-EF786EB6D179}">
  <dimension ref="A1:U52"/>
  <sheetViews>
    <sheetView workbookViewId="0">
      <selection activeCell="P15" sqref="P15:R15"/>
    </sheetView>
  </sheetViews>
  <sheetFormatPr defaultRowHeight="16.5" x14ac:dyDescent="0.3"/>
  <cols>
    <col min="1" max="1" width="19.375" customWidth="1"/>
    <col min="11" max="11" width="15.25" customWidth="1"/>
    <col min="18" max="18" width="10.25" customWidth="1"/>
  </cols>
  <sheetData>
    <row r="1" spans="1:21" ht="17.25" thickBot="1" x14ac:dyDescent="0.35">
      <c r="A1" s="125" t="s">
        <v>275</v>
      </c>
    </row>
    <row r="2" spans="1:21" ht="17.25" customHeight="1" thickBot="1" x14ac:dyDescent="0.35">
      <c r="A2" s="124" t="s">
        <v>72</v>
      </c>
      <c r="B2" s="100" t="s">
        <v>73</v>
      </c>
      <c r="C2" s="101"/>
      <c r="D2" s="102"/>
      <c r="E2" s="100" t="s">
        <v>74</v>
      </c>
      <c r="F2" s="101"/>
      <c r="G2" s="101"/>
      <c r="H2" s="101"/>
      <c r="I2" s="101"/>
      <c r="J2" s="102"/>
      <c r="K2" s="13" t="s">
        <v>75</v>
      </c>
      <c r="L2" s="100" t="s">
        <v>76</v>
      </c>
      <c r="M2" s="101"/>
      <c r="O2" s="103" t="s">
        <v>74</v>
      </c>
      <c r="P2" s="103"/>
      <c r="Q2" s="103"/>
      <c r="R2" s="103"/>
      <c r="S2" s="103"/>
      <c r="T2" s="103"/>
      <c r="U2" s="104"/>
    </row>
    <row r="3" spans="1:21" ht="17.25" thickTop="1" x14ac:dyDescent="0.3">
      <c r="A3" s="46" t="s">
        <v>77</v>
      </c>
      <c r="B3" s="47" t="s">
        <v>78</v>
      </c>
      <c r="C3" s="47" t="s">
        <v>79</v>
      </c>
      <c r="D3" s="47" t="s">
        <v>80</v>
      </c>
      <c r="E3" s="47" t="s">
        <v>81</v>
      </c>
      <c r="F3" s="47" t="s">
        <v>82</v>
      </c>
      <c r="G3" s="47" t="s">
        <v>83</v>
      </c>
      <c r="H3" s="47" t="s">
        <v>84</v>
      </c>
      <c r="I3" s="47" t="s">
        <v>85</v>
      </c>
      <c r="J3" s="47" t="s">
        <v>86</v>
      </c>
      <c r="K3" s="47" t="s">
        <v>87</v>
      </c>
      <c r="L3" s="47" t="s">
        <v>88</v>
      </c>
      <c r="M3" s="48" t="s">
        <v>89</v>
      </c>
      <c r="O3" s="93" t="s">
        <v>242</v>
      </c>
      <c r="P3" s="91" t="s">
        <v>41</v>
      </c>
      <c r="Q3" s="47" t="s">
        <v>98</v>
      </c>
      <c r="R3" s="47" t="s">
        <v>99</v>
      </c>
      <c r="S3" s="47" t="s">
        <v>100</v>
      </c>
      <c r="T3" s="47"/>
      <c r="U3" s="47"/>
    </row>
    <row r="4" spans="1:21" x14ac:dyDescent="0.3">
      <c r="A4" s="49" t="s">
        <v>90</v>
      </c>
      <c r="B4" s="49">
        <v>1</v>
      </c>
      <c r="C4" s="49">
        <v>0</v>
      </c>
      <c r="D4" s="50">
        <v>0</v>
      </c>
      <c r="E4" s="49">
        <v>669</v>
      </c>
      <c r="F4" s="49">
        <v>669</v>
      </c>
      <c r="G4" s="49">
        <v>669</v>
      </c>
      <c r="H4" s="49">
        <v>669</v>
      </c>
      <c r="I4" s="49">
        <v>669</v>
      </c>
      <c r="J4" s="49">
        <v>669</v>
      </c>
      <c r="K4" s="49">
        <v>1.49</v>
      </c>
      <c r="L4" s="49">
        <v>20.22</v>
      </c>
      <c r="M4" s="49">
        <v>0</v>
      </c>
      <c r="O4" s="92">
        <v>669</v>
      </c>
      <c r="P4" s="85">
        <v>7731.24</v>
      </c>
      <c r="Q4" s="57">
        <v>2121.81</v>
      </c>
      <c r="R4" s="88"/>
      <c r="S4" s="23"/>
      <c r="T4" s="23"/>
      <c r="U4" s="23"/>
    </row>
    <row r="5" spans="1:21" x14ac:dyDescent="0.3">
      <c r="A5" s="51" t="s">
        <v>91</v>
      </c>
      <c r="B5" s="51">
        <v>7</v>
      </c>
      <c r="C5" s="51">
        <v>0</v>
      </c>
      <c r="D5" s="52">
        <v>0</v>
      </c>
      <c r="E5" s="51">
        <v>193.71</v>
      </c>
      <c r="F5" s="51">
        <v>174</v>
      </c>
      <c r="G5" s="51">
        <v>211</v>
      </c>
      <c r="H5" s="51">
        <v>211</v>
      </c>
      <c r="I5" s="51">
        <v>211</v>
      </c>
      <c r="J5" s="51">
        <v>211</v>
      </c>
      <c r="K5" s="51">
        <v>0.09</v>
      </c>
      <c r="L5" s="51">
        <v>0.27</v>
      </c>
      <c r="M5" s="51">
        <v>0</v>
      </c>
      <c r="O5" s="58">
        <v>193.71</v>
      </c>
      <c r="P5" s="86">
        <v>3217.19</v>
      </c>
      <c r="Q5" s="58">
        <v>1590.78</v>
      </c>
      <c r="R5" s="88"/>
      <c r="S5" s="23"/>
      <c r="T5" s="23"/>
      <c r="U5" s="23"/>
    </row>
    <row r="6" spans="1:21" x14ac:dyDescent="0.3">
      <c r="A6" s="49" t="s">
        <v>92</v>
      </c>
      <c r="B6" s="49">
        <v>7</v>
      </c>
      <c r="C6" s="49">
        <v>0</v>
      </c>
      <c r="D6" s="50">
        <v>0</v>
      </c>
      <c r="E6" s="49">
        <v>445.14</v>
      </c>
      <c r="F6" s="49">
        <v>420</v>
      </c>
      <c r="G6" s="49">
        <v>459</v>
      </c>
      <c r="H6" s="49">
        <v>459</v>
      </c>
      <c r="I6" s="49">
        <v>459</v>
      </c>
      <c r="J6" s="49">
        <v>459</v>
      </c>
      <c r="K6" s="49">
        <v>0.1</v>
      </c>
      <c r="L6" s="49">
        <v>1.06</v>
      </c>
      <c r="M6" s="49">
        <v>0</v>
      </c>
      <c r="O6" s="57">
        <v>445.14</v>
      </c>
      <c r="P6" s="85">
        <v>5923.7</v>
      </c>
      <c r="Q6" s="57">
        <v>2793.74</v>
      </c>
      <c r="R6" s="88"/>
      <c r="S6" s="23"/>
      <c r="T6" s="23"/>
      <c r="U6" s="23"/>
    </row>
    <row r="7" spans="1:21" x14ac:dyDescent="0.3">
      <c r="A7" s="51" t="s">
        <v>93</v>
      </c>
      <c r="B7" s="51">
        <v>1</v>
      </c>
      <c r="C7" s="51">
        <v>0</v>
      </c>
      <c r="D7" s="52">
        <v>0</v>
      </c>
      <c r="E7" s="51">
        <v>337</v>
      </c>
      <c r="F7" s="51">
        <v>337</v>
      </c>
      <c r="G7" s="51">
        <v>337</v>
      </c>
      <c r="H7" s="51">
        <v>337</v>
      </c>
      <c r="I7" s="51">
        <v>337</v>
      </c>
      <c r="J7" s="51">
        <v>337</v>
      </c>
      <c r="K7" s="51">
        <v>2.97</v>
      </c>
      <c r="L7" s="51">
        <v>14.13</v>
      </c>
      <c r="M7" s="51">
        <v>0</v>
      </c>
      <c r="O7" s="58">
        <v>337</v>
      </c>
      <c r="P7" s="58">
        <v>3950.06</v>
      </c>
      <c r="Q7" s="23"/>
      <c r="R7" s="23"/>
      <c r="S7" s="23"/>
      <c r="T7" s="23"/>
      <c r="U7" s="23"/>
    </row>
    <row r="8" spans="1:21" x14ac:dyDescent="0.3">
      <c r="A8" s="49" t="s">
        <v>94</v>
      </c>
      <c r="B8" s="49">
        <v>1</v>
      </c>
      <c r="C8" s="49">
        <v>0</v>
      </c>
      <c r="D8" s="50">
        <v>0</v>
      </c>
      <c r="E8" s="49">
        <v>245</v>
      </c>
      <c r="F8" s="49">
        <v>245</v>
      </c>
      <c r="G8" s="49">
        <v>245</v>
      </c>
      <c r="H8" s="49">
        <v>245</v>
      </c>
      <c r="I8" s="49">
        <v>245</v>
      </c>
      <c r="J8" s="49">
        <v>245</v>
      </c>
      <c r="K8" s="49">
        <v>4.08</v>
      </c>
      <c r="L8" s="49">
        <v>14.84</v>
      </c>
      <c r="M8" s="49">
        <v>0</v>
      </c>
      <c r="O8" s="57">
        <v>245</v>
      </c>
      <c r="P8" s="85">
        <v>3516.37</v>
      </c>
      <c r="Q8" s="58">
        <v>2252.75</v>
      </c>
      <c r="R8" s="88"/>
      <c r="S8" s="23"/>
      <c r="T8" s="23"/>
      <c r="U8" s="23"/>
    </row>
    <row r="9" spans="1:21" x14ac:dyDescent="0.3">
      <c r="A9" s="51" t="s">
        <v>95</v>
      </c>
      <c r="B9" s="51">
        <v>1</v>
      </c>
      <c r="C9" s="51">
        <v>0</v>
      </c>
      <c r="D9" s="52">
        <v>0</v>
      </c>
      <c r="E9" s="51">
        <v>604</v>
      </c>
      <c r="F9" s="51">
        <v>604</v>
      </c>
      <c r="G9" s="51">
        <v>604</v>
      </c>
      <c r="H9" s="51">
        <v>604</v>
      </c>
      <c r="I9" s="51">
        <v>604</v>
      </c>
      <c r="J9" s="51">
        <v>604</v>
      </c>
      <c r="K9" s="51">
        <v>1.66</v>
      </c>
      <c r="L9" s="51">
        <v>27.44</v>
      </c>
      <c r="M9" s="51">
        <v>0</v>
      </c>
      <c r="O9" s="58">
        <v>604</v>
      </c>
      <c r="P9" s="86">
        <v>8108.43</v>
      </c>
      <c r="Q9" s="57">
        <v>3869.6</v>
      </c>
      <c r="R9" s="88"/>
      <c r="S9" s="23"/>
      <c r="T9" s="23"/>
      <c r="U9" s="23"/>
    </row>
    <row r="10" spans="1:21" x14ac:dyDescent="0.3">
      <c r="A10" s="49" t="s">
        <v>96</v>
      </c>
      <c r="B10" s="49">
        <v>1</v>
      </c>
      <c r="C10" s="49">
        <v>0</v>
      </c>
      <c r="D10" s="50">
        <v>0</v>
      </c>
      <c r="E10" s="49">
        <v>481</v>
      </c>
      <c r="F10" s="49">
        <v>481</v>
      </c>
      <c r="G10" s="49">
        <v>481</v>
      </c>
      <c r="H10" s="49">
        <v>481</v>
      </c>
      <c r="I10" s="49">
        <v>481</v>
      </c>
      <c r="J10" s="49">
        <v>481</v>
      </c>
      <c r="K10" s="49">
        <v>2.08</v>
      </c>
      <c r="L10" s="49">
        <v>28.4</v>
      </c>
      <c r="M10" s="49">
        <v>0</v>
      </c>
      <c r="O10" s="57">
        <v>481</v>
      </c>
      <c r="P10" s="85">
        <v>7982.82</v>
      </c>
      <c r="Q10" s="59">
        <v>3542.25</v>
      </c>
      <c r="R10" s="88"/>
      <c r="S10" s="23"/>
      <c r="T10" s="23"/>
      <c r="U10" s="23"/>
    </row>
    <row r="11" spans="1:21" x14ac:dyDescent="0.3">
      <c r="A11" s="53" t="s">
        <v>97</v>
      </c>
      <c r="B11" s="53">
        <v>1</v>
      </c>
      <c r="C11" s="53">
        <v>0</v>
      </c>
      <c r="D11" s="54">
        <v>0</v>
      </c>
      <c r="E11" s="53">
        <v>981</v>
      </c>
      <c r="F11" s="53">
        <v>981</v>
      </c>
      <c r="G11" s="53">
        <v>981</v>
      </c>
      <c r="H11" s="53">
        <v>981</v>
      </c>
      <c r="I11" s="53">
        <v>981</v>
      </c>
      <c r="J11" s="53">
        <v>981</v>
      </c>
      <c r="K11" s="53">
        <v>1.02</v>
      </c>
      <c r="L11" s="53">
        <v>32.020000000000003</v>
      </c>
      <c r="M11" s="53">
        <v>0</v>
      </c>
      <c r="O11" s="59">
        <v>981</v>
      </c>
      <c r="P11" s="87">
        <v>18237.5</v>
      </c>
      <c r="Q11" s="59"/>
      <c r="R11" s="88"/>
      <c r="S11" s="23"/>
      <c r="T11" s="23"/>
      <c r="U11" s="23"/>
    </row>
    <row r="12" spans="1:21" ht="17.25" thickBot="1" x14ac:dyDescent="0.35"/>
    <row r="13" spans="1:21" ht="26.25" thickBot="1" x14ac:dyDescent="0.35">
      <c r="A13" s="125" t="s">
        <v>276</v>
      </c>
      <c r="P13" s="60" t="s">
        <v>243</v>
      </c>
      <c r="Q13" s="61" t="s">
        <v>251</v>
      </c>
    </row>
    <row r="14" spans="1:21" ht="17.25" thickBot="1" x14ac:dyDescent="0.35">
      <c r="A14" s="124" t="s">
        <v>72</v>
      </c>
      <c r="B14" s="100" t="s">
        <v>73</v>
      </c>
      <c r="C14" s="101"/>
      <c r="D14" s="102"/>
      <c r="E14" s="100" t="s">
        <v>74</v>
      </c>
      <c r="F14" s="101"/>
      <c r="G14" s="101"/>
      <c r="H14" s="101"/>
      <c r="I14" s="101"/>
      <c r="J14" s="102"/>
      <c r="K14" s="13" t="s">
        <v>75</v>
      </c>
      <c r="L14" s="100" t="s">
        <v>76</v>
      </c>
      <c r="M14" s="101"/>
      <c r="P14" s="62" t="s">
        <v>239</v>
      </c>
      <c r="Q14" s="62" t="s">
        <v>240</v>
      </c>
      <c r="R14" s="64" t="s">
        <v>242</v>
      </c>
    </row>
    <row r="15" spans="1:21" ht="17.25" thickTop="1" x14ac:dyDescent="0.3">
      <c r="A15" s="46" t="s">
        <v>77</v>
      </c>
      <c r="B15" s="47" t="s">
        <v>78</v>
      </c>
      <c r="C15" s="47" t="s">
        <v>79</v>
      </c>
      <c r="D15" s="47" t="s">
        <v>80</v>
      </c>
      <c r="E15" s="47" t="s">
        <v>81</v>
      </c>
      <c r="F15" s="47" t="s">
        <v>82</v>
      </c>
      <c r="G15" s="47" t="s">
        <v>83</v>
      </c>
      <c r="H15" s="47" t="s">
        <v>84</v>
      </c>
      <c r="I15" s="47" t="s">
        <v>85</v>
      </c>
      <c r="J15" s="47" t="s">
        <v>86</v>
      </c>
      <c r="K15" s="47" t="s">
        <v>87</v>
      </c>
      <c r="L15" s="47" t="s">
        <v>88</v>
      </c>
      <c r="M15" s="48" t="s">
        <v>89</v>
      </c>
      <c r="P15" s="63" t="s">
        <v>247</v>
      </c>
      <c r="Q15" s="63" t="s">
        <v>246</v>
      </c>
      <c r="R15" s="64" t="s">
        <v>245</v>
      </c>
    </row>
    <row r="16" spans="1:21" x14ac:dyDescent="0.3">
      <c r="A16" s="55" t="s">
        <v>101</v>
      </c>
      <c r="B16" s="55">
        <v>2720</v>
      </c>
      <c r="C16" s="55">
        <v>0</v>
      </c>
      <c r="D16" s="56">
        <v>0</v>
      </c>
      <c r="E16" s="55">
        <v>979.49</v>
      </c>
      <c r="F16" s="55">
        <v>0</v>
      </c>
      <c r="G16" s="55">
        <v>13038</v>
      </c>
      <c r="H16" s="55">
        <v>2093.6999999999998</v>
      </c>
      <c r="I16" s="55">
        <v>2365.8000000000002</v>
      </c>
      <c r="J16" s="55">
        <v>2944.17</v>
      </c>
      <c r="K16" s="55">
        <v>39.57</v>
      </c>
      <c r="L16" s="55">
        <v>61</v>
      </c>
      <c r="M16" s="55">
        <v>0</v>
      </c>
      <c r="P16" s="63" t="s">
        <v>238</v>
      </c>
      <c r="Q16" s="63" t="s">
        <v>241</v>
      </c>
      <c r="R16" s="64" t="s">
        <v>244</v>
      </c>
    </row>
    <row r="17" spans="1:18" x14ac:dyDescent="0.3">
      <c r="A17" s="51" t="s">
        <v>102</v>
      </c>
      <c r="B17" s="51">
        <v>80</v>
      </c>
      <c r="C17" s="51">
        <v>0</v>
      </c>
      <c r="D17" s="52">
        <v>0</v>
      </c>
      <c r="E17" s="51">
        <v>1467.63</v>
      </c>
      <c r="F17" s="51">
        <v>121</v>
      </c>
      <c r="G17" s="51">
        <v>3843</v>
      </c>
      <c r="H17" s="51">
        <v>2266.1</v>
      </c>
      <c r="I17" s="51">
        <v>2437.0500000000002</v>
      </c>
      <c r="J17" s="51">
        <v>3843</v>
      </c>
      <c r="K17" s="51">
        <v>1.54</v>
      </c>
      <c r="L17" s="51">
        <v>1.27</v>
      </c>
      <c r="M17" s="51">
        <v>0</v>
      </c>
      <c r="P17" s="62" t="s">
        <v>249</v>
      </c>
      <c r="Q17" s="62" t="s">
        <v>248</v>
      </c>
      <c r="R17" s="64" t="s">
        <v>250</v>
      </c>
    </row>
    <row r="18" spans="1:18" x14ac:dyDescent="0.3">
      <c r="A18" s="49" t="s">
        <v>90</v>
      </c>
      <c r="B18" s="49">
        <v>25</v>
      </c>
      <c r="C18" s="49">
        <v>0</v>
      </c>
      <c r="D18" s="50">
        <v>0</v>
      </c>
      <c r="E18" s="49">
        <v>7731.24</v>
      </c>
      <c r="F18" s="49">
        <v>422</v>
      </c>
      <c r="G18" s="49">
        <v>16627</v>
      </c>
      <c r="H18" s="49">
        <v>14367</v>
      </c>
      <c r="I18" s="49">
        <v>16319.8</v>
      </c>
      <c r="J18" s="49">
        <v>16627</v>
      </c>
      <c r="K18" s="49">
        <v>0.52</v>
      </c>
      <c r="L18" s="49">
        <v>6.15</v>
      </c>
      <c r="M18" s="49">
        <v>0</v>
      </c>
    </row>
    <row r="19" spans="1:18" x14ac:dyDescent="0.3">
      <c r="A19" s="51" t="s">
        <v>91</v>
      </c>
      <c r="B19" s="51">
        <v>97</v>
      </c>
      <c r="C19" s="51">
        <v>0</v>
      </c>
      <c r="D19" s="52">
        <v>0</v>
      </c>
      <c r="E19" s="51">
        <v>3217.19</v>
      </c>
      <c r="F19" s="51">
        <v>163</v>
      </c>
      <c r="G19" s="51">
        <v>6457</v>
      </c>
      <c r="H19" s="51">
        <v>5462</v>
      </c>
      <c r="I19" s="51">
        <v>5840.4</v>
      </c>
      <c r="J19" s="51">
        <v>6457</v>
      </c>
      <c r="K19" s="51">
        <v>1.5</v>
      </c>
      <c r="L19" s="51">
        <v>4.2699999999999996</v>
      </c>
      <c r="M19" s="51">
        <v>0</v>
      </c>
    </row>
    <row r="20" spans="1:18" x14ac:dyDescent="0.3">
      <c r="A20" s="49" t="s">
        <v>92</v>
      </c>
      <c r="B20" s="49">
        <v>183</v>
      </c>
      <c r="C20" s="49">
        <v>0</v>
      </c>
      <c r="D20" s="50">
        <v>0</v>
      </c>
      <c r="E20" s="49">
        <v>5923.7</v>
      </c>
      <c r="F20" s="49">
        <v>20</v>
      </c>
      <c r="G20" s="49">
        <v>12052</v>
      </c>
      <c r="H20" s="49">
        <v>9723.6</v>
      </c>
      <c r="I20" s="49">
        <v>10399.4</v>
      </c>
      <c r="J20" s="49">
        <v>11227.12</v>
      </c>
      <c r="K20" s="49">
        <v>2.63</v>
      </c>
      <c r="L20" s="49">
        <v>26.07</v>
      </c>
      <c r="M20" s="49">
        <v>0</v>
      </c>
    </row>
    <row r="21" spans="1:18" x14ac:dyDescent="0.3">
      <c r="A21" s="51" t="s">
        <v>93</v>
      </c>
      <c r="B21" s="51">
        <v>17</v>
      </c>
      <c r="C21" s="51">
        <v>0</v>
      </c>
      <c r="D21" s="52">
        <v>0</v>
      </c>
      <c r="E21" s="51">
        <v>3950.06</v>
      </c>
      <c r="F21" s="51">
        <v>181</v>
      </c>
      <c r="G21" s="51">
        <v>8226</v>
      </c>
      <c r="H21" s="51">
        <v>8199.6</v>
      </c>
      <c r="I21" s="51">
        <v>8226</v>
      </c>
      <c r="J21" s="51">
        <v>8226</v>
      </c>
      <c r="K21" s="51">
        <v>0.32</v>
      </c>
      <c r="L21" s="51">
        <v>1.52</v>
      </c>
      <c r="M21" s="51">
        <v>0</v>
      </c>
    </row>
    <row r="22" spans="1:18" x14ac:dyDescent="0.3">
      <c r="A22" s="49" t="s">
        <v>94</v>
      </c>
      <c r="B22" s="49">
        <v>32</v>
      </c>
      <c r="C22" s="49">
        <v>0</v>
      </c>
      <c r="D22" s="50">
        <v>0</v>
      </c>
      <c r="E22" s="49">
        <v>3516.37</v>
      </c>
      <c r="F22" s="49">
        <v>273</v>
      </c>
      <c r="G22" s="49">
        <v>7237</v>
      </c>
      <c r="H22" s="49">
        <v>6436.1</v>
      </c>
      <c r="I22" s="49">
        <v>7056.3</v>
      </c>
      <c r="J22" s="49">
        <v>7237</v>
      </c>
      <c r="K22" s="49">
        <v>0.65</v>
      </c>
      <c r="L22" s="49">
        <v>2.93</v>
      </c>
      <c r="M22" s="49">
        <v>0</v>
      </c>
    </row>
    <row r="23" spans="1:18" x14ac:dyDescent="0.3">
      <c r="A23" s="51" t="s">
        <v>95</v>
      </c>
      <c r="B23" s="51">
        <v>37</v>
      </c>
      <c r="C23" s="51">
        <v>0</v>
      </c>
      <c r="D23" s="52">
        <v>0</v>
      </c>
      <c r="E23" s="51">
        <v>8108.43</v>
      </c>
      <c r="F23" s="51">
        <v>1278</v>
      </c>
      <c r="G23" s="51">
        <v>13421</v>
      </c>
      <c r="H23" s="51">
        <v>12254.2</v>
      </c>
      <c r="I23" s="51">
        <v>13076.3</v>
      </c>
      <c r="J23" s="51">
        <v>13421</v>
      </c>
      <c r="K23" s="51">
        <v>0.78</v>
      </c>
      <c r="L23" s="51">
        <v>12.41</v>
      </c>
      <c r="M23" s="51">
        <v>0</v>
      </c>
    </row>
    <row r="24" spans="1:18" x14ac:dyDescent="0.3">
      <c r="A24" s="49" t="s">
        <v>96</v>
      </c>
      <c r="B24" s="49">
        <v>33</v>
      </c>
      <c r="C24" s="49">
        <v>0</v>
      </c>
      <c r="D24" s="50">
        <v>0</v>
      </c>
      <c r="E24" s="49">
        <v>7982.82</v>
      </c>
      <c r="F24" s="49">
        <v>473</v>
      </c>
      <c r="G24" s="49">
        <v>12469</v>
      </c>
      <c r="H24" s="49">
        <v>10392.200000000001</v>
      </c>
      <c r="I24" s="49">
        <v>11633.9</v>
      </c>
      <c r="J24" s="49">
        <v>12469</v>
      </c>
      <c r="K24" s="49">
        <v>0.7</v>
      </c>
      <c r="L24" s="49">
        <v>9.15</v>
      </c>
      <c r="M24" s="49">
        <v>0</v>
      </c>
    </row>
    <row r="25" spans="1:18" x14ac:dyDescent="0.3">
      <c r="A25" s="53" t="s">
        <v>97</v>
      </c>
      <c r="B25" s="53">
        <v>10</v>
      </c>
      <c r="C25" s="53">
        <v>0</v>
      </c>
      <c r="D25" s="54">
        <v>0</v>
      </c>
      <c r="E25" s="53">
        <v>18237.5</v>
      </c>
      <c r="F25" s="53">
        <v>12780</v>
      </c>
      <c r="G25" s="53">
        <v>20955</v>
      </c>
      <c r="H25" s="53">
        <v>20899</v>
      </c>
      <c r="I25" s="53">
        <v>20955</v>
      </c>
      <c r="J25" s="53">
        <v>20955</v>
      </c>
      <c r="K25" s="53">
        <v>0.3</v>
      </c>
      <c r="L25" s="53">
        <v>9.58</v>
      </c>
      <c r="M25" s="53">
        <v>0</v>
      </c>
    </row>
    <row r="26" spans="1:18" x14ac:dyDescent="0.3">
      <c r="B26">
        <f>SUM(B18:B25)</f>
        <v>434</v>
      </c>
    </row>
    <row r="27" spans="1:18" ht="17.25" thickBot="1" x14ac:dyDescent="0.35"/>
    <row r="28" spans="1:18" ht="17.25" thickBot="1" x14ac:dyDescent="0.35">
      <c r="A28" s="125" t="s">
        <v>273</v>
      </c>
      <c r="D28" t="s">
        <v>277</v>
      </c>
      <c r="G28" t="s">
        <v>278</v>
      </c>
      <c r="K28" t="s">
        <v>280</v>
      </c>
    </row>
    <row r="29" spans="1:18" ht="17.25" customHeight="1" thickBot="1" x14ac:dyDescent="0.35">
      <c r="A29" s="124" t="s">
        <v>72</v>
      </c>
      <c r="B29" s="100" t="s">
        <v>73</v>
      </c>
      <c r="C29" s="101"/>
      <c r="D29" s="102"/>
      <c r="E29" s="100" t="s">
        <v>74</v>
      </c>
      <c r="F29" s="101"/>
      <c r="G29" s="101"/>
      <c r="H29" s="101"/>
      <c r="I29" s="101"/>
      <c r="J29" s="102"/>
      <c r="K29" s="13" t="s">
        <v>75</v>
      </c>
      <c r="L29" s="100" t="s">
        <v>76</v>
      </c>
      <c r="M29" s="101"/>
    </row>
    <row r="30" spans="1:18" ht="18" thickTop="1" thickBot="1" x14ac:dyDescent="0.35">
      <c r="A30" s="72" t="s">
        <v>77</v>
      </c>
      <c r="B30" s="65" t="s">
        <v>78</v>
      </c>
      <c r="C30" s="65" t="s">
        <v>79</v>
      </c>
      <c r="D30" s="65" t="s">
        <v>80</v>
      </c>
      <c r="E30" s="65" t="s">
        <v>81</v>
      </c>
      <c r="F30" s="65" t="s">
        <v>82</v>
      </c>
      <c r="G30" s="65" t="s">
        <v>83</v>
      </c>
      <c r="H30" s="65" t="s">
        <v>84</v>
      </c>
      <c r="I30" s="65" t="s">
        <v>85</v>
      </c>
      <c r="J30" s="65" t="s">
        <v>86</v>
      </c>
      <c r="K30" s="65" t="s">
        <v>87</v>
      </c>
      <c r="L30" s="65" t="s">
        <v>88</v>
      </c>
      <c r="M30" s="73" t="s">
        <v>89</v>
      </c>
    </row>
    <row r="31" spans="1:18" ht="18" thickTop="1" thickBot="1" x14ac:dyDescent="0.35">
      <c r="A31" s="74" t="s">
        <v>101</v>
      </c>
      <c r="B31" s="66">
        <v>2359</v>
      </c>
      <c r="C31" s="121">
        <v>1</v>
      </c>
      <c r="D31" s="67">
        <v>4.0000000000000002E-4</v>
      </c>
      <c r="E31" s="66">
        <v>589.70000000000005</v>
      </c>
      <c r="F31" s="66">
        <v>0</v>
      </c>
      <c r="G31" s="66">
        <v>7884</v>
      </c>
      <c r="H31" s="66">
        <v>1226</v>
      </c>
      <c r="I31" s="66">
        <v>1457</v>
      </c>
      <c r="J31" s="66">
        <v>3119.4</v>
      </c>
      <c r="K31" s="66">
        <v>38.979999999999997</v>
      </c>
      <c r="L31" s="66">
        <v>74.27</v>
      </c>
      <c r="M31" s="75">
        <v>0</v>
      </c>
    </row>
    <row r="32" spans="1:18" ht="17.25" thickBot="1" x14ac:dyDescent="0.35">
      <c r="A32" s="76" t="s">
        <v>102</v>
      </c>
      <c r="B32" s="68">
        <v>179</v>
      </c>
      <c r="C32" s="68">
        <v>0</v>
      </c>
      <c r="D32" s="69">
        <v>0</v>
      </c>
      <c r="E32" s="68">
        <v>652.08000000000004</v>
      </c>
      <c r="F32" s="68">
        <v>94</v>
      </c>
      <c r="G32" s="68">
        <v>1593</v>
      </c>
      <c r="H32" s="68">
        <v>1121</v>
      </c>
      <c r="I32" s="68">
        <v>1375</v>
      </c>
      <c r="J32" s="68">
        <v>1566.6</v>
      </c>
      <c r="K32" s="68">
        <v>3.2</v>
      </c>
      <c r="L32" s="68">
        <v>2.63</v>
      </c>
      <c r="M32" s="77">
        <v>0</v>
      </c>
    </row>
    <row r="33" spans="1:13" ht="17.25" thickBot="1" x14ac:dyDescent="0.35">
      <c r="A33" s="78" t="s">
        <v>90</v>
      </c>
      <c r="B33" s="70">
        <v>27</v>
      </c>
      <c r="C33" s="70">
        <v>0</v>
      </c>
      <c r="D33" s="71">
        <v>0</v>
      </c>
      <c r="E33" s="122">
        <v>2121.81</v>
      </c>
      <c r="F33" s="70">
        <v>626</v>
      </c>
      <c r="G33" s="70">
        <v>4375</v>
      </c>
      <c r="H33" s="70">
        <v>3540.6</v>
      </c>
      <c r="I33" s="70">
        <v>4112.6000000000004</v>
      </c>
      <c r="J33" s="70">
        <v>4375</v>
      </c>
      <c r="K33" s="70">
        <v>1.1000000000000001</v>
      </c>
      <c r="L33" s="70">
        <v>12.13</v>
      </c>
      <c r="M33" s="79">
        <v>0</v>
      </c>
    </row>
    <row r="34" spans="1:13" ht="17.25" thickBot="1" x14ac:dyDescent="0.35">
      <c r="A34" s="76" t="s">
        <v>91</v>
      </c>
      <c r="B34" s="68">
        <v>32</v>
      </c>
      <c r="C34" s="68">
        <v>0</v>
      </c>
      <c r="D34" s="69">
        <v>0</v>
      </c>
      <c r="E34" s="122">
        <v>1590.78</v>
      </c>
      <c r="F34" s="68">
        <v>385</v>
      </c>
      <c r="G34" s="68">
        <v>2687</v>
      </c>
      <c r="H34" s="68">
        <v>2411.5</v>
      </c>
      <c r="I34" s="68">
        <v>2665.55</v>
      </c>
      <c r="J34" s="68">
        <v>2687</v>
      </c>
      <c r="K34" s="68">
        <v>0.63</v>
      </c>
      <c r="L34" s="68">
        <v>1.85</v>
      </c>
      <c r="M34" s="77">
        <v>0</v>
      </c>
    </row>
    <row r="35" spans="1:13" ht="17.25" thickBot="1" x14ac:dyDescent="0.35">
      <c r="A35" s="78" t="s">
        <v>92</v>
      </c>
      <c r="B35" s="70">
        <v>102</v>
      </c>
      <c r="C35" s="70">
        <v>1</v>
      </c>
      <c r="D35" s="71">
        <v>9.7999999999999997E-3</v>
      </c>
      <c r="E35" s="122">
        <v>2793.74</v>
      </c>
      <c r="F35" s="70">
        <v>19</v>
      </c>
      <c r="G35" s="70">
        <v>7884</v>
      </c>
      <c r="H35" s="70">
        <v>5820.1</v>
      </c>
      <c r="I35" s="70">
        <v>6286.05</v>
      </c>
      <c r="J35" s="70">
        <v>7852.32</v>
      </c>
      <c r="K35" s="70">
        <v>1.69</v>
      </c>
      <c r="L35" s="70">
        <v>15.36</v>
      </c>
      <c r="M35" s="79">
        <v>0</v>
      </c>
    </row>
    <row r="36" spans="1:13" ht="17.25" thickBot="1" x14ac:dyDescent="0.35">
      <c r="A36" s="76" t="s">
        <v>94</v>
      </c>
      <c r="B36" s="68">
        <v>79</v>
      </c>
      <c r="C36" s="68">
        <v>0</v>
      </c>
      <c r="D36" s="69">
        <v>0</v>
      </c>
      <c r="E36" s="122">
        <v>2252.75</v>
      </c>
      <c r="F36" s="68">
        <v>414</v>
      </c>
      <c r="G36" s="68">
        <v>5233</v>
      </c>
      <c r="H36" s="68">
        <v>4121</v>
      </c>
      <c r="I36" s="68">
        <v>4501</v>
      </c>
      <c r="J36" s="68">
        <v>5233</v>
      </c>
      <c r="K36" s="68">
        <v>1.55</v>
      </c>
      <c r="L36" s="68">
        <v>7.92</v>
      </c>
      <c r="M36" s="77">
        <v>0</v>
      </c>
    </row>
    <row r="37" spans="1:13" ht="17.25" thickBot="1" x14ac:dyDescent="0.35">
      <c r="A37" s="78" t="s">
        <v>95</v>
      </c>
      <c r="B37" s="70">
        <v>86</v>
      </c>
      <c r="C37" s="70">
        <v>0</v>
      </c>
      <c r="D37" s="71">
        <v>0</v>
      </c>
      <c r="E37" s="122">
        <v>3869.6</v>
      </c>
      <c r="F37" s="70">
        <v>741</v>
      </c>
      <c r="G37" s="70">
        <v>9786</v>
      </c>
      <c r="H37" s="70">
        <v>7059.4</v>
      </c>
      <c r="I37" s="70">
        <v>7823.5</v>
      </c>
      <c r="J37" s="70">
        <v>9786</v>
      </c>
      <c r="K37" s="70">
        <v>1.53</v>
      </c>
      <c r="L37" s="70">
        <v>23.36</v>
      </c>
      <c r="M37" s="79">
        <v>0</v>
      </c>
    </row>
    <row r="38" spans="1:13" x14ac:dyDescent="0.3">
      <c r="A38" s="80" t="s">
        <v>96</v>
      </c>
      <c r="B38" s="81">
        <v>93</v>
      </c>
      <c r="C38" s="81">
        <v>0</v>
      </c>
      <c r="D38" s="82">
        <v>0</v>
      </c>
      <c r="E38" s="123">
        <v>3542.25</v>
      </c>
      <c r="F38" s="81">
        <v>894</v>
      </c>
      <c r="G38" s="81">
        <v>7086</v>
      </c>
      <c r="H38" s="81">
        <v>6082.4</v>
      </c>
      <c r="I38" s="81">
        <v>6563.7</v>
      </c>
      <c r="J38" s="81">
        <v>7086</v>
      </c>
      <c r="K38" s="81">
        <v>1.78</v>
      </c>
      <c r="L38" s="81">
        <v>22.35</v>
      </c>
      <c r="M38" s="83">
        <v>0</v>
      </c>
    </row>
    <row r="39" spans="1:13" x14ac:dyDescent="0.3">
      <c r="B39">
        <f>SUM(B33:B38)</f>
        <v>419</v>
      </c>
    </row>
    <row r="40" spans="1:13" ht="17.25" thickBot="1" x14ac:dyDescent="0.35"/>
    <row r="41" spans="1:13" ht="17.25" thickBot="1" x14ac:dyDescent="0.35">
      <c r="A41" s="125" t="s">
        <v>274</v>
      </c>
      <c r="C41" t="s">
        <v>271</v>
      </c>
      <c r="F41" t="s">
        <v>272</v>
      </c>
      <c r="I41" t="s">
        <v>279</v>
      </c>
    </row>
    <row r="42" spans="1:13" ht="17.25" customHeight="1" thickBot="1" x14ac:dyDescent="0.35">
      <c r="A42" s="124" t="s">
        <v>72</v>
      </c>
      <c r="B42" s="100" t="s">
        <v>73</v>
      </c>
      <c r="C42" s="101"/>
      <c r="D42" s="102"/>
      <c r="E42" s="100" t="s">
        <v>74</v>
      </c>
      <c r="F42" s="101"/>
      <c r="G42" s="101"/>
      <c r="H42" s="101"/>
      <c r="I42" s="101"/>
      <c r="J42" s="102"/>
      <c r="K42" s="13" t="s">
        <v>75</v>
      </c>
      <c r="L42" s="100" t="s">
        <v>76</v>
      </c>
      <c r="M42" s="101"/>
    </row>
    <row r="43" spans="1:13" ht="18" thickTop="1" thickBot="1" x14ac:dyDescent="0.35">
      <c r="A43" s="72" t="s">
        <v>77</v>
      </c>
      <c r="B43" s="65" t="s">
        <v>78</v>
      </c>
      <c r="C43" s="65" t="s">
        <v>79</v>
      </c>
      <c r="D43" s="65" t="s">
        <v>80</v>
      </c>
      <c r="E43" s="65" t="s">
        <v>81</v>
      </c>
      <c r="F43" s="65" t="s">
        <v>82</v>
      </c>
      <c r="G43" s="65" t="s">
        <v>83</v>
      </c>
      <c r="H43" s="65" t="s">
        <v>84</v>
      </c>
      <c r="I43" s="65" t="s">
        <v>85</v>
      </c>
      <c r="J43" s="65" t="s">
        <v>86</v>
      </c>
      <c r="K43" s="65" t="s">
        <v>87</v>
      </c>
      <c r="L43" s="65" t="s">
        <v>88</v>
      </c>
      <c r="M43" s="73" t="s">
        <v>89</v>
      </c>
    </row>
    <row r="44" spans="1:13" ht="18" thickTop="1" thickBot="1" x14ac:dyDescent="0.35">
      <c r="A44" s="74" t="s">
        <v>101</v>
      </c>
      <c r="B44" s="66">
        <v>2280</v>
      </c>
      <c r="C44" s="121">
        <v>0</v>
      </c>
      <c r="D44" s="67">
        <v>0</v>
      </c>
      <c r="E44" s="66">
        <v>646.61</v>
      </c>
      <c r="F44" s="66">
        <v>0</v>
      </c>
      <c r="G44" s="66">
        <v>9517</v>
      </c>
      <c r="H44" s="66">
        <v>1364.8</v>
      </c>
      <c r="I44" s="66">
        <v>1581.9</v>
      </c>
      <c r="J44" s="66">
        <v>4076.17</v>
      </c>
      <c r="K44" s="66">
        <v>35.19</v>
      </c>
      <c r="L44" s="66">
        <v>67.27</v>
      </c>
      <c r="M44" s="75">
        <v>0</v>
      </c>
    </row>
    <row r="45" spans="1:13" ht="17.25" thickBot="1" x14ac:dyDescent="0.35">
      <c r="A45" s="76" t="s">
        <v>102</v>
      </c>
      <c r="B45" s="68">
        <v>171</v>
      </c>
      <c r="C45" s="68">
        <v>0</v>
      </c>
      <c r="D45" s="69">
        <v>0</v>
      </c>
      <c r="E45" s="68">
        <v>732.01</v>
      </c>
      <c r="F45" s="68">
        <v>46</v>
      </c>
      <c r="G45" s="68">
        <v>2342</v>
      </c>
      <c r="H45" s="68">
        <v>1438</v>
      </c>
      <c r="I45" s="68">
        <v>1543.8</v>
      </c>
      <c r="J45" s="68">
        <v>2090</v>
      </c>
      <c r="K45" s="68">
        <v>3.03</v>
      </c>
      <c r="L45" s="68">
        <v>2.4900000000000002</v>
      </c>
      <c r="M45" s="77">
        <v>0</v>
      </c>
    </row>
    <row r="46" spans="1:13" ht="17.25" thickBot="1" x14ac:dyDescent="0.35">
      <c r="A46" s="78" t="s">
        <v>90</v>
      </c>
      <c r="B46" s="70">
        <v>26</v>
      </c>
      <c r="C46" s="70">
        <v>0</v>
      </c>
      <c r="D46" s="71">
        <v>0</v>
      </c>
      <c r="E46" s="122">
        <v>2205.96</v>
      </c>
      <c r="F46" s="70">
        <v>573</v>
      </c>
      <c r="G46" s="70">
        <v>5049</v>
      </c>
      <c r="H46" s="70">
        <v>4140.8999999999996</v>
      </c>
      <c r="I46" s="70">
        <v>4749.05</v>
      </c>
      <c r="J46" s="70">
        <v>5049</v>
      </c>
      <c r="K46" s="70">
        <v>1.06</v>
      </c>
      <c r="L46" s="70">
        <v>11.67</v>
      </c>
      <c r="M46" s="79">
        <v>0</v>
      </c>
    </row>
    <row r="47" spans="1:13" ht="17.25" thickBot="1" x14ac:dyDescent="0.35">
      <c r="A47" s="76" t="s">
        <v>91</v>
      </c>
      <c r="B47" s="68">
        <v>28</v>
      </c>
      <c r="C47" s="68">
        <v>0</v>
      </c>
      <c r="D47" s="69">
        <v>0</v>
      </c>
      <c r="E47" s="122">
        <v>1630.18</v>
      </c>
      <c r="F47" s="68">
        <v>260</v>
      </c>
      <c r="G47" s="68">
        <v>3044</v>
      </c>
      <c r="H47" s="68">
        <v>2762.6</v>
      </c>
      <c r="I47" s="68">
        <v>2976.5</v>
      </c>
      <c r="J47" s="68">
        <v>3044</v>
      </c>
      <c r="K47" s="68">
        <v>0.53</v>
      </c>
      <c r="L47" s="68">
        <v>1.56</v>
      </c>
      <c r="M47" s="77">
        <v>0</v>
      </c>
    </row>
    <row r="48" spans="1:13" ht="17.25" thickBot="1" x14ac:dyDescent="0.35">
      <c r="A48" s="78" t="s">
        <v>92</v>
      </c>
      <c r="B48" s="70">
        <v>101</v>
      </c>
      <c r="C48" s="70">
        <v>0</v>
      </c>
      <c r="D48" s="71">
        <v>0</v>
      </c>
      <c r="E48" s="122">
        <v>3293.6</v>
      </c>
      <c r="F48" s="70">
        <v>119</v>
      </c>
      <c r="G48" s="70">
        <v>8112</v>
      </c>
      <c r="H48" s="70">
        <v>6279</v>
      </c>
      <c r="I48" s="70">
        <v>7497.1</v>
      </c>
      <c r="J48" s="70">
        <v>8110.28</v>
      </c>
      <c r="K48" s="70">
        <v>1.56</v>
      </c>
      <c r="L48" s="70">
        <v>14.3</v>
      </c>
      <c r="M48" s="79">
        <v>0</v>
      </c>
    </row>
    <row r="49" spans="1:13" ht="17.25" thickBot="1" x14ac:dyDescent="0.35">
      <c r="A49" s="76" t="s">
        <v>94</v>
      </c>
      <c r="B49" s="68">
        <v>74</v>
      </c>
      <c r="C49" s="68">
        <v>0</v>
      </c>
      <c r="D49" s="69">
        <v>0</v>
      </c>
      <c r="E49" s="122">
        <v>2472.34</v>
      </c>
      <c r="F49" s="68">
        <v>378</v>
      </c>
      <c r="G49" s="68">
        <v>4779</v>
      </c>
      <c r="H49" s="68">
        <v>4314</v>
      </c>
      <c r="I49" s="68">
        <v>4528</v>
      </c>
      <c r="J49" s="68">
        <v>4779</v>
      </c>
      <c r="K49" s="68">
        <v>1.44</v>
      </c>
      <c r="L49" s="68">
        <v>7.54</v>
      </c>
      <c r="M49" s="77">
        <v>0</v>
      </c>
    </row>
    <row r="50" spans="1:13" ht="17.25" thickBot="1" x14ac:dyDescent="0.35">
      <c r="A50" s="78" t="s">
        <v>95</v>
      </c>
      <c r="B50" s="70">
        <v>81</v>
      </c>
      <c r="C50" s="70">
        <v>0</v>
      </c>
      <c r="D50" s="71">
        <v>0</v>
      </c>
      <c r="E50" s="122">
        <v>4165.33</v>
      </c>
      <c r="F50" s="70">
        <v>596</v>
      </c>
      <c r="G50" s="70">
        <v>9517</v>
      </c>
      <c r="H50" s="70">
        <v>7632</v>
      </c>
      <c r="I50" s="70">
        <v>8099.1</v>
      </c>
      <c r="J50" s="70">
        <v>9517</v>
      </c>
      <c r="K50" s="70">
        <v>1.43</v>
      </c>
      <c r="L50" s="70">
        <v>22.32</v>
      </c>
      <c r="M50" s="79">
        <v>0</v>
      </c>
    </row>
    <row r="51" spans="1:13" x14ac:dyDescent="0.3">
      <c r="A51" s="80" t="s">
        <v>96</v>
      </c>
      <c r="B51" s="81">
        <v>90</v>
      </c>
      <c r="C51" s="81">
        <v>0</v>
      </c>
      <c r="D51" s="82">
        <v>0</v>
      </c>
      <c r="E51" s="123">
        <v>3787.62</v>
      </c>
      <c r="F51" s="81">
        <v>675</v>
      </c>
      <c r="G51" s="81">
        <v>8131</v>
      </c>
      <c r="H51" s="81">
        <v>6892.9</v>
      </c>
      <c r="I51" s="81">
        <v>7332.05</v>
      </c>
      <c r="J51" s="81">
        <v>8131</v>
      </c>
      <c r="K51" s="81">
        <v>1.71</v>
      </c>
      <c r="L51" s="81">
        <v>21.26</v>
      </c>
      <c r="M51" s="83">
        <v>0</v>
      </c>
    </row>
    <row r="52" spans="1:13" x14ac:dyDescent="0.3">
      <c r="B52">
        <f>SUM(B46:B51)</f>
        <v>400</v>
      </c>
    </row>
  </sheetData>
  <mergeCells count="13">
    <mergeCell ref="B42:D42"/>
    <mergeCell ref="E42:J42"/>
    <mergeCell ref="L42:M42"/>
    <mergeCell ref="B29:D29"/>
    <mergeCell ref="E29:J29"/>
    <mergeCell ref="L29:M29"/>
    <mergeCell ref="O2:U2"/>
    <mergeCell ref="B2:D2"/>
    <mergeCell ref="E2:J2"/>
    <mergeCell ref="L2:M2"/>
    <mergeCell ref="B14:D14"/>
    <mergeCell ref="E14:J14"/>
    <mergeCell ref="L14:M14"/>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A8DF-9E5A-4304-9837-7DB5B4FB0F61}">
  <dimension ref="A1:D9"/>
  <sheetViews>
    <sheetView workbookViewId="0"/>
  </sheetViews>
  <sheetFormatPr defaultRowHeight="16.5" x14ac:dyDescent="0.3"/>
  <cols>
    <col min="1" max="1" width="16.875" customWidth="1"/>
    <col min="4" max="4" width="56.875" customWidth="1"/>
  </cols>
  <sheetData>
    <row r="1" spans="1:4" ht="17.25" thickBot="1" x14ac:dyDescent="0.35">
      <c r="A1" s="1" t="s">
        <v>8</v>
      </c>
      <c r="B1" s="2" t="s">
        <v>9</v>
      </c>
      <c r="C1" s="2" t="s">
        <v>10</v>
      </c>
      <c r="D1" s="2" t="s">
        <v>11</v>
      </c>
    </row>
    <row r="2" spans="1:4" ht="17.25" thickBot="1" x14ac:dyDescent="0.35">
      <c r="A2" s="44" t="s">
        <v>20</v>
      </c>
      <c r="B2" s="7">
        <v>0.22</v>
      </c>
      <c r="C2" s="6">
        <v>22</v>
      </c>
      <c r="D2" s="3" t="s">
        <v>12</v>
      </c>
    </row>
    <row r="3" spans="1:4" ht="15" customHeight="1" x14ac:dyDescent="0.3">
      <c r="A3" s="109" t="s">
        <v>21</v>
      </c>
      <c r="B3" s="105">
        <v>0.05</v>
      </c>
      <c r="C3" s="107">
        <v>5</v>
      </c>
      <c r="D3" s="5" t="s">
        <v>13</v>
      </c>
    </row>
    <row r="4" spans="1:4" ht="27.75" thickBot="1" x14ac:dyDescent="0.35">
      <c r="A4" s="110"/>
      <c r="B4" s="106"/>
      <c r="C4" s="108"/>
      <c r="D4" s="3" t="s">
        <v>14</v>
      </c>
    </row>
    <row r="5" spans="1:4" ht="33" customHeight="1" thickBot="1" x14ac:dyDescent="0.35">
      <c r="A5" s="44" t="s">
        <v>22</v>
      </c>
      <c r="B5" s="7">
        <v>0.23</v>
      </c>
      <c r="C5" s="6">
        <v>23</v>
      </c>
      <c r="D5" s="3" t="s">
        <v>15</v>
      </c>
    </row>
    <row r="6" spans="1:4" ht="39.75" customHeight="1" thickBot="1" x14ac:dyDescent="0.35">
      <c r="A6" s="45" t="s">
        <v>23</v>
      </c>
      <c r="B6" s="7">
        <v>0.16</v>
      </c>
      <c r="C6" s="6">
        <v>16</v>
      </c>
      <c r="D6" s="3" t="s">
        <v>16</v>
      </c>
    </row>
    <row r="7" spans="1:4" ht="40.5" customHeight="1" thickBot="1" x14ac:dyDescent="0.35">
      <c r="A7" s="45" t="s">
        <v>24</v>
      </c>
      <c r="B7" s="7">
        <v>0.16</v>
      </c>
      <c r="C7" s="6">
        <v>16</v>
      </c>
      <c r="D7" s="3" t="s">
        <v>17</v>
      </c>
    </row>
    <row r="8" spans="1:4" ht="41.25" thickBot="1" x14ac:dyDescent="0.35">
      <c r="A8" s="45" t="s">
        <v>25</v>
      </c>
      <c r="B8" s="7">
        <v>0.08</v>
      </c>
      <c r="C8" s="6">
        <v>8</v>
      </c>
      <c r="D8" s="3" t="s">
        <v>18</v>
      </c>
    </row>
    <row r="9" spans="1:4" ht="45" customHeight="1" thickBot="1" x14ac:dyDescent="0.35">
      <c r="A9" s="45" t="s">
        <v>26</v>
      </c>
      <c r="B9" s="7">
        <v>0.1</v>
      </c>
      <c r="C9" s="6">
        <v>10</v>
      </c>
      <c r="D9" s="3" t="s">
        <v>19</v>
      </c>
    </row>
  </sheetData>
  <mergeCells count="3">
    <mergeCell ref="B3:B4"/>
    <mergeCell ref="C3:C4"/>
    <mergeCell ref="A3:A4"/>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D44E-22E3-45AB-849C-DF6551A83712}">
  <dimension ref="A1:K7"/>
  <sheetViews>
    <sheetView workbookViewId="0">
      <selection activeCell="A2" sqref="A2"/>
    </sheetView>
  </sheetViews>
  <sheetFormatPr defaultRowHeight="16.5" x14ac:dyDescent="0.3"/>
  <cols>
    <col min="1" max="1" width="13.375" customWidth="1"/>
    <col min="2" max="4" width="18" customWidth="1"/>
    <col min="5" max="5" width="18.625" customWidth="1"/>
    <col min="6" max="7" width="18.5" customWidth="1"/>
    <col min="8" max="10" width="17.875" customWidth="1"/>
    <col min="11" max="11" width="18" customWidth="1"/>
  </cols>
  <sheetData>
    <row r="1" spans="1:11" x14ac:dyDescent="0.3">
      <c r="A1" s="9" t="s">
        <v>37</v>
      </c>
      <c r="B1" s="8" t="s">
        <v>27</v>
      </c>
      <c r="C1" s="8" t="s">
        <v>28</v>
      </c>
      <c r="D1" s="8" t="s">
        <v>29</v>
      </c>
      <c r="E1" s="8" t="s">
        <v>30</v>
      </c>
      <c r="F1" s="8" t="s">
        <v>31</v>
      </c>
      <c r="G1" s="8" t="s">
        <v>32</v>
      </c>
      <c r="H1" s="8" t="s">
        <v>33</v>
      </c>
      <c r="I1" s="8" t="s">
        <v>34</v>
      </c>
      <c r="J1" s="8" t="s">
        <v>35</v>
      </c>
      <c r="K1" s="8" t="s">
        <v>36</v>
      </c>
    </row>
    <row r="2" spans="1:11" ht="33" x14ac:dyDescent="0.3">
      <c r="A2" s="94" t="s">
        <v>38</v>
      </c>
      <c r="B2" s="95" t="s">
        <v>40</v>
      </c>
      <c r="C2" s="24" t="s">
        <v>4</v>
      </c>
      <c r="D2" s="96" t="s">
        <v>56</v>
      </c>
      <c r="E2" s="94" t="s">
        <v>57</v>
      </c>
      <c r="F2" s="94" t="s">
        <v>58</v>
      </c>
      <c r="G2" s="94" t="s">
        <v>59</v>
      </c>
      <c r="H2" s="94" t="s">
        <v>60</v>
      </c>
    </row>
    <row r="3" spans="1:11" x14ac:dyDescent="0.3">
      <c r="A3" s="97" t="s">
        <v>55</v>
      </c>
      <c r="B3" s="94" t="s">
        <v>39</v>
      </c>
      <c r="C3" s="24" t="s">
        <v>4</v>
      </c>
      <c r="D3" s="98" t="s">
        <v>56</v>
      </c>
      <c r="E3" s="23" t="s">
        <v>57</v>
      </c>
      <c r="F3" s="23" t="s">
        <v>58</v>
      </c>
      <c r="G3" s="23" t="s">
        <v>59</v>
      </c>
      <c r="H3" s="23" t="s">
        <v>60</v>
      </c>
    </row>
    <row r="4" spans="1:11" ht="115.5" x14ac:dyDescent="0.3">
      <c r="A4" s="94" t="s">
        <v>43</v>
      </c>
      <c r="B4" s="94" t="s">
        <v>39</v>
      </c>
      <c r="C4" s="18" t="s">
        <v>68</v>
      </c>
      <c r="D4" s="99" t="s">
        <v>61</v>
      </c>
      <c r="E4" s="99" t="s">
        <v>62</v>
      </c>
      <c r="F4" s="99" t="s">
        <v>63</v>
      </c>
      <c r="G4" s="99" t="s">
        <v>64</v>
      </c>
      <c r="H4" s="18" t="s">
        <v>65</v>
      </c>
    </row>
    <row r="5" spans="1:11" ht="115.5" x14ac:dyDescent="0.3">
      <c r="A5" s="94" t="s">
        <v>44</v>
      </c>
      <c r="B5" s="23"/>
      <c r="C5" s="23"/>
      <c r="D5" s="99" t="s">
        <v>61</v>
      </c>
      <c r="E5" s="19" t="s">
        <v>62</v>
      </c>
      <c r="F5" s="18" t="s">
        <v>63</v>
      </c>
      <c r="G5" s="99" t="s">
        <v>64</v>
      </c>
      <c r="H5" s="19" t="s">
        <v>65</v>
      </c>
    </row>
    <row r="6" spans="1:11" ht="115.5" x14ac:dyDescent="0.3">
      <c r="A6" s="99" t="s">
        <v>45</v>
      </c>
      <c r="B6" s="23"/>
      <c r="C6" s="23"/>
      <c r="D6" s="23"/>
      <c r="E6" s="23"/>
      <c r="F6" s="99" t="s">
        <v>63</v>
      </c>
      <c r="G6" s="18" t="s">
        <v>64</v>
      </c>
      <c r="H6" s="19" t="s">
        <v>65</v>
      </c>
    </row>
    <row r="7" spans="1:11" ht="115.5" x14ac:dyDescent="0.3">
      <c r="A7" s="99" t="s">
        <v>46</v>
      </c>
      <c r="B7" s="23"/>
      <c r="C7" s="23"/>
      <c r="D7" s="23"/>
      <c r="E7" s="23"/>
      <c r="F7" s="23"/>
      <c r="G7" s="99" t="s">
        <v>64</v>
      </c>
      <c r="H7" s="18" t="s">
        <v>65</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3779-5048-4104-92F3-94844DC7ED13}">
  <dimension ref="A1:B4"/>
  <sheetViews>
    <sheetView workbookViewId="0">
      <selection activeCell="B6" sqref="B6"/>
    </sheetView>
  </sheetViews>
  <sheetFormatPr defaultRowHeight="16.5" x14ac:dyDescent="0.3"/>
  <cols>
    <col min="1" max="1" width="72.75" customWidth="1"/>
    <col min="2" max="2" width="73.5" customWidth="1"/>
  </cols>
  <sheetData>
    <row r="1" spans="1:2" ht="58.5" customHeight="1" thickBot="1" x14ac:dyDescent="0.35">
      <c r="A1" s="14" t="s">
        <v>47</v>
      </c>
      <c r="B1" s="16" t="s">
        <v>48</v>
      </c>
    </row>
    <row r="2" spans="1:2" ht="56.25" customHeight="1" thickBot="1" x14ac:dyDescent="0.35">
      <c r="A2" s="15" t="s">
        <v>49</v>
      </c>
      <c r="B2" s="17" t="s">
        <v>50</v>
      </c>
    </row>
    <row r="3" spans="1:2" ht="54" customHeight="1" thickBot="1" x14ac:dyDescent="0.35">
      <c r="A3" s="15" t="s">
        <v>51</v>
      </c>
      <c r="B3" s="17" t="s">
        <v>52</v>
      </c>
    </row>
    <row r="4" spans="1:2" ht="63.75" customHeight="1" thickBot="1" x14ac:dyDescent="0.35">
      <c r="A4" s="15" t="s">
        <v>53</v>
      </c>
      <c r="B4" s="17"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36BA-868A-4F61-9B14-80CF233D764E}">
  <dimension ref="E15:S33"/>
  <sheetViews>
    <sheetView workbookViewId="0">
      <selection activeCell="N33" sqref="N33"/>
    </sheetView>
  </sheetViews>
  <sheetFormatPr defaultRowHeight="16.5" x14ac:dyDescent="0.3"/>
  <sheetData>
    <row r="15" spans="5:18" x14ac:dyDescent="0.3">
      <c r="Q15" s="111" t="s">
        <v>66</v>
      </c>
      <c r="R15" s="111"/>
    </row>
    <row r="16" spans="5:18" x14ac:dyDescent="0.3">
      <c r="E16" s="111" t="s">
        <v>42</v>
      </c>
      <c r="F16" s="111"/>
    </row>
    <row r="33" spans="5:19" x14ac:dyDescent="0.3">
      <c r="E33" s="111" t="s">
        <v>44</v>
      </c>
      <c r="F33" s="111"/>
      <c r="Q33" s="111" t="s">
        <v>67</v>
      </c>
      <c r="R33" s="111"/>
      <c r="S33" s="111"/>
    </row>
  </sheetData>
  <mergeCells count="4">
    <mergeCell ref="E16:F16"/>
    <mergeCell ref="Q15:R15"/>
    <mergeCell ref="E33:F33"/>
    <mergeCell ref="Q33:S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C50ED-2DED-4B66-9D6B-3FFE237FDDBA}">
  <dimension ref="A1:G32"/>
  <sheetViews>
    <sheetView tabSelected="1" workbookViewId="0">
      <selection activeCell="B10" sqref="B10"/>
    </sheetView>
  </sheetViews>
  <sheetFormatPr defaultRowHeight="16.5" x14ac:dyDescent="0.3"/>
  <cols>
    <col min="1" max="1" width="10.375" customWidth="1"/>
    <col min="2" max="2" width="68.875" customWidth="1"/>
    <col min="3" max="3" width="32.5" customWidth="1"/>
    <col min="4" max="4" width="28.125" customWidth="1"/>
    <col min="7" max="7" width="72.25" customWidth="1"/>
  </cols>
  <sheetData>
    <row r="1" spans="1:7" x14ac:dyDescent="0.3">
      <c r="A1" s="112" t="s">
        <v>105</v>
      </c>
      <c r="B1" s="112"/>
      <c r="C1" s="112"/>
      <c r="D1" s="112"/>
    </row>
    <row r="2" spans="1:7" x14ac:dyDescent="0.3">
      <c r="A2" s="89" t="s">
        <v>103</v>
      </c>
      <c r="B2" s="89" t="s">
        <v>11</v>
      </c>
      <c r="C2" s="89" t="s">
        <v>106</v>
      </c>
      <c r="D2" s="89" t="s">
        <v>104</v>
      </c>
      <c r="E2" s="89" t="s">
        <v>202</v>
      </c>
      <c r="F2" s="89" t="s">
        <v>203</v>
      </c>
      <c r="G2" s="89" t="s">
        <v>266</v>
      </c>
    </row>
    <row r="3" spans="1:7" ht="33" x14ac:dyDescent="0.3">
      <c r="A3" s="12" t="s">
        <v>107</v>
      </c>
      <c r="B3" s="4" t="s">
        <v>253</v>
      </c>
      <c r="C3" s="26" t="s">
        <v>137</v>
      </c>
      <c r="D3" s="26" t="s">
        <v>138</v>
      </c>
      <c r="E3" s="84">
        <v>44304</v>
      </c>
      <c r="F3" s="11" t="s">
        <v>252</v>
      </c>
    </row>
    <row r="4" spans="1:7" ht="49.5" x14ac:dyDescent="0.3">
      <c r="A4" s="12" t="s">
        <v>108</v>
      </c>
      <c r="B4" s="4" t="s">
        <v>254</v>
      </c>
      <c r="C4" s="26"/>
      <c r="D4" s="26"/>
      <c r="E4" s="11"/>
      <c r="F4" s="11"/>
    </row>
    <row r="5" spans="1:7" x14ac:dyDescent="0.3">
      <c r="A5" s="12" t="s">
        <v>109</v>
      </c>
      <c r="B5" t="s">
        <v>255</v>
      </c>
      <c r="C5" s="26" t="s">
        <v>140</v>
      </c>
      <c r="D5" s="26"/>
      <c r="E5" s="11"/>
      <c r="F5" s="11"/>
    </row>
    <row r="6" spans="1:7" ht="49.5" x14ac:dyDescent="0.3">
      <c r="A6" s="12" t="s">
        <v>110</v>
      </c>
      <c r="B6" s="10" t="s">
        <v>257</v>
      </c>
      <c r="C6" s="26" t="s">
        <v>141</v>
      </c>
      <c r="D6" s="26"/>
      <c r="E6" s="11"/>
      <c r="F6" s="11"/>
    </row>
    <row r="7" spans="1:7" ht="33" x14ac:dyDescent="0.3">
      <c r="A7" s="12" t="s">
        <v>111</v>
      </c>
      <c r="B7" s="10" t="s">
        <v>259</v>
      </c>
      <c r="C7" s="26"/>
      <c r="D7" s="26"/>
      <c r="E7" s="11"/>
      <c r="F7" s="11"/>
    </row>
    <row r="8" spans="1:7" ht="49.5" x14ac:dyDescent="0.3">
      <c r="A8" s="12" t="s">
        <v>112</v>
      </c>
      <c r="B8" s="10" t="s">
        <v>263</v>
      </c>
      <c r="C8" s="26" t="s">
        <v>143</v>
      </c>
      <c r="D8" s="26"/>
      <c r="E8" s="11"/>
      <c r="F8" s="11"/>
    </row>
    <row r="9" spans="1:7" ht="33" x14ac:dyDescent="0.3">
      <c r="A9" s="12" t="s">
        <v>113</v>
      </c>
      <c r="B9" s="10" t="s">
        <v>260</v>
      </c>
      <c r="C9" s="26" t="s">
        <v>142</v>
      </c>
      <c r="D9" s="26"/>
      <c r="E9" s="11"/>
      <c r="F9" s="11"/>
    </row>
    <row r="10" spans="1:7" ht="165" x14ac:dyDescent="0.3">
      <c r="A10" s="12" t="s">
        <v>114</v>
      </c>
      <c r="B10" s="4" t="s">
        <v>270</v>
      </c>
      <c r="C10" s="26"/>
      <c r="D10" s="26"/>
      <c r="E10" s="11"/>
      <c r="F10" s="11"/>
      <c r="G10" s="10" t="s">
        <v>269</v>
      </c>
    </row>
    <row r="11" spans="1:7" x14ac:dyDescent="0.3">
      <c r="A11" s="12" t="s">
        <v>115</v>
      </c>
      <c r="C11" s="26"/>
      <c r="D11" s="26"/>
      <c r="E11" s="11"/>
      <c r="F11" s="11"/>
      <c r="G11" s="10"/>
    </row>
    <row r="12" spans="1:7" x14ac:dyDescent="0.3">
      <c r="A12" s="12" t="s">
        <v>116</v>
      </c>
      <c r="C12" s="26"/>
      <c r="D12" s="26"/>
      <c r="E12" s="11"/>
      <c r="F12" s="11"/>
      <c r="G12" s="10"/>
    </row>
    <row r="13" spans="1:7" x14ac:dyDescent="0.3">
      <c r="A13" s="12" t="s">
        <v>117</v>
      </c>
      <c r="C13" s="26"/>
      <c r="D13" s="26"/>
      <c r="E13" s="11"/>
      <c r="F13" s="11"/>
      <c r="G13" s="10"/>
    </row>
    <row r="14" spans="1:7" x14ac:dyDescent="0.3">
      <c r="A14" s="12" t="s">
        <v>118</v>
      </c>
      <c r="C14" s="26"/>
      <c r="D14" s="26"/>
      <c r="E14" s="11"/>
      <c r="F14" s="11"/>
      <c r="G14" s="10"/>
    </row>
    <row r="15" spans="1:7" x14ac:dyDescent="0.3">
      <c r="A15" s="12" t="s">
        <v>119</v>
      </c>
      <c r="C15" s="26"/>
      <c r="D15" s="26"/>
      <c r="E15" s="11"/>
      <c r="F15" s="11"/>
      <c r="G15" s="10"/>
    </row>
    <row r="16" spans="1:7" x14ac:dyDescent="0.3">
      <c r="A16" s="12" t="s">
        <v>120</v>
      </c>
      <c r="C16" s="26"/>
      <c r="D16" s="26"/>
      <c r="E16" s="11"/>
      <c r="F16" s="11"/>
    </row>
    <row r="17" spans="1:6" x14ac:dyDescent="0.3">
      <c r="A17" s="12" t="s">
        <v>121</v>
      </c>
      <c r="C17" s="26"/>
      <c r="D17" s="26"/>
      <c r="E17" s="11"/>
      <c r="F17" s="11"/>
    </row>
    <row r="18" spans="1:6" x14ac:dyDescent="0.3">
      <c r="A18" s="12" t="s">
        <v>122</v>
      </c>
      <c r="C18" s="26"/>
      <c r="D18" s="26"/>
      <c r="E18" s="11"/>
      <c r="F18" s="11"/>
    </row>
    <row r="19" spans="1:6" x14ac:dyDescent="0.3">
      <c r="A19" s="12" t="s">
        <v>123</v>
      </c>
      <c r="C19" s="26"/>
      <c r="D19" s="26"/>
      <c r="E19" s="11"/>
      <c r="F19" s="11"/>
    </row>
    <row r="20" spans="1:6" x14ac:dyDescent="0.3">
      <c r="A20" s="12" t="s">
        <v>124</v>
      </c>
      <c r="C20" s="26"/>
      <c r="D20" s="26"/>
      <c r="E20" s="11"/>
      <c r="F20" s="11"/>
    </row>
    <row r="21" spans="1:6" x14ac:dyDescent="0.3">
      <c r="A21" s="12" t="s">
        <v>125</v>
      </c>
      <c r="C21" s="26"/>
      <c r="D21" s="26"/>
      <c r="E21" s="11"/>
      <c r="F21" s="11"/>
    </row>
    <row r="22" spans="1:6" x14ac:dyDescent="0.3">
      <c r="A22" s="12" t="s">
        <v>126</v>
      </c>
      <c r="C22" s="26"/>
      <c r="D22" s="26"/>
      <c r="E22" s="11"/>
      <c r="F22" s="11"/>
    </row>
    <row r="23" spans="1:6" x14ac:dyDescent="0.3">
      <c r="A23" s="12" t="s">
        <v>127</v>
      </c>
      <c r="C23" s="26"/>
      <c r="D23" s="26"/>
      <c r="E23" s="11"/>
      <c r="F23" s="11"/>
    </row>
    <row r="24" spans="1:6" x14ac:dyDescent="0.3">
      <c r="A24" s="12" t="s">
        <v>128</v>
      </c>
      <c r="C24" s="26"/>
      <c r="D24" s="26"/>
      <c r="E24" s="11"/>
      <c r="F24" s="11"/>
    </row>
    <row r="25" spans="1:6" x14ac:dyDescent="0.3">
      <c r="A25" s="12" t="s">
        <v>129</v>
      </c>
      <c r="C25" s="26"/>
      <c r="D25" s="26"/>
      <c r="E25" s="11"/>
      <c r="F25" s="11"/>
    </row>
    <row r="26" spans="1:6" x14ac:dyDescent="0.3">
      <c r="A26" s="12" t="s">
        <v>130</v>
      </c>
      <c r="C26" s="26"/>
      <c r="D26" s="26"/>
      <c r="E26" s="11"/>
      <c r="F26" s="11"/>
    </row>
    <row r="27" spans="1:6" x14ac:dyDescent="0.3">
      <c r="A27" s="12" t="s">
        <v>131</v>
      </c>
      <c r="C27" s="26"/>
      <c r="D27" s="26"/>
      <c r="E27" s="11"/>
      <c r="F27" s="11"/>
    </row>
    <row r="28" spans="1:6" x14ac:dyDescent="0.3">
      <c r="A28" s="12" t="s">
        <v>132</v>
      </c>
      <c r="C28" s="26"/>
      <c r="D28" s="26"/>
      <c r="E28" s="11"/>
      <c r="F28" s="11"/>
    </row>
    <row r="29" spans="1:6" x14ac:dyDescent="0.3">
      <c r="A29" s="12" t="s">
        <v>133</v>
      </c>
      <c r="C29" s="26"/>
      <c r="D29" s="26"/>
      <c r="E29" s="11"/>
      <c r="F29" s="11"/>
    </row>
    <row r="30" spans="1:6" x14ac:dyDescent="0.3">
      <c r="A30" s="12" t="s">
        <v>134</v>
      </c>
      <c r="C30" s="26"/>
      <c r="D30" s="26"/>
      <c r="E30" s="11"/>
      <c r="F30" s="11"/>
    </row>
    <row r="31" spans="1:6" x14ac:dyDescent="0.3">
      <c r="A31" s="12" t="s">
        <v>135</v>
      </c>
      <c r="C31" s="26"/>
      <c r="D31" s="26"/>
      <c r="E31" s="11"/>
      <c r="F31" s="11"/>
    </row>
    <row r="32" spans="1:6" x14ac:dyDescent="0.3">
      <c r="A32" s="12" t="s">
        <v>136</v>
      </c>
      <c r="C32" s="26"/>
      <c r="D32" s="26"/>
      <c r="E32" s="11"/>
      <c r="F32" s="11"/>
    </row>
  </sheetData>
  <mergeCells count="1">
    <mergeCell ref="A1:D1"/>
  </mergeCells>
  <phoneticPr fontId="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C67D-9718-48AB-9C70-FA60AC96C2F8}">
  <dimension ref="A1:G32"/>
  <sheetViews>
    <sheetView workbookViewId="0">
      <selection activeCell="B3" sqref="B3"/>
    </sheetView>
  </sheetViews>
  <sheetFormatPr defaultRowHeight="16.5" x14ac:dyDescent="0.3"/>
  <cols>
    <col min="2" max="2" width="72.25" customWidth="1"/>
    <col min="3" max="3" width="16.125" customWidth="1"/>
    <col min="4" max="4" width="16.75" customWidth="1"/>
    <col min="7" max="7" width="63" customWidth="1"/>
  </cols>
  <sheetData>
    <row r="1" spans="1:7" x14ac:dyDescent="0.3">
      <c r="A1" s="112" t="s">
        <v>170</v>
      </c>
      <c r="B1" s="112"/>
      <c r="C1" s="112"/>
      <c r="D1" s="112"/>
    </row>
    <row r="2" spans="1:7" x14ac:dyDescent="0.3">
      <c r="A2" s="89" t="s">
        <v>103</v>
      </c>
      <c r="B2" s="89" t="s">
        <v>11</v>
      </c>
      <c r="C2" s="89" t="s">
        <v>139</v>
      </c>
      <c r="D2" s="89" t="s">
        <v>104</v>
      </c>
      <c r="E2" s="89" t="s">
        <v>202</v>
      </c>
      <c r="F2" s="89" t="s">
        <v>203</v>
      </c>
      <c r="G2" s="89" t="s">
        <v>266</v>
      </c>
    </row>
    <row r="3" spans="1:7" x14ac:dyDescent="0.3">
      <c r="A3" s="12" t="s">
        <v>140</v>
      </c>
      <c r="B3" t="s">
        <v>256</v>
      </c>
      <c r="C3" s="12" t="s">
        <v>109</v>
      </c>
      <c r="D3" s="12" t="s">
        <v>138</v>
      </c>
    </row>
    <row r="4" spans="1:7" ht="33" x14ac:dyDescent="0.3">
      <c r="A4" s="12" t="s">
        <v>141</v>
      </c>
      <c r="B4" s="10" t="s">
        <v>258</v>
      </c>
      <c r="C4" s="26" t="s">
        <v>110</v>
      </c>
      <c r="D4" s="26"/>
    </row>
    <row r="5" spans="1:7" x14ac:dyDescent="0.3">
      <c r="A5" s="12" t="s">
        <v>142</v>
      </c>
      <c r="B5" t="s">
        <v>261</v>
      </c>
      <c r="C5" s="26" t="s">
        <v>113</v>
      </c>
      <c r="D5" s="26" t="s">
        <v>173</v>
      </c>
    </row>
    <row r="6" spans="1:7" x14ac:dyDescent="0.3">
      <c r="A6" s="12" t="s">
        <v>143</v>
      </c>
      <c r="B6" t="s">
        <v>264</v>
      </c>
      <c r="C6" s="26" t="s">
        <v>112</v>
      </c>
      <c r="D6" s="26" t="s">
        <v>172</v>
      </c>
    </row>
    <row r="7" spans="1:7" x14ac:dyDescent="0.3">
      <c r="A7" s="12" t="s">
        <v>144</v>
      </c>
      <c r="C7" s="26"/>
      <c r="D7" s="26"/>
    </row>
    <row r="8" spans="1:7" x14ac:dyDescent="0.3">
      <c r="A8" s="12" t="s">
        <v>145</v>
      </c>
      <c r="C8" s="26"/>
      <c r="D8" s="26"/>
    </row>
    <row r="9" spans="1:7" x14ac:dyDescent="0.3">
      <c r="A9" s="12" t="s">
        <v>146</v>
      </c>
      <c r="C9" s="26"/>
      <c r="D9" s="26"/>
    </row>
    <row r="10" spans="1:7" x14ac:dyDescent="0.3">
      <c r="A10" s="12" t="s">
        <v>147</v>
      </c>
      <c r="C10" s="26"/>
      <c r="D10" s="26"/>
    </row>
    <row r="11" spans="1:7" x14ac:dyDescent="0.3">
      <c r="A11" s="12" t="s">
        <v>148</v>
      </c>
      <c r="C11" s="26"/>
      <c r="D11" s="26"/>
    </row>
    <row r="12" spans="1:7" x14ac:dyDescent="0.3">
      <c r="A12" s="12" t="s">
        <v>149</v>
      </c>
      <c r="C12" s="26"/>
      <c r="D12" s="26"/>
    </row>
    <row r="13" spans="1:7" x14ac:dyDescent="0.3">
      <c r="A13" s="12" t="s">
        <v>150</v>
      </c>
      <c r="C13" s="26"/>
      <c r="D13" s="26"/>
    </row>
    <row r="14" spans="1:7" x14ac:dyDescent="0.3">
      <c r="A14" s="12" t="s">
        <v>151</v>
      </c>
      <c r="C14" s="26"/>
      <c r="D14" s="26"/>
    </row>
    <row r="15" spans="1:7" x14ac:dyDescent="0.3">
      <c r="A15" s="12" t="s">
        <v>152</v>
      </c>
      <c r="C15" s="26"/>
      <c r="D15" s="26"/>
    </row>
    <row r="16" spans="1:7" x14ac:dyDescent="0.3">
      <c r="A16" s="12" t="s">
        <v>153</v>
      </c>
      <c r="C16" s="26"/>
      <c r="D16" s="26"/>
    </row>
    <row r="17" spans="1:4" x14ac:dyDescent="0.3">
      <c r="A17" s="12" t="s">
        <v>154</v>
      </c>
      <c r="C17" s="26"/>
      <c r="D17" s="26"/>
    </row>
    <row r="18" spans="1:4" x14ac:dyDescent="0.3">
      <c r="A18" s="12" t="s">
        <v>155</v>
      </c>
      <c r="C18" s="26"/>
      <c r="D18" s="26"/>
    </row>
    <row r="19" spans="1:4" x14ac:dyDescent="0.3">
      <c r="A19" s="12" t="s">
        <v>156</v>
      </c>
      <c r="C19" s="26"/>
      <c r="D19" s="26"/>
    </row>
    <row r="20" spans="1:4" x14ac:dyDescent="0.3">
      <c r="A20" s="12" t="s">
        <v>157</v>
      </c>
      <c r="C20" s="26"/>
      <c r="D20" s="26"/>
    </row>
    <row r="21" spans="1:4" x14ac:dyDescent="0.3">
      <c r="A21" s="12" t="s">
        <v>158</v>
      </c>
      <c r="C21" s="26"/>
      <c r="D21" s="26"/>
    </row>
    <row r="22" spans="1:4" x14ac:dyDescent="0.3">
      <c r="A22" s="12" t="s">
        <v>159</v>
      </c>
      <c r="C22" s="26"/>
      <c r="D22" s="26"/>
    </row>
    <row r="23" spans="1:4" x14ac:dyDescent="0.3">
      <c r="A23" s="12" t="s">
        <v>160</v>
      </c>
      <c r="C23" s="26"/>
      <c r="D23" s="26"/>
    </row>
    <row r="24" spans="1:4" x14ac:dyDescent="0.3">
      <c r="A24" s="12" t="s">
        <v>161</v>
      </c>
      <c r="C24" s="26"/>
      <c r="D24" s="26"/>
    </row>
    <row r="25" spans="1:4" x14ac:dyDescent="0.3">
      <c r="A25" s="12" t="s">
        <v>162</v>
      </c>
      <c r="C25" s="26"/>
      <c r="D25" s="26"/>
    </row>
    <row r="26" spans="1:4" x14ac:dyDescent="0.3">
      <c r="A26" s="12" t="s">
        <v>163</v>
      </c>
      <c r="C26" s="26"/>
      <c r="D26" s="26"/>
    </row>
    <row r="27" spans="1:4" x14ac:dyDescent="0.3">
      <c r="A27" s="12" t="s">
        <v>164</v>
      </c>
      <c r="C27" s="26"/>
      <c r="D27" s="26"/>
    </row>
    <row r="28" spans="1:4" x14ac:dyDescent="0.3">
      <c r="A28" s="12" t="s">
        <v>165</v>
      </c>
      <c r="C28" s="26"/>
      <c r="D28" s="26"/>
    </row>
    <row r="29" spans="1:4" x14ac:dyDescent="0.3">
      <c r="A29" s="12" t="s">
        <v>166</v>
      </c>
      <c r="C29" s="26"/>
      <c r="D29" s="26"/>
    </row>
    <row r="30" spans="1:4" x14ac:dyDescent="0.3">
      <c r="A30" s="12" t="s">
        <v>167</v>
      </c>
      <c r="C30" s="26"/>
      <c r="D30" s="26"/>
    </row>
    <row r="31" spans="1:4" x14ac:dyDescent="0.3">
      <c r="A31" s="12" t="s">
        <v>168</v>
      </c>
      <c r="C31" s="26"/>
      <c r="D31" s="26"/>
    </row>
    <row r="32" spans="1:4" x14ac:dyDescent="0.3">
      <c r="A32" s="12" t="s">
        <v>169</v>
      </c>
      <c r="C32" s="26"/>
      <c r="D32" s="26"/>
    </row>
  </sheetData>
  <mergeCells count="1">
    <mergeCell ref="A1:D1"/>
  </mergeCells>
  <phoneticPr fontId="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054A-C71E-41FF-9370-F4E6EBB9116C}">
  <dimension ref="B1:H32"/>
  <sheetViews>
    <sheetView topLeftCell="B1" workbookViewId="0">
      <selection activeCell="C4" sqref="C4"/>
    </sheetView>
  </sheetViews>
  <sheetFormatPr defaultRowHeight="16.5" x14ac:dyDescent="0.3"/>
  <cols>
    <col min="3" max="3" width="81.875" customWidth="1"/>
    <col min="4" max="4" width="16.5" customWidth="1"/>
    <col min="5" max="5" width="18.625" customWidth="1"/>
    <col min="8" max="8" width="71.75" customWidth="1"/>
  </cols>
  <sheetData>
    <row r="1" spans="2:8" x14ac:dyDescent="0.3">
      <c r="B1" s="113" t="s">
        <v>171</v>
      </c>
      <c r="C1" s="113"/>
      <c r="D1" s="113"/>
      <c r="E1" s="113"/>
    </row>
    <row r="2" spans="2:8" x14ac:dyDescent="0.3">
      <c r="B2" s="89" t="s">
        <v>103</v>
      </c>
      <c r="C2" s="89" t="s">
        <v>11</v>
      </c>
      <c r="D2" s="89" t="s">
        <v>106</v>
      </c>
      <c r="E2" s="89" t="s">
        <v>139</v>
      </c>
      <c r="F2" s="89" t="s">
        <v>202</v>
      </c>
      <c r="G2" s="89" t="s">
        <v>203</v>
      </c>
      <c r="H2" s="89" t="s">
        <v>266</v>
      </c>
    </row>
    <row r="3" spans="2:8" ht="48" customHeight="1" x14ac:dyDescent="0.3">
      <c r="B3" s="12" t="s">
        <v>172</v>
      </c>
      <c r="C3" s="4" t="s">
        <v>262</v>
      </c>
      <c r="D3" s="12" t="s">
        <v>143</v>
      </c>
      <c r="E3" s="12" t="s">
        <v>112</v>
      </c>
      <c r="F3" s="90">
        <v>44304</v>
      </c>
      <c r="G3" s="26" t="s">
        <v>267</v>
      </c>
      <c r="H3" s="26"/>
    </row>
    <row r="4" spans="2:8" x14ac:dyDescent="0.3">
      <c r="B4" s="12" t="s">
        <v>173</v>
      </c>
      <c r="C4" t="s">
        <v>265</v>
      </c>
      <c r="D4" s="26" t="s">
        <v>142</v>
      </c>
      <c r="E4" s="26" t="s">
        <v>113</v>
      </c>
      <c r="F4" s="90">
        <v>44304</v>
      </c>
      <c r="G4" s="26" t="s">
        <v>268</v>
      </c>
      <c r="H4" s="26"/>
    </row>
    <row r="5" spans="2:8" x14ac:dyDescent="0.3">
      <c r="B5" s="12" t="s">
        <v>174</v>
      </c>
      <c r="D5" s="26"/>
      <c r="E5" s="26"/>
      <c r="F5" s="26"/>
      <c r="G5" s="26"/>
      <c r="H5" s="26"/>
    </row>
    <row r="6" spans="2:8" x14ac:dyDescent="0.3">
      <c r="B6" s="12" t="s">
        <v>175</v>
      </c>
      <c r="D6" s="26"/>
      <c r="E6" s="26"/>
      <c r="F6" s="26"/>
      <c r="G6" s="26"/>
      <c r="H6" s="26"/>
    </row>
    <row r="7" spans="2:8" x14ac:dyDescent="0.3">
      <c r="B7" s="12" t="s">
        <v>176</v>
      </c>
      <c r="D7" s="26"/>
      <c r="E7" s="26"/>
      <c r="F7" s="26"/>
      <c r="G7" s="26"/>
      <c r="H7" s="26"/>
    </row>
    <row r="8" spans="2:8" x14ac:dyDescent="0.3">
      <c r="B8" s="12" t="s">
        <v>177</v>
      </c>
      <c r="D8" s="26"/>
      <c r="E8" s="26"/>
      <c r="F8" s="26"/>
      <c r="G8" s="26"/>
      <c r="H8" s="26"/>
    </row>
    <row r="9" spans="2:8" x14ac:dyDescent="0.3">
      <c r="B9" s="12" t="s">
        <v>178</v>
      </c>
      <c r="D9" s="26"/>
      <c r="E9" s="26"/>
      <c r="F9" s="26"/>
      <c r="G9" s="26"/>
      <c r="H9" s="26"/>
    </row>
    <row r="10" spans="2:8" x14ac:dyDescent="0.3">
      <c r="B10" s="12" t="s">
        <v>179</v>
      </c>
      <c r="D10" s="26"/>
      <c r="E10" s="26"/>
      <c r="F10" s="26"/>
      <c r="G10" s="26"/>
      <c r="H10" s="26"/>
    </row>
    <row r="11" spans="2:8" x14ac:dyDescent="0.3">
      <c r="B11" s="12" t="s">
        <v>180</v>
      </c>
      <c r="D11" s="26"/>
      <c r="E11" s="26"/>
      <c r="F11" s="26"/>
      <c r="G11" s="26"/>
      <c r="H11" s="26"/>
    </row>
    <row r="12" spans="2:8" x14ac:dyDescent="0.3">
      <c r="B12" s="12" t="s">
        <v>181</v>
      </c>
      <c r="D12" s="26"/>
      <c r="E12" s="26"/>
      <c r="F12" s="26"/>
      <c r="G12" s="26"/>
      <c r="H12" s="26"/>
    </row>
    <row r="13" spans="2:8" x14ac:dyDescent="0.3">
      <c r="B13" s="12" t="s">
        <v>182</v>
      </c>
      <c r="D13" s="26"/>
      <c r="E13" s="26"/>
      <c r="F13" s="26"/>
      <c r="G13" s="26"/>
      <c r="H13" s="26"/>
    </row>
    <row r="14" spans="2:8" x14ac:dyDescent="0.3">
      <c r="B14" s="12" t="s">
        <v>183</v>
      </c>
      <c r="D14" s="26"/>
      <c r="E14" s="26"/>
      <c r="F14" s="26"/>
      <c r="G14" s="26"/>
      <c r="H14" s="26"/>
    </row>
    <row r="15" spans="2:8" x14ac:dyDescent="0.3">
      <c r="B15" s="12" t="s">
        <v>184</v>
      </c>
      <c r="D15" s="26"/>
      <c r="E15" s="26"/>
      <c r="F15" s="26"/>
      <c r="G15" s="26"/>
      <c r="H15" s="26"/>
    </row>
    <row r="16" spans="2:8" x14ac:dyDescent="0.3">
      <c r="B16" s="12" t="s">
        <v>185</v>
      </c>
      <c r="D16" s="26"/>
      <c r="E16" s="26"/>
      <c r="F16" s="26"/>
      <c r="G16" s="26"/>
      <c r="H16" s="26"/>
    </row>
    <row r="17" spans="2:8" x14ac:dyDescent="0.3">
      <c r="B17" s="12" t="s">
        <v>186</v>
      </c>
      <c r="D17" s="26"/>
      <c r="E17" s="26"/>
      <c r="F17" s="26"/>
      <c r="G17" s="26"/>
      <c r="H17" s="26"/>
    </row>
    <row r="18" spans="2:8" x14ac:dyDescent="0.3">
      <c r="B18" s="12" t="s">
        <v>187</v>
      </c>
      <c r="D18" s="26"/>
      <c r="E18" s="26"/>
      <c r="F18" s="26"/>
      <c r="G18" s="26"/>
      <c r="H18" s="26"/>
    </row>
    <row r="19" spans="2:8" x14ac:dyDescent="0.3">
      <c r="B19" s="12" t="s">
        <v>188</v>
      </c>
      <c r="D19" s="26"/>
      <c r="E19" s="26"/>
      <c r="F19" s="26"/>
      <c r="G19" s="26"/>
      <c r="H19" s="26"/>
    </row>
    <row r="20" spans="2:8" x14ac:dyDescent="0.3">
      <c r="B20" s="12" t="s">
        <v>189</v>
      </c>
      <c r="D20" s="26"/>
      <c r="E20" s="26"/>
      <c r="F20" s="26"/>
      <c r="G20" s="26"/>
      <c r="H20" s="26"/>
    </row>
    <row r="21" spans="2:8" x14ac:dyDescent="0.3">
      <c r="B21" s="12" t="s">
        <v>190</v>
      </c>
      <c r="D21" s="26"/>
      <c r="E21" s="26"/>
      <c r="F21" s="26"/>
      <c r="G21" s="26"/>
      <c r="H21" s="26"/>
    </row>
    <row r="22" spans="2:8" x14ac:dyDescent="0.3">
      <c r="B22" s="12" t="s">
        <v>191</v>
      </c>
      <c r="D22" s="26"/>
      <c r="E22" s="26"/>
      <c r="F22" s="26"/>
      <c r="G22" s="26"/>
      <c r="H22" s="26"/>
    </row>
    <row r="23" spans="2:8" x14ac:dyDescent="0.3">
      <c r="B23" s="12" t="s">
        <v>192</v>
      </c>
      <c r="D23" s="26"/>
      <c r="E23" s="26"/>
      <c r="F23" s="26"/>
      <c r="G23" s="26"/>
      <c r="H23" s="26"/>
    </row>
    <row r="24" spans="2:8" x14ac:dyDescent="0.3">
      <c r="B24" s="12" t="s">
        <v>193</v>
      </c>
      <c r="D24" s="26"/>
      <c r="E24" s="26"/>
      <c r="F24" s="26"/>
      <c r="G24" s="26"/>
      <c r="H24" s="26"/>
    </row>
    <row r="25" spans="2:8" x14ac:dyDescent="0.3">
      <c r="B25" s="12" t="s">
        <v>194</v>
      </c>
      <c r="D25" s="26"/>
      <c r="E25" s="26"/>
      <c r="F25" s="26"/>
      <c r="G25" s="26"/>
      <c r="H25" s="26"/>
    </row>
    <row r="26" spans="2:8" x14ac:dyDescent="0.3">
      <c r="B26" s="12" t="s">
        <v>195</v>
      </c>
      <c r="D26" s="26"/>
      <c r="E26" s="26"/>
      <c r="F26" s="26"/>
      <c r="G26" s="26"/>
      <c r="H26" s="26"/>
    </row>
    <row r="27" spans="2:8" x14ac:dyDescent="0.3">
      <c r="B27" s="12" t="s">
        <v>196</v>
      </c>
      <c r="D27" s="26"/>
      <c r="E27" s="26"/>
      <c r="F27" s="26"/>
      <c r="G27" s="26"/>
      <c r="H27" s="26"/>
    </row>
    <row r="28" spans="2:8" x14ac:dyDescent="0.3">
      <c r="B28" s="12" t="s">
        <v>197</v>
      </c>
      <c r="D28" s="26"/>
      <c r="E28" s="26"/>
      <c r="F28" s="26"/>
      <c r="G28" s="26"/>
      <c r="H28" s="26"/>
    </row>
    <row r="29" spans="2:8" x14ac:dyDescent="0.3">
      <c r="B29" s="12" t="s">
        <v>198</v>
      </c>
      <c r="D29" s="26"/>
      <c r="E29" s="26"/>
      <c r="F29" s="26"/>
    </row>
    <row r="30" spans="2:8" x14ac:dyDescent="0.3">
      <c r="B30" s="12" t="s">
        <v>199</v>
      </c>
      <c r="D30" s="26"/>
      <c r="E30" s="26"/>
      <c r="F30" s="26"/>
    </row>
    <row r="31" spans="2:8" x14ac:dyDescent="0.3">
      <c r="B31" s="12" t="s">
        <v>200</v>
      </c>
      <c r="D31" s="26"/>
      <c r="E31" s="26"/>
      <c r="F31" s="26"/>
    </row>
    <row r="32" spans="2:8" x14ac:dyDescent="0.3">
      <c r="B32" s="12" t="s">
        <v>201</v>
      </c>
      <c r="D32" s="26"/>
      <c r="E32" s="26"/>
      <c r="F32" s="26"/>
    </row>
  </sheetData>
  <mergeCells count="1">
    <mergeCell ref="B1:E1"/>
  </mergeCells>
  <phoneticPr fontId="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Load</vt:lpstr>
      <vt:lpstr>Response Times</vt:lpstr>
      <vt:lpstr>Workload</vt:lpstr>
      <vt:lpstr>Test Schedule</vt:lpstr>
      <vt:lpstr>Requirements</vt:lpstr>
      <vt:lpstr>Test Design</vt:lpstr>
      <vt:lpstr>Observations</vt:lpstr>
      <vt:lpstr>Recommendations</vt:lpstr>
      <vt:lpstr>Conclusions</vt:lpstr>
      <vt:lpstr>Topology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Wally Tauriac</dc:creator>
  <cp:lastModifiedBy>Wally Tauriac</cp:lastModifiedBy>
  <dcterms:created xsi:type="dcterms:W3CDTF">2021-04-17T01:50:10Z</dcterms:created>
  <dcterms:modified xsi:type="dcterms:W3CDTF">2021-04-20T21:56:11Z</dcterms:modified>
</cp:coreProperties>
</file>