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FragiacF\Desktop\WorkLocal\PERSONAL\PROJECTS\SlotCar\ESPEED32-GIT\"/>
    </mc:Choice>
  </mc:AlternateContent>
  <xr:revisionPtr revIDLastSave="0" documentId="13_ncr:1_{C5D982C3-1404-4823-B2FF-25A8BBBA74E5}" xr6:coauthVersionLast="36" xr6:coauthVersionMax="47" xr10:uidLastSave="{00000000-0000-0000-0000-000000000000}"/>
  <bookViews>
    <workbookView xWindow="3768" yWindow="3768" windowWidth="19272" windowHeight="4860" activeTab="1" xr2:uid="{07024F4D-E5C7-4B8A-AB6A-143DE046C366}"/>
  </bookViews>
  <sheets>
    <sheet name="Sheet1" sheetId="5" r:id="rId1"/>
    <sheet name="Price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6" l="1"/>
  <c r="H4" i="6"/>
  <c r="L1" i="6" s="1"/>
  <c r="F18" i="5" l="1"/>
  <c r="F19" i="5"/>
  <c r="F20" i="5"/>
  <c r="F21" i="5"/>
  <c r="F22" i="5"/>
  <c r="F23" i="5"/>
  <c r="F24" i="5"/>
  <c r="F14" i="5"/>
  <c r="F15" i="5"/>
  <c r="F16" i="5"/>
  <c r="F17" i="5"/>
  <c r="F3" i="5"/>
  <c r="F4" i="5"/>
  <c r="F5" i="5"/>
  <c r="F6" i="5"/>
  <c r="F7" i="5"/>
  <c r="F8" i="5"/>
  <c r="F9" i="5"/>
  <c r="F10" i="5"/>
  <c r="F11" i="5"/>
  <c r="F12" i="5"/>
  <c r="F13" i="5"/>
  <c r="F2" i="5"/>
  <c r="I10" i="5" l="1"/>
  <c r="J10" i="5" s="1"/>
  <c r="D23" i="5" l="1"/>
  <c r="I9" i="5" l="1"/>
  <c r="J9" i="5" s="1"/>
  <c r="I11" i="5"/>
  <c r="J11" i="5" s="1"/>
  <c r="I24" i="5" l="1"/>
  <c r="J24" i="5"/>
  <c r="I23" i="5"/>
  <c r="J23" i="5" s="1"/>
  <c r="I14" i="5"/>
  <c r="J14" i="5" s="1"/>
  <c r="I13" i="5"/>
  <c r="J13" i="5" s="1"/>
  <c r="I6" i="5"/>
  <c r="J6" i="5" s="1"/>
  <c r="I19" i="5"/>
  <c r="J19" i="5" s="1"/>
  <c r="I18" i="5"/>
  <c r="J18" i="5" s="1"/>
  <c r="I17" i="5"/>
  <c r="I8" i="5"/>
  <c r="J8" i="5" s="1"/>
  <c r="I21" i="5"/>
  <c r="J21" i="5" s="1"/>
  <c r="I22" i="5" l="1"/>
  <c r="J22" i="5" s="1"/>
  <c r="I20" i="5" l="1"/>
  <c r="J20" i="5" s="1"/>
  <c r="I7" i="5"/>
  <c r="J7" i="5" s="1"/>
  <c r="I3" i="5"/>
  <c r="J3" i="5" s="1"/>
  <c r="I4" i="5"/>
  <c r="J4" i="5" s="1"/>
  <c r="I5" i="5"/>
  <c r="J5" i="5" s="1"/>
  <c r="I12" i="5"/>
  <c r="J12" i="5" s="1"/>
  <c r="I15" i="5"/>
  <c r="J15" i="5" s="1"/>
  <c r="I16" i="5"/>
  <c r="J16" i="5" s="1"/>
  <c r="J17" i="5"/>
  <c r="I2" i="5"/>
  <c r="J2" i="5" s="1"/>
  <c r="M2" i="5" l="1"/>
  <c r="O2" i="5"/>
</calcChain>
</file>

<file path=xl/sharedStrings.xml><?xml version="1.0" encoding="utf-8"?>
<sst xmlns="http://schemas.openxmlformats.org/spreadsheetml/2006/main" count="236" uniqueCount="141">
  <si>
    <t>Item</t>
  </si>
  <si>
    <t>PCB + passive components</t>
  </si>
  <si>
    <t>Quantity per 1 remote</t>
  </si>
  <si>
    <t>Price per batch including shipping[euro]</t>
  </si>
  <si>
    <t>Price per each item</t>
  </si>
  <si>
    <t>Price per this item in the remote</t>
  </si>
  <si>
    <t>Supplier</t>
  </si>
  <si>
    <t>JLC PCB</t>
  </si>
  <si>
    <t>purhcase Batch item count</t>
  </si>
  <si>
    <t>Aliexpress</t>
  </si>
  <si>
    <t>https://www.aliexpress.com/item/1005005972312714.html?spm=a2g0o.order_list.order_list_main.4.5e657385Cm5eSJ</t>
  </si>
  <si>
    <t>Last order link</t>
  </si>
  <si>
    <t>https://www.aliexpress.com/item/1005004981491268.html?spm=a2g0o.order_list.order_list_main.29.5e657385Cm5eSJ</t>
  </si>
  <si>
    <t>Buzzer Passive 9032</t>
  </si>
  <si>
    <t>Encoder 15MM Plum handle</t>
  </si>
  <si>
    <t>https://www.aliexpress.com/item/1005001423863921.html?spm=a2g0o.cart.0.0.17b138da6YW7v5&amp;mp=1</t>
  </si>
  <si>
    <t>https://www.aliexpress.com/item/1005005967766159.html?spm=a2g0o.order_list.order_list_main.22.7e6c1802IHW53Z</t>
  </si>
  <si>
    <r>
      <t xml:space="preserve">1.3" OLED Display Module </t>
    </r>
    <r>
      <rPr>
        <sz val="8"/>
        <color theme="1"/>
        <rFont val="Arial"/>
        <family val="2"/>
      </rPr>
      <t>White/Blue Color Drive Chip SH1106 128X64 (tenstar robot)</t>
    </r>
  </si>
  <si>
    <t>Screw M3x20 flat head</t>
  </si>
  <si>
    <t>https://www.aliexpress.com/item/1005006180128211.html?spm=a2g0o.order_detail.order_detail_item.3.745bf19cdOju7y</t>
  </si>
  <si>
    <t>https://www.aliexpress.com/item/1005005444256360.html?spm=a2g0o.order_detail.order_detail_item.2.76e6f19cBhTcOT</t>
  </si>
  <si>
    <t>https://www.aliexpress.com/item/32810852732.html?spm=a2g0o.order_detail.order_detail_item.4.69f1f19cIklgIe</t>
  </si>
  <si>
    <t>Screw M3x25 flat head</t>
  </si>
  <si>
    <t>Screw M5x25mm buttn head</t>
  </si>
  <si>
    <t>Case closure display position</t>
  </si>
  <si>
    <t>https://it.aliexpress.com/item/32986140134.html?spm=a2g0o.order_list.order_list_main.78.5e657385RUSNNP&amp;gatewayAdapt=glo2ita</t>
  </si>
  <si>
    <t>Trigger bearing</t>
  </si>
  <si>
    <t>ss.com/item/1005006180128211.html?spm=a2g0o.order_detail.order_detail_item.4.28ab582fOlswF8&amp;gatewayAdapt=glo2ita</t>
  </si>
  <si>
    <r>
      <t>3DprintEnclosure(</t>
    </r>
    <r>
      <rPr>
        <sz val="8"/>
        <color theme="1"/>
        <rFont val="Arial"/>
        <family val="2"/>
      </rPr>
      <t>all parts including trigger and washers, quantity expressed in</t>
    </r>
    <r>
      <rPr>
        <sz val="11"/>
        <color theme="1"/>
        <rFont val="Arial"/>
        <family val="2"/>
      </rPr>
      <t xml:space="preserve"> grams)</t>
    </r>
  </si>
  <si>
    <t>Electrolitic Cap 2200uF 16V</t>
  </si>
  <si>
    <t>Trigger travel adjust</t>
  </si>
  <si>
    <t>Trigger Tension</t>
  </si>
  <si>
    <t>Tirgger Pos Sensor</t>
  </si>
  <si>
    <t>Spring Compression for trigger travel (0,6x7)</t>
  </si>
  <si>
    <t>Spring Extension for trigger tension (0,4x5x20mm)</t>
  </si>
  <si>
    <t>Function/position/note</t>
  </si>
  <si>
    <t>Euro</t>
  </si>
  <si>
    <t>4 for case closure
1 for PCB to case
1 for trigger to bearing
1 trigger tension</t>
  </si>
  <si>
    <t>Knobs for rotary encoder</t>
  </si>
  <si>
    <t>15X17mm 6mm Shaft Hole AG2</t>
  </si>
  <si>
    <t>https://www.aliexpress.com/item/1005005407773040.html?spm=a2g0o.order_list.order_list_main.4.163736961HpVXs&amp;gatewayAdapt=glo2ita</t>
  </si>
  <si>
    <t>Plug Magic</t>
  </si>
  <si>
    <t>eBay</t>
  </si>
  <si>
    <t xml:space="preserve">Cable AWG 14 silicon </t>
  </si>
  <si>
    <t>Yellow wiper, Red +, Black -</t>
  </si>
  <si>
    <t>Total Cost (including Cable and plug)</t>
  </si>
  <si>
    <t>Cost per remote
Includes 3D prints (10 PCS lot)</t>
  </si>
  <si>
    <t>Digikey</t>
  </si>
  <si>
    <t xml:space="preserve">BTN9960LV </t>
  </si>
  <si>
    <t>Motor Control</t>
  </si>
  <si>
    <t>Magnetic sensor</t>
  </si>
  <si>
    <t>also 4700uF is OK, but needs to fit with wires inside the nhandle and not close too the PCB</t>
  </si>
  <si>
    <t>Available in stock:</t>
  </si>
  <si>
    <t>X pcs</t>
  </si>
  <si>
    <t>Want to produce(X pcs)</t>
  </si>
  <si>
    <t>Want to produce (X pieces)</t>
  </si>
  <si>
    <t>have to buy to produce X pcs</t>
  </si>
  <si>
    <t>Screw M3x10mm button head</t>
  </si>
  <si>
    <t>Screw M3x12mm button head</t>
  </si>
  <si>
    <t>Trigger to wahser to bearing</t>
  </si>
  <si>
    <t>Case closure handle position</t>
  </si>
  <si>
    <t>PCB fix to case &amp; trigger tension(slide)</t>
  </si>
  <si>
    <t>IPD90P03P4L-04</t>
  </si>
  <si>
    <t>pCh mosfet</t>
  </si>
  <si>
    <t>TLE493D-P3B6 A0 ( v3 silic)</t>
  </si>
  <si>
    <t>Digikey (from feb 2025)</t>
  </si>
  <si>
    <t>Ball Bearing 8x16x5mm</t>
  </si>
  <si>
    <t>ESP32 devkit (with WROOM 32 module and NOT Wroom32D)</t>
  </si>
  <si>
    <t>Ordered</t>
  </si>
  <si>
    <t>Thread insert M3, M3x6.3Lx4.6ODx5.5HD 100pcs</t>
  </si>
  <si>
    <t>ok 9 jan</t>
  </si>
  <si>
    <t>10+10</t>
  </si>
  <si>
    <t>Magnet Diametrically Neodimium 5x2,5 mm (better 6x2.5)</t>
  </si>
  <si>
    <t xml:space="preserve"> LATE!! 30</t>
  </si>
  <si>
    <t>I have</t>
  </si>
  <si>
    <t>Sold</t>
  </si>
  <si>
    <t>Expenses</t>
  </si>
  <si>
    <t>to whom</t>
  </si>
  <si>
    <t>Price</t>
  </si>
  <si>
    <t>Date</t>
  </si>
  <si>
    <t>Shop</t>
  </si>
  <si>
    <t>Amazon</t>
  </si>
  <si>
    <t>BambuLab</t>
  </si>
  <si>
    <t>Total</t>
  </si>
  <si>
    <t>What</t>
  </si>
  <si>
    <t>Parts for 12 pcs</t>
  </si>
  <si>
    <t>Some ESP32</t>
  </si>
  <si>
    <t>Filament</t>
  </si>
  <si>
    <t>11/12/20023</t>
  </si>
  <si>
    <t xml:space="preserve"> 5xesp32</t>
  </si>
  <si>
    <t>displ</t>
  </si>
  <si>
    <t>screw</t>
  </si>
  <si>
    <t>Pushbut</t>
  </si>
  <si>
    <t>wires</t>
  </si>
  <si>
    <t>Bearing</t>
  </si>
  <si>
    <t>Threaded</t>
  </si>
  <si>
    <t>MilliOhmeter to test wires and tracks</t>
  </si>
  <si>
    <t>oled</t>
  </si>
  <si>
    <t>Motor control and mag sens</t>
  </si>
  <si>
    <t>ESP32</t>
  </si>
  <si>
    <t>encoder</t>
  </si>
  <si>
    <t>buz</t>
  </si>
  <si>
    <t>eso32</t>
  </si>
  <si>
    <t>OLED</t>
  </si>
  <si>
    <t>Extra expenses</t>
  </si>
  <si>
    <t>Wire</t>
  </si>
  <si>
    <t>ESP32 and Oled</t>
  </si>
  <si>
    <t>OledBig</t>
  </si>
  <si>
    <t>Capacitor</t>
  </si>
  <si>
    <t>esp32</t>
  </si>
  <si>
    <t>threaded</t>
  </si>
  <si>
    <t>Magnet</t>
  </si>
  <si>
    <t>bearing</t>
  </si>
  <si>
    <t>Spring</t>
  </si>
  <si>
    <t>spring</t>
  </si>
  <si>
    <t>Haptic</t>
  </si>
  <si>
    <t>Magnetic</t>
  </si>
  <si>
    <t>knob</t>
  </si>
  <si>
    <t>pushbut</t>
  </si>
  <si>
    <t>Haptic(vibration)</t>
  </si>
  <si>
    <t>Trimmer</t>
  </si>
  <si>
    <t>Encoder</t>
  </si>
  <si>
    <t>MagneticSens</t>
  </si>
  <si>
    <t>Ebay</t>
  </si>
  <si>
    <t>Pulsante Slt it da studiare</t>
  </si>
  <si>
    <t>SimionatoLorenzo</t>
  </si>
  <si>
    <t>Mariotti Stefano</t>
  </si>
  <si>
    <t>Iliano 1 pcs</t>
  </si>
  <si>
    <t>Alfonso 1 prot</t>
  </si>
  <si>
    <t>Alfonso 2 prot</t>
  </si>
  <si>
    <t>slotCar1-24</t>
  </si>
  <si>
    <t>slotCar1-32</t>
  </si>
  <si>
    <t>Toniato</t>
  </si>
  <si>
    <t>Max Iliano</t>
  </si>
  <si>
    <t>Alessando Iliano</t>
  </si>
  <si>
    <t>Mario Iliano</t>
  </si>
  <si>
    <t xml:space="preserve">Iliano 1 pcs </t>
  </si>
  <si>
    <t>Iliano trasp (per amico)</t>
  </si>
  <si>
    <t>Items exchange</t>
  </si>
  <si>
    <t>Missing last PCB batch</t>
  </si>
  <si>
    <t>Subscription Slot car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</si>
</sst>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2" fontId="1" fillId="0" borderId="0" xfId="0" applyNumberFormat="1" applyFont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0" borderId="0" xfId="0" applyFont="1" applyFill="1"/>
    <xf numFmtId="0" fontId="2" fillId="0" borderId="0" xfId="1" applyFill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164" fontId="4" fillId="3" borderId="1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164" fontId="4" fillId="9" borderId="1" xfId="0" applyNumberFormat="1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2" fontId="1" fillId="12" borderId="0" xfId="0" applyNumberFormat="1" applyFont="1" applyFill="1" applyAlignment="1">
      <alignment wrapText="1"/>
    </xf>
    <xf numFmtId="0" fontId="5" fillId="4" borderId="0" xfId="0" applyFont="1" applyFill="1" applyAlignment="1">
      <alignment vertical="top" wrapText="1"/>
    </xf>
    <xf numFmtId="2" fontId="1" fillId="13" borderId="0" xfId="0" applyNumberFormat="1" applyFont="1" applyFill="1" applyAlignment="1">
      <alignment wrapText="1"/>
    </xf>
    <xf numFmtId="0" fontId="1" fillId="13" borderId="0" xfId="0" applyFont="1" applyFill="1" applyAlignment="1">
      <alignment wrapText="1"/>
    </xf>
    <xf numFmtId="2" fontId="1" fillId="14" borderId="0" xfId="0" applyNumberFormat="1" applyFont="1" applyFill="1" applyAlignment="1">
      <alignment wrapText="1"/>
    </xf>
    <xf numFmtId="2" fontId="1" fillId="9" borderId="0" xfId="0" applyNumberFormat="1" applyFont="1" applyFill="1" applyAlignment="1">
      <alignment wrapText="1"/>
    </xf>
    <xf numFmtId="2" fontId="1" fillId="8" borderId="0" xfId="0" applyNumberFormat="1" applyFont="1" applyFill="1" applyAlignment="1">
      <alignment wrapText="1"/>
    </xf>
    <xf numFmtId="2" fontId="1" fillId="15" borderId="0" xfId="0" applyNumberFormat="1" applyFont="1" applyFill="1" applyAlignment="1">
      <alignment wrapText="1"/>
    </xf>
    <xf numFmtId="0" fontId="4" fillId="2" borderId="4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2" fontId="4" fillId="2" borderId="5" xfId="0" applyNumberFormat="1" applyFont="1" applyFill="1" applyBorder="1" applyAlignment="1">
      <alignment wrapText="1"/>
    </xf>
    <xf numFmtId="2" fontId="4" fillId="13" borderId="5" xfId="0" applyNumberFormat="1" applyFont="1" applyFill="1" applyBorder="1" applyAlignment="1">
      <alignment wrapText="1"/>
    </xf>
    <xf numFmtId="2" fontId="4" fillId="12" borderId="5" xfId="0" applyNumberFormat="1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1" fillId="12" borderId="6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14" fontId="0" fillId="0" borderId="0" xfId="0" applyNumberFormat="1"/>
    <xf numFmtId="16" fontId="0" fillId="0" borderId="0" xfId="0" applyNumberFormat="1"/>
    <xf numFmtId="0" fontId="0" fillId="16" borderId="0" xfId="0" applyFill="1"/>
    <xf numFmtId="0" fontId="0" fillId="15" borderId="3" xfId="0" applyFill="1" applyBorder="1"/>
    <xf numFmtId="17" fontId="0" fillId="0" borderId="0" xfId="0" applyNumberFormat="1"/>
    <xf numFmtId="0" fontId="0" fillId="0" borderId="0" xfId="0" applyAlignment="1"/>
    <xf numFmtId="0" fontId="0" fillId="15" borderId="0" xfId="0" applyFill="1" applyAlignment="1"/>
    <xf numFmtId="0" fontId="0" fillId="9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17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1544956</xdr:colOff>
      <xdr:row>19</xdr:row>
      <xdr:rowOff>58144</xdr:rowOff>
    </xdr:from>
    <xdr:to>
      <xdr:col>1</xdr:col>
      <xdr:colOff>19997</xdr:colOff>
      <xdr:row>19</xdr:row>
      <xdr:rowOff>517249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DF9F5-E4A7-4EE4-98F2-504231DF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956" y="6174022"/>
          <a:ext cx="363476" cy="459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10852732.html?spm=a2g0o.order_detail.order_detail_item.4.69f1f19cIklgIe" TargetMode="External"/><Relationship Id="rId3" Type="http://schemas.openxmlformats.org/officeDocument/2006/relationships/hyperlink" Target="https://www.aliexpress.com/item/1005001423863921.html?spm=a2g0o.cart.0.0.17b138da6YW7v5&amp;mp=1" TargetMode="External"/><Relationship Id="rId7" Type="http://schemas.openxmlformats.org/officeDocument/2006/relationships/hyperlink" Target="https://it.aliexpress.com/item/32986140134.html?spm=a2g0o.order_list.order_list_main.78.5e657385RUSNNP&amp;gatewayAdapt=glo2ita" TargetMode="External"/><Relationship Id="rId2" Type="http://schemas.openxmlformats.org/officeDocument/2006/relationships/hyperlink" Target="https://www.aliexpress.com/item/1005004981491268.html?spm=a2g0o.order_list.order_list_main.29.5e657385Cm5eSJ" TargetMode="External"/><Relationship Id="rId1" Type="http://schemas.openxmlformats.org/officeDocument/2006/relationships/hyperlink" Target="https://www.aliexpress.com/item/1005005972312714.html?spm=a2g0o.order_list.order_list_main.4.5e657385Cm5eSJ" TargetMode="External"/><Relationship Id="rId6" Type="http://schemas.openxmlformats.org/officeDocument/2006/relationships/hyperlink" Target="https://www.aliexpress.com/item/1005005444256360.html?spm=a2g0o.order_detail.order_detail_item.2.76e6f19cBhTcOT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liexpress.com/item/1005006180128211.html?spm=a2g0o.order_detail.order_detail_item.3.745bf19cdOju7y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1005005967766159.html?spm=a2g0o.order_list.order_list_main.22.7e6c1802IHW53Z" TargetMode="External"/><Relationship Id="rId9" Type="http://schemas.openxmlformats.org/officeDocument/2006/relationships/hyperlink" Target="https://www.aliexpress.com/item/1005005407773040.html?spm=a2g0o.order_list.order_list_main.4.163736961HpVXs&amp;gatewayAdapt=glo2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S24"/>
  <sheetViews>
    <sheetView zoomScale="85" zoomScaleNormal="85" workbookViewId="0">
      <selection activeCell="A24" sqref="A24"/>
    </sheetView>
  </sheetViews>
  <sheetFormatPr defaultColWidth="9.109375" defaultRowHeight="13.8" x14ac:dyDescent="0.25"/>
  <cols>
    <col min="1" max="1" width="27.5546875" style="2" customWidth="1"/>
    <col min="2" max="2" width="24.77734375" style="15" customWidth="1"/>
    <col min="3" max="3" width="9.6640625" style="7" customWidth="1"/>
    <col min="4" max="5" width="10.21875" style="26" customWidth="1"/>
    <col min="6" max="6" width="10.21875" style="7" customWidth="1"/>
    <col min="7" max="7" width="18" style="2" customWidth="1"/>
    <col min="8" max="9" width="11.5546875" style="2" customWidth="1"/>
    <col min="10" max="10" width="18.88671875" style="2" customWidth="1"/>
    <col min="11" max="11" width="11.5546875" style="2" customWidth="1"/>
    <col min="12" max="12" width="25.88671875" style="1" customWidth="1"/>
    <col min="13" max="15" width="9.109375" style="1"/>
    <col min="16" max="16" width="11.77734375" style="1" customWidth="1"/>
    <col min="17" max="17" width="13.44140625" style="1" customWidth="1"/>
    <col min="18" max="16384" width="9.109375" style="1"/>
  </cols>
  <sheetData>
    <row r="1" spans="1:19" ht="55.95" customHeight="1" thickBot="1" x14ac:dyDescent="0.3">
      <c r="A1" s="32" t="s">
        <v>0</v>
      </c>
      <c r="B1" s="33" t="s">
        <v>35</v>
      </c>
      <c r="C1" s="34" t="s">
        <v>2</v>
      </c>
      <c r="D1" s="35" t="s">
        <v>52</v>
      </c>
      <c r="E1" s="35" t="s">
        <v>68</v>
      </c>
      <c r="F1" s="36" t="s">
        <v>56</v>
      </c>
      <c r="G1" s="37" t="s">
        <v>3</v>
      </c>
      <c r="H1" s="37" t="s">
        <v>8</v>
      </c>
      <c r="I1" s="37" t="s">
        <v>4</v>
      </c>
      <c r="J1" s="37" t="s">
        <v>5</v>
      </c>
      <c r="K1" s="37" t="s">
        <v>6</v>
      </c>
      <c r="L1" s="37" t="s">
        <v>11</v>
      </c>
      <c r="M1" s="38" t="s">
        <v>46</v>
      </c>
      <c r="N1" s="39"/>
      <c r="O1" s="40" t="s">
        <v>45</v>
      </c>
      <c r="P1" s="41"/>
      <c r="Q1" s="42" t="s">
        <v>55</v>
      </c>
      <c r="R1" s="2"/>
      <c r="S1" s="2"/>
    </row>
    <row r="2" spans="1:19" ht="14.4" thickBot="1" x14ac:dyDescent="0.3">
      <c r="A2" s="4" t="s">
        <v>1</v>
      </c>
      <c r="C2" s="7">
        <v>1</v>
      </c>
      <c r="D2" s="26">
        <v>1</v>
      </c>
      <c r="F2" s="24">
        <f>IF((C2*$Q$2 - D2)&gt;0,(C2*$Q$2 - D2),0)</f>
        <v>11</v>
      </c>
      <c r="G2" s="2">
        <v>60</v>
      </c>
      <c r="H2" s="2">
        <v>10</v>
      </c>
      <c r="I2" s="2">
        <f>G2/H2</f>
        <v>6</v>
      </c>
      <c r="J2" s="2">
        <f>I2*C2</f>
        <v>6</v>
      </c>
      <c r="K2" s="2" t="s">
        <v>7</v>
      </c>
      <c r="L2" s="2"/>
      <c r="M2" s="20">
        <f xml:space="preserve"> SUM(J2:J22)</f>
        <v>24.09566666666667</v>
      </c>
      <c r="N2" s="21" t="s">
        <v>36</v>
      </c>
      <c r="O2" s="22">
        <f>SUM(J2:J32)</f>
        <v>32.425666666666672</v>
      </c>
      <c r="P2" s="23" t="s">
        <v>36</v>
      </c>
      <c r="Q2" s="2">
        <v>12</v>
      </c>
      <c r="R2" s="2"/>
      <c r="S2" s="2"/>
    </row>
    <row r="3" spans="1:19" ht="42" x14ac:dyDescent="0.3">
      <c r="A3" s="4" t="s">
        <v>67</v>
      </c>
      <c r="C3" s="7">
        <v>1</v>
      </c>
      <c r="D3" s="26">
        <v>15</v>
      </c>
      <c r="E3" s="29"/>
      <c r="F3" s="24">
        <f t="shared" ref="F3:F24" si="0">IF((C3*$Q$2 - D3)&gt;0,(C3*$Q$2 - D3),0)</f>
        <v>0</v>
      </c>
      <c r="G3" s="2">
        <v>11.37</v>
      </c>
      <c r="H3" s="2">
        <v>3</v>
      </c>
      <c r="I3" s="2">
        <f t="shared" ref="I3:I16" si="1">G3/H3</f>
        <v>3.7899999999999996</v>
      </c>
      <c r="J3" s="2">
        <f t="shared" ref="J3:J19" si="2">I3*C3</f>
        <v>3.7899999999999996</v>
      </c>
      <c r="K3" s="2" t="s">
        <v>9</v>
      </c>
      <c r="L3" s="3" t="s">
        <v>10</v>
      </c>
    </row>
    <row r="4" spans="1:19" ht="14.4" x14ac:dyDescent="0.3">
      <c r="A4" s="4" t="s">
        <v>13</v>
      </c>
      <c r="C4" s="7">
        <v>1</v>
      </c>
      <c r="D4" s="26">
        <v>4</v>
      </c>
      <c r="E4" s="29">
        <v>30</v>
      </c>
      <c r="F4" s="24">
        <f t="shared" si="0"/>
        <v>8</v>
      </c>
      <c r="G4" s="2">
        <v>3.29</v>
      </c>
      <c r="H4" s="2">
        <v>10</v>
      </c>
      <c r="I4" s="2">
        <f t="shared" si="1"/>
        <v>0.32900000000000001</v>
      </c>
      <c r="J4" s="2">
        <f t="shared" si="2"/>
        <v>0.32900000000000001</v>
      </c>
      <c r="K4" s="2" t="s">
        <v>9</v>
      </c>
      <c r="L4" s="3" t="s">
        <v>12</v>
      </c>
    </row>
    <row r="5" spans="1:19" ht="14.4" x14ac:dyDescent="0.3">
      <c r="A5" s="4" t="s">
        <v>14</v>
      </c>
      <c r="C5" s="7">
        <v>1</v>
      </c>
      <c r="D5" s="26">
        <v>0</v>
      </c>
      <c r="E5" s="29">
        <v>15</v>
      </c>
      <c r="F5" s="24">
        <f t="shared" si="0"/>
        <v>12</v>
      </c>
      <c r="G5" s="2">
        <v>3.06</v>
      </c>
      <c r="H5" s="2">
        <v>5</v>
      </c>
      <c r="I5" s="2">
        <f>G5/H5</f>
        <v>0.61199999999999999</v>
      </c>
      <c r="J5" s="2">
        <f>I5*C5</f>
        <v>0.61199999999999999</v>
      </c>
      <c r="K5" s="2" t="s">
        <v>9</v>
      </c>
      <c r="L5" s="3" t="s">
        <v>15</v>
      </c>
    </row>
    <row r="6" spans="1:19" ht="14.4" x14ac:dyDescent="0.3">
      <c r="A6" s="4" t="s">
        <v>38</v>
      </c>
      <c r="B6" s="15" t="s">
        <v>39</v>
      </c>
      <c r="C6" s="7">
        <v>1</v>
      </c>
      <c r="D6" s="26">
        <v>12</v>
      </c>
      <c r="E6" s="29">
        <v>50</v>
      </c>
      <c r="F6" s="24">
        <f t="shared" si="0"/>
        <v>0</v>
      </c>
      <c r="G6" s="2">
        <v>1.8</v>
      </c>
      <c r="H6" s="2">
        <v>20</v>
      </c>
      <c r="I6" s="2">
        <f>G6/H6</f>
        <v>0.09</v>
      </c>
      <c r="J6" s="2">
        <f>I6*C6</f>
        <v>0.09</v>
      </c>
      <c r="K6" s="2" t="s">
        <v>9</v>
      </c>
      <c r="L6" s="3" t="s">
        <v>40</v>
      </c>
    </row>
    <row r="7" spans="1:19" ht="35.4" x14ac:dyDescent="0.3">
      <c r="A7" s="4" t="s">
        <v>17</v>
      </c>
      <c r="C7" s="7">
        <v>1</v>
      </c>
      <c r="D7" s="26">
        <v>12</v>
      </c>
      <c r="E7" s="29">
        <v>12</v>
      </c>
      <c r="F7" s="24">
        <f t="shared" si="0"/>
        <v>0</v>
      </c>
      <c r="G7" s="2">
        <v>2.99</v>
      </c>
      <c r="H7" s="2">
        <v>1</v>
      </c>
      <c r="I7" s="2">
        <f>G7/H7</f>
        <v>2.99</v>
      </c>
      <c r="J7" s="2">
        <f>I7*C7</f>
        <v>2.99</v>
      </c>
      <c r="K7" s="2" t="s">
        <v>9</v>
      </c>
      <c r="L7" s="3" t="s">
        <v>16</v>
      </c>
    </row>
    <row r="8" spans="1:19" ht="34.799999999999997" x14ac:dyDescent="0.25">
      <c r="A8" s="25" t="s">
        <v>29</v>
      </c>
      <c r="B8" s="15" t="s">
        <v>51</v>
      </c>
      <c r="C8" s="7">
        <v>1</v>
      </c>
      <c r="D8" s="26">
        <v>5</v>
      </c>
      <c r="E8" s="29">
        <v>25</v>
      </c>
      <c r="F8" s="24">
        <f t="shared" si="0"/>
        <v>7</v>
      </c>
      <c r="G8" s="2">
        <v>2.4700000000000002</v>
      </c>
      <c r="H8" s="2">
        <v>10</v>
      </c>
      <c r="I8" s="2">
        <f>G8/H8</f>
        <v>0.24700000000000003</v>
      </c>
      <c r="J8" s="2">
        <f>I8*C8</f>
        <v>0.24700000000000003</v>
      </c>
    </row>
    <row r="9" spans="1:19" s="13" customFormat="1" ht="14.4" x14ac:dyDescent="0.3">
      <c r="A9" s="19" t="s">
        <v>48</v>
      </c>
      <c r="B9" s="16" t="s">
        <v>49</v>
      </c>
      <c r="C9" s="12">
        <v>1</v>
      </c>
      <c r="D9" s="26">
        <v>4</v>
      </c>
      <c r="E9" s="29">
        <v>12</v>
      </c>
      <c r="F9" s="24">
        <f t="shared" si="0"/>
        <v>8</v>
      </c>
      <c r="G9" s="11">
        <v>32</v>
      </c>
      <c r="H9" s="11">
        <v>12</v>
      </c>
      <c r="I9" s="11">
        <f t="shared" ref="I9:I11" si="3">G9/H9</f>
        <v>2.6666666666666665</v>
      </c>
      <c r="J9" s="11">
        <f t="shared" ref="J9:J11" si="4">I9*C9</f>
        <v>2.6666666666666665</v>
      </c>
      <c r="K9" s="11" t="s">
        <v>47</v>
      </c>
      <c r="L9" s="14"/>
    </row>
    <row r="10" spans="1:19" s="13" customFormat="1" ht="14.4" x14ac:dyDescent="0.3">
      <c r="A10" s="19" t="s">
        <v>62</v>
      </c>
      <c r="B10" s="16" t="s">
        <v>63</v>
      </c>
      <c r="C10" s="12">
        <v>1</v>
      </c>
      <c r="D10" s="26">
        <v>7</v>
      </c>
      <c r="E10" s="29">
        <v>12</v>
      </c>
      <c r="F10" s="24">
        <f t="shared" si="0"/>
        <v>5</v>
      </c>
      <c r="G10" s="11">
        <v>19</v>
      </c>
      <c r="H10" s="11">
        <v>12</v>
      </c>
      <c r="I10" s="11">
        <f t="shared" si="3"/>
        <v>1.5833333333333333</v>
      </c>
      <c r="J10" s="11">
        <f t="shared" si="4"/>
        <v>1.5833333333333333</v>
      </c>
      <c r="K10" s="11" t="s">
        <v>47</v>
      </c>
      <c r="L10" s="14"/>
    </row>
    <row r="11" spans="1:19" ht="42" x14ac:dyDescent="0.3">
      <c r="A11" s="19" t="s">
        <v>64</v>
      </c>
      <c r="B11" s="15" t="s">
        <v>50</v>
      </c>
      <c r="C11" s="7">
        <v>1</v>
      </c>
      <c r="D11" s="26">
        <v>5</v>
      </c>
      <c r="E11" s="29">
        <v>19</v>
      </c>
      <c r="F11" s="24">
        <f t="shared" si="0"/>
        <v>7</v>
      </c>
      <c r="G11" s="2">
        <v>17.3</v>
      </c>
      <c r="H11" s="11">
        <v>10</v>
      </c>
      <c r="I11" s="2">
        <f t="shared" si="3"/>
        <v>1.73</v>
      </c>
      <c r="J11" s="2">
        <f t="shared" si="4"/>
        <v>1.73</v>
      </c>
      <c r="K11" s="2" t="s">
        <v>65</v>
      </c>
      <c r="L11" s="3"/>
    </row>
    <row r="12" spans="1:19" ht="46.8" x14ac:dyDescent="0.3">
      <c r="A12" s="9" t="s">
        <v>69</v>
      </c>
      <c r="B12" s="15" t="s">
        <v>37</v>
      </c>
      <c r="C12" s="7">
        <v>7</v>
      </c>
      <c r="D12" s="26">
        <v>50</v>
      </c>
      <c r="E12" s="29">
        <v>100</v>
      </c>
      <c r="F12" s="24">
        <f t="shared" si="0"/>
        <v>34</v>
      </c>
      <c r="G12" s="2">
        <v>5.69</v>
      </c>
      <c r="H12" s="2">
        <v>100</v>
      </c>
      <c r="I12" s="2">
        <f t="shared" si="1"/>
        <v>5.6900000000000006E-2</v>
      </c>
      <c r="J12" s="2">
        <f t="shared" si="2"/>
        <v>0.39830000000000004</v>
      </c>
      <c r="K12" s="2" t="s">
        <v>9</v>
      </c>
      <c r="L12" s="3" t="s">
        <v>20</v>
      </c>
    </row>
    <row r="13" spans="1:19" ht="28.2" x14ac:dyDescent="0.3">
      <c r="A13" s="6" t="s">
        <v>58</v>
      </c>
      <c r="B13" s="17" t="s">
        <v>61</v>
      </c>
      <c r="C13" s="7">
        <v>2</v>
      </c>
      <c r="D13" s="26">
        <v>5</v>
      </c>
      <c r="E13" s="29">
        <v>36</v>
      </c>
      <c r="F13" s="24">
        <f t="shared" si="0"/>
        <v>19</v>
      </c>
      <c r="G13" s="2">
        <v>2.48</v>
      </c>
      <c r="H13" s="2">
        <v>50</v>
      </c>
      <c r="I13" s="2">
        <f t="shared" ref="I13:I14" si="5">G13/H13</f>
        <v>4.9599999999999998E-2</v>
      </c>
      <c r="J13" s="2">
        <f t="shared" ref="J13:J14" si="6">I13*C13</f>
        <v>9.9199999999999997E-2</v>
      </c>
      <c r="L13" s="3"/>
    </row>
    <row r="14" spans="1:19" ht="28.2" x14ac:dyDescent="0.3">
      <c r="A14" s="6" t="s">
        <v>57</v>
      </c>
      <c r="B14" s="17" t="s">
        <v>59</v>
      </c>
      <c r="C14" s="7">
        <v>1</v>
      </c>
      <c r="D14" s="26">
        <v>10</v>
      </c>
      <c r="E14" s="29">
        <v>36</v>
      </c>
      <c r="F14" s="24">
        <f t="shared" si="0"/>
        <v>2</v>
      </c>
      <c r="G14" s="2">
        <v>2.48</v>
      </c>
      <c r="H14" s="2">
        <v>50</v>
      </c>
      <c r="I14" s="2">
        <f t="shared" si="5"/>
        <v>4.9599999999999998E-2</v>
      </c>
      <c r="J14" s="2">
        <f t="shared" si="6"/>
        <v>4.9599999999999998E-2</v>
      </c>
      <c r="L14" s="3"/>
    </row>
    <row r="15" spans="1:19" ht="14.4" x14ac:dyDescent="0.3">
      <c r="A15" s="5" t="s">
        <v>18</v>
      </c>
      <c r="B15" s="15" t="s">
        <v>24</v>
      </c>
      <c r="C15" s="7">
        <v>3</v>
      </c>
      <c r="D15" s="26">
        <v>50</v>
      </c>
      <c r="E15" s="29" t="s">
        <v>74</v>
      </c>
      <c r="F15" s="24">
        <f t="shared" si="0"/>
        <v>0</v>
      </c>
      <c r="G15" s="2">
        <v>2.48</v>
      </c>
      <c r="H15" s="2">
        <v>50</v>
      </c>
      <c r="I15" s="2">
        <f t="shared" si="1"/>
        <v>4.9599999999999998E-2</v>
      </c>
      <c r="J15" s="2">
        <f t="shared" si="2"/>
        <v>0.14879999999999999</v>
      </c>
      <c r="K15" s="2" t="s">
        <v>9</v>
      </c>
      <c r="L15" s="3" t="s">
        <v>19</v>
      </c>
    </row>
    <row r="16" spans="1:19" ht="14.4" x14ac:dyDescent="0.3">
      <c r="A16" s="5" t="s">
        <v>22</v>
      </c>
      <c r="B16" s="15" t="s">
        <v>60</v>
      </c>
      <c r="C16" s="7">
        <v>1</v>
      </c>
      <c r="D16" s="26">
        <v>35</v>
      </c>
      <c r="E16" s="29" t="s">
        <v>74</v>
      </c>
      <c r="F16" s="24">
        <f t="shared" si="0"/>
        <v>0</v>
      </c>
      <c r="G16" s="2">
        <v>2.69</v>
      </c>
      <c r="H16" s="2">
        <v>25</v>
      </c>
      <c r="I16" s="2">
        <f t="shared" si="1"/>
        <v>0.1076</v>
      </c>
      <c r="J16" s="2">
        <f t="shared" si="2"/>
        <v>0.1076</v>
      </c>
      <c r="K16" s="2" t="s">
        <v>9</v>
      </c>
      <c r="L16" s="3" t="s">
        <v>27</v>
      </c>
    </row>
    <row r="17" spans="1:14" ht="22.95" customHeight="1" x14ac:dyDescent="0.3">
      <c r="A17" s="5" t="s">
        <v>23</v>
      </c>
      <c r="B17" s="15" t="s">
        <v>30</v>
      </c>
      <c r="C17" s="7">
        <v>1</v>
      </c>
      <c r="D17" s="26">
        <v>4</v>
      </c>
      <c r="E17" s="29">
        <v>20</v>
      </c>
      <c r="F17" s="24">
        <f t="shared" si="0"/>
        <v>8</v>
      </c>
      <c r="G17" s="2">
        <v>5.55</v>
      </c>
      <c r="H17" s="2">
        <v>20</v>
      </c>
      <c r="I17" s="2">
        <f t="shared" ref="I17:I24" si="7">G17/H17</f>
        <v>0.27749999999999997</v>
      </c>
      <c r="J17" s="2">
        <f t="shared" si="2"/>
        <v>0.27749999999999997</v>
      </c>
      <c r="K17" s="2" t="s">
        <v>9</v>
      </c>
      <c r="L17" s="3" t="s">
        <v>21</v>
      </c>
    </row>
    <row r="18" spans="1:14" ht="27.6" x14ac:dyDescent="0.25">
      <c r="A18" s="8" t="s">
        <v>33</v>
      </c>
      <c r="B18" s="15" t="s">
        <v>30</v>
      </c>
      <c r="C18" s="2">
        <v>1</v>
      </c>
      <c r="D18" s="27">
        <v>6</v>
      </c>
      <c r="E18" s="43">
        <v>10</v>
      </c>
      <c r="F18" s="24">
        <f t="shared" si="0"/>
        <v>6</v>
      </c>
      <c r="G18" s="2">
        <v>3</v>
      </c>
      <c r="H18" s="2">
        <v>10</v>
      </c>
      <c r="I18" s="2">
        <f t="shared" si="7"/>
        <v>0.3</v>
      </c>
      <c r="J18" s="2">
        <f t="shared" si="2"/>
        <v>0.3</v>
      </c>
    </row>
    <row r="19" spans="1:14" ht="27.6" x14ac:dyDescent="0.25">
      <c r="A19" s="8" t="s">
        <v>34</v>
      </c>
      <c r="B19" s="15" t="s">
        <v>31</v>
      </c>
      <c r="C19" s="7">
        <v>1</v>
      </c>
      <c r="D19" s="26">
        <v>1</v>
      </c>
      <c r="E19" s="29" t="s">
        <v>70</v>
      </c>
      <c r="F19" s="24">
        <f t="shared" si="0"/>
        <v>11</v>
      </c>
      <c r="G19" s="2">
        <v>1.7</v>
      </c>
      <c r="H19" s="2">
        <v>10</v>
      </c>
      <c r="I19" s="2">
        <f t="shared" si="7"/>
        <v>0.16999999999999998</v>
      </c>
      <c r="J19" s="2">
        <f t="shared" si="2"/>
        <v>0.16999999999999998</v>
      </c>
    </row>
    <row r="20" spans="1:14" ht="46.95" customHeight="1" x14ac:dyDescent="0.3">
      <c r="A20" s="18" t="s">
        <v>66</v>
      </c>
      <c r="B20" s="15" t="s">
        <v>26</v>
      </c>
      <c r="C20" s="7">
        <v>1</v>
      </c>
      <c r="D20" s="26">
        <v>0</v>
      </c>
      <c r="E20" s="30" t="s">
        <v>71</v>
      </c>
      <c r="F20" s="24">
        <f t="shared" si="0"/>
        <v>12</v>
      </c>
      <c r="G20" s="2">
        <v>2.52</v>
      </c>
      <c r="H20" s="2">
        <v>10</v>
      </c>
      <c r="I20" s="2">
        <f t="shared" si="7"/>
        <v>0.252</v>
      </c>
      <c r="J20" s="2">
        <f>I20*C20</f>
        <v>0.252</v>
      </c>
      <c r="K20" s="2" t="s">
        <v>9</v>
      </c>
      <c r="L20" s="3" t="s">
        <v>25</v>
      </c>
    </row>
    <row r="21" spans="1:14" ht="41.4" x14ac:dyDescent="0.25">
      <c r="A21" s="18" t="s">
        <v>72</v>
      </c>
      <c r="B21" s="15" t="s">
        <v>32</v>
      </c>
      <c r="C21" s="7">
        <v>1</v>
      </c>
      <c r="D21" s="26">
        <v>3</v>
      </c>
      <c r="E21" s="31" t="s">
        <v>73</v>
      </c>
      <c r="F21" s="24">
        <f t="shared" si="0"/>
        <v>9</v>
      </c>
      <c r="G21" s="2">
        <v>6.89</v>
      </c>
      <c r="H21" s="2">
        <v>30</v>
      </c>
      <c r="I21" s="2">
        <f t="shared" si="7"/>
        <v>0.22966666666666666</v>
      </c>
      <c r="J21" s="2">
        <f>I21*C21</f>
        <v>0.22966666666666666</v>
      </c>
      <c r="K21" s="2" t="s">
        <v>9</v>
      </c>
    </row>
    <row r="22" spans="1:14" ht="37.799999999999997" x14ac:dyDescent="0.25">
      <c r="A22" s="18" t="s">
        <v>28</v>
      </c>
      <c r="C22" s="7">
        <v>81</v>
      </c>
      <c r="D22" s="26">
        <v>300</v>
      </c>
      <c r="F22" s="28">
        <f t="shared" si="0"/>
        <v>672</v>
      </c>
      <c r="G22" s="2">
        <v>25</v>
      </c>
      <c r="H22" s="2">
        <v>1000</v>
      </c>
      <c r="I22" s="2">
        <f t="shared" si="7"/>
        <v>2.5000000000000001E-2</v>
      </c>
      <c r="J22" s="2">
        <f>I22*C22</f>
        <v>2.0249999999999999</v>
      </c>
      <c r="N22" s="1" t="s">
        <v>54</v>
      </c>
    </row>
    <row r="23" spans="1:14" x14ac:dyDescent="0.25">
      <c r="A23" s="10" t="s">
        <v>43</v>
      </c>
      <c r="B23" s="15" t="s">
        <v>44</v>
      </c>
      <c r="C23" s="7">
        <v>3</v>
      </c>
      <c r="D23" s="26">
        <f>5*3</f>
        <v>15</v>
      </c>
      <c r="F23" s="24">
        <f t="shared" si="0"/>
        <v>21</v>
      </c>
      <c r="G23" s="2">
        <v>5.55</v>
      </c>
      <c r="H23" s="2">
        <v>5</v>
      </c>
      <c r="I23" s="2">
        <f t="shared" si="7"/>
        <v>1.1099999999999999</v>
      </c>
      <c r="J23" s="2">
        <f>I23*C23</f>
        <v>3.3299999999999996</v>
      </c>
      <c r="N23" s="1" t="s">
        <v>53</v>
      </c>
    </row>
    <row r="24" spans="1:14" x14ac:dyDescent="0.25">
      <c r="A24" s="10" t="s">
        <v>41</v>
      </c>
      <c r="C24" s="7">
        <v>1</v>
      </c>
      <c r="D24" s="26">
        <v>15</v>
      </c>
      <c r="F24" s="24">
        <f t="shared" si="0"/>
        <v>0</v>
      </c>
      <c r="G24" s="2">
        <v>5</v>
      </c>
      <c r="H24" s="2">
        <v>1</v>
      </c>
      <c r="I24" s="2">
        <f t="shared" si="7"/>
        <v>5</v>
      </c>
      <c r="J24" s="2">
        <f>I24*C24</f>
        <v>5</v>
      </c>
      <c r="K24" s="2" t="s">
        <v>42</v>
      </c>
    </row>
  </sheetData>
  <mergeCells count="2">
    <mergeCell ref="M1:N1"/>
    <mergeCell ref="O1:P1"/>
  </mergeCells>
  <conditionalFormatting sqref="G26">
    <cfRule type="expression" priority="4">
      <formula>"&lt;=0"</formula>
    </cfRule>
  </conditionalFormatting>
  <conditionalFormatting sqref="F2:F21 F23:F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L3" r:id="rId1" xr:uid="{33387EAB-8744-4D8B-926A-6BE291147F34}"/>
    <hyperlink ref="L4" r:id="rId2" xr:uid="{63DF1DB5-FEDD-4019-8B20-384B1FB1E39F}"/>
    <hyperlink ref="L5" r:id="rId3" xr:uid="{4E889353-B6EA-42A2-B4D8-BD783D0EA633}"/>
    <hyperlink ref="L7" r:id="rId4" xr:uid="{5EE8AE98-7876-491C-89D2-8B0FC7B7233B}"/>
    <hyperlink ref="L15" r:id="rId5" xr:uid="{5272150E-141C-42E8-8EA9-C0388674BB56}"/>
    <hyperlink ref="L12" r:id="rId6" xr:uid="{AF10FF31-2FBE-420A-BB7E-2C9251F91A51}"/>
    <hyperlink ref="L20" r:id="rId7" xr:uid="{BD993A7E-0641-474A-9337-D2EA6E6C79D0}"/>
    <hyperlink ref="L17" r:id="rId8" xr:uid="{19B9DB6E-463B-4258-92E1-D58D6904296D}"/>
    <hyperlink ref="L6" r:id="rId9" xr:uid="{0691DBB2-397F-448A-A5FB-298B08402DD4}"/>
  </hyperlinks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C79C-7A8C-4CAD-ACE6-DCF82D7771DE}">
  <dimension ref="A1:P57"/>
  <sheetViews>
    <sheetView tabSelected="1" workbookViewId="0">
      <selection activeCell="O7" sqref="O7"/>
    </sheetView>
  </sheetViews>
  <sheetFormatPr defaultRowHeight="14.4" x14ac:dyDescent="0.3"/>
  <cols>
    <col min="1" max="1" width="17" customWidth="1"/>
    <col min="3" max="5" width="11.33203125" customWidth="1"/>
    <col min="6" max="6" width="10.5546875" bestFit="1" customWidth="1"/>
    <col min="9" max="9" width="10.5546875" bestFit="1" customWidth="1"/>
    <col min="10" max="10" width="17.109375" customWidth="1"/>
    <col min="15" max="15" width="10.5546875" bestFit="1" customWidth="1"/>
  </cols>
  <sheetData>
    <row r="1" spans="1:16" ht="15" thickBot="1" x14ac:dyDescent="0.35">
      <c r="A1" s="51" t="s">
        <v>75</v>
      </c>
      <c r="B1" s="51"/>
      <c r="C1" s="51"/>
      <c r="D1" s="50" t="s">
        <v>83</v>
      </c>
      <c r="E1" s="50">
        <f>SUM(B3:B42)</f>
        <v>710</v>
      </c>
      <c r="F1" s="49"/>
      <c r="G1" s="52" t="s">
        <v>76</v>
      </c>
      <c r="H1" s="52"/>
      <c r="I1" s="52"/>
      <c r="J1" s="52"/>
      <c r="K1" t="s">
        <v>83</v>
      </c>
      <c r="L1" s="47">
        <f>SUM(H3:H75)+SUM(N3:N75)</f>
        <v>897.67000000000041</v>
      </c>
      <c r="M1" s="53" t="s">
        <v>104</v>
      </c>
      <c r="N1" s="52"/>
      <c r="O1" s="52"/>
      <c r="P1" s="52"/>
    </row>
    <row r="2" spans="1:16" x14ac:dyDescent="0.3">
      <c r="A2" s="46" t="s">
        <v>77</v>
      </c>
      <c r="B2" s="46" t="s">
        <v>78</v>
      </c>
      <c r="C2" s="46" t="s">
        <v>138</v>
      </c>
      <c r="D2" s="46"/>
      <c r="E2" s="46"/>
      <c r="F2" s="46" t="s">
        <v>79</v>
      </c>
      <c r="G2" s="46" t="s">
        <v>80</v>
      </c>
      <c r="H2" s="46" t="s">
        <v>78</v>
      </c>
      <c r="I2" s="46" t="s">
        <v>79</v>
      </c>
      <c r="J2" s="46" t="s">
        <v>84</v>
      </c>
      <c r="K2" s="46"/>
      <c r="L2" s="46"/>
      <c r="M2" s="46" t="s">
        <v>80</v>
      </c>
      <c r="N2" s="46" t="s">
        <v>78</v>
      </c>
      <c r="O2" s="46" t="s">
        <v>79</v>
      </c>
      <c r="P2" s="46" t="s">
        <v>84</v>
      </c>
    </row>
    <row r="3" spans="1:16" x14ac:dyDescent="0.3">
      <c r="A3" t="s">
        <v>125</v>
      </c>
      <c r="B3">
        <v>70</v>
      </c>
      <c r="F3" s="45">
        <v>45636</v>
      </c>
      <c r="G3" t="s">
        <v>9</v>
      </c>
      <c r="H3">
        <v>111</v>
      </c>
      <c r="I3" s="44">
        <v>45653</v>
      </c>
      <c r="J3" s="44" t="s">
        <v>85</v>
      </c>
      <c r="M3" t="s">
        <v>9</v>
      </c>
      <c r="N3">
        <v>25.6</v>
      </c>
      <c r="O3" s="45">
        <v>45609</v>
      </c>
      <c r="P3" s="44" t="s">
        <v>96</v>
      </c>
    </row>
    <row r="4" spans="1:16" x14ac:dyDescent="0.3">
      <c r="A4" t="s">
        <v>126</v>
      </c>
      <c r="B4">
        <v>70</v>
      </c>
      <c r="F4" s="45">
        <v>45608</v>
      </c>
      <c r="G4" t="s">
        <v>81</v>
      </c>
      <c r="H4">
        <f>14.69*2+12.69*2</f>
        <v>54.76</v>
      </c>
      <c r="I4" s="44">
        <v>45649</v>
      </c>
      <c r="J4" s="44" t="s">
        <v>86</v>
      </c>
      <c r="M4" t="s">
        <v>123</v>
      </c>
      <c r="N4">
        <v>139</v>
      </c>
      <c r="O4" s="44">
        <v>45350</v>
      </c>
      <c r="P4" t="s">
        <v>124</v>
      </c>
    </row>
    <row r="5" spans="1:16" x14ac:dyDescent="0.3">
      <c r="A5" t="s">
        <v>136</v>
      </c>
      <c r="B5">
        <v>40</v>
      </c>
      <c r="G5" t="s">
        <v>82</v>
      </c>
      <c r="H5">
        <v>76</v>
      </c>
      <c r="I5" s="44">
        <v>45649</v>
      </c>
      <c r="J5" s="44" t="s">
        <v>87</v>
      </c>
      <c r="N5">
        <v>60</v>
      </c>
      <c r="P5" t="s">
        <v>140</v>
      </c>
    </row>
    <row r="6" spans="1:16" x14ac:dyDescent="0.3">
      <c r="A6" t="s">
        <v>127</v>
      </c>
      <c r="B6">
        <v>0</v>
      </c>
      <c r="C6" s="48" t="s">
        <v>130</v>
      </c>
      <c r="D6" s="48"/>
      <c r="E6" s="48"/>
      <c r="G6" t="s">
        <v>47</v>
      </c>
      <c r="H6">
        <v>63.4</v>
      </c>
      <c r="I6" s="44">
        <v>45649</v>
      </c>
      <c r="J6" s="44" t="s">
        <v>98</v>
      </c>
    </row>
    <row r="7" spans="1:16" x14ac:dyDescent="0.3">
      <c r="A7" t="s">
        <v>128</v>
      </c>
      <c r="B7">
        <v>40</v>
      </c>
      <c r="G7" t="s">
        <v>9</v>
      </c>
      <c r="H7">
        <v>20.100000000000001</v>
      </c>
      <c r="I7" t="s">
        <v>88</v>
      </c>
      <c r="J7" s="44" t="s">
        <v>89</v>
      </c>
    </row>
    <row r="8" spans="1:16" x14ac:dyDescent="0.3">
      <c r="A8" t="s">
        <v>129</v>
      </c>
      <c r="B8">
        <v>20</v>
      </c>
      <c r="C8" s="48" t="s">
        <v>131</v>
      </c>
      <c r="D8" s="48"/>
      <c r="E8" s="48"/>
      <c r="G8" t="s">
        <v>9</v>
      </c>
      <c r="H8">
        <v>8.16</v>
      </c>
      <c r="I8" s="45">
        <v>45637</v>
      </c>
      <c r="J8" s="44" t="s">
        <v>90</v>
      </c>
    </row>
    <row r="9" spans="1:16" x14ac:dyDescent="0.3">
      <c r="A9" t="s">
        <v>132</v>
      </c>
      <c r="B9">
        <v>70</v>
      </c>
      <c r="G9" t="s">
        <v>9</v>
      </c>
      <c r="H9">
        <v>2.75</v>
      </c>
      <c r="I9" s="45">
        <v>45636</v>
      </c>
      <c r="J9" s="44" t="s">
        <v>91</v>
      </c>
    </row>
    <row r="10" spans="1:16" x14ac:dyDescent="0.3">
      <c r="A10" t="s">
        <v>133</v>
      </c>
      <c r="B10">
        <v>100</v>
      </c>
      <c r="F10" s="45">
        <v>45647</v>
      </c>
      <c r="G10" t="s">
        <v>9</v>
      </c>
      <c r="H10">
        <v>5.15</v>
      </c>
      <c r="I10" s="45">
        <v>45636</v>
      </c>
      <c r="J10" s="44" t="s">
        <v>91</v>
      </c>
    </row>
    <row r="11" spans="1:16" x14ac:dyDescent="0.3">
      <c r="A11" t="s">
        <v>134</v>
      </c>
      <c r="B11">
        <v>100</v>
      </c>
      <c r="F11" s="45">
        <v>45647</v>
      </c>
      <c r="G11" t="s">
        <v>9</v>
      </c>
      <c r="H11">
        <v>1.89</v>
      </c>
      <c r="I11" s="45">
        <v>45636</v>
      </c>
      <c r="J11" s="44" t="s">
        <v>92</v>
      </c>
    </row>
    <row r="12" spans="1:16" x14ac:dyDescent="0.3">
      <c r="A12" t="s">
        <v>135</v>
      </c>
      <c r="B12">
        <v>100</v>
      </c>
      <c r="F12" s="45">
        <v>45647</v>
      </c>
      <c r="G12" t="s">
        <v>9</v>
      </c>
      <c r="H12">
        <v>25.45</v>
      </c>
      <c r="I12" s="45">
        <v>45636</v>
      </c>
      <c r="J12" s="44" t="s">
        <v>93</v>
      </c>
    </row>
    <row r="13" spans="1:16" x14ac:dyDescent="0.3">
      <c r="A13" t="s">
        <v>137</v>
      </c>
      <c r="B13">
        <v>100</v>
      </c>
      <c r="G13" t="s">
        <v>9</v>
      </c>
      <c r="H13">
        <v>4.32</v>
      </c>
      <c r="I13" s="45">
        <v>45618</v>
      </c>
      <c r="J13" s="44" t="s">
        <v>93</v>
      </c>
    </row>
    <row r="14" spans="1:16" x14ac:dyDescent="0.3">
      <c r="G14" t="s">
        <v>9</v>
      </c>
      <c r="H14">
        <v>6.44</v>
      </c>
      <c r="I14" s="45">
        <v>45578</v>
      </c>
      <c r="J14" s="44" t="s">
        <v>94</v>
      </c>
    </row>
    <row r="15" spans="1:16" x14ac:dyDescent="0.3">
      <c r="G15" t="s">
        <v>9</v>
      </c>
      <c r="H15">
        <v>14.6</v>
      </c>
      <c r="I15" s="45">
        <v>45578</v>
      </c>
      <c r="J15" s="44" t="s">
        <v>95</v>
      </c>
    </row>
    <row r="16" spans="1:16" x14ac:dyDescent="0.3">
      <c r="G16" t="s">
        <v>9</v>
      </c>
      <c r="H16">
        <v>2.73</v>
      </c>
      <c r="I16" s="45">
        <v>45565</v>
      </c>
      <c r="J16" s="44" t="s">
        <v>94</v>
      </c>
    </row>
    <row r="17" spans="7:13" x14ac:dyDescent="0.3">
      <c r="G17" t="s">
        <v>9</v>
      </c>
      <c r="H17">
        <v>1.99</v>
      </c>
      <c r="I17" s="45">
        <v>45565</v>
      </c>
      <c r="J17" s="44" t="s">
        <v>91</v>
      </c>
      <c r="M17" t="s">
        <v>139</v>
      </c>
    </row>
    <row r="18" spans="7:13" x14ac:dyDescent="0.3">
      <c r="G18" t="s">
        <v>9</v>
      </c>
      <c r="H18">
        <v>11.16</v>
      </c>
      <c r="I18" s="45">
        <v>45565</v>
      </c>
      <c r="J18" s="44" t="s">
        <v>97</v>
      </c>
    </row>
    <row r="19" spans="7:13" x14ac:dyDescent="0.3">
      <c r="G19" t="s">
        <v>9</v>
      </c>
      <c r="H19">
        <v>17.25</v>
      </c>
      <c r="I19" s="45">
        <v>45565</v>
      </c>
      <c r="J19" s="44" t="s">
        <v>99</v>
      </c>
    </row>
    <row r="20" spans="7:13" x14ac:dyDescent="0.3">
      <c r="G20" t="s">
        <v>9</v>
      </c>
      <c r="H20">
        <v>6.74</v>
      </c>
      <c r="I20" s="45">
        <v>45565</v>
      </c>
      <c r="J20" s="44" t="s">
        <v>100</v>
      </c>
    </row>
    <row r="21" spans="7:13" x14ac:dyDescent="0.3">
      <c r="G21" t="s">
        <v>9</v>
      </c>
      <c r="H21">
        <v>4.46</v>
      </c>
      <c r="I21" s="45">
        <v>45565</v>
      </c>
      <c r="J21" s="44" t="s">
        <v>101</v>
      </c>
    </row>
    <row r="22" spans="7:13" x14ac:dyDescent="0.3">
      <c r="G22" t="s">
        <v>9</v>
      </c>
      <c r="H22">
        <v>13.8</v>
      </c>
      <c r="I22" s="45">
        <v>45555</v>
      </c>
      <c r="J22" s="44" t="s">
        <v>102</v>
      </c>
    </row>
    <row r="23" spans="7:13" x14ac:dyDescent="0.3">
      <c r="G23" t="s">
        <v>9</v>
      </c>
      <c r="H23">
        <v>13.7</v>
      </c>
      <c r="I23" s="45">
        <v>45543</v>
      </c>
      <c r="J23" s="44" t="s">
        <v>103</v>
      </c>
    </row>
    <row r="24" spans="7:13" x14ac:dyDescent="0.3">
      <c r="G24" t="s">
        <v>9</v>
      </c>
      <c r="H24">
        <v>27.22</v>
      </c>
      <c r="I24" s="45">
        <v>45543</v>
      </c>
      <c r="J24" s="44" t="s">
        <v>105</v>
      </c>
    </row>
    <row r="25" spans="7:13" x14ac:dyDescent="0.3">
      <c r="G25" t="s">
        <v>9</v>
      </c>
      <c r="H25">
        <v>11.37</v>
      </c>
      <c r="I25" s="45">
        <v>45438</v>
      </c>
      <c r="J25" s="44" t="s">
        <v>99</v>
      </c>
    </row>
    <row r="26" spans="7:13" x14ac:dyDescent="0.3">
      <c r="G26" t="s">
        <v>9</v>
      </c>
      <c r="H26">
        <v>2.48</v>
      </c>
      <c r="I26" s="45">
        <v>45438</v>
      </c>
      <c r="J26" s="44" t="s">
        <v>91</v>
      </c>
    </row>
    <row r="27" spans="7:13" x14ac:dyDescent="0.3">
      <c r="G27" t="s">
        <v>9</v>
      </c>
      <c r="H27">
        <v>2.9</v>
      </c>
      <c r="I27" s="45">
        <v>45438</v>
      </c>
      <c r="J27" s="44" t="s">
        <v>91</v>
      </c>
    </row>
    <row r="28" spans="7:13" x14ac:dyDescent="0.3">
      <c r="G28" t="s">
        <v>9</v>
      </c>
      <c r="H28">
        <v>18.21</v>
      </c>
      <c r="I28" s="45">
        <v>45438</v>
      </c>
      <c r="J28" s="44" t="s">
        <v>106</v>
      </c>
    </row>
    <row r="29" spans="7:13" x14ac:dyDescent="0.3">
      <c r="G29" t="s">
        <v>9</v>
      </c>
      <c r="H29">
        <v>4.24</v>
      </c>
      <c r="I29" s="45">
        <v>45438</v>
      </c>
      <c r="J29" s="44" t="s">
        <v>101</v>
      </c>
    </row>
    <row r="30" spans="7:13" x14ac:dyDescent="0.3">
      <c r="G30" t="s">
        <v>9</v>
      </c>
      <c r="H30">
        <v>5.44</v>
      </c>
      <c r="I30" s="45">
        <v>45425</v>
      </c>
      <c r="J30" s="44" t="s">
        <v>91</v>
      </c>
    </row>
    <row r="31" spans="7:13" x14ac:dyDescent="0.3">
      <c r="G31" t="s">
        <v>9</v>
      </c>
      <c r="H31">
        <v>16.37</v>
      </c>
      <c r="I31" s="45">
        <v>45425</v>
      </c>
      <c r="J31" s="44" t="s">
        <v>95</v>
      </c>
    </row>
    <row r="32" spans="7:13" x14ac:dyDescent="0.3">
      <c r="G32" t="s">
        <v>9</v>
      </c>
      <c r="H32">
        <v>22.23</v>
      </c>
      <c r="I32" s="45">
        <v>45416</v>
      </c>
      <c r="J32" s="44" t="s">
        <v>107</v>
      </c>
    </row>
    <row r="33" spans="7:10" x14ac:dyDescent="0.3">
      <c r="G33" t="s">
        <v>9</v>
      </c>
      <c r="H33">
        <v>4.5999999999999996</v>
      </c>
      <c r="I33" s="45">
        <v>45416</v>
      </c>
      <c r="J33" s="44" t="s">
        <v>108</v>
      </c>
    </row>
    <row r="34" spans="7:10" x14ac:dyDescent="0.3">
      <c r="G34" t="s">
        <v>9</v>
      </c>
      <c r="H34">
        <v>3.7</v>
      </c>
      <c r="I34" s="45">
        <v>45396</v>
      </c>
      <c r="J34" s="44" t="s">
        <v>109</v>
      </c>
    </row>
    <row r="35" spans="7:10" x14ac:dyDescent="0.3">
      <c r="G35" t="s">
        <v>9</v>
      </c>
      <c r="H35">
        <v>8</v>
      </c>
      <c r="I35" s="45">
        <v>45388</v>
      </c>
      <c r="J35" s="44" t="s">
        <v>110</v>
      </c>
    </row>
    <row r="36" spans="7:10" x14ac:dyDescent="0.3">
      <c r="G36" t="s">
        <v>9</v>
      </c>
      <c r="H36">
        <v>6.1</v>
      </c>
      <c r="I36" s="45">
        <v>45388</v>
      </c>
      <c r="J36" t="s">
        <v>111</v>
      </c>
    </row>
    <row r="37" spans="7:10" x14ac:dyDescent="0.3">
      <c r="G37" t="s">
        <v>9</v>
      </c>
      <c r="H37">
        <v>2.54</v>
      </c>
      <c r="I37" s="45">
        <v>45388</v>
      </c>
      <c r="J37" s="44" t="s">
        <v>112</v>
      </c>
    </row>
    <row r="38" spans="7:10" x14ac:dyDescent="0.3">
      <c r="G38" t="s">
        <v>9</v>
      </c>
      <c r="H38">
        <v>3.32</v>
      </c>
      <c r="I38" s="45">
        <v>45388</v>
      </c>
      <c r="J38" s="44" t="s">
        <v>114</v>
      </c>
    </row>
    <row r="39" spans="7:10" x14ac:dyDescent="0.3">
      <c r="G39" t="s">
        <v>9</v>
      </c>
      <c r="H39">
        <v>3.24</v>
      </c>
      <c r="I39" s="45">
        <v>45388</v>
      </c>
      <c r="J39" s="44" t="s">
        <v>113</v>
      </c>
    </row>
    <row r="40" spans="7:10" x14ac:dyDescent="0.3">
      <c r="G40" t="s">
        <v>9</v>
      </c>
      <c r="H40">
        <v>2.69</v>
      </c>
      <c r="I40" s="45">
        <v>45382</v>
      </c>
      <c r="J40" s="44" t="s">
        <v>119</v>
      </c>
    </row>
    <row r="41" spans="7:10" x14ac:dyDescent="0.3">
      <c r="G41" t="s">
        <v>9</v>
      </c>
      <c r="H41">
        <v>2.44</v>
      </c>
      <c r="I41" s="45">
        <v>45382</v>
      </c>
      <c r="J41" s="44" t="s">
        <v>115</v>
      </c>
    </row>
    <row r="42" spans="7:10" x14ac:dyDescent="0.3">
      <c r="G42" t="s">
        <v>9</v>
      </c>
      <c r="H42">
        <v>8.4600000000000009</v>
      </c>
      <c r="I42" s="45">
        <v>45372</v>
      </c>
      <c r="J42" s="44" t="s">
        <v>113</v>
      </c>
    </row>
    <row r="43" spans="7:10" x14ac:dyDescent="0.3">
      <c r="G43" t="s">
        <v>9</v>
      </c>
      <c r="H43">
        <v>3.51</v>
      </c>
      <c r="I43" s="45">
        <v>45372</v>
      </c>
      <c r="J43" s="44" t="s">
        <v>116</v>
      </c>
    </row>
    <row r="44" spans="7:10" x14ac:dyDescent="0.3">
      <c r="G44" t="s">
        <v>9</v>
      </c>
      <c r="H44">
        <v>4.2699999999999996</v>
      </c>
      <c r="I44" s="45">
        <v>45372</v>
      </c>
      <c r="J44" s="44" t="s">
        <v>116</v>
      </c>
    </row>
    <row r="45" spans="7:10" x14ac:dyDescent="0.3">
      <c r="G45" t="s">
        <v>9</v>
      </c>
      <c r="H45">
        <v>1.6</v>
      </c>
      <c r="I45" s="45">
        <v>45372</v>
      </c>
      <c r="J45" s="44" t="s">
        <v>117</v>
      </c>
    </row>
    <row r="46" spans="7:10" x14ac:dyDescent="0.3">
      <c r="G46" t="s">
        <v>9</v>
      </c>
      <c r="H46">
        <v>5.43</v>
      </c>
      <c r="I46" s="45">
        <v>45372</v>
      </c>
      <c r="J46" s="44" t="s">
        <v>118</v>
      </c>
    </row>
    <row r="47" spans="7:10" x14ac:dyDescent="0.3">
      <c r="G47" t="s">
        <v>9</v>
      </c>
      <c r="H47">
        <v>2.23</v>
      </c>
      <c r="I47" s="45">
        <v>45372</v>
      </c>
      <c r="J47" s="44" t="s">
        <v>115</v>
      </c>
    </row>
    <row r="48" spans="7:10" x14ac:dyDescent="0.3">
      <c r="G48" t="s">
        <v>9</v>
      </c>
      <c r="H48">
        <v>1.1299999999999999</v>
      </c>
      <c r="I48" s="45">
        <v>45372</v>
      </c>
      <c r="J48" s="44" t="s">
        <v>120</v>
      </c>
    </row>
    <row r="49" spans="7:10" x14ac:dyDescent="0.3">
      <c r="G49" t="s">
        <v>9</v>
      </c>
      <c r="H49">
        <v>1.91</v>
      </c>
      <c r="I49" s="45">
        <v>45372</v>
      </c>
      <c r="J49" s="44" t="s">
        <v>120</v>
      </c>
    </row>
    <row r="50" spans="7:10" x14ac:dyDescent="0.3">
      <c r="G50" t="s">
        <v>9</v>
      </c>
      <c r="H50">
        <v>1.81</v>
      </c>
      <c r="I50" s="45">
        <v>45372</v>
      </c>
      <c r="J50" s="44" t="s">
        <v>120</v>
      </c>
    </row>
    <row r="51" spans="7:10" x14ac:dyDescent="0.3">
      <c r="G51" t="s">
        <v>9</v>
      </c>
      <c r="H51">
        <v>5.46</v>
      </c>
      <c r="I51" s="45">
        <v>45361</v>
      </c>
      <c r="J51" s="44" t="s">
        <v>103</v>
      </c>
    </row>
    <row r="52" spans="7:10" x14ac:dyDescent="0.3">
      <c r="G52" t="s">
        <v>9</v>
      </c>
      <c r="H52">
        <v>5.72</v>
      </c>
      <c r="I52" s="45">
        <v>45361</v>
      </c>
      <c r="J52" s="44" t="s">
        <v>121</v>
      </c>
    </row>
    <row r="53" spans="7:10" x14ac:dyDescent="0.3">
      <c r="G53" t="s">
        <v>9</v>
      </c>
      <c r="H53">
        <v>2.0099999999999998</v>
      </c>
      <c r="I53" s="45">
        <v>45361</v>
      </c>
      <c r="J53" s="44" t="s">
        <v>122</v>
      </c>
    </row>
    <row r="54" spans="7:10" x14ac:dyDescent="0.3">
      <c r="G54" t="s">
        <v>9</v>
      </c>
      <c r="H54">
        <v>6.54</v>
      </c>
      <c r="I54" s="45">
        <v>45353</v>
      </c>
      <c r="J54" s="44" t="s">
        <v>99</v>
      </c>
    </row>
    <row r="55" spans="7:10" x14ac:dyDescent="0.3">
      <c r="G55" t="s">
        <v>9</v>
      </c>
      <c r="H55">
        <v>2.09</v>
      </c>
      <c r="I55" s="45">
        <v>45353</v>
      </c>
      <c r="J55" s="44" t="s">
        <v>116</v>
      </c>
    </row>
    <row r="56" spans="7:10" x14ac:dyDescent="0.3">
      <c r="G56" t="s">
        <v>9</v>
      </c>
      <c r="H56">
        <v>6.34</v>
      </c>
      <c r="I56" s="45">
        <v>45353</v>
      </c>
      <c r="J56" s="44" t="s">
        <v>49</v>
      </c>
    </row>
    <row r="57" spans="7:10" x14ac:dyDescent="0.3">
      <c r="G57" t="s">
        <v>9</v>
      </c>
      <c r="H57">
        <v>1.62</v>
      </c>
      <c r="I57" s="45">
        <v>45353</v>
      </c>
      <c r="J57" s="44" t="s">
        <v>116</v>
      </c>
    </row>
  </sheetData>
  <mergeCells count="3">
    <mergeCell ref="A1:C1"/>
    <mergeCell ref="M1:P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Fragiacomo Fabio (IFI DC ATV BP TMS)</dc:creator>
  <cp:lastModifiedBy>Fragiacomo Fabio (IFI DC ATV BP TMS)</cp:lastModifiedBy>
  <dcterms:created xsi:type="dcterms:W3CDTF">2019-10-17T11:21:27Z</dcterms:created>
  <dcterms:modified xsi:type="dcterms:W3CDTF">2024-12-27T17:28:14Z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