
<file path=[Content_Types].xml><?xml version="1.0" encoding="utf-8"?>
<Types xmlns="http://schemas.openxmlformats.org/package/2006/content-types">
  <Override PartName="/xl/embeddings/oleObject8.bin" ContentType="application/vnd.openxmlformats-officedocument.oleObject"/>
  <Override PartName="/xl/embeddings/oleObject14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mbeddings/oleObject20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docProps/core.xml" ContentType="application/vnd.openxmlformats-package.core-properties+xml"/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15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3" activeTab="9"/>
  </bookViews>
  <sheets>
    <sheet name="GS3D-DS1" sheetId="1" r:id="rId1"/>
    <sheet name="GS3D-DS2" sheetId="4" r:id="rId2"/>
    <sheet name="GS3D-DS3" sheetId="5" r:id="rId3"/>
    <sheet name="GS3D-DS4" sheetId="6" r:id="rId4"/>
    <sheet name="GS4D-DS1" sheetId="7" r:id="rId5"/>
    <sheet name="GS4D-DS2" sheetId="8" r:id="rId6"/>
    <sheet name="GS4D-DS3" sheetId="9" r:id="rId7"/>
    <sheet name="GS4D-DS4" sheetId="10" r:id="rId8"/>
    <sheet name="LSF-DS1" sheetId="2" r:id="rId9"/>
    <sheet name="LSF-DS2" sheetId="3" r:id="rId10"/>
    <sheet name="LSF-DS3" sheetId="11" r:id="rId11"/>
  </sheets>
  <definedNames>
    <definedName name="_xlnm.Print_Area" localSheetId="10">'LSF-DS3'!$A$1:$N$30</definedName>
  </definedNames>
  <calcPr calcId="125725"/>
</workbook>
</file>

<file path=xl/calcChain.xml><?xml version="1.0" encoding="utf-8"?>
<calcChain xmlns="http://schemas.openxmlformats.org/spreadsheetml/2006/main">
  <c r="B27" i="11"/>
  <c r="E24"/>
  <c r="C21"/>
  <c r="E23" s="1"/>
  <c r="F23" s="1"/>
  <c r="B21"/>
  <c r="F27" s="1"/>
  <c r="A21"/>
  <c r="B26" s="1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F21" s="1"/>
  <c r="D4"/>
  <c r="E21" s="1"/>
  <c r="C27" s="1"/>
  <c r="C4"/>
  <c r="D21" s="1"/>
  <c r="C26" s="1"/>
  <c r="C21" i="3"/>
  <c r="E23" s="1"/>
  <c r="B21"/>
  <c r="F27" s="1"/>
  <c r="A21"/>
  <c r="B26" s="1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F21" s="1"/>
  <c r="D4"/>
  <c r="E21" s="1"/>
  <c r="C27" s="1"/>
  <c r="C4"/>
  <c r="D21" s="1"/>
  <c r="C26" s="1"/>
  <c r="F27" i="2"/>
  <c r="E27"/>
  <c r="E26"/>
  <c r="C27"/>
  <c r="B27"/>
  <c r="B26"/>
  <c r="F21" i="5"/>
  <c r="C21"/>
  <c r="D21"/>
  <c r="B21"/>
  <c r="I14"/>
  <c r="J14"/>
  <c r="H14"/>
  <c r="H13"/>
  <c r="E9" i="10"/>
  <c r="D9"/>
  <c r="C9"/>
  <c r="B9"/>
  <c r="E9" i="9"/>
  <c r="D9"/>
  <c r="C9"/>
  <c r="B9"/>
  <c r="E9" i="8"/>
  <c r="D9"/>
  <c r="C9"/>
  <c r="B9"/>
  <c r="I4" s="1"/>
  <c r="D49" i="7"/>
  <c r="B59"/>
  <c r="B57"/>
  <c r="B55"/>
  <c r="B53"/>
  <c r="B51"/>
  <c r="B49"/>
  <c r="G34"/>
  <c r="G40"/>
  <c r="G37"/>
  <c r="G43"/>
  <c r="C43"/>
  <c r="D43"/>
  <c r="E43"/>
  <c r="B43"/>
  <c r="C40"/>
  <c r="D40"/>
  <c r="E40"/>
  <c r="B40"/>
  <c r="C37"/>
  <c r="D37"/>
  <c r="E37"/>
  <c r="B37"/>
  <c r="C34"/>
  <c r="D34"/>
  <c r="E34"/>
  <c r="B34"/>
  <c r="B42"/>
  <c r="B20"/>
  <c r="H8" i="6"/>
  <c r="H9" s="1"/>
  <c r="H4"/>
  <c r="H3"/>
  <c r="H5" s="1"/>
  <c r="H8" i="5"/>
  <c r="H9" s="1"/>
  <c r="H4"/>
  <c r="H3"/>
  <c r="H5" s="1"/>
  <c r="H10" i="4"/>
  <c r="H8"/>
  <c r="H4"/>
  <c r="H9" s="1"/>
  <c r="H3"/>
  <c r="H5" s="1"/>
  <c r="I14" i="1"/>
  <c r="J14"/>
  <c r="H14"/>
  <c r="I10"/>
  <c r="J10"/>
  <c r="H10"/>
  <c r="J6"/>
  <c r="I6"/>
  <c r="H6"/>
  <c r="E9" i="7"/>
  <c r="D9"/>
  <c r="C9"/>
  <c r="B9"/>
  <c r="I16" s="1"/>
  <c r="D9" i="6"/>
  <c r="C9"/>
  <c r="B9"/>
  <c r="B17" s="1"/>
  <c r="D9" i="5"/>
  <c r="C9"/>
  <c r="B9"/>
  <c r="B17" s="1"/>
  <c r="D9" i="4"/>
  <c r="C9"/>
  <c r="B9"/>
  <c r="B17" s="1"/>
  <c r="C18" s="1"/>
  <c r="B23" i="2"/>
  <c r="C21"/>
  <c r="E23" s="1"/>
  <c r="B21"/>
  <c r="C4"/>
  <c r="A21"/>
  <c r="E24" s="1"/>
  <c r="E5"/>
  <c r="E6"/>
  <c r="E7"/>
  <c r="E8"/>
  <c r="E9"/>
  <c r="E10"/>
  <c r="E11"/>
  <c r="E12"/>
  <c r="E13"/>
  <c r="E14"/>
  <c r="E15"/>
  <c r="D5"/>
  <c r="D6"/>
  <c r="D7"/>
  <c r="D8"/>
  <c r="D9"/>
  <c r="D10"/>
  <c r="D11"/>
  <c r="D12"/>
  <c r="D13"/>
  <c r="D14"/>
  <c r="D15"/>
  <c r="C5"/>
  <c r="C6"/>
  <c r="C7"/>
  <c r="C8"/>
  <c r="C9"/>
  <c r="C10"/>
  <c r="C11"/>
  <c r="C12"/>
  <c r="C13"/>
  <c r="C14"/>
  <c r="C15"/>
  <c r="E4"/>
  <c r="D4"/>
  <c r="E21" s="1"/>
  <c r="C9" i="1"/>
  <c r="C12" s="1"/>
  <c r="D9"/>
  <c r="D12" s="1"/>
  <c r="B9"/>
  <c r="F26" i="11" l="1"/>
  <c r="E27"/>
  <c r="B23"/>
  <c r="C23" s="1"/>
  <c r="B24"/>
  <c r="E26"/>
  <c r="H26" s="1"/>
  <c r="C29" s="1"/>
  <c r="F23" i="3"/>
  <c r="E24"/>
  <c r="F26"/>
  <c r="B27"/>
  <c r="E27"/>
  <c r="B23"/>
  <c r="B24"/>
  <c r="E26"/>
  <c r="F26" i="2"/>
  <c r="F21"/>
  <c r="D21"/>
  <c r="C26" s="1"/>
  <c r="H26" s="1"/>
  <c r="I4" i="10"/>
  <c r="I8"/>
  <c r="I16"/>
  <c r="B17"/>
  <c r="B33" s="1"/>
  <c r="C34" s="1"/>
  <c r="I4" i="9"/>
  <c r="I8"/>
  <c r="I16"/>
  <c r="I17" s="1"/>
  <c r="B17"/>
  <c r="B33" s="1"/>
  <c r="E34" s="1"/>
  <c r="I8" i="8"/>
  <c r="I16"/>
  <c r="B17"/>
  <c r="B33" s="1"/>
  <c r="C34" s="1"/>
  <c r="H43" i="7"/>
  <c r="I8"/>
  <c r="I9" s="1"/>
  <c r="B17"/>
  <c r="I4"/>
  <c r="I6" i="6"/>
  <c r="C12" s="1"/>
  <c r="J6"/>
  <c r="D12" s="1"/>
  <c r="H6"/>
  <c r="J10"/>
  <c r="H10"/>
  <c r="I10"/>
  <c r="I6" i="5"/>
  <c r="C12" s="1"/>
  <c r="J6"/>
  <c r="H6"/>
  <c r="J10"/>
  <c r="H10"/>
  <c r="I10"/>
  <c r="D12"/>
  <c r="I6" i="4"/>
  <c r="C12" s="1"/>
  <c r="J6"/>
  <c r="D12" s="1"/>
  <c r="H6"/>
  <c r="J10"/>
  <c r="I10"/>
  <c r="B17" i="1"/>
  <c r="C18" s="1"/>
  <c r="H8"/>
  <c r="H4"/>
  <c r="H3"/>
  <c r="C18" i="6"/>
  <c r="D18"/>
  <c r="B18"/>
  <c r="D18" i="5"/>
  <c r="C18"/>
  <c r="B12"/>
  <c r="H12" s="1"/>
  <c r="B18"/>
  <c r="D18" i="4"/>
  <c r="B12"/>
  <c r="H12" s="1"/>
  <c r="H13" s="1"/>
  <c r="B18"/>
  <c r="F23" i="2"/>
  <c r="C29" s="1"/>
  <c r="B24"/>
  <c r="C23" s="1"/>
  <c r="H26" i="3" l="1"/>
  <c r="C29" s="1"/>
  <c r="F17" i="11"/>
  <c r="F15"/>
  <c r="F14"/>
  <c r="F13"/>
  <c r="F12"/>
  <c r="F11"/>
  <c r="F10"/>
  <c r="F9"/>
  <c r="F8"/>
  <c r="F7"/>
  <c r="F6"/>
  <c r="F5"/>
  <c r="F4"/>
  <c r="F18"/>
  <c r="F16"/>
  <c r="C23" i="3"/>
  <c r="F17" i="2"/>
  <c r="F4"/>
  <c r="F6"/>
  <c r="F8"/>
  <c r="F10"/>
  <c r="F12"/>
  <c r="F14"/>
  <c r="F16"/>
  <c r="F5"/>
  <c r="F7"/>
  <c r="F9"/>
  <c r="F11"/>
  <c r="F13"/>
  <c r="F15"/>
  <c r="F18"/>
  <c r="I17" i="10"/>
  <c r="D34"/>
  <c r="E34"/>
  <c r="I5"/>
  <c r="I9"/>
  <c r="B34"/>
  <c r="I5" i="9"/>
  <c r="K6" s="1"/>
  <c r="D11" s="1"/>
  <c r="L18"/>
  <c r="J18"/>
  <c r="K18"/>
  <c r="I18"/>
  <c r="B34"/>
  <c r="C34"/>
  <c r="I9"/>
  <c r="D34"/>
  <c r="I17" i="8"/>
  <c r="D34"/>
  <c r="E34"/>
  <c r="I5"/>
  <c r="I9"/>
  <c r="B34"/>
  <c r="I5" i="7"/>
  <c r="B33"/>
  <c r="I17"/>
  <c r="J10"/>
  <c r="L10"/>
  <c r="K10"/>
  <c r="I10"/>
  <c r="J6"/>
  <c r="C11" s="1"/>
  <c r="L6"/>
  <c r="E11" s="1"/>
  <c r="K6"/>
  <c r="D11" s="1"/>
  <c r="I6"/>
  <c r="B11" s="1"/>
  <c r="I14" i="4"/>
  <c r="J14"/>
  <c r="H14"/>
  <c r="H5" i="1"/>
  <c r="B12" s="1"/>
  <c r="H12" s="1"/>
  <c r="H13" s="1"/>
  <c r="B18"/>
  <c r="D18"/>
  <c r="F18" s="1"/>
  <c r="G18" s="1"/>
  <c r="H9"/>
  <c r="B12" i="6"/>
  <c r="H12" s="1"/>
  <c r="H13" s="1"/>
  <c r="F18"/>
  <c r="G18" s="1"/>
  <c r="F18" i="5"/>
  <c r="G18" s="1"/>
  <c r="B20"/>
  <c r="F18" i="4"/>
  <c r="G18" s="1"/>
  <c r="B20"/>
  <c r="B21" s="1"/>
  <c r="F17" i="3" l="1"/>
  <c r="F15"/>
  <c r="F14"/>
  <c r="F13"/>
  <c r="F12"/>
  <c r="F11"/>
  <c r="F10"/>
  <c r="F9"/>
  <c r="F8"/>
  <c r="F7"/>
  <c r="F6"/>
  <c r="F5"/>
  <c r="F4"/>
  <c r="F18"/>
  <c r="F16"/>
  <c r="L10" i="10"/>
  <c r="J10"/>
  <c r="K10"/>
  <c r="I10"/>
  <c r="L18"/>
  <c r="J18"/>
  <c r="K18"/>
  <c r="I18"/>
  <c r="G34"/>
  <c r="H34" s="1"/>
  <c r="L6"/>
  <c r="E11" s="1"/>
  <c r="J6"/>
  <c r="C11" s="1"/>
  <c r="K6"/>
  <c r="D11" s="1"/>
  <c r="I6"/>
  <c r="B11" s="1"/>
  <c r="I6" i="9"/>
  <c r="B11" s="1"/>
  <c r="J6"/>
  <c r="C11" s="1"/>
  <c r="L6"/>
  <c r="E11" s="1"/>
  <c r="I20"/>
  <c r="I12"/>
  <c r="L10"/>
  <c r="J10"/>
  <c r="K10"/>
  <c r="I10"/>
  <c r="G34"/>
  <c r="H34" s="1"/>
  <c r="L10" i="8"/>
  <c r="J10"/>
  <c r="K10"/>
  <c r="I10"/>
  <c r="L18"/>
  <c r="J18"/>
  <c r="K18"/>
  <c r="I18"/>
  <c r="G34"/>
  <c r="H34" s="1"/>
  <c r="L6"/>
  <c r="E11" s="1"/>
  <c r="J6"/>
  <c r="C11" s="1"/>
  <c r="K6"/>
  <c r="D11" s="1"/>
  <c r="I6"/>
  <c r="B11" s="1"/>
  <c r="J18" i="7"/>
  <c r="K18"/>
  <c r="I18"/>
  <c r="L18"/>
  <c r="B18"/>
  <c r="B36" s="1"/>
  <c r="I12"/>
  <c r="I13" s="1"/>
  <c r="I20"/>
  <c r="I21" s="1"/>
  <c r="H34"/>
  <c r="I14" i="6"/>
  <c r="J14"/>
  <c r="H14"/>
  <c r="B20" i="1"/>
  <c r="B21" s="1"/>
  <c r="D15"/>
  <c r="B20" i="6"/>
  <c r="B21" s="1"/>
  <c r="D15" i="5"/>
  <c r="B15"/>
  <c r="C15"/>
  <c r="C21" i="4"/>
  <c r="F21" s="1"/>
  <c r="G21" s="1"/>
  <c r="D21"/>
  <c r="D15"/>
  <c r="B15"/>
  <c r="C15"/>
  <c r="B27"/>
  <c r="B18" i="10" l="1"/>
  <c r="B36" s="1"/>
  <c r="B37" s="1"/>
  <c r="I20"/>
  <c r="I21" s="1"/>
  <c r="I12"/>
  <c r="I13" s="1"/>
  <c r="B18" i="9"/>
  <c r="B36" s="1"/>
  <c r="D37"/>
  <c r="E37"/>
  <c r="C37"/>
  <c r="I21"/>
  <c r="J22" s="1"/>
  <c r="I13"/>
  <c r="L14" s="1"/>
  <c r="E13" s="1"/>
  <c r="L22"/>
  <c r="K22"/>
  <c r="B37"/>
  <c r="B18" i="8"/>
  <c r="B36" s="1"/>
  <c r="E37" s="1"/>
  <c r="I20"/>
  <c r="I21" s="1"/>
  <c r="I12"/>
  <c r="I13" s="1"/>
  <c r="C37"/>
  <c r="J22" i="7"/>
  <c r="L22"/>
  <c r="K22"/>
  <c r="I22"/>
  <c r="J14"/>
  <c r="C13" s="1"/>
  <c r="L14"/>
  <c r="E13" s="1"/>
  <c r="K14"/>
  <c r="D13" s="1"/>
  <c r="I14"/>
  <c r="B13" s="1"/>
  <c r="B19" s="1"/>
  <c r="B39" s="1"/>
  <c r="D21" i="1"/>
  <c r="H37" i="7"/>
  <c r="G21" i="5"/>
  <c r="C21" i="1"/>
  <c r="C15"/>
  <c r="B27"/>
  <c r="F21"/>
  <c r="G21" s="1"/>
  <c r="D21" i="6"/>
  <c r="C21"/>
  <c r="D15"/>
  <c r="B15"/>
  <c r="C15"/>
  <c r="B23" i="5"/>
  <c r="B24" s="1"/>
  <c r="B27"/>
  <c r="B23" i="4"/>
  <c r="B24" s="1"/>
  <c r="D24"/>
  <c r="D37" i="10" l="1"/>
  <c r="E37"/>
  <c r="B49" s="1"/>
  <c r="C37"/>
  <c r="G37"/>
  <c r="H37" s="1"/>
  <c r="L22"/>
  <c r="J22"/>
  <c r="K22"/>
  <c r="I22"/>
  <c r="L14"/>
  <c r="E13" s="1"/>
  <c r="J14"/>
  <c r="C13" s="1"/>
  <c r="K14"/>
  <c r="D13" s="1"/>
  <c r="I14"/>
  <c r="B13" s="1"/>
  <c r="I14" i="9"/>
  <c r="B13" s="1"/>
  <c r="J14"/>
  <c r="C13" s="1"/>
  <c r="K14"/>
  <c r="D13" s="1"/>
  <c r="I22"/>
  <c r="B19"/>
  <c r="B39" s="1"/>
  <c r="B40" s="1"/>
  <c r="G37"/>
  <c r="H37" s="1"/>
  <c r="B49"/>
  <c r="B37" i="8"/>
  <c r="L22"/>
  <c r="J22"/>
  <c r="K22"/>
  <c r="I22"/>
  <c r="D37"/>
  <c r="L14"/>
  <c r="E13" s="1"/>
  <c r="J14"/>
  <c r="C13" s="1"/>
  <c r="K14"/>
  <c r="D13" s="1"/>
  <c r="I14"/>
  <c r="B13" s="1"/>
  <c r="G37"/>
  <c r="H37" s="1"/>
  <c r="B49"/>
  <c r="I24" i="7"/>
  <c r="I25" s="1"/>
  <c r="C24" i="4"/>
  <c r="F21" i="6"/>
  <c r="G21" s="1"/>
  <c r="B27"/>
  <c r="D24" i="5"/>
  <c r="B23" i="6"/>
  <c r="B24" s="1"/>
  <c r="C24" i="5"/>
  <c r="F24" i="4"/>
  <c r="G24" s="1"/>
  <c r="B31"/>
  <c r="B29"/>
  <c r="D27" s="1"/>
  <c r="F24" i="5" l="1"/>
  <c r="G24" s="1"/>
  <c r="I24" i="10"/>
  <c r="B19"/>
  <c r="B39" s="1"/>
  <c r="D40" s="1"/>
  <c r="I24" i="9"/>
  <c r="I25" s="1"/>
  <c r="D40"/>
  <c r="C40"/>
  <c r="E40"/>
  <c r="B55" s="1"/>
  <c r="I24" i="8"/>
  <c r="B19"/>
  <c r="B39" s="1"/>
  <c r="B40" s="1"/>
  <c r="J26" i="7"/>
  <c r="C15" s="1"/>
  <c r="L26"/>
  <c r="E15" s="1"/>
  <c r="K26"/>
  <c r="D15" s="1"/>
  <c r="I26"/>
  <c r="B15" s="1"/>
  <c r="B31" i="5"/>
  <c r="D24" i="6"/>
  <c r="C24"/>
  <c r="B29" i="5"/>
  <c r="D27" l="1"/>
  <c r="C40" i="10"/>
  <c r="E40"/>
  <c r="I25"/>
  <c r="J26" s="1"/>
  <c r="C15" s="1"/>
  <c r="B40"/>
  <c r="L26"/>
  <c r="E15" s="1"/>
  <c r="K26"/>
  <c r="D15" s="1"/>
  <c r="L26" i="9"/>
  <c r="E15" s="1"/>
  <c r="I26"/>
  <c r="B15" s="1"/>
  <c r="K26"/>
  <c r="D15" s="1"/>
  <c r="J26"/>
  <c r="C15" s="1"/>
  <c r="B51"/>
  <c r="G40"/>
  <c r="H40" s="1"/>
  <c r="D40" i="8"/>
  <c r="E40"/>
  <c r="C40"/>
  <c r="I25"/>
  <c r="J26" s="1"/>
  <c r="C15" s="1"/>
  <c r="G40"/>
  <c r="H40" s="1"/>
  <c r="B51"/>
  <c r="B55"/>
  <c r="L26"/>
  <c r="E15" s="1"/>
  <c r="H40" i="7"/>
  <c r="B31" i="6"/>
  <c r="F24"/>
  <c r="G24" s="1"/>
  <c r="B29"/>
  <c r="D27" s="1"/>
  <c r="B15" i="1"/>
  <c r="B23" s="1"/>
  <c r="I26" i="10" l="1"/>
  <c r="B15" s="1"/>
  <c r="B20" s="1"/>
  <c r="B42" s="1"/>
  <c r="G40"/>
  <c r="H40" s="1"/>
  <c r="B51"/>
  <c r="B55"/>
  <c r="B20" i="9"/>
  <c r="B42" s="1"/>
  <c r="B43" s="1"/>
  <c r="I26" i="8"/>
  <c r="B15" s="1"/>
  <c r="K26"/>
  <c r="D15" s="1"/>
  <c r="B20"/>
  <c r="B42" s="1"/>
  <c r="E43" s="1"/>
  <c r="C24" i="1"/>
  <c r="B24"/>
  <c r="D24"/>
  <c r="B43" i="10" l="1"/>
  <c r="C43"/>
  <c r="E43"/>
  <c r="D43"/>
  <c r="B53" s="1"/>
  <c r="D43" i="9"/>
  <c r="E43"/>
  <c r="B53" s="1"/>
  <c r="C43"/>
  <c r="G43"/>
  <c r="H43" s="1"/>
  <c r="B57"/>
  <c r="B59"/>
  <c r="D49" s="1"/>
  <c r="C43" i="8"/>
  <c r="B43"/>
  <c r="B57" s="1"/>
  <c r="D43"/>
  <c r="B53"/>
  <c r="B59"/>
  <c r="B29" i="1"/>
  <c r="F24"/>
  <c r="G24" s="1"/>
  <c r="B31"/>
  <c r="B57" i="10" l="1"/>
  <c r="B59"/>
  <c r="G43"/>
  <c r="H43" s="1"/>
  <c r="D49"/>
  <c r="G43" i="8"/>
  <c r="H43" s="1"/>
  <c r="D49"/>
  <c r="D27" i="1"/>
</calcChain>
</file>

<file path=xl/sharedStrings.xml><?xml version="1.0" encoding="utf-8"?>
<sst xmlns="http://schemas.openxmlformats.org/spreadsheetml/2006/main" count="394" uniqueCount="76">
  <si>
    <t>u1</t>
  </si>
  <si>
    <t>u2</t>
  </si>
  <si>
    <t>u3</t>
  </si>
  <si>
    <t>x</t>
  </si>
  <si>
    <t>y</t>
  </si>
  <si>
    <t>z</t>
  </si>
  <si>
    <t>V1 = u1</t>
  </si>
  <si>
    <t>u2·V1 =</t>
  </si>
  <si>
    <t>V1·V1 =</t>
  </si>
  <si>
    <t>u2·V1/V1·V1 =</t>
  </si>
  <si>
    <t>u3·V1 =</t>
  </si>
  <si>
    <t>u3·V1/V1·V1 =</t>
  </si>
  <si>
    <t>A = (u2·V1/V1·V1)*V1 =</t>
  </si>
  <si>
    <t>V2 = u2 - A</t>
  </si>
  <si>
    <t>V2 = u3 - B - C</t>
  </si>
  <si>
    <t>B = (u3·V1/V1·V1)*V1 =</t>
  </si>
  <si>
    <t>u3·V2 =</t>
  </si>
  <si>
    <t>u3·V2/V2·V2 =</t>
  </si>
  <si>
    <t>C = (u3·V2/V2·V2)*V2 =</t>
  </si>
  <si>
    <t xml:space="preserve">e1 = V1/||V1|| = </t>
  </si>
  <si>
    <t xml:space="preserve">||V1|| = </t>
  </si>
  <si>
    <t xml:space="preserve">||V2|| = </t>
  </si>
  <si>
    <t xml:space="preserve">e2 = V2/||V2|| = </t>
  </si>
  <si>
    <t xml:space="preserve">||V3|| = </t>
  </si>
  <si>
    <t xml:space="preserve">e3 = V3/||V3|| = </t>
  </si>
  <si>
    <t>V1 on V2</t>
  </si>
  <si>
    <t>V2 on V3</t>
  </si>
  <si>
    <t>V1 on V3</t>
  </si>
  <si>
    <t>Norms</t>
  </si>
  <si>
    <t>xy</t>
  </si>
  <si>
    <t>y^</t>
  </si>
  <si>
    <t>x²</t>
  </si>
  <si>
    <t>y²</t>
  </si>
  <si>
    <t>∑x</t>
  </si>
  <si>
    <t>∑y</t>
  </si>
  <si>
    <t>∑xy</t>
  </si>
  <si>
    <t>∑x²</t>
  </si>
  <si>
    <t>∑y²</t>
  </si>
  <si>
    <t>Walter Manger</t>
  </si>
  <si>
    <t>Gram-Schmidt Procedure (3D) - Data Set 1</t>
  </si>
  <si>
    <t>Gram-Schmidt Procedure (3D) - Data Set 2</t>
  </si>
  <si>
    <t>Gram-Schmidt Procedure (3D) - Data Set 4</t>
  </si>
  <si>
    <t>Gram-Schmidt Procedure (3D) - Data Set 3</t>
  </si>
  <si>
    <t>Gram-Schmidt Procedure (4D) - Data Set 1</t>
  </si>
  <si>
    <t>t</t>
  </si>
  <si>
    <t>u4</t>
  </si>
  <si>
    <t>u4·V3 =</t>
  </si>
  <si>
    <t>u4·V3/V3·V3 =</t>
  </si>
  <si>
    <t>V3 = u3 - B - C</t>
  </si>
  <si>
    <t>V4 = u4 -D - E - F</t>
  </si>
  <si>
    <t>u4·V1 =</t>
  </si>
  <si>
    <t>u4·V1/V1·V1 =</t>
  </si>
  <si>
    <t>D = (u4·V1/V1·V1)*V1 =</t>
  </si>
  <si>
    <t>u4·V2 =</t>
  </si>
  <si>
    <t>u4·V2/V2·V2 =</t>
  </si>
  <si>
    <t>E = (u4·V2/V2·V2)*V2 =</t>
  </si>
  <si>
    <t>F = (u4·V3/V3·V3)*V3 =</t>
  </si>
  <si>
    <t>V2·V2 =</t>
  </si>
  <si>
    <t>V3·V3 =</t>
  </si>
  <si>
    <t xml:space="preserve">||V4|| = </t>
  </si>
  <si>
    <t>V4·V4 =</t>
  </si>
  <si>
    <t>V1 on V4</t>
  </si>
  <si>
    <t>V2 on V4</t>
  </si>
  <si>
    <t>V3 on V4</t>
  </si>
  <si>
    <t>Gram-Schmidt Procedure (4D) - Data Set 2</t>
  </si>
  <si>
    <t>Gram-Schmidt Procedure (4D) - Data Set 3</t>
  </si>
  <si>
    <t>Gram-Schmidt Procedure (4D) - Data Set 4</t>
  </si>
  <si>
    <t>Points</t>
  </si>
  <si>
    <t xml:space="preserve">b = </t>
  </si>
  <si>
    <t xml:space="preserve"> - </t>
  </si>
  <si>
    <t xml:space="preserve"> = </t>
  </si>
  <si>
    <t>Least Square Forcasting - Data Set 1</t>
  </si>
  <si>
    <t>a = ybar - xbar*b =</t>
  </si>
  <si>
    <t>Forcasted at x -----------&gt;</t>
  </si>
  <si>
    <t>Least Square Forcasting - Data Set 2</t>
  </si>
  <si>
    <t>Least Square Forcasting - Data Set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</si>
</sst>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111111"/>
      <name val="Minion Pro Med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0" fontId="4" fillId="0" borderId="0" xfId="0" applyFont="1"/>
    <xf numFmtId="0" fontId="0" fillId="0" borderId="6" xfId="0" applyBorder="1" applyAlignment="1">
      <alignment horizontal="center"/>
    </xf>
    <xf numFmtId="0" fontId="3" fillId="4" borderId="5" xfId="3"/>
    <xf numFmtId="0" fontId="5" fillId="0" borderId="1" xfId="0" applyFont="1" applyBorder="1" applyAlignment="1">
      <alignment horizontal="center"/>
    </xf>
    <xf numFmtId="0" fontId="3" fillId="4" borderId="5" xfId="3" applyAlignment="1">
      <alignment horizontal="center"/>
    </xf>
    <xf numFmtId="0" fontId="2" fillId="3" borderId="7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49956255468069"/>
                  <c:y val="-8.392789442986294E-2"/>
                </c:manualLayout>
              </c:layout>
              <c:numFmt formatCode="General" sourceLinked="0"/>
            </c:trendlineLbl>
          </c:trendline>
          <c:xVal>
            <c:numRef>
              <c:f>'LSF-DS1'!$A$4:$A$15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'LSF-DS1'!$B$4:$B$15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</c:ser>
        <c:axId val="55675520"/>
        <c:axId val="55673984"/>
      </c:scatterChart>
      <c:valAx>
        <c:axId val="55675520"/>
        <c:scaling>
          <c:orientation val="minMax"/>
        </c:scaling>
        <c:axPos val="b"/>
        <c:numFmt formatCode="General" sourceLinked="1"/>
        <c:tickLblPos val="nextTo"/>
        <c:crossAx val="55673984"/>
        <c:crosses val="autoZero"/>
        <c:crossBetween val="midCat"/>
      </c:valAx>
      <c:valAx>
        <c:axId val="55673984"/>
        <c:scaling>
          <c:orientation val="minMax"/>
        </c:scaling>
        <c:axPos val="l"/>
        <c:majorGridlines/>
        <c:numFmt formatCode="General" sourceLinked="1"/>
        <c:tickLblPos val="nextTo"/>
        <c:crossAx val="5567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49956255468085"/>
                  <c:y val="-8.3927894429863037E-2"/>
                </c:manualLayout>
              </c:layout>
              <c:numFmt formatCode="General" sourceLinked="0"/>
            </c:trendlineLbl>
          </c:trendline>
          <c:xVal>
            <c:numRef>
              <c:f>'LSF-DS1'!$A$4:$A$15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'LSF-DS1'!$B$4:$B$15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</c:ser>
        <c:axId val="78051200"/>
        <c:axId val="78052736"/>
      </c:scatterChart>
      <c:valAx>
        <c:axId val="78051200"/>
        <c:scaling>
          <c:orientation val="minMax"/>
        </c:scaling>
        <c:axPos val="b"/>
        <c:numFmt formatCode="General" sourceLinked="1"/>
        <c:tickLblPos val="nextTo"/>
        <c:crossAx val="78052736"/>
        <c:crosses val="autoZero"/>
        <c:crossBetween val="midCat"/>
      </c:valAx>
      <c:valAx>
        <c:axId val="78052736"/>
        <c:scaling>
          <c:orientation val="minMax"/>
        </c:scaling>
        <c:axPos val="l"/>
        <c:majorGridlines/>
        <c:numFmt formatCode="General" sourceLinked="1"/>
        <c:tickLblPos val="nextTo"/>
        <c:crossAx val="7805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49956255468085"/>
                  <c:y val="-8.3927894429863037E-2"/>
                </c:manualLayout>
              </c:layout>
              <c:numFmt formatCode="General" sourceLinked="0"/>
            </c:trendlineLbl>
          </c:trendline>
          <c:xVal>
            <c:numRef>
              <c:f>'LSF-DS1'!$A$4:$A$15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'LSF-DS1'!$B$4:$B$15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</c:ser>
        <c:axId val="93955968"/>
        <c:axId val="93957504"/>
      </c:scatterChart>
      <c:valAx>
        <c:axId val="93955968"/>
        <c:scaling>
          <c:orientation val="minMax"/>
        </c:scaling>
        <c:axPos val="b"/>
        <c:numFmt formatCode="General" sourceLinked="1"/>
        <c:tickLblPos val="nextTo"/>
        <c:crossAx val="93957504"/>
        <c:crosses val="autoZero"/>
        <c:crossBetween val="midCat"/>
      </c:valAx>
      <c:valAx>
        <c:axId val="93957504"/>
        <c:scaling>
          <c:orientation val="minMax"/>
        </c:scaling>
        <c:axPos val="l"/>
        <c:majorGridlines/>
        <c:numFmt formatCode="General" sourceLinked="1"/>
        <c:tickLblPos val="nextTo"/>
        <c:crossAx val="9395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49956255468097"/>
                  <c:y val="-8.3927894429863092E-2"/>
                </c:manualLayout>
              </c:layout>
              <c:numFmt formatCode="General" sourceLinked="0"/>
            </c:trendlineLbl>
          </c:trendline>
          <c:xVal>
            <c:numRef>
              <c:f>'LSF-DS1'!$A$4:$A$15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'LSF-DS1'!$B$4:$B$15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</c:ser>
        <c:axId val="93343104"/>
        <c:axId val="93377664"/>
      </c:scatterChart>
      <c:valAx>
        <c:axId val="93343104"/>
        <c:scaling>
          <c:orientation val="minMax"/>
        </c:scaling>
        <c:axPos val="b"/>
        <c:numFmt formatCode="General" sourceLinked="1"/>
        <c:tickLblPos val="nextTo"/>
        <c:crossAx val="93377664"/>
        <c:crosses val="autoZero"/>
        <c:crossBetween val="midCat"/>
      </c:valAx>
      <c:valAx>
        <c:axId val="93377664"/>
        <c:scaling>
          <c:orientation val="minMax"/>
        </c:scaling>
        <c:axPos val="l"/>
        <c:majorGridlines/>
        <c:numFmt formatCode="General" sourceLinked="1"/>
        <c:tickLblPos val="nextTo"/>
        <c:crossAx val="9334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49956255468085"/>
                  <c:y val="-8.3927894429863037E-2"/>
                </c:manualLayout>
              </c:layout>
              <c:numFmt formatCode="General" sourceLinked="0"/>
            </c:trendlineLbl>
          </c:trendline>
          <c:xVal>
            <c:numRef>
              <c:f>'LSF-DS1'!$A$4:$A$15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'LSF-DS1'!$B$4:$B$15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</c:ser>
        <c:axId val="99940992"/>
        <c:axId val="103555456"/>
      </c:scatterChart>
      <c:valAx>
        <c:axId val="99940992"/>
        <c:scaling>
          <c:orientation val="minMax"/>
        </c:scaling>
        <c:axPos val="b"/>
        <c:numFmt formatCode="General" sourceLinked="1"/>
        <c:tickLblPos val="nextTo"/>
        <c:crossAx val="103555456"/>
        <c:crosses val="autoZero"/>
        <c:crossBetween val="midCat"/>
      </c:valAx>
      <c:valAx>
        <c:axId val="103555456"/>
        <c:scaling>
          <c:orientation val="minMax"/>
        </c:scaling>
        <c:axPos val="l"/>
        <c:majorGridlines/>
        <c:numFmt formatCode="General" sourceLinked="1"/>
        <c:tickLblPos val="nextTo"/>
        <c:crossAx val="9994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7.bin"/><Relationship Id="rId11" Type="http://schemas.openxmlformats.org/officeDocument/2006/relationships/oleObject" Target="../embeddings/oleObject12.bin"/><Relationship Id="rId5" Type="http://schemas.openxmlformats.org/officeDocument/2006/relationships/oleObject" Target="../embeddings/oleObject6.bin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5.bin"/><Relationship Id="rId9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6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15.bin"/><Relationship Id="rId11" Type="http://schemas.openxmlformats.org/officeDocument/2006/relationships/oleObject" Target="../embeddings/oleObject20.bin"/><Relationship Id="rId5" Type="http://schemas.openxmlformats.org/officeDocument/2006/relationships/oleObject" Target="../embeddings/oleObject14.bin"/><Relationship Id="rId10" Type="http://schemas.openxmlformats.org/officeDocument/2006/relationships/oleObject" Target="../embeddings/oleObject19.bin"/><Relationship Id="rId4" Type="http://schemas.openxmlformats.org/officeDocument/2006/relationships/oleObject" Target="../embeddings/oleObject13.bin"/><Relationship Id="rId9" Type="http://schemas.openxmlformats.org/officeDocument/2006/relationships/oleObject" Target="../embeddings/oleObject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view="pageLayout" zoomScaleNormal="100" workbookViewId="0">
      <selection activeCell="G3" sqref="G3:J14"/>
    </sheetView>
  </sheetViews>
  <sheetFormatPr defaultRowHeight="15"/>
  <cols>
    <col min="1" max="1" width="18.42578125" bestFit="1" customWidth="1"/>
    <col min="2" max="2" width="14.7109375" bestFit="1" customWidth="1"/>
    <col min="3" max="4" width="9.28515625" bestFit="1" customWidth="1"/>
    <col min="6" max="6" width="9.28515625" bestFit="1" customWidth="1"/>
    <col min="7" max="7" width="21.7109375" bestFit="1" customWidth="1"/>
    <col min="8" max="10" width="9.28515625" bestFit="1" customWidth="1"/>
  </cols>
  <sheetData>
    <row r="1" spans="1:10" s="13" customFormat="1" ht="23.25">
      <c r="A1" s="13" t="s">
        <v>39</v>
      </c>
      <c r="H1" s="13" t="s">
        <v>38</v>
      </c>
    </row>
    <row r="3" spans="1:10">
      <c r="B3" s="3" t="s">
        <v>3</v>
      </c>
      <c r="C3" s="3" t="s">
        <v>4</v>
      </c>
      <c r="D3" s="3" t="s">
        <v>5</v>
      </c>
      <c r="G3" t="s">
        <v>7</v>
      </c>
      <c r="H3" s="1">
        <f>B5*B9+C5*C9+D5*D9</f>
        <v>63</v>
      </c>
    </row>
    <row r="4" spans="1:10">
      <c r="A4" s="3" t="s">
        <v>0</v>
      </c>
      <c r="B4" s="7">
        <v>1</v>
      </c>
      <c r="C4" s="7">
        <v>2</v>
      </c>
      <c r="D4" s="7">
        <v>5</v>
      </c>
      <c r="G4" t="s">
        <v>8</v>
      </c>
      <c r="H4" s="1">
        <f>B9*B9+C9*C9+D9*D9</f>
        <v>30</v>
      </c>
    </row>
    <row r="5" spans="1:10">
      <c r="A5" s="3" t="s">
        <v>1</v>
      </c>
      <c r="B5" s="7">
        <v>0</v>
      </c>
      <c r="C5" s="7">
        <v>4</v>
      </c>
      <c r="D5" s="7">
        <v>11</v>
      </c>
      <c r="G5" t="s">
        <v>9</v>
      </c>
      <c r="H5" s="1">
        <f>H3/H4</f>
        <v>2.1</v>
      </c>
    </row>
    <row r="6" spans="1:10">
      <c r="A6" s="3" t="s">
        <v>2</v>
      </c>
      <c r="B6" s="7">
        <v>0</v>
      </c>
      <c r="C6" s="7">
        <v>2</v>
      </c>
      <c r="D6" s="7">
        <v>4</v>
      </c>
      <c r="G6" t="s">
        <v>12</v>
      </c>
      <c r="H6" s="3">
        <f>B9*$H$5</f>
        <v>2.1</v>
      </c>
      <c r="I6" s="3">
        <f>C9*$H$5</f>
        <v>4.2</v>
      </c>
      <c r="J6" s="3">
        <f>D9*$H$5</f>
        <v>10.5</v>
      </c>
    </row>
    <row r="8" spans="1:10">
      <c r="G8" t="s">
        <v>10</v>
      </c>
      <c r="H8" s="1">
        <f>B6*B9+C6*C9+D6*D9</f>
        <v>24</v>
      </c>
    </row>
    <row r="9" spans="1:10">
      <c r="A9" s="5" t="s">
        <v>6</v>
      </c>
      <c r="B9" s="8">
        <f>B4</f>
        <v>1</v>
      </c>
      <c r="C9" s="8">
        <f t="shared" ref="C9:D9" si="0">C4</f>
        <v>2</v>
      </c>
      <c r="D9" s="8">
        <f t="shared" si="0"/>
        <v>5</v>
      </c>
      <c r="G9" t="s">
        <v>11</v>
      </c>
      <c r="H9" s="1">
        <f>H8/H4</f>
        <v>0.8</v>
      </c>
    </row>
    <row r="10" spans="1:10">
      <c r="A10" s="4"/>
      <c r="B10" s="2"/>
      <c r="C10" s="2"/>
      <c r="D10" s="2"/>
      <c r="G10" t="s">
        <v>15</v>
      </c>
      <c r="H10" s="3">
        <f>$H$9*B9</f>
        <v>0.8</v>
      </c>
      <c r="I10" s="3">
        <f t="shared" ref="I10:J10" si="1">$H$9*C9</f>
        <v>1.6</v>
      </c>
      <c r="J10" s="3">
        <f t="shared" si="1"/>
        <v>4</v>
      </c>
    </row>
    <row r="12" spans="1:10">
      <c r="A12" s="3" t="s">
        <v>13</v>
      </c>
      <c r="B12" s="8">
        <f>B5-H6</f>
        <v>-2.1</v>
      </c>
      <c r="C12" s="8">
        <f>C5-I6</f>
        <v>-0.20000000000000018</v>
      </c>
      <c r="D12" s="8">
        <f>D5-J6</f>
        <v>0.5</v>
      </c>
      <c r="G12" t="s">
        <v>16</v>
      </c>
      <c r="H12" s="1">
        <f>B6*B12+C6*C12+D6*D12</f>
        <v>1.5999999999999996</v>
      </c>
    </row>
    <row r="13" spans="1:10">
      <c r="A13" s="6"/>
      <c r="B13" s="6"/>
      <c r="C13" s="6"/>
      <c r="D13" s="6"/>
      <c r="G13" t="s">
        <v>17</v>
      </c>
      <c r="H13" s="1">
        <f>H12/(B12*B12+C12*C12+D12*D12)</f>
        <v>0.34042553191489355</v>
      </c>
    </row>
    <row r="14" spans="1:10">
      <c r="G14" t="s">
        <v>18</v>
      </c>
      <c r="H14" s="3">
        <f>$H$13*B12</f>
        <v>-0.71489361702127652</v>
      </c>
      <c r="I14" s="3">
        <f t="shared" ref="I14:J14" si="2">$H$13*C12</f>
        <v>-6.8085106382978766E-2</v>
      </c>
      <c r="J14" s="3">
        <f t="shared" si="2"/>
        <v>0.17021276595744678</v>
      </c>
    </row>
    <row r="15" spans="1:10">
      <c r="A15" s="3" t="s">
        <v>14</v>
      </c>
      <c r="B15" s="8">
        <f>B6-H10-H14</f>
        <v>-8.5106382978723527E-2</v>
      </c>
      <c r="C15" s="8">
        <f t="shared" ref="C15:D15" si="3">C6-I10-I14</f>
        <v>0.46808510638297868</v>
      </c>
      <c r="D15" s="8">
        <f t="shared" si="3"/>
        <v>-0.17021276595744678</v>
      </c>
    </row>
    <row r="17" spans="1:7">
      <c r="A17" t="s">
        <v>20</v>
      </c>
      <c r="B17" s="1">
        <f>SQRT(B9*B9+C9*C9+D9*D9)</f>
        <v>5.4772255750516612</v>
      </c>
      <c r="F17" s="1" t="s">
        <v>28</v>
      </c>
    </row>
    <row r="18" spans="1:7">
      <c r="A18" t="s">
        <v>19</v>
      </c>
      <c r="B18" s="8">
        <f>B9/B17</f>
        <v>0.18257418583505536</v>
      </c>
      <c r="C18" s="8">
        <f>C9/B17</f>
        <v>0.36514837167011072</v>
      </c>
      <c r="D18" s="8">
        <f>D9/B17</f>
        <v>0.9128709291752769</v>
      </c>
      <c r="F18" s="8">
        <f>SQRT(B18*B18+C18*C18+D18*D18)</f>
        <v>1</v>
      </c>
      <c r="G18" s="12" t="str">
        <f>IF(F18=1, "Orthonormal", "Not Orthonormal")</f>
        <v>Orthonormal</v>
      </c>
    </row>
    <row r="19" spans="1:7">
      <c r="F19" s="1"/>
    </row>
    <row r="20" spans="1:7">
      <c r="A20" t="s">
        <v>21</v>
      </c>
      <c r="B20" s="1">
        <f>SQRT(B12*B12+C12*C12+D12*D12)</f>
        <v>2.16794833886788</v>
      </c>
      <c r="F20" s="1"/>
    </row>
    <row r="21" spans="1:7">
      <c r="A21" t="s">
        <v>22</v>
      </c>
      <c r="B21" s="8">
        <f>B12/B20</f>
        <v>-0.96865776843032936</v>
      </c>
      <c r="C21" s="8">
        <f>C12/B20</f>
        <v>-9.2253120802888583E-2</v>
      </c>
      <c r="D21" s="8">
        <f>D12/B20</f>
        <v>0.23063280200722128</v>
      </c>
      <c r="F21" s="8">
        <f>SQRT(B21*B21+C21*C21+D21*D21)</f>
        <v>1</v>
      </c>
      <c r="G21" s="12" t="str">
        <f>IF(F21=1, "Orthonormal", "Not Orthonormal")</f>
        <v>Orthonormal</v>
      </c>
    </row>
    <row r="22" spans="1:7">
      <c r="F22" s="1"/>
    </row>
    <row r="23" spans="1:7">
      <c r="A23" t="s">
        <v>23</v>
      </c>
      <c r="B23" s="1">
        <f>SQRT(B15*B15+C15*C15+D15*D15)</f>
        <v>0.50529115263991131</v>
      </c>
      <c r="F23" s="1"/>
    </row>
    <row r="24" spans="1:7">
      <c r="A24" t="s">
        <v>24</v>
      </c>
      <c r="B24" s="8">
        <f>B15/B23</f>
        <v>-0.16843038421330406</v>
      </c>
      <c r="C24" s="8">
        <f>C15/B23</f>
        <v>0.92636711317317089</v>
      </c>
      <c r="D24" s="8">
        <f>D15/B23</f>
        <v>-0.33686076842660756</v>
      </c>
      <c r="F24" s="8">
        <f>SQRT(B24*B24+C24*C24+D24*D24)</f>
        <v>1</v>
      </c>
      <c r="G24" s="12" t="str">
        <f>IF(F24=1, "Orthonormal", "Not Orthonormal")</f>
        <v>Orthonormal</v>
      </c>
    </row>
    <row r="27" spans="1:7">
      <c r="A27" s="1" t="s">
        <v>25</v>
      </c>
      <c r="B27" s="8">
        <f>B18*B21+C18*C21+D18*D21</f>
        <v>0</v>
      </c>
      <c r="D27" s="9" t="str">
        <f>IF(B27+B29+B31=0,"      This is an Orthogonal set","  This is not an Orthogonal set")</f>
        <v xml:space="preserve">  This is not an Orthogonal set</v>
      </c>
      <c r="E27" s="10"/>
      <c r="F27" s="11"/>
    </row>
    <row r="28" spans="1:7">
      <c r="A28" s="1"/>
      <c r="B28" s="1"/>
    </row>
    <row r="29" spans="1:7">
      <c r="A29" s="1" t="s">
        <v>26</v>
      </c>
      <c r="B29" s="8">
        <f>B21*B24+C21*C24+D21*D24</f>
        <v>1.9428902930940239E-16</v>
      </c>
    </row>
    <row r="30" spans="1:7">
      <c r="A30" s="1"/>
      <c r="B30" s="1"/>
    </row>
    <row r="31" spans="1:7">
      <c r="A31" s="1" t="s">
        <v>27</v>
      </c>
      <c r="B31" s="8">
        <f>B18*B24+C18*C24+D18*D24</f>
        <v>0</v>
      </c>
    </row>
  </sheetData>
  <pageMargins left="0.25" right="0.25" top="0.75" bottom="0.75" header="0.3" footer="0.3"/>
  <pageSetup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9"/>
  <sheetViews>
    <sheetView tabSelected="1" view="pageBreakPreview" zoomScale="60" zoomScaleNormal="90" workbookViewId="0">
      <selection activeCell="I30" sqref="I30"/>
    </sheetView>
  </sheetViews>
  <sheetFormatPr defaultRowHeight="15"/>
  <sheetData>
    <row r="1" spans="1:14" ht="23.25">
      <c r="A1" s="13" t="s">
        <v>74</v>
      </c>
      <c r="B1" s="13"/>
      <c r="C1" s="13"/>
      <c r="D1" s="13"/>
      <c r="E1" s="13"/>
      <c r="F1" s="13"/>
      <c r="G1" s="13"/>
      <c r="H1" s="13" t="s">
        <v>38</v>
      </c>
      <c r="I1" s="13"/>
      <c r="J1" s="13"/>
      <c r="K1" s="13"/>
      <c r="L1" s="13"/>
      <c r="M1" s="13"/>
      <c r="N1" s="13"/>
    </row>
    <row r="3" spans="1:14">
      <c r="A3" s="3" t="s">
        <v>3</v>
      </c>
      <c r="B3" s="3" t="s">
        <v>4</v>
      </c>
      <c r="C3" s="3" t="s">
        <v>29</v>
      </c>
      <c r="D3" s="3" t="s">
        <v>31</v>
      </c>
      <c r="E3" s="3" t="s">
        <v>32</v>
      </c>
      <c r="F3" s="3" t="s">
        <v>30</v>
      </c>
      <c r="G3" s="2"/>
      <c r="H3" s="4"/>
      <c r="I3" s="4"/>
      <c r="J3" s="4"/>
    </row>
    <row r="4" spans="1:14">
      <c r="A4" s="7">
        <v>1</v>
      </c>
      <c r="B4" s="7">
        <v>254</v>
      </c>
      <c r="C4" s="3">
        <f>A4*B4</f>
        <v>254</v>
      </c>
      <c r="D4" s="3">
        <f>A4*A4</f>
        <v>1</v>
      </c>
      <c r="E4" s="3">
        <f>B4*B4</f>
        <v>64516</v>
      </c>
      <c r="F4" s="7">
        <f>ROUND($C$29+$H$26*A4, 2)</f>
        <v>250.22</v>
      </c>
      <c r="G4" s="2"/>
      <c r="H4" s="6"/>
      <c r="I4" s="6"/>
      <c r="J4" s="6"/>
    </row>
    <row r="5" spans="1:14">
      <c r="A5" s="7">
        <v>2</v>
      </c>
      <c r="B5" s="7">
        <v>257</v>
      </c>
      <c r="C5" s="3">
        <f t="shared" ref="C5:C15" si="0">A5*B5</f>
        <v>514</v>
      </c>
      <c r="D5" s="3">
        <f t="shared" ref="D5:E18" si="1">A5*A5</f>
        <v>4</v>
      </c>
      <c r="E5" s="3">
        <f t="shared" si="1"/>
        <v>66049</v>
      </c>
      <c r="F5" s="7">
        <f t="shared" ref="F5:F18" si="2">ROUND($C$29+$H$26*A5, 2)</f>
        <v>255.01</v>
      </c>
      <c r="G5" s="2"/>
      <c r="H5" s="6"/>
      <c r="I5" s="6"/>
      <c r="J5" s="6"/>
    </row>
    <row r="6" spans="1:14">
      <c r="A6" s="7">
        <v>3</v>
      </c>
      <c r="B6" s="7">
        <v>249</v>
      </c>
      <c r="C6" s="3">
        <f t="shared" si="0"/>
        <v>747</v>
      </c>
      <c r="D6" s="3">
        <f t="shared" si="1"/>
        <v>9</v>
      </c>
      <c r="E6" s="3">
        <f t="shared" si="1"/>
        <v>62001</v>
      </c>
      <c r="F6" s="7">
        <f t="shared" si="2"/>
        <v>259.81</v>
      </c>
      <c r="G6" s="2"/>
      <c r="H6" s="6"/>
      <c r="I6" s="6"/>
      <c r="J6" s="6"/>
    </row>
    <row r="7" spans="1:14">
      <c r="A7" s="7">
        <v>4</v>
      </c>
      <c r="B7" s="7">
        <v>253</v>
      </c>
      <c r="C7" s="3">
        <f t="shared" si="0"/>
        <v>1012</v>
      </c>
      <c r="D7" s="3">
        <f t="shared" si="1"/>
        <v>16</v>
      </c>
      <c r="E7" s="3">
        <f t="shared" si="1"/>
        <v>64009</v>
      </c>
      <c r="F7" s="7">
        <f t="shared" si="2"/>
        <v>264.60000000000002</v>
      </c>
      <c r="G7" s="2"/>
      <c r="H7" s="6"/>
      <c r="I7" s="6"/>
      <c r="J7" s="6"/>
    </row>
    <row r="8" spans="1:14">
      <c r="A8" s="7">
        <v>5</v>
      </c>
      <c r="B8" s="7">
        <v>275</v>
      </c>
      <c r="C8" s="3">
        <f t="shared" si="0"/>
        <v>1375</v>
      </c>
      <c r="D8" s="3">
        <f t="shared" si="1"/>
        <v>25</v>
      </c>
      <c r="E8" s="3">
        <f t="shared" si="1"/>
        <v>75625</v>
      </c>
      <c r="F8" s="7">
        <f t="shared" si="2"/>
        <v>269.39</v>
      </c>
      <c r="G8" s="2"/>
      <c r="H8" s="6"/>
      <c r="I8" s="6"/>
      <c r="J8" s="6"/>
    </row>
    <row r="9" spans="1:14">
      <c r="A9" s="7">
        <v>6</v>
      </c>
      <c r="B9" s="7">
        <v>273</v>
      </c>
      <c r="C9" s="3">
        <f t="shared" si="0"/>
        <v>1638</v>
      </c>
      <c r="D9" s="3">
        <f t="shared" si="1"/>
        <v>36</v>
      </c>
      <c r="E9" s="3">
        <f t="shared" si="1"/>
        <v>74529</v>
      </c>
      <c r="F9" s="7">
        <f t="shared" si="2"/>
        <v>274.19</v>
      </c>
      <c r="G9" s="2"/>
      <c r="H9" s="6"/>
      <c r="I9" s="6"/>
      <c r="J9" s="6"/>
    </row>
    <row r="10" spans="1:14">
      <c r="A10" s="7">
        <v>7</v>
      </c>
      <c r="B10" s="7">
        <v>287</v>
      </c>
      <c r="C10" s="3">
        <f t="shared" si="0"/>
        <v>2009</v>
      </c>
      <c r="D10" s="3">
        <f t="shared" si="1"/>
        <v>49</v>
      </c>
      <c r="E10" s="3">
        <f t="shared" si="1"/>
        <v>82369</v>
      </c>
      <c r="F10" s="7">
        <f t="shared" si="2"/>
        <v>278.98</v>
      </c>
      <c r="G10" s="2"/>
      <c r="H10" s="6"/>
      <c r="I10" s="6"/>
      <c r="J10" s="6"/>
    </row>
    <row r="11" spans="1:14">
      <c r="A11" s="7">
        <v>8</v>
      </c>
      <c r="B11" s="7">
        <v>295</v>
      </c>
      <c r="C11" s="3">
        <f t="shared" si="0"/>
        <v>2360</v>
      </c>
      <c r="D11" s="3">
        <f t="shared" si="1"/>
        <v>64</v>
      </c>
      <c r="E11" s="3">
        <f t="shared" si="1"/>
        <v>87025</v>
      </c>
      <c r="F11" s="7">
        <f t="shared" si="2"/>
        <v>283.77</v>
      </c>
      <c r="G11" s="2"/>
      <c r="H11" s="6"/>
      <c r="I11" s="6"/>
      <c r="J11" s="6"/>
    </row>
    <row r="12" spans="1:14">
      <c r="A12" s="7">
        <v>9</v>
      </c>
      <c r="B12" s="7">
        <v>289</v>
      </c>
      <c r="C12" s="3">
        <f t="shared" si="0"/>
        <v>2601</v>
      </c>
      <c r="D12" s="3">
        <f t="shared" si="1"/>
        <v>81</v>
      </c>
      <c r="E12" s="3">
        <f t="shared" si="1"/>
        <v>83521</v>
      </c>
      <c r="F12" s="7">
        <f t="shared" si="2"/>
        <v>288.57</v>
      </c>
      <c r="G12" s="2"/>
      <c r="H12" s="6"/>
      <c r="I12" s="6"/>
      <c r="J12" s="6"/>
    </row>
    <row r="13" spans="1:14">
      <c r="A13" s="7">
        <v>10</v>
      </c>
      <c r="B13" s="7">
        <v>297</v>
      </c>
      <c r="C13" s="3">
        <f t="shared" si="0"/>
        <v>2970</v>
      </c>
      <c r="D13" s="3">
        <f t="shared" si="1"/>
        <v>100</v>
      </c>
      <c r="E13" s="3">
        <f t="shared" si="1"/>
        <v>88209</v>
      </c>
      <c r="F13" s="7">
        <f t="shared" si="2"/>
        <v>293.36</v>
      </c>
      <c r="G13" s="2"/>
      <c r="H13" s="6"/>
      <c r="I13" s="6"/>
      <c r="J13" s="6"/>
    </row>
    <row r="14" spans="1:14">
      <c r="A14" s="7">
        <v>11</v>
      </c>
      <c r="B14" s="7">
        <v>301</v>
      </c>
      <c r="C14" s="3">
        <f t="shared" si="0"/>
        <v>3311</v>
      </c>
      <c r="D14" s="3">
        <f t="shared" si="1"/>
        <v>121</v>
      </c>
      <c r="E14" s="3">
        <f t="shared" si="1"/>
        <v>90601</v>
      </c>
      <c r="F14" s="7">
        <f t="shared" si="2"/>
        <v>298.16000000000003</v>
      </c>
      <c r="G14" s="2"/>
      <c r="H14" s="6"/>
      <c r="I14" s="6"/>
      <c r="J14" s="6"/>
    </row>
    <row r="15" spans="1:14">
      <c r="A15" s="7">
        <v>12</v>
      </c>
      <c r="B15" s="18">
        <v>289</v>
      </c>
      <c r="C15" s="19">
        <f t="shared" si="0"/>
        <v>3468</v>
      </c>
      <c r="D15" s="19">
        <f t="shared" si="1"/>
        <v>144</v>
      </c>
      <c r="E15" s="19">
        <f t="shared" si="1"/>
        <v>83521</v>
      </c>
      <c r="F15" s="7">
        <f t="shared" si="2"/>
        <v>302.95</v>
      </c>
      <c r="G15" s="2"/>
      <c r="H15" s="6"/>
      <c r="I15" s="6"/>
      <c r="J15" s="6"/>
    </row>
    <row r="16" spans="1:14">
      <c r="A16" s="7">
        <v>15</v>
      </c>
      <c r="B16" s="22"/>
      <c r="C16" s="22" t="s">
        <v>73</v>
      </c>
      <c r="D16" s="23"/>
      <c r="E16" s="22"/>
      <c r="F16" s="7">
        <f t="shared" si="2"/>
        <v>317.33</v>
      </c>
    </row>
    <row r="17" spans="1:8">
      <c r="A17" s="7">
        <v>20</v>
      </c>
      <c r="B17" s="20"/>
      <c r="C17" s="22" t="s">
        <v>73</v>
      </c>
      <c r="D17" s="21"/>
      <c r="E17" s="20"/>
      <c r="F17" s="7">
        <f t="shared" si="2"/>
        <v>341.3</v>
      </c>
    </row>
    <row r="18" spans="1:8">
      <c r="A18" s="7">
        <v>25</v>
      </c>
      <c r="B18" s="20"/>
      <c r="C18" s="20" t="s">
        <v>73</v>
      </c>
      <c r="D18" s="21"/>
      <c r="E18" s="20"/>
      <c r="F18" s="7">
        <f t="shared" si="2"/>
        <v>365.27</v>
      </c>
    </row>
    <row r="20" spans="1:8" ht="17.25">
      <c r="A20" s="3" t="s">
        <v>67</v>
      </c>
      <c r="B20" s="3" t="s">
        <v>33</v>
      </c>
      <c r="C20" s="16" t="s">
        <v>34</v>
      </c>
      <c r="D20" s="3" t="s">
        <v>35</v>
      </c>
      <c r="E20" s="16" t="s">
        <v>36</v>
      </c>
      <c r="F20" s="16" t="s">
        <v>37</v>
      </c>
    </row>
    <row r="21" spans="1:8">
      <c r="A21" s="8">
        <f>COUNT(A4:A15)</f>
        <v>12</v>
      </c>
      <c r="B21" s="8">
        <f>SUM(A4:A15)</f>
        <v>78</v>
      </c>
      <c r="C21" s="8">
        <f>SUM(B4:B15)</f>
        <v>3319</v>
      </c>
      <c r="D21" s="8">
        <f>SUM(C4:C15)</f>
        <v>22259</v>
      </c>
      <c r="E21" s="8">
        <f>SUM(D4:D15)</f>
        <v>650</v>
      </c>
      <c r="F21" s="8">
        <f>SUM(E4:E15)</f>
        <v>921975</v>
      </c>
    </row>
    <row r="23" spans="1:8">
      <c r="B23" s="1">
        <f>B21</f>
        <v>78</v>
      </c>
      <c r="C23" s="15">
        <f>B23/B24</f>
        <v>6.5</v>
      </c>
      <c r="E23" s="1">
        <f>C21</f>
        <v>3319</v>
      </c>
      <c r="F23" s="15">
        <f>E23/E24</f>
        <v>276.58333333333331</v>
      </c>
    </row>
    <row r="24" spans="1:8">
      <c r="B24" s="14">
        <f>A21</f>
        <v>12</v>
      </c>
      <c r="E24" s="14">
        <f>A21</f>
        <v>12</v>
      </c>
    </row>
    <row r="26" spans="1:8">
      <c r="A26" s="1" t="s">
        <v>68</v>
      </c>
      <c r="B26" s="3">
        <f>A21</f>
        <v>12</v>
      </c>
      <c r="C26" s="3">
        <f>D21</f>
        <v>22259</v>
      </c>
      <c r="D26" s="3" t="s">
        <v>69</v>
      </c>
      <c r="E26" s="3">
        <f>B21</f>
        <v>78</v>
      </c>
      <c r="F26" s="3">
        <f>C21</f>
        <v>3319</v>
      </c>
      <c r="G26" s="1" t="s">
        <v>70</v>
      </c>
      <c r="H26" s="17">
        <f>((B26*C26)-(E26*F26))/((B27*C27)-(E27*F27))</f>
        <v>4.7937062937062933</v>
      </c>
    </row>
    <row r="27" spans="1:8">
      <c r="B27" s="3">
        <f>A21</f>
        <v>12</v>
      </c>
      <c r="C27" s="3">
        <f>E21</f>
        <v>650</v>
      </c>
      <c r="D27" s="3" t="s">
        <v>69</v>
      </c>
      <c r="E27" s="3">
        <f>B21</f>
        <v>78</v>
      </c>
      <c r="F27" s="3">
        <f>B21</f>
        <v>78</v>
      </c>
    </row>
    <row r="29" spans="1:8">
      <c r="A29" t="s">
        <v>72</v>
      </c>
      <c r="C29" s="15">
        <f>F23-H26*C23</f>
        <v>245.42424242424241</v>
      </c>
    </row>
  </sheetData>
  <pageMargins left="0.25" right="0.25" top="0.75" bottom="0.75" header="0.3" footer="0.3"/>
  <pageSetup scale="71" orientation="portrait" r:id="rId1"/>
  <drawing r:id="rId2"/>
  <legacyDrawing r:id="rId3"/>
  <oleObjects>
    <oleObject progId="Equation.3" shapeId="4097" r:id="rId4"/>
    <oleObject progId="Equation.3" shapeId="4098" r:id="rId5"/>
    <oleObject progId="Equation.3" shapeId="4099" r:id="rId6"/>
    <oleObject progId="Equation.3" shapeId="4100" r:id="rId7"/>
    <oleObject progId="Equation.3" shapeId="4101" r:id="rId8"/>
    <oleObject progId="Equation.3" shapeId="4102" r:id="rId9"/>
    <oleObject progId="Equation.3" shapeId="4103" r:id="rId10"/>
    <oleObject progId="Equation.3" shapeId="4104" r:id="rId11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1:N29"/>
  <sheetViews>
    <sheetView view="pageBreakPreview" zoomScale="60" zoomScaleNormal="90" workbookViewId="0">
      <selection activeCell="B16" sqref="B16"/>
    </sheetView>
  </sheetViews>
  <sheetFormatPr defaultRowHeight="15"/>
  <sheetData>
    <row r="1" spans="1:14" ht="23.25">
      <c r="A1" s="13" t="s">
        <v>75</v>
      </c>
      <c r="B1" s="13"/>
      <c r="C1" s="13"/>
      <c r="D1" s="13"/>
      <c r="E1" s="13"/>
      <c r="F1" s="13"/>
      <c r="G1" s="13"/>
      <c r="H1" s="13" t="s">
        <v>38</v>
      </c>
      <c r="I1" s="13"/>
      <c r="J1" s="13"/>
      <c r="K1" s="13"/>
      <c r="L1" s="13"/>
      <c r="M1" s="13"/>
      <c r="N1" s="13"/>
    </row>
    <row r="3" spans="1:14">
      <c r="A3" s="3" t="s">
        <v>3</v>
      </c>
      <c r="B3" s="3" t="s">
        <v>4</v>
      </c>
      <c r="C3" s="3" t="s">
        <v>29</v>
      </c>
      <c r="D3" s="3" t="s">
        <v>31</v>
      </c>
      <c r="E3" s="3" t="s">
        <v>32</v>
      </c>
      <c r="F3" s="3" t="s">
        <v>30</v>
      </c>
      <c r="G3" s="2"/>
      <c r="H3" s="4"/>
      <c r="I3" s="4"/>
      <c r="J3" s="4"/>
    </row>
    <row r="4" spans="1:14">
      <c r="A4" s="7">
        <v>1</v>
      </c>
      <c r="B4" s="7">
        <v>3.25</v>
      </c>
      <c r="C4" s="3">
        <f>A4*B4</f>
        <v>3.25</v>
      </c>
      <c r="D4" s="3">
        <f>A4*A4</f>
        <v>1</v>
      </c>
      <c r="E4" s="3">
        <f>B4*B4</f>
        <v>10.5625</v>
      </c>
      <c r="F4" s="7">
        <f>ROUND($C$29+$H$26*A4, 2)</f>
        <v>3.62</v>
      </c>
      <c r="G4" s="2"/>
      <c r="H4" s="6"/>
      <c r="I4" s="6"/>
      <c r="J4" s="6"/>
    </row>
    <row r="5" spans="1:14">
      <c r="A5" s="7">
        <v>2</v>
      </c>
      <c r="B5" s="7">
        <v>3.46</v>
      </c>
      <c r="C5" s="3">
        <f t="shared" ref="C5:C15" si="0">A5*B5</f>
        <v>6.92</v>
      </c>
      <c r="D5" s="3">
        <f t="shared" ref="D5:E18" si="1">A5*A5</f>
        <v>4</v>
      </c>
      <c r="E5" s="3">
        <f t="shared" si="1"/>
        <v>11.9716</v>
      </c>
      <c r="F5" s="7">
        <f t="shared" ref="F5:F18" si="2">ROUND($C$29+$H$26*A5, 2)</f>
        <v>3.59</v>
      </c>
      <c r="G5" s="2"/>
      <c r="H5" s="6"/>
      <c r="I5" s="6"/>
      <c r="J5" s="6"/>
    </row>
    <row r="6" spans="1:14">
      <c r="A6" s="7">
        <v>3</v>
      </c>
      <c r="B6" s="7">
        <v>3.57</v>
      </c>
      <c r="C6" s="3">
        <f t="shared" si="0"/>
        <v>10.709999999999999</v>
      </c>
      <c r="D6" s="3">
        <f t="shared" si="1"/>
        <v>9</v>
      </c>
      <c r="E6" s="3">
        <f t="shared" si="1"/>
        <v>12.744899999999999</v>
      </c>
      <c r="F6" s="7">
        <f t="shared" si="2"/>
        <v>3.57</v>
      </c>
      <c r="G6" s="2"/>
      <c r="H6" s="6"/>
      <c r="I6" s="6"/>
      <c r="J6" s="6"/>
    </row>
    <row r="7" spans="1:14">
      <c r="A7" s="7">
        <v>4</v>
      </c>
      <c r="B7" s="7">
        <v>3.63</v>
      </c>
      <c r="C7" s="3">
        <f t="shared" si="0"/>
        <v>14.52</v>
      </c>
      <c r="D7" s="3">
        <f t="shared" si="1"/>
        <v>16</v>
      </c>
      <c r="E7" s="3">
        <f t="shared" si="1"/>
        <v>13.1769</v>
      </c>
      <c r="F7" s="7">
        <f t="shared" si="2"/>
        <v>3.55</v>
      </c>
      <c r="G7" s="2"/>
      <c r="H7" s="6"/>
      <c r="I7" s="6"/>
      <c r="J7" s="6"/>
    </row>
    <row r="8" spans="1:14">
      <c r="A8" s="7">
        <v>5</v>
      </c>
      <c r="B8" s="7">
        <v>3.84</v>
      </c>
      <c r="C8" s="3">
        <f t="shared" si="0"/>
        <v>19.2</v>
      </c>
      <c r="D8" s="3">
        <f t="shared" si="1"/>
        <v>25</v>
      </c>
      <c r="E8" s="3">
        <f t="shared" si="1"/>
        <v>14.7456</v>
      </c>
      <c r="F8" s="7">
        <f t="shared" si="2"/>
        <v>3.52</v>
      </c>
      <c r="G8" s="2"/>
      <c r="H8" s="6"/>
      <c r="I8" s="6"/>
      <c r="J8" s="6"/>
    </row>
    <row r="9" spans="1:14">
      <c r="A9" s="7">
        <v>6</v>
      </c>
      <c r="B9" s="7">
        <v>3.91</v>
      </c>
      <c r="C9" s="3">
        <f t="shared" si="0"/>
        <v>23.46</v>
      </c>
      <c r="D9" s="3">
        <f t="shared" si="1"/>
        <v>36</v>
      </c>
      <c r="E9" s="3">
        <f t="shared" si="1"/>
        <v>15.288100000000002</v>
      </c>
      <c r="F9" s="7">
        <f t="shared" si="2"/>
        <v>3.5</v>
      </c>
      <c r="G9" s="2"/>
      <c r="H9" s="6"/>
      <c r="I9" s="6"/>
      <c r="J9" s="6"/>
    </row>
    <row r="10" spans="1:14">
      <c r="A10" s="7">
        <v>7</v>
      </c>
      <c r="B10" s="7">
        <v>3.68</v>
      </c>
      <c r="C10" s="3">
        <f t="shared" si="0"/>
        <v>25.76</v>
      </c>
      <c r="D10" s="3">
        <f t="shared" si="1"/>
        <v>49</v>
      </c>
      <c r="E10" s="3">
        <f t="shared" si="1"/>
        <v>13.542400000000001</v>
      </c>
      <c r="F10" s="7">
        <f t="shared" si="2"/>
        <v>3.47</v>
      </c>
      <c r="G10" s="2"/>
      <c r="H10" s="6"/>
      <c r="I10" s="6"/>
      <c r="J10" s="6"/>
    </row>
    <row r="11" spans="1:14">
      <c r="A11" s="7">
        <v>8</v>
      </c>
      <c r="B11" s="7">
        <v>3.36</v>
      </c>
      <c r="C11" s="3">
        <f t="shared" si="0"/>
        <v>26.88</v>
      </c>
      <c r="D11" s="3">
        <f t="shared" si="1"/>
        <v>64</v>
      </c>
      <c r="E11" s="3">
        <f t="shared" si="1"/>
        <v>11.289599999999998</v>
      </c>
      <c r="F11" s="7">
        <f t="shared" si="2"/>
        <v>3.45</v>
      </c>
      <c r="G11" s="2"/>
      <c r="H11" s="6"/>
      <c r="I11" s="6"/>
      <c r="J11" s="6"/>
    </row>
    <row r="12" spans="1:14">
      <c r="A12" s="7">
        <v>9</v>
      </c>
      <c r="B12" s="7">
        <v>3.28</v>
      </c>
      <c r="C12" s="3">
        <f t="shared" si="0"/>
        <v>29.52</v>
      </c>
      <c r="D12" s="3">
        <f t="shared" si="1"/>
        <v>81</v>
      </c>
      <c r="E12" s="3">
        <f t="shared" si="1"/>
        <v>10.758399999999998</v>
      </c>
      <c r="F12" s="7">
        <f t="shared" si="2"/>
        <v>3.43</v>
      </c>
      <c r="G12" s="2"/>
      <c r="H12" s="6"/>
      <c r="I12" s="6"/>
      <c r="J12" s="6"/>
    </row>
    <row r="13" spans="1:14">
      <c r="A13" s="7">
        <v>10</v>
      </c>
      <c r="B13" s="7">
        <v>3.33</v>
      </c>
      <c r="C13" s="3">
        <f t="shared" si="0"/>
        <v>33.299999999999997</v>
      </c>
      <c r="D13" s="3">
        <f t="shared" si="1"/>
        <v>100</v>
      </c>
      <c r="E13" s="3">
        <f t="shared" si="1"/>
        <v>11.088900000000001</v>
      </c>
      <c r="F13" s="7">
        <f t="shared" si="2"/>
        <v>3.4</v>
      </c>
      <c r="G13" s="2"/>
      <c r="H13" s="6"/>
      <c r="I13" s="6"/>
      <c r="J13" s="6"/>
    </row>
    <row r="14" spans="1:14">
      <c r="A14" s="7">
        <v>11</v>
      </c>
      <c r="B14" s="7">
        <v>3.26</v>
      </c>
      <c r="C14" s="3">
        <f t="shared" si="0"/>
        <v>35.86</v>
      </c>
      <c r="D14" s="3">
        <f t="shared" si="1"/>
        <v>121</v>
      </c>
      <c r="E14" s="3">
        <f t="shared" si="1"/>
        <v>10.627599999999999</v>
      </c>
      <c r="F14" s="7">
        <f t="shared" si="2"/>
        <v>3.38</v>
      </c>
      <c r="G14" s="2"/>
      <c r="H14" s="6"/>
      <c r="I14" s="6"/>
      <c r="J14" s="6"/>
    </row>
    <row r="15" spans="1:14">
      <c r="A15" s="7">
        <v>12</v>
      </c>
      <c r="B15" s="18">
        <v>3.27</v>
      </c>
      <c r="C15" s="19">
        <f t="shared" si="0"/>
        <v>39.24</v>
      </c>
      <c r="D15" s="19">
        <f t="shared" si="1"/>
        <v>144</v>
      </c>
      <c r="E15" s="19">
        <f t="shared" si="1"/>
        <v>10.6929</v>
      </c>
      <c r="F15" s="7">
        <f t="shared" si="2"/>
        <v>3.36</v>
      </c>
      <c r="G15" s="2"/>
      <c r="H15" s="6"/>
      <c r="I15" s="6"/>
      <c r="J15" s="6"/>
    </row>
    <row r="16" spans="1:14">
      <c r="A16" s="7">
        <v>15</v>
      </c>
      <c r="B16" s="22"/>
      <c r="C16" s="22" t="s">
        <v>73</v>
      </c>
      <c r="D16" s="23"/>
      <c r="E16" s="22"/>
      <c r="F16" s="7">
        <f t="shared" si="2"/>
        <v>3.29</v>
      </c>
    </row>
    <row r="17" spans="1:8">
      <c r="A17" s="7">
        <v>20</v>
      </c>
      <c r="B17" s="20"/>
      <c r="C17" s="22" t="s">
        <v>73</v>
      </c>
      <c r="D17" s="21"/>
      <c r="E17" s="20"/>
      <c r="F17" s="7">
        <f t="shared" si="2"/>
        <v>3.17</v>
      </c>
    </row>
    <row r="18" spans="1:8">
      <c r="A18" s="7">
        <v>25</v>
      </c>
      <c r="B18" s="20"/>
      <c r="C18" s="20" t="s">
        <v>73</v>
      </c>
      <c r="D18" s="21"/>
      <c r="E18" s="20"/>
      <c r="F18" s="7">
        <f t="shared" si="2"/>
        <v>3.05</v>
      </c>
    </row>
    <row r="20" spans="1:8" ht="17.25">
      <c r="A20" s="3" t="s">
        <v>67</v>
      </c>
      <c r="B20" s="3" t="s">
        <v>33</v>
      </c>
      <c r="C20" s="16" t="s">
        <v>34</v>
      </c>
      <c r="D20" s="3" t="s">
        <v>35</v>
      </c>
      <c r="E20" s="16" t="s">
        <v>36</v>
      </c>
      <c r="F20" s="16" t="s">
        <v>37</v>
      </c>
    </row>
    <row r="21" spans="1:8">
      <c r="A21" s="8">
        <f>COUNT(A4:A15)</f>
        <v>12</v>
      </c>
      <c r="B21" s="8">
        <f>SUM(A4:A15)</f>
        <v>78</v>
      </c>
      <c r="C21" s="8">
        <f>SUM(B4:B15)</f>
        <v>41.84</v>
      </c>
      <c r="D21" s="8">
        <f>SUM(C4:C15)</f>
        <v>268.62000000000006</v>
      </c>
      <c r="E21" s="8">
        <f>SUM(D4:D15)</f>
        <v>650</v>
      </c>
      <c r="F21" s="8">
        <f>SUM(E4:E15)</f>
        <v>146.48939999999999</v>
      </c>
    </row>
    <row r="23" spans="1:8">
      <c r="B23" s="1">
        <f>B21</f>
        <v>78</v>
      </c>
      <c r="C23" s="15">
        <f>B23/B24</f>
        <v>6.5</v>
      </c>
      <c r="E23" s="1">
        <f>C21</f>
        <v>41.84</v>
      </c>
      <c r="F23" s="15">
        <f>E23/E24</f>
        <v>3.4866666666666668</v>
      </c>
    </row>
    <row r="24" spans="1:8">
      <c r="B24" s="14">
        <f>A21</f>
        <v>12</v>
      </c>
      <c r="E24" s="14">
        <f>A21</f>
        <v>12</v>
      </c>
    </row>
    <row r="26" spans="1:8">
      <c r="A26" s="1" t="s">
        <v>68</v>
      </c>
      <c r="B26" s="3">
        <f>A21</f>
        <v>12</v>
      </c>
      <c r="C26" s="3">
        <f>D21</f>
        <v>268.62000000000006</v>
      </c>
      <c r="D26" s="3" t="s">
        <v>69</v>
      </c>
      <c r="E26" s="3">
        <f>B21</f>
        <v>78</v>
      </c>
      <c r="F26" s="3">
        <f>C21</f>
        <v>41.84</v>
      </c>
      <c r="G26" s="1" t="s">
        <v>70</v>
      </c>
      <c r="H26" s="17">
        <f>((B26*C26)-(E26*F26))/((B27*C27)-(E27*F27))</f>
        <v>-2.3356643356643315E-2</v>
      </c>
    </row>
    <row r="27" spans="1:8">
      <c r="B27" s="3">
        <f>A21</f>
        <v>12</v>
      </c>
      <c r="C27" s="3">
        <f>E21</f>
        <v>650</v>
      </c>
      <c r="D27" s="3" t="s">
        <v>69</v>
      </c>
      <c r="E27" s="3">
        <f>B21</f>
        <v>78</v>
      </c>
      <c r="F27" s="3">
        <f>B21</f>
        <v>78</v>
      </c>
    </row>
    <row r="29" spans="1:8">
      <c r="A29" t="s">
        <v>72</v>
      </c>
      <c r="C29" s="15">
        <f>F23-H26*C23</f>
        <v>3.6384848484848482</v>
      </c>
    </row>
  </sheetData>
  <pageMargins left="0.25" right="0.25" top="0.75" bottom="0.75" header="0.3" footer="0.3"/>
  <pageSetup scale="71" orientation="portrait" r:id="rId1"/>
  <drawing r:id="rId2"/>
  <legacyDrawing r:id="rId3"/>
  <oleObjects>
    <oleObject progId="Equation.3" shapeId="5121" r:id="rId4"/>
    <oleObject progId="Equation.3" shapeId="5122" r:id="rId5"/>
    <oleObject progId="Equation.3" shapeId="5123" r:id="rId6"/>
    <oleObject progId="Equation.3" shapeId="5124" r:id="rId7"/>
    <oleObject progId="Equation.3" shapeId="5125" r:id="rId8"/>
    <oleObject progId="Equation.3" shapeId="5126" r:id="rId9"/>
    <oleObject progId="Equation.3" shapeId="5127" r:id="rId10"/>
    <oleObject progId="Equation.3" shapeId="5128" r:id="rId11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view="pageLayout" zoomScaleNormal="100" workbookViewId="0">
      <selection activeCell="G3" sqref="G3:J14"/>
    </sheetView>
  </sheetViews>
  <sheetFormatPr defaultRowHeight="15"/>
  <cols>
    <col min="1" max="1" width="18.5703125" customWidth="1"/>
    <col min="7" max="7" width="21.85546875" customWidth="1"/>
  </cols>
  <sheetData>
    <row r="1" spans="1:10" ht="23.25">
      <c r="A1" s="13" t="s">
        <v>40</v>
      </c>
      <c r="B1" s="13"/>
      <c r="C1" s="13"/>
      <c r="D1" s="13"/>
      <c r="E1" s="13"/>
      <c r="F1" s="13"/>
      <c r="G1" s="13"/>
      <c r="H1" s="13" t="s">
        <v>38</v>
      </c>
      <c r="I1" s="13"/>
      <c r="J1" s="13"/>
    </row>
    <row r="3" spans="1:10">
      <c r="B3" s="3" t="s">
        <v>3</v>
      </c>
      <c r="C3" s="3" t="s">
        <v>4</v>
      </c>
      <c r="D3" s="3" t="s">
        <v>5</v>
      </c>
      <c r="G3" t="s">
        <v>7</v>
      </c>
      <c r="H3" s="1">
        <f>B5*B9+C5*C9+D5*D9</f>
        <v>25</v>
      </c>
    </row>
    <row r="4" spans="1:10">
      <c r="A4" s="3" t="s">
        <v>0</v>
      </c>
      <c r="B4" s="7">
        <v>5</v>
      </c>
      <c r="C4" s="7">
        <v>0</v>
      </c>
      <c r="D4" s="7">
        <v>0</v>
      </c>
      <c r="G4" t="s">
        <v>8</v>
      </c>
      <c r="H4" s="1">
        <f>B9*B9+C9*C9+D9*D9</f>
        <v>25</v>
      </c>
    </row>
    <row r="5" spans="1:10">
      <c r="A5" s="3" t="s">
        <v>1</v>
      </c>
      <c r="B5" s="7">
        <v>5</v>
      </c>
      <c r="C5" s="7">
        <v>1</v>
      </c>
      <c r="D5" s="7">
        <v>0</v>
      </c>
      <c r="G5" t="s">
        <v>9</v>
      </c>
      <c r="H5" s="1">
        <f>H3/H4</f>
        <v>1</v>
      </c>
    </row>
    <row r="6" spans="1:10">
      <c r="A6" s="3" t="s">
        <v>2</v>
      </c>
      <c r="B6" s="7">
        <v>5</v>
      </c>
      <c r="C6" s="7">
        <v>5</v>
      </c>
      <c r="D6" s="7">
        <v>4</v>
      </c>
      <c r="G6" t="s">
        <v>12</v>
      </c>
      <c r="H6" s="3">
        <f>B9*$H$5</f>
        <v>5</v>
      </c>
      <c r="I6" s="3">
        <f>C9*$H$5</f>
        <v>0</v>
      </c>
      <c r="J6" s="3">
        <f>D9*$H$5</f>
        <v>0</v>
      </c>
    </row>
    <row r="8" spans="1:10">
      <c r="G8" t="s">
        <v>10</v>
      </c>
      <c r="H8" s="1">
        <f>B6*B9+C6*C9+D6*D9</f>
        <v>25</v>
      </c>
    </row>
    <row r="9" spans="1:10">
      <c r="A9" s="5" t="s">
        <v>6</v>
      </c>
      <c r="B9" s="8">
        <f>B4</f>
        <v>5</v>
      </c>
      <c r="C9" s="8">
        <f t="shared" ref="C9:D9" si="0">C4</f>
        <v>0</v>
      </c>
      <c r="D9" s="8">
        <f t="shared" si="0"/>
        <v>0</v>
      </c>
      <c r="G9" t="s">
        <v>11</v>
      </c>
      <c r="H9" s="1">
        <f>H8/H4</f>
        <v>1</v>
      </c>
    </row>
    <row r="10" spans="1:10">
      <c r="A10" s="4"/>
      <c r="B10" s="2"/>
      <c r="C10" s="2"/>
      <c r="D10" s="2"/>
      <c r="G10" t="s">
        <v>15</v>
      </c>
      <c r="H10" s="3">
        <f>$H$9*B9</f>
        <v>5</v>
      </c>
      <c r="I10" s="3">
        <f t="shared" ref="I10:J10" si="1">$H$9*C9</f>
        <v>0</v>
      </c>
      <c r="J10" s="3">
        <f t="shared" si="1"/>
        <v>0</v>
      </c>
    </row>
    <row r="12" spans="1:10">
      <c r="A12" s="3" t="s">
        <v>13</v>
      </c>
      <c r="B12" s="8">
        <f>B5-H6</f>
        <v>0</v>
      </c>
      <c r="C12" s="8">
        <f>C5-I6</f>
        <v>1</v>
      </c>
      <c r="D12" s="8">
        <f>D5-J6</f>
        <v>0</v>
      </c>
      <c r="G12" t="s">
        <v>16</v>
      </c>
      <c r="H12" s="1">
        <f>B6*B12+C6*C12+D6*D12</f>
        <v>5</v>
      </c>
    </row>
    <row r="13" spans="1:10">
      <c r="A13" s="6"/>
      <c r="B13" s="6"/>
      <c r="C13" s="6"/>
      <c r="D13" s="6"/>
      <c r="G13" t="s">
        <v>17</v>
      </c>
      <c r="H13" s="1">
        <f>H12/(B12*B12+C12*C12+D12*D12)</f>
        <v>5</v>
      </c>
    </row>
    <row r="14" spans="1:10">
      <c r="G14" t="s">
        <v>18</v>
      </c>
      <c r="H14" s="3">
        <f>$H$13*B12</f>
        <v>0</v>
      </c>
      <c r="I14" s="3">
        <f t="shared" ref="I14:J14" si="2">$H$13*C12</f>
        <v>5</v>
      </c>
      <c r="J14" s="3">
        <f t="shared" si="2"/>
        <v>0</v>
      </c>
    </row>
    <row r="15" spans="1:10">
      <c r="A15" s="3" t="s">
        <v>14</v>
      </c>
      <c r="B15" s="8">
        <f>B6-H10-H14</f>
        <v>0</v>
      </c>
      <c r="C15" s="8">
        <f t="shared" ref="C15:D15" si="3">C6-I10-I14</f>
        <v>0</v>
      </c>
      <c r="D15" s="8">
        <f t="shared" si="3"/>
        <v>4</v>
      </c>
    </row>
    <row r="17" spans="1:7">
      <c r="A17" t="s">
        <v>20</v>
      </c>
      <c r="B17" s="1">
        <f>SQRT(B9*B9+C9*C9+D9*D9)</f>
        <v>5</v>
      </c>
      <c r="F17" s="1" t="s">
        <v>28</v>
      </c>
    </row>
    <row r="18" spans="1:7">
      <c r="A18" t="s">
        <v>19</v>
      </c>
      <c r="B18" s="8">
        <f>B9/B17</f>
        <v>1</v>
      </c>
      <c r="C18" s="8">
        <f>C9/B17</f>
        <v>0</v>
      </c>
      <c r="D18" s="8">
        <f>D9/B17</f>
        <v>0</v>
      </c>
      <c r="F18" s="8">
        <f>SQRT(B18*B18+C18*C18+D18*D18)</f>
        <v>1</v>
      </c>
      <c r="G18" s="12" t="str">
        <f>IF(F18=1, "Orthonormal", "Not Orthonormal")</f>
        <v>Orthonormal</v>
      </c>
    </row>
    <row r="19" spans="1:7">
      <c r="F19" s="1"/>
    </row>
    <row r="20" spans="1:7">
      <c r="A20" t="s">
        <v>21</v>
      </c>
      <c r="B20" s="1">
        <f>SQRT(B12*B12+C12*C12+D12*D12)</f>
        <v>1</v>
      </c>
      <c r="F20" s="1"/>
    </row>
    <row r="21" spans="1:7">
      <c r="A21" t="s">
        <v>22</v>
      </c>
      <c r="B21" s="8">
        <f>B12/B20</f>
        <v>0</v>
      </c>
      <c r="C21" s="8">
        <f>C12/B20</f>
        <v>1</v>
      </c>
      <c r="D21" s="8">
        <f>D12/B20</f>
        <v>0</v>
      </c>
      <c r="F21" s="8">
        <f>SQRT(B21*B21+C21*C21+D21*D21)</f>
        <v>1</v>
      </c>
      <c r="G21" s="12" t="str">
        <f>IF(F21=1, "Orthonormal", "Not Orthonormal")</f>
        <v>Orthonormal</v>
      </c>
    </row>
    <row r="22" spans="1:7">
      <c r="F22" s="1"/>
    </row>
    <row r="23" spans="1:7">
      <c r="A23" t="s">
        <v>23</v>
      </c>
      <c r="B23" s="1">
        <f>SQRT(B15*B15+C15*C15+D15*D15)</f>
        <v>4</v>
      </c>
      <c r="F23" s="1"/>
    </row>
    <row r="24" spans="1:7">
      <c r="A24" t="s">
        <v>24</v>
      </c>
      <c r="B24" s="8">
        <f>B15/B23</f>
        <v>0</v>
      </c>
      <c r="C24" s="8">
        <f>C15/B23</f>
        <v>0</v>
      </c>
      <c r="D24" s="8">
        <f>D15/B23</f>
        <v>1</v>
      </c>
      <c r="F24" s="8">
        <f>SQRT(B24*B24+C24*C24+D24*D24)</f>
        <v>1</v>
      </c>
      <c r="G24" s="12" t="str">
        <f>IF(F24=1, "Orthonormal", "Not Orthonormal")</f>
        <v>Orthonormal</v>
      </c>
    </row>
    <row r="27" spans="1:7">
      <c r="A27" s="1" t="s">
        <v>25</v>
      </c>
      <c r="B27" s="8">
        <f>B18*B21+C18*C21+D18*D21</f>
        <v>0</v>
      </c>
      <c r="D27" s="9" t="str">
        <f>IF(B27+B29+B31=0,"      This is an Orthogonal set","  This is not an Orthogonal set")</f>
        <v xml:space="preserve">      This is an Orthogonal set</v>
      </c>
      <c r="E27" s="10"/>
      <c r="F27" s="11"/>
    </row>
    <row r="28" spans="1:7">
      <c r="A28" s="1"/>
      <c r="B28" s="1"/>
    </row>
    <row r="29" spans="1:7">
      <c r="A29" s="1" t="s">
        <v>26</v>
      </c>
      <c r="B29" s="8">
        <f>B21*B24+C21*C24+D21*D24</f>
        <v>0</v>
      </c>
    </row>
    <row r="30" spans="1:7">
      <c r="A30" s="1"/>
      <c r="B30" s="1"/>
    </row>
    <row r="31" spans="1:7">
      <c r="A31" s="1" t="s">
        <v>27</v>
      </c>
      <c r="B31" s="8">
        <f>B18*B24+C18*C24+D18*D24</f>
        <v>0</v>
      </c>
    </row>
  </sheetData>
  <pageMargins left="0.25" right="0.25" top="0.75" bottom="0.75" header="0.3" footer="0.3"/>
  <pageSetup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view="pageLayout" topLeftCell="A49" zoomScaleNormal="100" workbookViewId="0">
      <selection activeCell="G21" sqref="G21"/>
    </sheetView>
  </sheetViews>
  <sheetFormatPr defaultRowHeight="15"/>
  <cols>
    <col min="1" max="1" width="18.42578125" customWidth="1"/>
    <col min="2" max="2" width="15.42578125" bestFit="1" customWidth="1"/>
    <col min="3" max="3" width="9.28515625" bestFit="1" customWidth="1"/>
    <col min="4" max="4" width="10.5703125" bestFit="1" customWidth="1"/>
    <col min="6" max="6" width="10.5703125" bestFit="1" customWidth="1"/>
    <col min="7" max="7" width="22" customWidth="1"/>
    <col min="8" max="10" width="9.28515625" bestFit="1" customWidth="1"/>
  </cols>
  <sheetData>
    <row r="1" spans="1:10" ht="23.25">
      <c r="A1" s="13" t="s">
        <v>42</v>
      </c>
      <c r="B1" s="13"/>
      <c r="C1" s="13"/>
      <c r="D1" s="13"/>
      <c r="E1" s="13"/>
      <c r="F1" s="13"/>
      <c r="G1" s="13"/>
      <c r="H1" s="13" t="s">
        <v>38</v>
      </c>
      <c r="I1" s="13"/>
      <c r="J1" s="13"/>
    </row>
    <row r="3" spans="1:10">
      <c r="B3" s="3" t="s">
        <v>3</v>
      </c>
      <c r="C3" s="3" t="s">
        <v>4</v>
      </c>
      <c r="D3" s="3" t="s">
        <v>5</v>
      </c>
      <c r="G3" t="s">
        <v>7</v>
      </c>
      <c r="H3" s="1">
        <f>B5*B9+C5*C9+D5*D9</f>
        <v>60</v>
      </c>
    </row>
    <row r="4" spans="1:10">
      <c r="A4" s="3" t="s">
        <v>0</v>
      </c>
      <c r="B4" s="7">
        <v>1</v>
      </c>
      <c r="C4" s="7">
        <v>2</v>
      </c>
      <c r="D4" s="7">
        <v>5</v>
      </c>
      <c r="G4" t="s">
        <v>8</v>
      </c>
      <c r="H4" s="1">
        <f>B9*B9+C9*C9+D9*D9</f>
        <v>30</v>
      </c>
    </row>
    <row r="5" spans="1:10">
      <c r="A5" s="3" t="s">
        <v>1</v>
      </c>
      <c r="B5" s="7">
        <v>2</v>
      </c>
      <c r="C5" s="7">
        <v>4</v>
      </c>
      <c r="D5" s="7">
        <v>10</v>
      </c>
      <c r="G5" t="s">
        <v>9</v>
      </c>
      <c r="H5" s="1">
        <f>H3/H4</f>
        <v>2</v>
      </c>
    </row>
    <row r="6" spans="1:10">
      <c r="A6" s="3" t="s">
        <v>2</v>
      </c>
      <c r="B6" s="7">
        <v>0</v>
      </c>
      <c r="C6" s="7">
        <v>2</v>
      </c>
      <c r="D6" s="7">
        <v>4</v>
      </c>
      <c r="G6" t="s">
        <v>12</v>
      </c>
      <c r="H6" s="3">
        <f>B9*$H$5</f>
        <v>2</v>
      </c>
      <c r="I6" s="3">
        <f>C9*$H$5</f>
        <v>4</v>
      </c>
      <c r="J6" s="3">
        <f>D9*$H$5</f>
        <v>10</v>
      </c>
    </row>
    <row r="8" spans="1:10">
      <c r="G8" t="s">
        <v>10</v>
      </c>
      <c r="H8" s="1">
        <f>B6*B9+C6*C9+D6*D9</f>
        <v>24</v>
      </c>
    </row>
    <row r="9" spans="1:10">
      <c r="A9" s="5" t="s">
        <v>6</v>
      </c>
      <c r="B9" s="8">
        <f>B4</f>
        <v>1</v>
      </c>
      <c r="C9" s="8">
        <f t="shared" ref="C9:D9" si="0">C4</f>
        <v>2</v>
      </c>
      <c r="D9" s="8">
        <f t="shared" si="0"/>
        <v>5</v>
      </c>
      <c r="G9" t="s">
        <v>11</v>
      </c>
      <c r="H9" s="1">
        <f>H8/H4</f>
        <v>0.8</v>
      </c>
    </row>
    <row r="10" spans="1:10">
      <c r="A10" s="4"/>
      <c r="B10" s="2"/>
      <c r="C10" s="2"/>
      <c r="D10" s="2"/>
      <c r="G10" t="s">
        <v>15</v>
      </c>
      <c r="H10" s="3">
        <f>$H$9*B9</f>
        <v>0.8</v>
      </c>
      <c r="I10" s="3">
        <f t="shared" ref="I10:J10" si="1">$H$9*C9</f>
        <v>1.6</v>
      </c>
      <c r="J10" s="3">
        <f t="shared" si="1"/>
        <v>4</v>
      </c>
    </row>
    <row r="12" spans="1:10">
      <c r="A12" s="3" t="s">
        <v>13</v>
      </c>
      <c r="B12" s="8">
        <f>B5-H6</f>
        <v>0</v>
      </c>
      <c r="C12" s="8">
        <f>C5-I6</f>
        <v>0</v>
      </c>
      <c r="D12" s="8">
        <f>D5-J6</f>
        <v>0</v>
      </c>
      <c r="G12" t="s">
        <v>16</v>
      </c>
      <c r="H12" s="1">
        <f>B6*B12+C6*C12+D6*D12</f>
        <v>0</v>
      </c>
    </row>
    <row r="13" spans="1:10">
      <c r="A13" s="6"/>
      <c r="B13" s="6"/>
      <c r="C13" s="6"/>
      <c r="D13" s="6"/>
      <c r="G13" t="s">
        <v>17</v>
      </c>
      <c r="H13" s="1" t="str">
        <f>IF(H12 = 0,"",H12/(B12*B12+C12*C12+D12*D12))</f>
        <v/>
      </c>
    </row>
    <row r="14" spans="1:10">
      <c r="G14" t="s">
        <v>18</v>
      </c>
      <c r="H14" s="3">
        <f>IF($H$13 = "", 0, $H$13*B12)</f>
        <v>0</v>
      </c>
      <c r="I14" s="3">
        <f t="shared" ref="I14:J14" si="2">IF($H$13 = "", 0, $H$13*C12)</f>
        <v>0</v>
      </c>
      <c r="J14" s="3">
        <f t="shared" si="2"/>
        <v>0</v>
      </c>
    </row>
    <row r="15" spans="1:10">
      <c r="A15" s="3" t="s">
        <v>14</v>
      </c>
      <c r="B15" s="8">
        <f>B6-H10-H14</f>
        <v>-0.8</v>
      </c>
      <c r="C15" s="8">
        <f t="shared" ref="C15:D15" si="3">C6-I10-I14</f>
        <v>0.39999999999999991</v>
      </c>
      <c r="D15" s="8">
        <f t="shared" si="3"/>
        <v>0</v>
      </c>
    </row>
    <row r="17" spans="1:7">
      <c r="A17" t="s">
        <v>20</v>
      </c>
      <c r="B17" s="1">
        <f>SQRT(B9*B9+C9*C9+D9*D9)</f>
        <v>5.4772255750516612</v>
      </c>
      <c r="F17" s="1" t="s">
        <v>28</v>
      </c>
    </row>
    <row r="18" spans="1:7">
      <c r="A18" t="s">
        <v>19</v>
      </c>
      <c r="B18" s="8">
        <f>B9/B17</f>
        <v>0.18257418583505536</v>
      </c>
      <c r="C18" s="8">
        <f>C9/B17</f>
        <v>0.36514837167011072</v>
      </c>
      <c r="D18" s="8">
        <f>D9/B17</f>
        <v>0.9128709291752769</v>
      </c>
      <c r="F18" s="8">
        <f>SQRT(B18*B18+C18*C18+D18*D18)</f>
        <v>1</v>
      </c>
      <c r="G18" s="12" t="str">
        <f>IF(F18=1, "Orthonormal", "Not Orthonormal")</f>
        <v>Orthonormal</v>
      </c>
    </row>
    <row r="19" spans="1:7">
      <c r="F19" s="1"/>
    </row>
    <row r="20" spans="1:7">
      <c r="A20" t="s">
        <v>21</v>
      </c>
      <c r="B20" s="1">
        <f>SQRT(B12*B12+C12*C12+D12*D12)</f>
        <v>0</v>
      </c>
      <c r="F20" s="1"/>
    </row>
    <row r="21" spans="1:7">
      <c r="A21" t="s">
        <v>22</v>
      </c>
      <c r="B21" s="8" t="str">
        <f>IF(B20 = 0, "", B12/$B$20)</f>
        <v/>
      </c>
      <c r="C21" s="8" t="str">
        <f t="shared" ref="C21:D21" si="4">IF(C20 = 0, "", C12/$B$20)</f>
        <v/>
      </c>
      <c r="D21" s="8" t="str">
        <f t="shared" si="4"/>
        <v/>
      </c>
      <c r="F21" s="8" t="e">
        <f>SQRT(B21*B21+C21*C21+D21*D21)</f>
        <v>#VALUE!</v>
      </c>
      <c r="G21" s="12" t="e">
        <f>IF(F21=1, "Orthonormal", "Not Orthonormal")</f>
        <v>#VALUE!</v>
      </c>
    </row>
    <row r="22" spans="1:7">
      <c r="F22" s="1"/>
    </row>
    <row r="23" spans="1:7">
      <c r="A23" t="s">
        <v>23</v>
      </c>
      <c r="B23" s="1">
        <f>SQRT(B15*B15+C15*C15+D15*D15)</f>
        <v>0.89442719099991586</v>
      </c>
      <c r="F23" s="1"/>
    </row>
    <row r="24" spans="1:7">
      <c r="A24" t="s">
        <v>24</v>
      </c>
      <c r="B24" s="8">
        <f>B15/B23</f>
        <v>-0.89442719099991597</v>
      </c>
      <c r="C24" s="8">
        <f>C15/B23</f>
        <v>0.44721359549995787</v>
      </c>
      <c r="D24" s="8">
        <f>D15/B23</f>
        <v>0</v>
      </c>
      <c r="F24" s="8">
        <f>SQRT(B24*B24+C24*C24+D24*D24)</f>
        <v>1</v>
      </c>
      <c r="G24" s="12" t="str">
        <f>IF(F24=1, "Orthonormal", "Not Orthonormal")</f>
        <v>Orthonormal</v>
      </c>
    </row>
    <row r="27" spans="1:7">
      <c r="A27" s="1" t="s">
        <v>25</v>
      </c>
      <c r="B27" s="8" t="e">
        <f>B18*B21+C18*C21+D18*D21</f>
        <v>#VALUE!</v>
      </c>
      <c r="D27" s="9" t="e">
        <f>IF(B27+B29+B31=0,"      This is an Orthogonal set","  This is not an Orthogonal set")</f>
        <v>#VALUE!</v>
      </c>
      <c r="E27" s="10"/>
      <c r="F27" s="11"/>
    </row>
    <row r="28" spans="1:7">
      <c r="A28" s="1"/>
      <c r="B28" s="1"/>
    </row>
    <row r="29" spans="1:7">
      <c r="A29" s="1" t="s">
        <v>26</v>
      </c>
      <c r="B29" s="8" t="e">
        <f>B21*B24+C21*C24+D21*D24</f>
        <v>#VALUE!</v>
      </c>
    </row>
    <row r="30" spans="1:7">
      <c r="A30" s="1"/>
      <c r="B30" s="1"/>
    </row>
    <row r="31" spans="1:7">
      <c r="A31" s="1" t="s">
        <v>27</v>
      </c>
      <c r="B31" s="8">
        <f>B18*B24+C18*C24+D18*D24</f>
        <v>-5.5511151231257827E-17</v>
      </c>
    </row>
  </sheetData>
  <pageMargins left="0.25" right="0.25" top="0.75" bottom="0.75" header="0.3" footer="0.3"/>
  <pageSetup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view="pageLayout" zoomScaleNormal="100" workbookViewId="0">
      <selection activeCell="G3" sqref="G3:J14"/>
    </sheetView>
  </sheetViews>
  <sheetFormatPr defaultRowHeight="15"/>
  <cols>
    <col min="1" max="1" width="18.42578125" customWidth="1"/>
    <col min="7" max="7" width="21.85546875" customWidth="1"/>
  </cols>
  <sheetData>
    <row r="1" spans="1:10" ht="23.25">
      <c r="A1" s="13" t="s">
        <v>41</v>
      </c>
      <c r="B1" s="13"/>
      <c r="C1" s="13"/>
      <c r="D1" s="13"/>
      <c r="E1" s="13"/>
      <c r="F1" s="13"/>
      <c r="G1" s="13"/>
      <c r="H1" s="13" t="s">
        <v>38</v>
      </c>
      <c r="I1" s="13"/>
      <c r="J1" s="13"/>
    </row>
    <row r="3" spans="1:10">
      <c r="B3" s="3" t="s">
        <v>3</v>
      </c>
      <c r="C3" s="3" t="s">
        <v>4</v>
      </c>
      <c r="D3" s="3" t="s">
        <v>5</v>
      </c>
      <c r="G3" t="s">
        <v>7</v>
      </c>
      <c r="H3" s="1">
        <f>B5*B9+C5*C9+D5*D9</f>
        <v>2</v>
      </c>
    </row>
    <row r="4" spans="1:10">
      <c r="A4" s="3" t="s">
        <v>0</v>
      </c>
      <c r="B4" s="7">
        <v>1</v>
      </c>
      <c r="C4" s="7">
        <v>0</v>
      </c>
      <c r="D4" s="7">
        <v>2</v>
      </c>
      <c r="G4" t="s">
        <v>8</v>
      </c>
      <c r="H4" s="1">
        <f>B9*B9+C9*C9+D9*D9</f>
        <v>5</v>
      </c>
    </row>
    <row r="5" spans="1:10">
      <c r="A5" s="3" t="s">
        <v>1</v>
      </c>
      <c r="B5" s="7">
        <v>2</v>
      </c>
      <c r="C5" s="7">
        <v>4</v>
      </c>
      <c r="D5" s="7">
        <v>0</v>
      </c>
      <c r="G5" t="s">
        <v>9</v>
      </c>
      <c r="H5" s="1">
        <f>H3/H4</f>
        <v>0.4</v>
      </c>
    </row>
    <row r="6" spans="1:10">
      <c r="A6" s="3" t="s">
        <v>2</v>
      </c>
      <c r="B6" s="7">
        <v>3</v>
      </c>
      <c r="C6" s="7">
        <v>2</v>
      </c>
      <c r="D6" s="7">
        <v>9</v>
      </c>
      <c r="G6" t="s">
        <v>12</v>
      </c>
      <c r="H6" s="3">
        <f>B9*$H$5</f>
        <v>0.4</v>
      </c>
      <c r="I6" s="3">
        <f>C9*$H$5</f>
        <v>0</v>
      </c>
      <c r="J6" s="3">
        <f>D9*$H$5</f>
        <v>0.8</v>
      </c>
    </row>
    <row r="8" spans="1:10">
      <c r="G8" t="s">
        <v>10</v>
      </c>
      <c r="H8" s="1">
        <f>B6*B9+C6*C9+D6*D9</f>
        <v>21</v>
      </c>
    </row>
    <row r="9" spans="1:10">
      <c r="A9" s="5" t="s">
        <v>6</v>
      </c>
      <c r="B9" s="8">
        <f>B4</f>
        <v>1</v>
      </c>
      <c r="C9" s="8">
        <f t="shared" ref="C9:D9" si="0">C4</f>
        <v>0</v>
      </c>
      <c r="D9" s="8">
        <f t="shared" si="0"/>
        <v>2</v>
      </c>
      <c r="G9" t="s">
        <v>11</v>
      </c>
      <c r="H9" s="1">
        <f>H8/H4</f>
        <v>4.2</v>
      </c>
    </row>
    <row r="10" spans="1:10">
      <c r="A10" s="4"/>
      <c r="B10" s="2"/>
      <c r="C10" s="2"/>
      <c r="D10" s="2"/>
      <c r="G10" t="s">
        <v>15</v>
      </c>
      <c r="H10" s="3">
        <f>$H$9*B9</f>
        <v>4.2</v>
      </c>
      <c r="I10" s="3">
        <f t="shared" ref="I10:J10" si="1">$H$9*C9</f>
        <v>0</v>
      </c>
      <c r="J10" s="3">
        <f t="shared" si="1"/>
        <v>8.4</v>
      </c>
    </row>
    <row r="12" spans="1:10">
      <c r="A12" s="3" t="s">
        <v>13</v>
      </c>
      <c r="B12" s="8">
        <f>B5-H6</f>
        <v>1.6</v>
      </c>
      <c r="C12" s="8">
        <f>C5-I6</f>
        <v>4</v>
      </c>
      <c r="D12" s="8">
        <f>D5-J6</f>
        <v>-0.8</v>
      </c>
      <c r="G12" t="s">
        <v>16</v>
      </c>
      <c r="H12" s="1">
        <f>B6*B12+C6*C12+D6*D12</f>
        <v>5.6000000000000005</v>
      </c>
    </row>
    <row r="13" spans="1:10">
      <c r="A13" s="6"/>
      <c r="B13" s="6"/>
      <c r="C13" s="6"/>
      <c r="D13" s="6"/>
      <c r="G13" t="s">
        <v>17</v>
      </c>
      <c r="H13" s="1">
        <f>H12/(B12*B12+C12*C12+D12*D12)</f>
        <v>0.29166666666666663</v>
      </c>
    </row>
    <row r="14" spans="1:10">
      <c r="G14" t="s">
        <v>18</v>
      </c>
      <c r="H14" s="3">
        <f>$H$13*B12</f>
        <v>0.46666666666666662</v>
      </c>
      <c r="I14" s="3">
        <f t="shared" ref="I14:J14" si="2">$H$13*C12</f>
        <v>1.1666666666666665</v>
      </c>
      <c r="J14" s="3">
        <f t="shared" si="2"/>
        <v>-0.23333333333333331</v>
      </c>
    </row>
    <row r="15" spans="1:10">
      <c r="A15" s="3" t="s">
        <v>14</v>
      </c>
      <c r="B15" s="8">
        <f>B6-H10-H14</f>
        <v>-1.6666666666666667</v>
      </c>
      <c r="C15" s="8">
        <f t="shared" ref="C15:D15" si="3">C6-I10-I14</f>
        <v>0.83333333333333348</v>
      </c>
      <c r="D15" s="8">
        <f t="shared" si="3"/>
        <v>0.83333333333333293</v>
      </c>
    </row>
    <row r="17" spans="1:7">
      <c r="A17" t="s">
        <v>20</v>
      </c>
      <c r="B17" s="1">
        <f>SQRT(B9*B9+C9*C9+D9*D9)</f>
        <v>2.2360679774997898</v>
      </c>
      <c r="F17" s="1" t="s">
        <v>28</v>
      </c>
    </row>
    <row r="18" spans="1:7">
      <c r="A18" t="s">
        <v>19</v>
      </c>
      <c r="B18" s="8">
        <f>B9/B17</f>
        <v>0.44721359549995793</v>
      </c>
      <c r="C18" s="8">
        <f>C9/B17</f>
        <v>0</v>
      </c>
      <c r="D18" s="8">
        <f>D9/B17</f>
        <v>0.89442719099991586</v>
      </c>
      <c r="F18" s="8">
        <f>SQRT(B18*B18+C18*C18+D18*D18)</f>
        <v>1</v>
      </c>
      <c r="G18" s="12" t="str">
        <f>IF(F18=1, "Orthonormal", "Not Orthonormal")</f>
        <v>Orthonormal</v>
      </c>
    </row>
    <row r="19" spans="1:7">
      <c r="F19" s="1"/>
    </row>
    <row r="20" spans="1:7">
      <c r="A20" t="s">
        <v>21</v>
      </c>
      <c r="B20" s="1">
        <f>SQRT(B12*B12+C12*C12+D12*D12)</f>
        <v>4.3817804600413295</v>
      </c>
      <c r="F20" s="1"/>
    </row>
    <row r="21" spans="1:7">
      <c r="A21" t="s">
        <v>22</v>
      </c>
      <c r="B21" s="8">
        <f>B12/B20</f>
        <v>0.36514837167011072</v>
      </c>
      <c r="C21" s="8">
        <f>C12/B20</f>
        <v>0.91287092917527679</v>
      </c>
      <c r="D21" s="8">
        <f>D12/B20</f>
        <v>-0.18257418583505536</v>
      </c>
      <c r="F21" s="8">
        <f>SQRT(B21*B21+C21*C21+D21*D21)</f>
        <v>1</v>
      </c>
      <c r="G21" s="12" t="str">
        <f>IF(F21=1, "Orthonormal", "Not Orthonormal")</f>
        <v>Orthonormal</v>
      </c>
    </row>
    <row r="22" spans="1:7">
      <c r="F22" s="1"/>
    </row>
    <row r="23" spans="1:7">
      <c r="A23" t="s">
        <v>23</v>
      </c>
      <c r="B23" s="1">
        <f>SQRT(B15*B15+C15*C15+D15*D15)</f>
        <v>2.0412414523193148</v>
      </c>
      <c r="F23" s="1"/>
    </row>
    <row r="24" spans="1:7">
      <c r="A24" t="s">
        <v>24</v>
      </c>
      <c r="B24" s="8">
        <f>B15/B23</f>
        <v>-0.81649658092772615</v>
      </c>
      <c r="C24" s="8">
        <f>C15/B23</f>
        <v>0.40824829046386313</v>
      </c>
      <c r="D24" s="8">
        <f>D15/B23</f>
        <v>0.40824829046386291</v>
      </c>
      <c r="F24" s="8">
        <f>SQRT(B24*B24+C24*C24+D24*D24)</f>
        <v>1</v>
      </c>
      <c r="G24" s="12" t="str">
        <f>IF(F24=1, "Orthonormal", "Not Orthonormal")</f>
        <v>Orthonormal</v>
      </c>
    </row>
    <row r="27" spans="1:7">
      <c r="A27" s="1" t="s">
        <v>25</v>
      </c>
      <c r="B27" s="8">
        <f>B18*B21+C18*C21+D18*D21</f>
        <v>0</v>
      </c>
      <c r="D27" s="9" t="str">
        <f>IF(B27+B29+B31=0,"      This is an Orthogonal set","  This is not an Orthogonal set")</f>
        <v xml:space="preserve">      This is an Orthogonal set</v>
      </c>
      <c r="E27" s="10"/>
      <c r="F27" s="11"/>
    </row>
    <row r="28" spans="1:7">
      <c r="A28" s="1"/>
      <c r="B28" s="1"/>
    </row>
    <row r="29" spans="1:7">
      <c r="A29" s="1" t="s">
        <v>26</v>
      </c>
      <c r="B29" s="8">
        <f>B21*B24+C21*C24+D21*D24</f>
        <v>0</v>
      </c>
    </row>
    <row r="30" spans="1:7">
      <c r="A30" s="1"/>
      <c r="B30" s="1"/>
    </row>
    <row r="31" spans="1:7">
      <c r="A31" s="1" t="s">
        <v>27</v>
      </c>
      <c r="B31" s="8">
        <f>B18*B24+C18*C24+D18*D24</f>
        <v>0</v>
      </c>
    </row>
  </sheetData>
  <pageMargins left="0.25" right="0.25" top="0.7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9"/>
  <sheetViews>
    <sheetView view="pageLayout" zoomScaleNormal="100" workbookViewId="0">
      <selection activeCell="O28" sqref="O28"/>
    </sheetView>
  </sheetViews>
  <sheetFormatPr defaultRowHeight="15"/>
  <cols>
    <col min="1" max="1" width="18.28515625" customWidth="1"/>
    <col min="7" max="7" width="6.85546875" bestFit="1" customWidth="1"/>
    <col min="8" max="8" width="24.42578125" customWidth="1"/>
  </cols>
  <sheetData>
    <row r="1" spans="1:12" ht="23.25">
      <c r="A1" s="13" t="s">
        <v>43</v>
      </c>
      <c r="B1" s="13"/>
      <c r="C1" s="13"/>
      <c r="D1" s="13"/>
      <c r="E1" s="13"/>
      <c r="G1" s="13"/>
      <c r="H1" s="13"/>
      <c r="I1" s="13" t="s">
        <v>38</v>
      </c>
      <c r="J1" s="13"/>
      <c r="K1" s="13"/>
    </row>
    <row r="3" spans="1:12">
      <c r="B3" s="3" t="s">
        <v>3</v>
      </c>
      <c r="C3" s="3" t="s">
        <v>4</v>
      </c>
      <c r="D3" s="3" t="s">
        <v>5</v>
      </c>
      <c r="E3" s="5" t="s">
        <v>44</v>
      </c>
    </row>
    <row r="4" spans="1:12">
      <c r="A4" s="3" t="s">
        <v>0</v>
      </c>
      <c r="B4" s="7">
        <v>2</v>
      </c>
      <c r="C4" s="7">
        <v>0</v>
      </c>
      <c r="D4" s="7">
        <v>0</v>
      </c>
      <c r="E4" s="7">
        <v>0</v>
      </c>
      <c r="H4" t="s">
        <v>7</v>
      </c>
      <c r="I4" s="1">
        <f>B5*B9+C5*C9+D5*D9+E5*E9</f>
        <v>8</v>
      </c>
    </row>
    <row r="5" spans="1:12">
      <c r="A5" s="3" t="s">
        <v>1</v>
      </c>
      <c r="B5" s="7">
        <v>4</v>
      </c>
      <c r="C5" s="7">
        <v>8</v>
      </c>
      <c r="D5" s="7">
        <v>0</v>
      </c>
      <c r="E5" s="7">
        <v>0</v>
      </c>
      <c r="H5" t="s">
        <v>9</v>
      </c>
      <c r="I5" s="1">
        <f>I4/B17</f>
        <v>2</v>
      </c>
    </row>
    <row r="6" spans="1:12">
      <c r="A6" s="3" t="s">
        <v>2</v>
      </c>
      <c r="B6" s="7">
        <v>3</v>
      </c>
      <c r="C6" s="7">
        <v>6</v>
      </c>
      <c r="D6" s="7">
        <v>9</v>
      </c>
      <c r="E6" s="7">
        <v>0</v>
      </c>
      <c r="H6" t="s">
        <v>12</v>
      </c>
      <c r="I6" s="3">
        <f>B9*$I$5</f>
        <v>4</v>
      </c>
      <c r="J6" s="3">
        <f t="shared" ref="J6:L6" si="0">C9*$I$5</f>
        <v>0</v>
      </c>
      <c r="K6" s="3">
        <f t="shared" si="0"/>
        <v>0</v>
      </c>
      <c r="L6" s="3">
        <f t="shared" si="0"/>
        <v>0</v>
      </c>
    </row>
    <row r="7" spans="1:12">
      <c r="A7" s="5" t="s">
        <v>45</v>
      </c>
      <c r="B7" s="7">
        <v>0</v>
      </c>
      <c r="C7" s="7">
        <v>0</v>
      </c>
      <c r="D7" s="7">
        <v>0</v>
      </c>
      <c r="E7" s="7">
        <v>8</v>
      </c>
    </row>
    <row r="8" spans="1:12">
      <c r="H8" t="s">
        <v>10</v>
      </c>
      <c r="I8" s="1">
        <f>B6*B9+C6*C9+D6*D9+E6*E9</f>
        <v>6</v>
      </c>
    </row>
    <row r="9" spans="1:12">
      <c r="A9" s="5" t="s">
        <v>6</v>
      </c>
      <c r="B9" s="8">
        <f>B4</f>
        <v>2</v>
      </c>
      <c r="C9" s="8">
        <f>C4</f>
        <v>0</v>
      </c>
      <c r="D9" s="8">
        <f>D4</f>
        <v>0</v>
      </c>
      <c r="E9" s="8">
        <f>D5</f>
        <v>0</v>
      </c>
      <c r="H9" t="s">
        <v>11</v>
      </c>
      <c r="I9" s="1">
        <f>I8/B17</f>
        <v>1.5</v>
      </c>
    </row>
    <row r="10" spans="1:12">
      <c r="A10" s="4"/>
      <c r="B10" s="2"/>
      <c r="C10" s="2"/>
      <c r="D10" s="2"/>
      <c r="H10" t="s">
        <v>15</v>
      </c>
      <c r="I10" s="3">
        <f>$I$9*B9</f>
        <v>3</v>
      </c>
      <c r="J10" s="3">
        <f t="shared" ref="J10:L10" si="1">$I$9*C9</f>
        <v>0</v>
      </c>
      <c r="K10" s="3">
        <f t="shared" si="1"/>
        <v>0</v>
      </c>
      <c r="L10" s="3">
        <f t="shared" si="1"/>
        <v>0</v>
      </c>
    </row>
    <row r="11" spans="1:12">
      <c r="A11" s="3" t="s">
        <v>13</v>
      </c>
      <c r="B11" s="8">
        <f>B5-I6</f>
        <v>0</v>
      </c>
      <c r="C11" s="8">
        <f t="shared" ref="C11:E11" si="2">C5-J6</f>
        <v>8</v>
      </c>
      <c r="D11" s="8">
        <f t="shared" si="2"/>
        <v>0</v>
      </c>
      <c r="E11" s="8">
        <f t="shared" si="2"/>
        <v>0</v>
      </c>
    </row>
    <row r="12" spans="1:12">
      <c r="A12" s="6"/>
      <c r="B12" s="6"/>
      <c r="C12" s="6"/>
      <c r="D12" s="6"/>
      <c r="H12" t="s">
        <v>16</v>
      </c>
      <c r="I12" s="1">
        <f>B6*B11+C6*C11+D6*D11+E6*E11</f>
        <v>48</v>
      </c>
    </row>
    <row r="13" spans="1:12">
      <c r="A13" s="3" t="s">
        <v>48</v>
      </c>
      <c r="B13" s="8">
        <f>B6-I10-I14</f>
        <v>0</v>
      </c>
      <c r="C13" s="8">
        <f t="shared" ref="C13:E13" si="3">C6-J10-J14</f>
        <v>0</v>
      </c>
      <c r="D13" s="8">
        <f t="shared" si="3"/>
        <v>9</v>
      </c>
      <c r="E13" s="8">
        <f t="shared" si="3"/>
        <v>0</v>
      </c>
      <c r="H13" t="s">
        <v>17</v>
      </c>
      <c r="I13" s="1">
        <f>I12/B18</f>
        <v>0.75</v>
      </c>
    </row>
    <row r="14" spans="1:12">
      <c r="H14" t="s">
        <v>18</v>
      </c>
      <c r="I14" s="3">
        <f>$I$13*B11</f>
        <v>0</v>
      </c>
      <c r="J14" s="3">
        <f t="shared" ref="J14:L14" si="4">$I$13*C11</f>
        <v>6</v>
      </c>
      <c r="K14" s="3">
        <f t="shared" si="4"/>
        <v>0</v>
      </c>
      <c r="L14" s="3">
        <f t="shared" si="4"/>
        <v>0</v>
      </c>
    </row>
    <row r="15" spans="1:12">
      <c r="A15" s="3" t="s">
        <v>49</v>
      </c>
      <c r="B15" s="8">
        <f>B7-I18-I22-I26</f>
        <v>0</v>
      </c>
      <c r="C15" s="8">
        <f t="shared" ref="C15:E15" si="5">C7-J18-J22-J26</f>
        <v>0</v>
      </c>
      <c r="D15" s="8">
        <f t="shared" si="5"/>
        <v>0</v>
      </c>
      <c r="E15" s="8">
        <f t="shared" si="5"/>
        <v>8</v>
      </c>
    </row>
    <row r="16" spans="1:12">
      <c r="H16" t="s">
        <v>50</v>
      </c>
      <c r="I16" s="1">
        <f>B7*B9+C7*C9+D7*D9+E7*E9</f>
        <v>0</v>
      </c>
    </row>
    <row r="17" spans="1:12">
      <c r="A17" s="3" t="s">
        <v>8</v>
      </c>
      <c r="B17" s="8">
        <f>B9*B9+C9*C9+D9*D9+E9*E9</f>
        <v>4</v>
      </c>
      <c r="H17" t="s">
        <v>51</v>
      </c>
      <c r="I17" s="1">
        <f>I16/B17</f>
        <v>0</v>
      </c>
    </row>
    <row r="18" spans="1:12">
      <c r="A18" s="3" t="s">
        <v>57</v>
      </c>
      <c r="B18" s="8">
        <f>B11*B11+C11*C11+D11*D11+E11*E11</f>
        <v>64</v>
      </c>
      <c r="H18" t="s">
        <v>52</v>
      </c>
      <c r="I18" s="3">
        <f>$I$17*B7</f>
        <v>0</v>
      </c>
      <c r="J18" s="3">
        <f t="shared" ref="J18:L18" si="6">$I$17*C7</f>
        <v>0</v>
      </c>
      <c r="K18" s="3">
        <f t="shared" si="6"/>
        <v>0</v>
      </c>
      <c r="L18" s="3">
        <f t="shared" si="6"/>
        <v>0</v>
      </c>
    </row>
    <row r="19" spans="1:12">
      <c r="A19" s="3" t="s">
        <v>58</v>
      </c>
      <c r="B19" s="8">
        <f>B13*B13+C13*C13+D13*D13+E13*E13</f>
        <v>81</v>
      </c>
    </row>
    <row r="20" spans="1:12">
      <c r="A20" s="3" t="s">
        <v>60</v>
      </c>
      <c r="B20" s="8">
        <f>B15*B15+C15*C15+D15*D15+E15*E15</f>
        <v>64</v>
      </c>
      <c r="H20" t="s">
        <v>53</v>
      </c>
      <c r="I20" s="1">
        <f>B7*B11+C7*C11+D7*D11+E7*E11</f>
        <v>0</v>
      </c>
    </row>
    <row r="21" spans="1:12">
      <c r="H21" t="s">
        <v>54</v>
      </c>
      <c r="I21" s="1">
        <f>I20/B18</f>
        <v>0</v>
      </c>
    </row>
    <row r="22" spans="1:12">
      <c r="H22" t="s">
        <v>55</v>
      </c>
      <c r="I22" s="3">
        <f>$I$21*B11</f>
        <v>0</v>
      </c>
      <c r="J22" s="3">
        <f t="shared" ref="J22:L22" si="7">$I$21*C11</f>
        <v>0</v>
      </c>
      <c r="K22" s="3">
        <f t="shared" si="7"/>
        <v>0</v>
      </c>
      <c r="L22" s="3">
        <f t="shared" si="7"/>
        <v>0</v>
      </c>
    </row>
    <row r="24" spans="1:12">
      <c r="H24" t="s">
        <v>46</v>
      </c>
      <c r="I24" s="1">
        <f>B7*B13+C7*C13+D7*D13+E7*E13</f>
        <v>0</v>
      </c>
    </row>
    <row r="25" spans="1:12">
      <c r="H25" t="s">
        <v>47</v>
      </c>
      <c r="I25" s="1">
        <f>I24/B19</f>
        <v>0</v>
      </c>
    </row>
    <row r="26" spans="1:12">
      <c r="H26" t="s">
        <v>56</v>
      </c>
      <c r="I26" s="3">
        <f>$I$25*B13</f>
        <v>0</v>
      </c>
      <c r="J26" s="3">
        <f t="shared" ref="J26:L26" si="8">$I$25*C13</f>
        <v>0</v>
      </c>
      <c r="K26" s="3">
        <f t="shared" si="8"/>
        <v>0</v>
      </c>
      <c r="L26" s="3">
        <f t="shared" si="8"/>
        <v>0</v>
      </c>
    </row>
    <row r="33" spans="1:8">
      <c r="A33" t="s">
        <v>20</v>
      </c>
      <c r="B33" s="1">
        <f>SQRT(B17)</f>
        <v>2</v>
      </c>
      <c r="G33" s="1" t="s">
        <v>28</v>
      </c>
    </row>
    <row r="34" spans="1:8">
      <c r="A34" t="s">
        <v>19</v>
      </c>
      <c r="B34" s="8">
        <f>B9/$B$33</f>
        <v>1</v>
      </c>
      <c r="C34" s="8">
        <f t="shared" ref="C34:E34" si="9">C9/$B$33</f>
        <v>0</v>
      </c>
      <c r="D34" s="8">
        <f t="shared" si="9"/>
        <v>0</v>
      </c>
      <c r="E34" s="8">
        <f t="shared" si="9"/>
        <v>0</v>
      </c>
      <c r="G34" s="8">
        <f>SQRT(B34*B34+C34*C34+D34*D34+E34*E34)</f>
        <v>1</v>
      </c>
      <c r="H34" s="12" t="str">
        <f>IF(G34=1, "Orthonormal", "Not Orthonormal")</f>
        <v>Orthonormal</v>
      </c>
    </row>
    <row r="35" spans="1:8">
      <c r="G35" s="1"/>
    </row>
    <row r="36" spans="1:8">
      <c r="A36" t="s">
        <v>21</v>
      </c>
      <c r="B36" s="1">
        <f>SQRT(B18)</f>
        <v>8</v>
      </c>
      <c r="G36" s="1"/>
    </row>
    <row r="37" spans="1:8">
      <c r="A37" t="s">
        <v>22</v>
      </c>
      <c r="B37" s="8">
        <f>B11/$B$36</f>
        <v>0</v>
      </c>
      <c r="C37" s="8">
        <f t="shared" ref="C37:E37" si="10">C11/$B$36</f>
        <v>1</v>
      </c>
      <c r="D37" s="8">
        <f t="shared" si="10"/>
        <v>0</v>
      </c>
      <c r="E37" s="8">
        <f t="shared" si="10"/>
        <v>0</v>
      </c>
      <c r="G37" s="8">
        <f>SQRT(B37*B37+C37*C37+D37*D37+E37*E37)</f>
        <v>1</v>
      </c>
      <c r="H37" s="12" t="str">
        <f>IF(G37=1, "Orthonormal", "Not Orthonormal")</f>
        <v>Orthonormal</v>
      </c>
    </row>
    <row r="38" spans="1:8">
      <c r="G38" s="1"/>
    </row>
    <row r="39" spans="1:8">
      <c r="A39" t="s">
        <v>23</v>
      </c>
      <c r="B39" s="1">
        <f>SQRT(B19)</f>
        <v>9</v>
      </c>
      <c r="G39" s="1"/>
    </row>
    <row r="40" spans="1:8">
      <c r="A40" t="s">
        <v>24</v>
      </c>
      <c r="B40" s="8">
        <f>B13/$B$39</f>
        <v>0</v>
      </c>
      <c r="C40" s="8">
        <f t="shared" ref="C40:E40" si="11">C13/$B$39</f>
        <v>0</v>
      </c>
      <c r="D40" s="8">
        <f t="shared" si="11"/>
        <v>1</v>
      </c>
      <c r="E40" s="8">
        <f t="shared" si="11"/>
        <v>0</v>
      </c>
      <c r="G40" s="8">
        <f>SQRT(B40*B40+C40*C40+D40*D40+E40*E40)</f>
        <v>1</v>
      </c>
      <c r="H40" s="12" t="str">
        <f>IF(G40=1, "Orthonormal", "Not Orthonormal")</f>
        <v>Orthonormal</v>
      </c>
    </row>
    <row r="42" spans="1:8">
      <c r="A42" t="s">
        <v>59</v>
      </c>
      <c r="B42" s="1">
        <f>SQRT(B20)</f>
        <v>8</v>
      </c>
      <c r="G42" s="1"/>
    </row>
    <row r="43" spans="1:8">
      <c r="A43" t="s">
        <v>24</v>
      </c>
      <c r="B43" s="8">
        <f>B15/$B$42</f>
        <v>0</v>
      </c>
      <c r="C43" s="8">
        <f t="shared" ref="C43:E43" si="12">C15/$B$42</f>
        <v>0</v>
      </c>
      <c r="D43" s="8">
        <f t="shared" si="12"/>
        <v>0</v>
      </c>
      <c r="E43" s="8">
        <f t="shared" si="12"/>
        <v>1</v>
      </c>
      <c r="G43" s="8">
        <f>SQRT(B43*B43+C43*C43+D43*D43+E43*E43)</f>
        <v>1</v>
      </c>
      <c r="H43" s="12" t="str">
        <f>IF(G43=1, "Orthonormal", "Not Orthonormal")</f>
        <v>Orthonormal</v>
      </c>
    </row>
    <row r="49" spans="1:6">
      <c r="A49" s="1" t="s">
        <v>25</v>
      </c>
      <c r="B49" s="8">
        <f>B34*B37+C34*C37+D34*D37+E34*E37</f>
        <v>0</v>
      </c>
      <c r="D49" s="9" t="str">
        <f>IF(B49+B55+B51+B53+B57+B59=0,"      This is an Orthogonal set","  This is not an Orthogonal set")</f>
        <v xml:space="preserve">      This is an Orthogonal set</v>
      </c>
      <c r="E49" s="10"/>
      <c r="F49" s="11"/>
    </row>
    <row r="50" spans="1:6">
      <c r="A50" s="1"/>
      <c r="B50" s="1"/>
    </row>
    <row r="51" spans="1:6">
      <c r="A51" s="1" t="s">
        <v>27</v>
      </c>
      <c r="B51" s="8">
        <f>B34*B40+C34*C40+D34*D40+E34*E40</f>
        <v>0</v>
      </c>
    </row>
    <row r="53" spans="1:6">
      <c r="A53" s="1" t="s">
        <v>61</v>
      </c>
      <c r="B53" s="8">
        <f>B34*B43+C34*C43+D34*D43+E34*E43</f>
        <v>0</v>
      </c>
    </row>
    <row r="55" spans="1:6">
      <c r="A55" s="1" t="s">
        <v>26</v>
      </c>
      <c r="B55" s="8">
        <f>B37*B40+C37*C40+D37*D40+E37*E40</f>
        <v>0</v>
      </c>
    </row>
    <row r="57" spans="1:6">
      <c r="A57" s="1" t="s">
        <v>62</v>
      </c>
      <c r="B57" s="8">
        <f>B37*B43+C37*C43+D37*D43+E37*E43</f>
        <v>0</v>
      </c>
    </row>
    <row r="59" spans="1:6">
      <c r="A59" s="1" t="s">
        <v>63</v>
      </c>
      <c r="B59" s="8">
        <f>B40*B43+C40*C43+D40*D43+E40*E43</f>
        <v>0</v>
      </c>
    </row>
  </sheetData>
  <pageMargins left="0.25" right="0.25" top="0.75" bottom="0.75" header="0.3" footer="0.3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9"/>
  <sheetViews>
    <sheetView view="pageLayout" topLeftCell="B18" zoomScaleNormal="100" workbookViewId="0">
      <selection activeCell="N54" sqref="N54"/>
    </sheetView>
  </sheetViews>
  <sheetFormatPr defaultRowHeight="15"/>
  <cols>
    <col min="1" max="1" width="19.5703125" customWidth="1"/>
    <col min="8" max="8" width="23.28515625" customWidth="1"/>
  </cols>
  <sheetData>
    <row r="1" spans="1:12" ht="23.25">
      <c r="A1" s="13" t="s">
        <v>64</v>
      </c>
      <c r="B1" s="13"/>
      <c r="C1" s="13"/>
      <c r="D1" s="13"/>
      <c r="E1" s="13"/>
      <c r="G1" s="13"/>
      <c r="H1" s="13"/>
      <c r="I1" s="13" t="s">
        <v>38</v>
      </c>
      <c r="J1" s="13"/>
      <c r="K1" s="13"/>
    </row>
    <row r="3" spans="1:12">
      <c r="B3" s="3" t="s">
        <v>3</v>
      </c>
      <c r="C3" s="3" t="s">
        <v>4</v>
      </c>
      <c r="D3" s="3" t="s">
        <v>5</v>
      </c>
      <c r="E3" s="5" t="s">
        <v>44</v>
      </c>
    </row>
    <row r="4" spans="1:12">
      <c r="A4" s="3" t="s">
        <v>0</v>
      </c>
      <c r="B4" s="7">
        <v>4</v>
      </c>
      <c r="C4" s="7">
        <v>0</v>
      </c>
      <c r="D4" s="7">
        <v>0</v>
      </c>
      <c r="E4" s="7">
        <v>0</v>
      </c>
      <c r="H4" t="s">
        <v>7</v>
      </c>
      <c r="I4" s="1">
        <f>B5*B9+C5*C9+D5*D9+E5*E9</f>
        <v>16</v>
      </c>
    </row>
    <row r="5" spans="1:12">
      <c r="A5" s="3" t="s">
        <v>1</v>
      </c>
      <c r="B5" s="7">
        <v>4</v>
      </c>
      <c r="C5" s="7">
        <v>8</v>
      </c>
      <c r="D5" s="7">
        <v>0</v>
      </c>
      <c r="E5" s="7">
        <v>0</v>
      </c>
      <c r="H5" t="s">
        <v>9</v>
      </c>
      <c r="I5" s="1">
        <f>I4/B17</f>
        <v>1</v>
      </c>
    </row>
    <row r="6" spans="1:12">
      <c r="A6" s="3" t="s">
        <v>2</v>
      </c>
      <c r="B6" s="7">
        <v>4</v>
      </c>
      <c r="C6" s="7">
        <v>8</v>
      </c>
      <c r="D6" s="7">
        <v>9</v>
      </c>
      <c r="E6" s="7">
        <v>0</v>
      </c>
      <c r="H6" t="s">
        <v>12</v>
      </c>
      <c r="I6" s="3">
        <f>B9*$I$5</f>
        <v>4</v>
      </c>
      <c r="J6" s="3">
        <f t="shared" ref="J6:L6" si="0">C9*$I$5</f>
        <v>0</v>
      </c>
      <c r="K6" s="3">
        <f t="shared" si="0"/>
        <v>0</v>
      </c>
      <c r="L6" s="3">
        <f t="shared" si="0"/>
        <v>0</v>
      </c>
    </row>
    <row r="7" spans="1:12">
      <c r="A7" s="5" t="s">
        <v>45</v>
      </c>
      <c r="B7" s="7">
        <v>4</v>
      </c>
      <c r="C7" s="7">
        <v>8</v>
      </c>
      <c r="D7" s="7">
        <v>9</v>
      </c>
      <c r="E7" s="7">
        <v>8</v>
      </c>
    </row>
    <row r="8" spans="1:12">
      <c r="H8" t="s">
        <v>10</v>
      </c>
      <c r="I8" s="1">
        <f>B6*B9+C6*C9+D6*D9+E6*E9</f>
        <v>16</v>
      </c>
    </row>
    <row r="9" spans="1:12">
      <c r="A9" s="5" t="s">
        <v>6</v>
      </c>
      <c r="B9" s="8">
        <f>B4</f>
        <v>4</v>
      </c>
      <c r="C9" s="8">
        <f>C4</f>
        <v>0</v>
      </c>
      <c r="D9" s="8">
        <f>D4</f>
        <v>0</v>
      </c>
      <c r="E9" s="8">
        <f>D5</f>
        <v>0</v>
      </c>
      <c r="H9" t="s">
        <v>11</v>
      </c>
      <c r="I9" s="1">
        <f>I8/B17</f>
        <v>1</v>
      </c>
    </row>
    <row r="10" spans="1:12">
      <c r="A10" s="4"/>
      <c r="B10" s="2"/>
      <c r="C10" s="2"/>
      <c r="D10" s="2"/>
      <c r="H10" t="s">
        <v>15</v>
      </c>
      <c r="I10" s="3">
        <f>$I$9*B9</f>
        <v>4</v>
      </c>
      <c r="J10" s="3">
        <f t="shared" ref="J10:L10" si="1">$I$9*C9</f>
        <v>0</v>
      </c>
      <c r="K10" s="3">
        <f t="shared" si="1"/>
        <v>0</v>
      </c>
      <c r="L10" s="3">
        <f t="shared" si="1"/>
        <v>0</v>
      </c>
    </row>
    <row r="11" spans="1:12">
      <c r="A11" s="3" t="s">
        <v>13</v>
      </c>
      <c r="B11" s="8">
        <f>B5-I6</f>
        <v>0</v>
      </c>
      <c r="C11" s="8">
        <f t="shared" ref="C11:E11" si="2">C5-J6</f>
        <v>8</v>
      </c>
      <c r="D11" s="8">
        <f t="shared" si="2"/>
        <v>0</v>
      </c>
      <c r="E11" s="8">
        <f t="shared" si="2"/>
        <v>0</v>
      </c>
    </row>
    <row r="12" spans="1:12">
      <c r="A12" s="6"/>
      <c r="B12" s="6"/>
      <c r="C12" s="6"/>
      <c r="D12" s="6"/>
      <c r="H12" t="s">
        <v>16</v>
      </c>
      <c r="I12" s="1">
        <f>B6*B11+C6*C11+D6*D11+E6*E11</f>
        <v>64</v>
      </c>
    </row>
    <row r="13" spans="1:12">
      <c r="A13" s="3" t="s">
        <v>48</v>
      </c>
      <c r="B13" s="8">
        <f>B6-I10-I14</f>
        <v>0</v>
      </c>
      <c r="C13" s="8">
        <f t="shared" ref="C13:E13" si="3">C6-J10-J14</f>
        <v>0</v>
      </c>
      <c r="D13" s="8">
        <f t="shared" si="3"/>
        <v>9</v>
      </c>
      <c r="E13" s="8">
        <f t="shared" si="3"/>
        <v>0</v>
      </c>
      <c r="H13" t="s">
        <v>17</v>
      </c>
      <c r="I13" s="1">
        <f>I12/B18</f>
        <v>1</v>
      </c>
    </row>
    <row r="14" spans="1:12">
      <c r="H14" t="s">
        <v>18</v>
      </c>
      <c r="I14" s="3">
        <f>$I$13*B11</f>
        <v>0</v>
      </c>
      <c r="J14" s="3">
        <f t="shared" ref="J14:L14" si="4">$I$13*C11</f>
        <v>8</v>
      </c>
      <c r="K14" s="3">
        <f t="shared" si="4"/>
        <v>0</v>
      </c>
      <c r="L14" s="3">
        <f t="shared" si="4"/>
        <v>0</v>
      </c>
    </row>
    <row r="15" spans="1:12">
      <c r="A15" s="3" t="s">
        <v>49</v>
      </c>
      <c r="B15" s="8">
        <f>B7-I18-I22-I26</f>
        <v>0</v>
      </c>
      <c r="C15" s="8">
        <f t="shared" ref="C15:E15" si="5">C7-J18-J22-J26</f>
        <v>-8</v>
      </c>
      <c r="D15" s="8">
        <f t="shared" si="5"/>
        <v>-9</v>
      </c>
      <c r="E15" s="8">
        <f t="shared" si="5"/>
        <v>0</v>
      </c>
    </row>
    <row r="16" spans="1:12">
      <c r="H16" t="s">
        <v>50</v>
      </c>
      <c r="I16" s="1">
        <f>B7*B9+C7*C9+D7*D9+E7*E9</f>
        <v>16</v>
      </c>
    </row>
    <row r="17" spans="1:12">
      <c r="A17" s="3" t="s">
        <v>8</v>
      </c>
      <c r="B17" s="8">
        <f>B9*B9+C9*C9+D9*D9+E9*E9</f>
        <v>16</v>
      </c>
      <c r="H17" t="s">
        <v>51</v>
      </c>
      <c r="I17" s="1">
        <f>I16/B17</f>
        <v>1</v>
      </c>
    </row>
    <row r="18" spans="1:12">
      <c r="A18" s="3" t="s">
        <v>57</v>
      </c>
      <c r="B18" s="8">
        <f>B11*B11+C11*C11+D11*D11+E11*E11</f>
        <v>64</v>
      </c>
      <c r="H18" t="s">
        <v>52</v>
      </c>
      <c r="I18" s="3">
        <f>$I$17*B7</f>
        <v>4</v>
      </c>
      <c r="J18" s="3">
        <f t="shared" ref="J18:L18" si="6">$I$17*C7</f>
        <v>8</v>
      </c>
      <c r="K18" s="3">
        <f t="shared" si="6"/>
        <v>9</v>
      </c>
      <c r="L18" s="3">
        <f t="shared" si="6"/>
        <v>8</v>
      </c>
    </row>
    <row r="19" spans="1:12">
      <c r="A19" s="3" t="s">
        <v>58</v>
      </c>
      <c r="B19" s="8">
        <f>B13*B13+C13*C13+D13*D13+E13*E13</f>
        <v>81</v>
      </c>
    </row>
    <row r="20" spans="1:12">
      <c r="A20" s="3" t="s">
        <v>60</v>
      </c>
      <c r="B20" s="8">
        <f>B15*B15+C15*C15+D15*D15+E15*E15</f>
        <v>145</v>
      </c>
      <c r="H20" t="s">
        <v>53</v>
      </c>
      <c r="I20" s="1">
        <f>B7*B11+C7*C11+D7*D11+E7*E11</f>
        <v>64</v>
      </c>
    </row>
    <row r="21" spans="1:12">
      <c r="H21" t="s">
        <v>54</v>
      </c>
      <c r="I21" s="1">
        <f>I20/B18</f>
        <v>1</v>
      </c>
    </row>
    <row r="22" spans="1:12">
      <c r="H22" t="s">
        <v>55</v>
      </c>
      <c r="I22" s="3">
        <f>$I$21*B11</f>
        <v>0</v>
      </c>
      <c r="J22" s="3">
        <f t="shared" ref="J22:L22" si="7">$I$21*C11</f>
        <v>8</v>
      </c>
      <c r="K22" s="3">
        <f t="shared" si="7"/>
        <v>0</v>
      </c>
      <c r="L22" s="3">
        <f t="shared" si="7"/>
        <v>0</v>
      </c>
    </row>
    <row r="24" spans="1:12">
      <c r="H24" t="s">
        <v>46</v>
      </c>
      <c r="I24" s="1">
        <f>B7*B13+C7*C13+D7*D13+E7*E13</f>
        <v>81</v>
      </c>
    </row>
    <row r="25" spans="1:12">
      <c r="H25" t="s">
        <v>47</v>
      </c>
      <c r="I25" s="1">
        <f>I24/B19</f>
        <v>1</v>
      </c>
    </row>
    <row r="26" spans="1:12">
      <c r="H26" t="s">
        <v>56</v>
      </c>
      <c r="I26" s="3">
        <f>$I$25*B13</f>
        <v>0</v>
      </c>
      <c r="J26" s="3">
        <f t="shared" ref="J26:L26" si="8">$I$25*C13</f>
        <v>0</v>
      </c>
      <c r="K26" s="3">
        <f t="shared" si="8"/>
        <v>9</v>
      </c>
      <c r="L26" s="3">
        <f t="shared" si="8"/>
        <v>0</v>
      </c>
    </row>
    <row r="33" spans="1:8">
      <c r="A33" t="s">
        <v>20</v>
      </c>
      <c r="B33" s="1">
        <f>SQRT(B17)</f>
        <v>4</v>
      </c>
      <c r="G33" s="1" t="s">
        <v>28</v>
      </c>
    </row>
    <row r="34" spans="1:8">
      <c r="A34" t="s">
        <v>19</v>
      </c>
      <c r="B34" s="8">
        <f>B9/$B$33</f>
        <v>1</v>
      </c>
      <c r="C34" s="8">
        <f t="shared" ref="C34:E34" si="9">C9/$B$33</f>
        <v>0</v>
      </c>
      <c r="D34" s="8">
        <f t="shared" si="9"/>
        <v>0</v>
      </c>
      <c r="E34" s="8">
        <f t="shared" si="9"/>
        <v>0</v>
      </c>
      <c r="G34" s="8">
        <f>SQRT(B34*B34+C34*C34+D34*D34+E34*E34)</f>
        <v>1</v>
      </c>
      <c r="H34" s="12" t="str">
        <f>IF(G34=1, "Orthonormal", "Not Orthonormal")</f>
        <v>Orthonormal</v>
      </c>
    </row>
    <row r="35" spans="1:8">
      <c r="G35" s="1"/>
    </row>
    <row r="36" spans="1:8">
      <c r="A36" t="s">
        <v>21</v>
      </c>
      <c r="B36" s="1">
        <f>SQRT(B18)</f>
        <v>8</v>
      </c>
      <c r="G36" s="1"/>
    </row>
    <row r="37" spans="1:8">
      <c r="A37" t="s">
        <v>22</v>
      </c>
      <c r="B37" s="8">
        <f>B11/$B$36</f>
        <v>0</v>
      </c>
      <c r="C37" s="8">
        <f t="shared" ref="C37:E37" si="10">C11/$B$36</f>
        <v>1</v>
      </c>
      <c r="D37" s="8">
        <f t="shared" si="10"/>
        <v>0</v>
      </c>
      <c r="E37" s="8">
        <f t="shared" si="10"/>
        <v>0</v>
      </c>
      <c r="G37" s="8">
        <f>SQRT(B37*B37+C37*C37+D37*D37+E37*E37)</f>
        <v>1</v>
      </c>
      <c r="H37" s="12" t="str">
        <f>IF(G37=1, "Orthonormal", "Not Orthonormal")</f>
        <v>Orthonormal</v>
      </c>
    </row>
    <row r="38" spans="1:8">
      <c r="G38" s="1"/>
    </row>
    <row r="39" spans="1:8">
      <c r="A39" t="s">
        <v>23</v>
      </c>
      <c r="B39" s="1">
        <f>SQRT(B19)</f>
        <v>9</v>
      </c>
      <c r="G39" s="1"/>
    </row>
    <row r="40" spans="1:8">
      <c r="A40" t="s">
        <v>24</v>
      </c>
      <c r="B40" s="8">
        <f>B13/$B$39</f>
        <v>0</v>
      </c>
      <c r="C40" s="8">
        <f t="shared" ref="C40:E40" si="11">C13/$B$39</f>
        <v>0</v>
      </c>
      <c r="D40" s="8">
        <f t="shared" si="11"/>
        <v>1</v>
      </c>
      <c r="E40" s="8">
        <f t="shared" si="11"/>
        <v>0</v>
      </c>
      <c r="G40" s="8">
        <f>SQRT(B40*B40+C40*C40+D40*D40+E40*E40)</f>
        <v>1</v>
      </c>
      <c r="H40" s="12" t="str">
        <f>IF(G40=1, "Orthonormal", "Not Orthonormal")</f>
        <v>Orthonormal</v>
      </c>
    </row>
    <row r="42" spans="1:8">
      <c r="A42" t="s">
        <v>59</v>
      </c>
      <c r="B42" s="1">
        <f>SQRT(B20)</f>
        <v>12.041594578792296</v>
      </c>
      <c r="G42" s="1"/>
    </row>
    <row r="43" spans="1:8">
      <c r="A43" t="s">
        <v>24</v>
      </c>
      <c r="B43" s="8">
        <f>B15/$B$42</f>
        <v>0</v>
      </c>
      <c r="C43" s="8">
        <f t="shared" ref="C43:E43" si="12">C15/$B$42</f>
        <v>-0.66436383882991978</v>
      </c>
      <c r="D43" s="8">
        <f t="shared" si="12"/>
        <v>-0.74740931868365967</v>
      </c>
      <c r="E43" s="8">
        <f t="shared" si="12"/>
        <v>0</v>
      </c>
      <c r="G43" s="8">
        <f>SQRT(B43*B43+C43*C43+D43*D43+E43*E43)</f>
        <v>1</v>
      </c>
      <c r="H43" s="12" t="str">
        <f>IF(G43=1, "Orthonormal", "Not Orthonormal")</f>
        <v>Orthonormal</v>
      </c>
    </row>
    <row r="49" spans="1:6">
      <c r="A49" s="1" t="s">
        <v>25</v>
      </c>
      <c r="B49" s="8">
        <f>B34*B37+C34*C37+D34*D37+E34*E37</f>
        <v>0</v>
      </c>
      <c r="D49" s="9" t="str">
        <f>IF(B49+B55+B51+B53+B57+B59=0,"      This is an Orthogonal set","  This is not an Orthogonal set")</f>
        <v xml:space="preserve">  This is not an Orthogonal set</v>
      </c>
      <c r="E49" s="10"/>
      <c r="F49" s="11"/>
    </row>
    <row r="50" spans="1:6">
      <c r="A50" s="1"/>
      <c r="B50" s="1"/>
    </row>
    <row r="51" spans="1:6">
      <c r="A51" s="1" t="s">
        <v>27</v>
      </c>
      <c r="B51" s="8">
        <f>B34*B40+C34*C40+D34*D40+E34*E40</f>
        <v>0</v>
      </c>
    </row>
    <row r="53" spans="1:6">
      <c r="A53" s="1" t="s">
        <v>61</v>
      </c>
      <c r="B53" s="8">
        <f>B34*B43+C34*C43+D34*D43+E34*E43</f>
        <v>0</v>
      </c>
    </row>
    <row r="55" spans="1:6">
      <c r="A55" s="1" t="s">
        <v>26</v>
      </c>
      <c r="B55" s="8">
        <f>B37*B40+C37*C40+D37*D40+E37*E40</f>
        <v>0</v>
      </c>
    </row>
    <row r="57" spans="1:6">
      <c r="A57" s="1" t="s">
        <v>62</v>
      </c>
      <c r="B57" s="8">
        <f>B37*B43+C37*C43+D37*D43+E37*E43</f>
        <v>-0.66436383882991978</v>
      </c>
    </row>
    <row r="59" spans="1:6">
      <c r="A59" s="1" t="s">
        <v>63</v>
      </c>
      <c r="B59" s="8">
        <f>B40*B43+C40*C43+D40*D43+E40*E43</f>
        <v>-0.74740931868365967</v>
      </c>
    </row>
  </sheetData>
  <pageMargins left="0.25" right="0.25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9"/>
  <sheetViews>
    <sheetView view="pageLayout" zoomScaleNormal="100" workbookViewId="0">
      <selection activeCell="F26" sqref="F26"/>
    </sheetView>
  </sheetViews>
  <sheetFormatPr defaultRowHeight="15"/>
  <cols>
    <col min="1" max="1" width="18.140625" customWidth="1"/>
    <col min="8" max="8" width="23.140625" customWidth="1"/>
  </cols>
  <sheetData>
    <row r="1" spans="1:12" ht="23.25">
      <c r="A1" s="13" t="s">
        <v>65</v>
      </c>
      <c r="B1" s="13"/>
      <c r="C1" s="13"/>
      <c r="D1" s="13"/>
      <c r="E1" s="13"/>
      <c r="G1" s="13"/>
      <c r="H1" s="13"/>
      <c r="I1" s="13" t="s">
        <v>38</v>
      </c>
      <c r="J1" s="13"/>
      <c r="K1" s="13"/>
    </row>
    <row r="3" spans="1:12">
      <c r="B3" s="3" t="s">
        <v>3</v>
      </c>
      <c r="C3" s="3" t="s">
        <v>4</v>
      </c>
      <c r="D3" s="3" t="s">
        <v>5</v>
      </c>
      <c r="E3" s="5" t="s">
        <v>44</v>
      </c>
    </row>
    <row r="4" spans="1:12">
      <c r="A4" s="3" t="s">
        <v>0</v>
      </c>
      <c r="B4" s="7">
        <v>4</v>
      </c>
      <c r="C4" s="7">
        <v>0</v>
      </c>
      <c r="D4" s="7">
        <v>0</v>
      </c>
      <c r="E4" s="7">
        <v>0</v>
      </c>
      <c r="H4" t="s">
        <v>7</v>
      </c>
      <c r="I4" s="1">
        <f>B5*B9+C5*C9+D5*D9+E5*E9</f>
        <v>88</v>
      </c>
    </row>
    <row r="5" spans="1:12">
      <c r="A5" s="3" t="s">
        <v>1</v>
      </c>
      <c r="B5" s="7">
        <v>6</v>
      </c>
      <c r="C5" s="7">
        <v>8</v>
      </c>
      <c r="D5" s="7">
        <v>8</v>
      </c>
      <c r="E5" s="7">
        <v>8</v>
      </c>
      <c r="H5" t="s">
        <v>9</v>
      </c>
      <c r="I5" s="1">
        <f>I4/B17</f>
        <v>1.1000000000000001</v>
      </c>
    </row>
    <row r="6" spans="1:12">
      <c r="A6" s="3" t="s">
        <v>2</v>
      </c>
      <c r="B6" s="7">
        <v>4</v>
      </c>
      <c r="C6" s="7">
        <v>0</v>
      </c>
      <c r="D6" s="7">
        <v>9</v>
      </c>
      <c r="E6" s="7">
        <v>5</v>
      </c>
      <c r="H6" t="s">
        <v>12</v>
      </c>
      <c r="I6" s="3">
        <f>B9*$I$5</f>
        <v>4.4000000000000004</v>
      </c>
      <c r="J6" s="3">
        <f t="shared" ref="J6:L6" si="0">C9*$I$5</f>
        <v>0</v>
      </c>
      <c r="K6" s="3">
        <f t="shared" si="0"/>
        <v>0</v>
      </c>
      <c r="L6" s="3">
        <f t="shared" si="0"/>
        <v>8.8000000000000007</v>
      </c>
    </row>
    <row r="7" spans="1:12">
      <c r="A7" s="5" t="s">
        <v>45</v>
      </c>
      <c r="B7" s="7">
        <v>8</v>
      </c>
      <c r="C7" s="7">
        <v>8</v>
      </c>
      <c r="D7" s="7">
        <v>9</v>
      </c>
      <c r="E7" s="7">
        <v>8</v>
      </c>
    </row>
    <row r="8" spans="1:12">
      <c r="H8" t="s">
        <v>10</v>
      </c>
      <c r="I8" s="1">
        <f>B6*B9+C6*C9+D6*D9+E6*E9</f>
        <v>56</v>
      </c>
    </row>
    <row r="9" spans="1:12">
      <c r="A9" s="5" t="s">
        <v>6</v>
      </c>
      <c r="B9" s="8">
        <f>B4</f>
        <v>4</v>
      </c>
      <c r="C9" s="8">
        <f>C4</f>
        <v>0</v>
      </c>
      <c r="D9" s="8">
        <f>D4</f>
        <v>0</v>
      </c>
      <c r="E9" s="8">
        <f>D5</f>
        <v>8</v>
      </c>
      <c r="H9" t="s">
        <v>11</v>
      </c>
      <c r="I9" s="1">
        <f>I8/B17</f>
        <v>0.7</v>
      </c>
    </row>
    <row r="10" spans="1:12">
      <c r="A10" s="4"/>
      <c r="B10" s="2"/>
      <c r="C10" s="2"/>
      <c r="D10" s="2"/>
      <c r="H10" t="s">
        <v>15</v>
      </c>
      <c r="I10" s="3">
        <f>$I$9*B9</f>
        <v>2.8</v>
      </c>
      <c r="J10" s="3">
        <f t="shared" ref="J10:L10" si="1">$I$9*C9</f>
        <v>0</v>
      </c>
      <c r="K10" s="3">
        <f t="shared" si="1"/>
        <v>0</v>
      </c>
      <c r="L10" s="3">
        <f t="shared" si="1"/>
        <v>5.6</v>
      </c>
    </row>
    <row r="11" spans="1:12">
      <c r="A11" s="3" t="s">
        <v>13</v>
      </c>
      <c r="B11" s="8">
        <f>B5-I6</f>
        <v>1.5999999999999996</v>
      </c>
      <c r="C11" s="8">
        <f t="shared" ref="C11:E11" si="2">C5-J6</f>
        <v>8</v>
      </c>
      <c r="D11" s="8">
        <f t="shared" si="2"/>
        <v>8</v>
      </c>
      <c r="E11" s="8">
        <f t="shared" si="2"/>
        <v>-0.80000000000000071</v>
      </c>
    </row>
    <row r="12" spans="1:12">
      <c r="A12" s="6"/>
      <c r="B12" s="6"/>
      <c r="C12" s="6"/>
      <c r="D12" s="6"/>
      <c r="H12" t="s">
        <v>16</v>
      </c>
      <c r="I12" s="1">
        <f>B6*B11+C6*C11+D6*D11+E6*E11</f>
        <v>74.400000000000006</v>
      </c>
    </row>
    <row r="13" spans="1:12">
      <c r="A13" s="3" t="s">
        <v>48</v>
      </c>
      <c r="B13" s="8">
        <f>B6-I10-I14</f>
        <v>0.29268292682926877</v>
      </c>
      <c r="C13" s="8">
        <f t="shared" ref="C13:E13" si="3">C6-J10-J14</f>
        <v>-4.5365853658536581</v>
      </c>
      <c r="D13" s="8">
        <f t="shared" si="3"/>
        <v>4.4634146341463419</v>
      </c>
      <c r="E13" s="8">
        <f t="shared" si="3"/>
        <v>-0.14634146341463344</v>
      </c>
      <c r="H13" t="s">
        <v>17</v>
      </c>
      <c r="I13" s="1">
        <f>I12/B18</f>
        <v>0.56707317073170727</v>
      </c>
    </row>
    <row r="14" spans="1:12">
      <c r="H14" t="s">
        <v>18</v>
      </c>
      <c r="I14" s="3">
        <f>$I$13*B11</f>
        <v>0.9073170731707314</v>
      </c>
      <c r="J14" s="3">
        <f t="shared" ref="J14:L14" si="4">$I$13*C11</f>
        <v>4.5365853658536581</v>
      </c>
      <c r="K14" s="3">
        <f t="shared" si="4"/>
        <v>4.5365853658536581</v>
      </c>
      <c r="L14" s="3">
        <f t="shared" si="4"/>
        <v>-0.4536585365853662</v>
      </c>
    </row>
    <row r="15" spans="1:12">
      <c r="A15" s="3" t="s">
        <v>49</v>
      </c>
      <c r="B15" s="8">
        <f>B7-I18-I22-I26</f>
        <v>-3.3729729729729723</v>
      </c>
      <c r="C15" s="8">
        <f t="shared" ref="C15:E15" si="5">C7-J18-J22-J26</f>
        <v>-9.7189189189189165</v>
      </c>
      <c r="D15" s="8">
        <f t="shared" si="5"/>
        <v>-11.037837837837838</v>
      </c>
      <c r="E15" s="8">
        <f t="shared" si="5"/>
        <v>-0.71351351351351255</v>
      </c>
    </row>
    <row r="16" spans="1:12">
      <c r="H16" t="s">
        <v>50</v>
      </c>
      <c r="I16" s="1">
        <f>B7*B9+C7*C9+D7*D9+E7*E9</f>
        <v>96</v>
      </c>
    </row>
    <row r="17" spans="1:12">
      <c r="A17" s="3" t="s">
        <v>8</v>
      </c>
      <c r="B17" s="8">
        <f>B9*B9+C9*C9+D9*D9+E9*E9</f>
        <v>80</v>
      </c>
      <c r="H17" t="s">
        <v>51</v>
      </c>
      <c r="I17" s="1">
        <f>I16/B17</f>
        <v>1.2</v>
      </c>
    </row>
    <row r="18" spans="1:12">
      <c r="A18" s="3" t="s">
        <v>57</v>
      </c>
      <c r="B18" s="8">
        <f>B11*B11+C11*C11+D11*D11+E11*E11</f>
        <v>131.20000000000002</v>
      </c>
      <c r="H18" t="s">
        <v>52</v>
      </c>
      <c r="I18" s="3">
        <f>$I$17*B7</f>
        <v>9.6</v>
      </c>
      <c r="J18" s="3">
        <f t="shared" ref="J18:L18" si="6">$I$17*C7</f>
        <v>9.6</v>
      </c>
      <c r="K18" s="3">
        <f t="shared" si="6"/>
        <v>10.799999999999999</v>
      </c>
      <c r="L18" s="3">
        <f t="shared" si="6"/>
        <v>9.6</v>
      </c>
    </row>
    <row r="19" spans="1:12">
      <c r="A19" s="3" t="s">
        <v>58</v>
      </c>
      <c r="B19" s="8">
        <f>B13*B13+C13*C13+D13*D13+E13*E13</f>
        <v>40.609756097560975</v>
      </c>
    </row>
    <row r="20" spans="1:12">
      <c r="A20" s="3" t="s">
        <v>60</v>
      </c>
      <c r="B20" s="8">
        <f>B15*B15+C15*C15+D15*D15+E15*E15</f>
        <v>228.17729729729726</v>
      </c>
      <c r="H20" t="s">
        <v>53</v>
      </c>
      <c r="I20" s="1">
        <f>B7*B11+C7*C11+D7*D11+E7*E11</f>
        <v>142.4</v>
      </c>
    </row>
    <row r="21" spans="1:12">
      <c r="H21" t="s">
        <v>54</v>
      </c>
      <c r="I21" s="1">
        <f>I20/B18</f>
        <v>1.0853658536585364</v>
      </c>
    </row>
    <row r="22" spans="1:12">
      <c r="H22" t="s">
        <v>55</v>
      </c>
      <c r="I22" s="3">
        <f>$I$21*B11</f>
        <v>1.7365853658536579</v>
      </c>
      <c r="J22" s="3">
        <f t="shared" ref="J22:L22" si="7">$I$21*C11</f>
        <v>8.6829268292682915</v>
      </c>
      <c r="K22" s="3">
        <f t="shared" si="7"/>
        <v>8.6829268292682915</v>
      </c>
      <c r="L22" s="3">
        <f t="shared" si="7"/>
        <v>-0.86829268292682993</v>
      </c>
    </row>
    <row r="24" spans="1:12">
      <c r="H24" t="s">
        <v>46</v>
      </c>
      <c r="I24" s="1">
        <f>B7*B13+C7*C13+D7*D13+E7*E13</f>
        <v>5.0487804878048905</v>
      </c>
    </row>
    <row r="25" spans="1:12">
      <c r="H25" t="s">
        <v>47</v>
      </c>
      <c r="I25" s="1">
        <f>I24/B19</f>
        <v>0.12432432432432464</v>
      </c>
    </row>
    <row r="26" spans="1:12">
      <c r="H26" t="s">
        <v>56</v>
      </c>
      <c r="I26" s="3">
        <f>$I$25*B13</f>
        <v>3.6387607119314588E-2</v>
      </c>
      <c r="J26" s="3">
        <f t="shared" ref="J26:L26" si="8">$I$25*C13</f>
        <v>-0.56400791034937514</v>
      </c>
      <c r="K26" s="3">
        <f t="shared" si="8"/>
        <v>0.55491100856954656</v>
      </c>
      <c r="L26" s="3">
        <f t="shared" si="8"/>
        <v>-1.8193803559657176E-2</v>
      </c>
    </row>
    <row r="33" spans="1:8">
      <c r="A33" t="s">
        <v>20</v>
      </c>
      <c r="B33" s="1">
        <f>SQRT(B17)</f>
        <v>8.9442719099991592</v>
      </c>
      <c r="G33" s="1" t="s">
        <v>28</v>
      </c>
    </row>
    <row r="34" spans="1:8">
      <c r="A34" t="s">
        <v>19</v>
      </c>
      <c r="B34" s="8">
        <f>B9/$B$33</f>
        <v>0.44721359549995793</v>
      </c>
      <c r="C34" s="8">
        <f t="shared" ref="C34:E34" si="9">C9/$B$33</f>
        <v>0</v>
      </c>
      <c r="D34" s="8">
        <f t="shared" si="9"/>
        <v>0</v>
      </c>
      <c r="E34" s="8">
        <f t="shared" si="9"/>
        <v>0.89442719099991586</v>
      </c>
      <c r="G34" s="8">
        <f>SQRT(B34*B34+C34*C34+D34*D34+E34*E34)</f>
        <v>1</v>
      </c>
      <c r="H34" s="12" t="str">
        <f>IF(G34=1, "Orthonormal", "Not Orthonormal")</f>
        <v>Orthonormal</v>
      </c>
    </row>
    <row r="35" spans="1:8">
      <c r="G35" s="1"/>
    </row>
    <row r="36" spans="1:8">
      <c r="A36" t="s">
        <v>21</v>
      </c>
      <c r="B36" s="1">
        <f>SQRT(B18)</f>
        <v>11.454256850621084</v>
      </c>
      <c r="G36" s="1"/>
    </row>
    <row r="37" spans="1:8">
      <c r="A37" t="s">
        <v>22</v>
      </c>
      <c r="B37" s="8">
        <f>B11/$B$36</f>
        <v>0.1396860591539156</v>
      </c>
      <c r="C37" s="8">
        <f t="shared" ref="C37:E37" si="10">C11/$B$36</f>
        <v>0.69843029576957816</v>
      </c>
      <c r="D37" s="8">
        <f t="shared" si="10"/>
        <v>0.69843029576957816</v>
      </c>
      <c r="E37" s="8">
        <f t="shared" si="10"/>
        <v>-6.9843029576957871E-2</v>
      </c>
      <c r="G37" s="8">
        <f>SQRT(B37*B37+C37*C37+D37*D37+E37*E37)</f>
        <v>0.99999999999999989</v>
      </c>
      <c r="H37" s="12" t="str">
        <f>IF(G37=1, "Orthonormal", "Not Orthonormal")</f>
        <v>Orthonormal</v>
      </c>
    </row>
    <row r="38" spans="1:8">
      <c r="G38" s="1"/>
    </row>
    <row r="39" spans="1:8">
      <c r="A39" t="s">
        <v>23</v>
      </c>
      <c r="B39" s="1">
        <f>SQRT(B19)</f>
        <v>6.3725784496984401</v>
      </c>
      <c r="G39" s="1"/>
    </row>
    <row r="40" spans="1:8">
      <c r="A40" t="s">
        <v>24</v>
      </c>
      <c r="B40" s="8">
        <f>B13/$B$39</f>
        <v>4.5928493331160003E-2</v>
      </c>
      <c r="C40" s="8">
        <f t="shared" ref="C40:E40" si="11">C13/$B$39</f>
        <v>-0.71189164663297888</v>
      </c>
      <c r="D40" s="8">
        <f t="shared" si="11"/>
        <v>0.70040952330018902</v>
      </c>
      <c r="E40" s="8">
        <f t="shared" si="11"/>
        <v>-2.2964246665579856E-2</v>
      </c>
      <c r="G40" s="8">
        <f>SQRT(B40*B40+C40*C40+D40*D40+E40*E40)</f>
        <v>1</v>
      </c>
      <c r="H40" s="12" t="str">
        <f>IF(G40=1, "Orthonormal", "Not Orthonormal")</f>
        <v>Orthonormal</v>
      </c>
    </row>
    <row r="42" spans="1:8">
      <c r="A42" t="s">
        <v>59</v>
      </c>
      <c r="B42" s="1">
        <f>SQRT(B20)</f>
        <v>15.10553862983036</v>
      </c>
      <c r="G42" s="1"/>
    </row>
    <row r="43" spans="1:8">
      <c r="A43" t="s">
        <v>24</v>
      </c>
      <c r="B43" s="8">
        <f>B15/$B$42</f>
        <v>-0.22329379015403253</v>
      </c>
      <c r="C43" s="8">
        <f t="shared" ref="C43:E43" si="12">C15/$B$42</f>
        <v>-0.64340101714254883</v>
      </c>
      <c r="D43" s="8">
        <f t="shared" si="12"/>
        <v>-0.73071461457457454</v>
      </c>
      <c r="E43" s="8">
        <f t="shared" si="12"/>
        <v>-4.7235224840276056E-2</v>
      </c>
      <c r="G43" s="8">
        <f>SQRT(B43*B43+C43*C43+D43*D43+E43*E43)</f>
        <v>1</v>
      </c>
      <c r="H43" s="12" t="str">
        <f>IF(G43=1, "Orthonormal", "Not Orthonormal")</f>
        <v>Orthonormal</v>
      </c>
    </row>
    <row r="49" spans="1:6">
      <c r="A49" s="1" t="s">
        <v>25</v>
      </c>
      <c r="B49" s="8">
        <f>B34*B37+C34*C37+D34*D37+E34*E37</f>
        <v>-6.2450045135165055E-17</v>
      </c>
      <c r="D49" s="9" t="str">
        <f>IF(B49+B55+B51+B53+B57+B59=0,"      This is an Orthogonal set","  This is not an Orthogonal set")</f>
        <v xml:space="preserve">  This is not an Orthogonal set</v>
      </c>
      <c r="E49" s="10"/>
      <c r="F49" s="11"/>
    </row>
    <row r="50" spans="1:6">
      <c r="A50" s="1"/>
      <c r="B50" s="1"/>
    </row>
    <row r="51" spans="1:6">
      <c r="A51" s="1" t="s">
        <v>27</v>
      </c>
      <c r="B51" s="8">
        <f>B34*B40+C34*C40+D34*D40+E34*E40</f>
        <v>1.2836953722228372E-16</v>
      </c>
    </row>
    <row r="53" spans="1:6">
      <c r="A53" s="1" t="s">
        <v>61</v>
      </c>
      <c r="B53" s="8">
        <f>B34*B43+C34*C43+D34*D43+E34*E43</f>
        <v>-0.14210848821773556</v>
      </c>
    </row>
    <row r="55" spans="1:6">
      <c r="A55" s="1" t="s">
        <v>26</v>
      </c>
      <c r="B55" s="8">
        <f>B37*B40+C37*C40+D37*D40+E37*E40</f>
        <v>9.1506663357776574E-17</v>
      </c>
    </row>
    <row r="57" spans="1:6">
      <c r="A57" s="1" t="s">
        <v>62</v>
      </c>
      <c r="B57" s="8">
        <f>B37*B43+C37*C43+D37*D43+E37*E43</f>
        <v>-0.98761596545635566</v>
      </c>
    </row>
    <row r="59" spans="1:6">
      <c r="A59" s="1" t="s">
        <v>63</v>
      </c>
      <c r="B59" s="8">
        <f>B40*B43+C40*C43+D40*D43+E40*E43</f>
        <v>-6.293849132115921E-2</v>
      </c>
    </row>
  </sheetData>
  <pageMargins left="0.25" right="0.25" top="0.75" bottom="0.75" header="0.3" footer="0.3"/>
  <pageSetup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9"/>
  <sheetViews>
    <sheetView view="pageBreakPreview" zoomScale="60" zoomScaleNormal="90" workbookViewId="0">
      <selection activeCell="I18" sqref="I18"/>
    </sheetView>
  </sheetViews>
  <sheetFormatPr defaultRowHeight="15"/>
  <cols>
    <col min="1" max="1" width="20.5703125" customWidth="1"/>
    <col min="8" max="8" width="23.5703125" customWidth="1"/>
  </cols>
  <sheetData>
    <row r="1" spans="1:12" ht="23.25">
      <c r="A1" s="13" t="s">
        <v>66</v>
      </c>
      <c r="B1" s="13"/>
      <c r="C1" s="13"/>
      <c r="D1" s="13"/>
      <c r="E1" s="13"/>
      <c r="G1" s="13"/>
      <c r="H1" s="13"/>
      <c r="I1" s="13" t="s">
        <v>38</v>
      </c>
      <c r="J1" s="13"/>
      <c r="K1" s="13"/>
    </row>
    <row r="3" spans="1:12">
      <c r="B3" s="3" t="s">
        <v>3</v>
      </c>
      <c r="C3" s="3" t="s">
        <v>4</v>
      </c>
      <c r="D3" s="3" t="s">
        <v>5</v>
      </c>
      <c r="E3" s="5" t="s">
        <v>44</v>
      </c>
    </row>
    <row r="4" spans="1:12">
      <c r="A4" s="3" t="s">
        <v>0</v>
      </c>
      <c r="B4" s="7">
        <v>1</v>
      </c>
      <c r="C4" s="7">
        <v>0</v>
      </c>
      <c r="D4" s="7">
        <v>0</v>
      </c>
      <c r="E4" s="7">
        <v>9</v>
      </c>
      <c r="H4" t="s">
        <v>7</v>
      </c>
      <c r="I4" s="1">
        <f>B5*B9+C5*C9+D5*D9+E5*E9</f>
        <v>8</v>
      </c>
    </row>
    <row r="5" spans="1:12">
      <c r="A5" s="3" t="s">
        <v>1</v>
      </c>
      <c r="B5" s="7">
        <v>0</v>
      </c>
      <c r="C5" s="7">
        <v>8</v>
      </c>
      <c r="D5" s="7">
        <v>4</v>
      </c>
      <c r="E5" s="7">
        <v>2</v>
      </c>
      <c r="H5" t="s">
        <v>9</v>
      </c>
      <c r="I5" s="1">
        <f>I4/B17</f>
        <v>0.47058823529411764</v>
      </c>
    </row>
    <row r="6" spans="1:12">
      <c r="A6" s="3" t="s">
        <v>2</v>
      </c>
      <c r="B6" s="7">
        <v>4</v>
      </c>
      <c r="C6" s="7">
        <v>0</v>
      </c>
      <c r="D6" s="7">
        <v>9</v>
      </c>
      <c r="E6" s="7">
        <v>5</v>
      </c>
      <c r="H6" t="s">
        <v>12</v>
      </c>
      <c r="I6" s="3">
        <f>B9*$I$5</f>
        <v>0.47058823529411764</v>
      </c>
      <c r="J6" s="3">
        <f t="shared" ref="J6:L6" si="0">C9*$I$5</f>
        <v>0</v>
      </c>
      <c r="K6" s="3">
        <f t="shared" si="0"/>
        <v>0</v>
      </c>
      <c r="L6" s="3">
        <f t="shared" si="0"/>
        <v>1.8823529411764706</v>
      </c>
    </row>
    <row r="7" spans="1:12">
      <c r="A7" s="5" t="s">
        <v>45</v>
      </c>
      <c r="B7" s="7">
        <v>0</v>
      </c>
      <c r="C7" s="7">
        <v>8</v>
      </c>
      <c r="D7" s="7">
        <v>0</v>
      </c>
      <c r="E7" s="7">
        <v>1</v>
      </c>
    </row>
    <row r="8" spans="1:12">
      <c r="H8" t="s">
        <v>10</v>
      </c>
      <c r="I8" s="1">
        <f>B6*B9+C6*C9+D6*D9+E6*E9</f>
        <v>24</v>
      </c>
    </row>
    <row r="9" spans="1:12">
      <c r="A9" s="5" t="s">
        <v>6</v>
      </c>
      <c r="B9" s="8">
        <f>B4</f>
        <v>1</v>
      </c>
      <c r="C9" s="8">
        <f>C4</f>
        <v>0</v>
      </c>
      <c r="D9" s="8">
        <f>D4</f>
        <v>0</v>
      </c>
      <c r="E9" s="8">
        <f>D5</f>
        <v>4</v>
      </c>
      <c r="H9" t="s">
        <v>11</v>
      </c>
      <c r="I9" s="1">
        <f>I8/B17</f>
        <v>1.411764705882353</v>
      </c>
    </row>
    <row r="10" spans="1:12">
      <c r="A10" s="4"/>
      <c r="B10" s="2"/>
      <c r="C10" s="2"/>
      <c r="D10" s="2"/>
      <c r="H10" t="s">
        <v>15</v>
      </c>
      <c r="I10" s="3">
        <f>$I$9*B9</f>
        <v>1.411764705882353</v>
      </c>
      <c r="J10" s="3">
        <f t="shared" ref="J10:L10" si="1">$I$9*C9</f>
        <v>0</v>
      </c>
      <c r="K10" s="3">
        <f t="shared" si="1"/>
        <v>0</v>
      </c>
      <c r="L10" s="3">
        <f t="shared" si="1"/>
        <v>5.6470588235294121</v>
      </c>
    </row>
    <row r="11" spans="1:12">
      <c r="A11" s="3" t="s">
        <v>13</v>
      </c>
      <c r="B11" s="8">
        <f>B5-I6</f>
        <v>-0.47058823529411764</v>
      </c>
      <c r="C11" s="8">
        <f t="shared" ref="C11:E11" si="2">C5-J6</f>
        <v>8</v>
      </c>
      <c r="D11" s="8">
        <f t="shared" si="2"/>
        <v>4</v>
      </c>
      <c r="E11" s="8">
        <f t="shared" si="2"/>
        <v>0.11764705882352944</v>
      </c>
    </row>
    <row r="12" spans="1:12">
      <c r="A12" s="6"/>
      <c r="B12" s="6"/>
      <c r="C12" s="6"/>
      <c r="D12" s="6"/>
      <c r="H12" t="s">
        <v>16</v>
      </c>
      <c r="I12" s="1">
        <f>B6*B11+C6*C11+D6*D11+E6*E11</f>
        <v>34.705882352941174</v>
      </c>
    </row>
    <row r="13" spans="1:12">
      <c r="A13" s="3" t="s">
        <v>48</v>
      </c>
      <c r="B13" s="8">
        <f>B6-I10-I14</f>
        <v>2.7917888563049851</v>
      </c>
      <c r="C13" s="8">
        <f t="shared" ref="C13:E13" si="3">C6-J10-J14</f>
        <v>-3.4604105571847503</v>
      </c>
      <c r="D13" s="8">
        <f t="shared" si="3"/>
        <v>7.2697947214076244</v>
      </c>
      <c r="E13" s="8">
        <f t="shared" si="3"/>
        <v>-0.69794721407624671</v>
      </c>
      <c r="H13" t="s">
        <v>17</v>
      </c>
      <c r="I13" s="1">
        <f>I12/B18</f>
        <v>0.43255131964809379</v>
      </c>
    </row>
    <row r="14" spans="1:12">
      <c r="H14" t="s">
        <v>18</v>
      </c>
      <c r="I14" s="3">
        <f>$I$13*B11</f>
        <v>-0.20355356218733825</v>
      </c>
      <c r="J14" s="3">
        <f t="shared" ref="J14:L14" si="4">$I$13*C11</f>
        <v>3.4604105571847503</v>
      </c>
      <c r="K14" s="3">
        <f t="shared" si="4"/>
        <v>1.7302052785923752</v>
      </c>
      <c r="L14" s="3">
        <f t="shared" si="4"/>
        <v>5.0888390546834576E-2</v>
      </c>
    </row>
    <row r="15" spans="1:12">
      <c r="A15" s="3" t="s">
        <v>49</v>
      </c>
      <c r="B15" s="8">
        <f>B7-I18-I22-I26</f>
        <v>1.4598919755635413</v>
      </c>
      <c r="C15" s="8">
        <f t="shared" ref="C15:E15" si="5">C7-J18-J22-J26</f>
        <v>-1.618724235652784</v>
      </c>
      <c r="D15" s="8">
        <f t="shared" si="5"/>
        <v>-0.37418267880781508</v>
      </c>
      <c r="E15" s="8">
        <f t="shared" si="5"/>
        <v>0.39973288846205562</v>
      </c>
    </row>
    <row r="16" spans="1:12">
      <c r="H16" t="s">
        <v>50</v>
      </c>
      <c r="I16" s="1">
        <f>B7*B9+C7*C9+D7*D9+E7*E9</f>
        <v>4</v>
      </c>
    </row>
    <row r="17" spans="1:12">
      <c r="A17" s="3" t="s">
        <v>8</v>
      </c>
      <c r="B17" s="8">
        <f>B9*B9+C9*C9+D9*D9+E9*E9</f>
        <v>17</v>
      </c>
      <c r="H17" t="s">
        <v>51</v>
      </c>
      <c r="I17" s="1">
        <f>I16/B17</f>
        <v>0.23529411764705882</v>
      </c>
    </row>
    <row r="18" spans="1:12">
      <c r="A18" s="3" t="s">
        <v>57</v>
      </c>
      <c r="B18" s="8">
        <f>B11*B11+C11*C11+D11*D11+E11*E11</f>
        <v>80.235294117647058</v>
      </c>
      <c r="H18" t="s">
        <v>52</v>
      </c>
      <c r="I18" s="3">
        <f>$I$17*B7</f>
        <v>0</v>
      </c>
      <c r="J18" s="3">
        <f t="shared" ref="J18:L18" si="6">$I$17*C7</f>
        <v>1.8823529411764706</v>
      </c>
      <c r="K18" s="3">
        <f t="shared" si="6"/>
        <v>0</v>
      </c>
      <c r="L18" s="3">
        <f t="shared" si="6"/>
        <v>0.23529411764705882</v>
      </c>
    </row>
    <row r="19" spans="1:12">
      <c r="A19" s="3" t="s">
        <v>58</v>
      </c>
      <c r="B19" s="8">
        <f>B13*B13+C13*C13+D13*D13+E13*E13</f>
        <v>73.105571847507335</v>
      </c>
    </row>
    <row r="20" spans="1:12">
      <c r="A20" s="3" t="s">
        <v>60</v>
      </c>
      <c r="B20" s="8">
        <f>B15*B15+C15*C15+D15*D15+E15*E15</f>
        <v>5.0513517906425207</v>
      </c>
      <c r="H20" t="s">
        <v>53</v>
      </c>
      <c r="I20" s="1">
        <f>B7*B11+C7*C11+D7*D11+E7*E11</f>
        <v>64.117647058823536</v>
      </c>
    </row>
    <row r="21" spans="1:12">
      <c r="H21" t="s">
        <v>54</v>
      </c>
      <c r="I21" s="1">
        <f>I20/B18</f>
        <v>0.79912023460410564</v>
      </c>
    </row>
    <row r="22" spans="1:12">
      <c r="H22" t="s">
        <v>55</v>
      </c>
      <c r="I22" s="3">
        <f>$I$21*B11</f>
        <v>-0.37605658099016737</v>
      </c>
      <c r="J22" s="3">
        <f t="shared" ref="J22:L22" si="7">$I$21*C11</f>
        <v>6.3929618768328451</v>
      </c>
      <c r="K22" s="3">
        <f t="shared" si="7"/>
        <v>3.1964809384164226</v>
      </c>
      <c r="L22" s="3">
        <f t="shared" si="7"/>
        <v>9.4014145247541855E-2</v>
      </c>
    </row>
    <row r="24" spans="1:12">
      <c r="H24" t="s">
        <v>46</v>
      </c>
      <c r="I24" s="1">
        <f>B7*B13+C7*C13+D7*D13+E7*E13</f>
        <v>-28.38123167155425</v>
      </c>
    </row>
    <row r="25" spans="1:12">
      <c r="H25" t="s">
        <v>47</v>
      </c>
      <c r="I25" s="1">
        <f>I24/B19</f>
        <v>-0.38822255204781575</v>
      </c>
    </row>
    <row r="26" spans="1:12">
      <c r="H26" t="s">
        <v>56</v>
      </c>
      <c r="I26" s="3">
        <f>$I$25*B13</f>
        <v>-1.0838353945733741</v>
      </c>
      <c r="J26" s="3">
        <f t="shared" ref="J26:L26" si="8">$I$25*C13</f>
        <v>1.3434094176434679</v>
      </c>
      <c r="K26" s="3">
        <f t="shared" si="8"/>
        <v>-2.8222982596086075</v>
      </c>
      <c r="L26" s="3">
        <f t="shared" si="8"/>
        <v>0.27095884864334369</v>
      </c>
    </row>
    <row r="33" spans="1:8">
      <c r="A33" t="s">
        <v>20</v>
      </c>
      <c r="B33" s="1">
        <f>SQRT(B17)</f>
        <v>4.1231056256176606</v>
      </c>
      <c r="G33" s="1" t="s">
        <v>28</v>
      </c>
    </row>
    <row r="34" spans="1:8">
      <c r="A34" t="s">
        <v>19</v>
      </c>
      <c r="B34" s="8">
        <f>B9/$B$33</f>
        <v>0.24253562503633297</v>
      </c>
      <c r="C34" s="8">
        <f t="shared" ref="C34:E34" si="9">C9/$B$33</f>
        <v>0</v>
      </c>
      <c r="D34" s="8">
        <f t="shared" si="9"/>
        <v>0</v>
      </c>
      <c r="E34" s="8">
        <f t="shared" si="9"/>
        <v>0.97014250014533188</v>
      </c>
      <c r="G34" s="8">
        <f>SQRT(B34*B34+C34*C34+D34*D34+E34*E34)</f>
        <v>1</v>
      </c>
      <c r="H34" s="12" t="str">
        <f>IF(G34=1, "Orthonormal", "Not Orthonormal")</f>
        <v>Orthonormal</v>
      </c>
    </row>
    <row r="35" spans="1:8">
      <c r="G35" s="1"/>
    </row>
    <row r="36" spans="1:8">
      <c r="A36" t="s">
        <v>21</v>
      </c>
      <c r="B36" s="1">
        <f>SQRT(B18)</f>
        <v>8.9574155936657895</v>
      </c>
      <c r="G36" s="1"/>
    </row>
    <row r="37" spans="1:8">
      <c r="A37" t="s">
        <v>22</v>
      </c>
      <c r="B37" s="8">
        <f>B11/$B$36</f>
        <v>-5.2536161839682058E-2</v>
      </c>
      <c r="C37" s="8">
        <f t="shared" ref="C37:E37" si="10">C11/$B$36</f>
        <v>0.89311475127459494</v>
      </c>
      <c r="D37" s="8">
        <f t="shared" si="10"/>
        <v>0.44655737563729747</v>
      </c>
      <c r="E37" s="8">
        <f t="shared" si="10"/>
        <v>1.3134040459920516E-2</v>
      </c>
      <c r="G37" s="8">
        <f>SQRT(B37*B37+C37*C37+D37*D37+E37*E37)</f>
        <v>1</v>
      </c>
      <c r="H37" s="12" t="str">
        <f>IF(G37=1, "Orthonormal", "Not Orthonormal")</f>
        <v>Orthonormal</v>
      </c>
    </row>
    <row r="38" spans="1:8">
      <c r="G38" s="1"/>
    </row>
    <row r="39" spans="1:8">
      <c r="A39" t="s">
        <v>23</v>
      </c>
      <c r="B39" s="1">
        <f>SQRT(B19)</f>
        <v>8.550179638317978</v>
      </c>
      <c r="G39" s="1"/>
    </row>
    <row r="40" spans="1:8">
      <c r="A40" t="s">
        <v>24</v>
      </c>
      <c r="B40" s="8">
        <f>B13/$B$39</f>
        <v>0.32651815217933783</v>
      </c>
      <c r="C40" s="8">
        <f t="shared" ref="C40:E40" si="11">C13/$B$39</f>
        <v>-0.40471787770128004</v>
      </c>
      <c r="D40" s="8">
        <f t="shared" si="11"/>
        <v>0.85025052442497739</v>
      </c>
      <c r="E40" s="8">
        <f t="shared" si="11"/>
        <v>-8.1629538044834499E-2</v>
      </c>
      <c r="G40" s="8">
        <f>SQRT(B40*B40+C40*C40+D40*D40+E40*E40)</f>
        <v>0.99999999999999978</v>
      </c>
      <c r="H40" s="12" t="str">
        <f>IF(G40=1, "Orthonormal", "Not Orthonormal")</f>
        <v>Orthonormal</v>
      </c>
    </row>
    <row r="42" spans="1:8">
      <c r="A42" t="s">
        <v>59</v>
      </c>
      <c r="B42" s="1">
        <f>SQRT(B20)</f>
        <v>2.2475212547699122</v>
      </c>
      <c r="G42" s="1"/>
    </row>
    <row r="43" spans="1:8">
      <c r="A43" t="s">
        <v>24</v>
      </c>
      <c r="B43" s="8">
        <f>B15/$B$42</f>
        <v>0.64955647136382533</v>
      </c>
      <c r="C43" s="8">
        <f t="shared" ref="C43:E43" si="12">C15/$B$42</f>
        <v>-0.72022644155972593</v>
      </c>
      <c r="D43" s="8">
        <f t="shared" si="12"/>
        <v>-0.16648682543655041</v>
      </c>
      <c r="E43" s="8">
        <f t="shared" si="12"/>
        <v>0.17785499808453553</v>
      </c>
      <c r="G43" s="8">
        <f>SQRT(B43*B43+C43*C43+D43*D43+E43*E43)</f>
        <v>1</v>
      </c>
      <c r="H43" s="12" t="str">
        <f>IF(G43=1, "Orthonormal", "Not Orthonormal")</f>
        <v>Orthonormal</v>
      </c>
    </row>
    <row r="49" spans="1:6">
      <c r="A49" s="1" t="s">
        <v>25</v>
      </c>
      <c r="B49" s="8">
        <f>B34*B37+C34*C37+D34*D37+E34*E37</f>
        <v>0</v>
      </c>
      <c r="D49" s="9" t="str">
        <f>IF(B49+B55+B51+B53+B57+B59=0,"      This is an Orthogonal set","  This is not an Orthogonal set")</f>
        <v xml:space="preserve">  This is not an Orthogonal set</v>
      </c>
      <c r="E49" s="10"/>
      <c r="F49" s="11"/>
    </row>
    <row r="50" spans="1:6">
      <c r="A50" s="1"/>
      <c r="B50" s="1"/>
    </row>
    <row r="51" spans="1:6">
      <c r="A51" s="1" t="s">
        <v>27</v>
      </c>
      <c r="B51" s="8">
        <f>B34*B40+C34*C40+D34*D40+E34*E40</f>
        <v>0</v>
      </c>
    </row>
    <row r="53" spans="1:6">
      <c r="A53" s="1" t="s">
        <v>61</v>
      </c>
      <c r="B53" s="8">
        <f>B34*B43+C34*C43+D34*D43+E34*E43</f>
        <v>0.3300852772836948</v>
      </c>
    </row>
    <row r="55" spans="1:6">
      <c r="A55" s="1" t="s">
        <v>26</v>
      </c>
      <c r="B55" s="8">
        <f>B37*B40+C37*C40+D37*D40+E37*E40</f>
        <v>9.540979117872439E-18</v>
      </c>
    </row>
    <row r="57" spans="1:6">
      <c r="A57" s="1" t="s">
        <v>62</v>
      </c>
      <c r="B57" s="8">
        <f>B37*B43+C37*C43+D37*D43+E37*E43</f>
        <v>-0.74938002822287342</v>
      </c>
    </row>
    <row r="59" spans="1:6">
      <c r="A59" s="1" t="s">
        <v>63</v>
      </c>
      <c r="B59" s="8">
        <f>B40*B43+C40*C43+D40*D43+E40*E43</f>
        <v>0.34750676368836225</v>
      </c>
    </row>
  </sheetData>
  <pageMargins left="0.25" right="0.25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9"/>
  <sheetViews>
    <sheetView view="pageBreakPreview" zoomScale="60" zoomScaleNormal="90" workbookViewId="0">
      <selection activeCell="A2" sqref="A2:N29"/>
    </sheetView>
  </sheetViews>
  <sheetFormatPr defaultRowHeight="15"/>
  <sheetData>
    <row r="1" spans="1:10" s="13" customFormat="1" ht="23.25">
      <c r="A1" s="13" t="s">
        <v>71</v>
      </c>
      <c r="H1" s="13" t="s">
        <v>38</v>
      </c>
    </row>
    <row r="3" spans="1:10">
      <c r="A3" s="3" t="s">
        <v>3</v>
      </c>
      <c r="B3" s="3" t="s">
        <v>4</v>
      </c>
      <c r="C3" s="3" t="s">
        <v>29</v>
      </c>
      <c r="D3" s="3" t="s">
        <v>31</v>
      </c>
      <c r="E3" s="3" t="s">
        <v>32</v>
      </c>
      <c r="F3" s="3" t="s">
        <v>30</v>
      </c>
      <c r="G3" s="2"/>
      <c r="H3" s="4"/>
      <c r="I3" s="4"/>
      <c r="J3" s="4"/>
    </row>
    <row r="4" spans="1:10">
      <c r="A4" s="7">
        <v>1</v>
      </c>
      <c r="B4" s="7">
        <v>8</v>
      </c>
      <c r="C4" s="3">
        <f>A4*B4</f>
        <v>8</v>
      </c>
      <c r="D4" s="3">
        <f>A4*A4</f>
        <v>1</v>
      </c>
      <c r="E4" s="3">
        <f>B4*B4</f>
        <v>64</v>
      </c>
      <c r="F4" s="7">
        <f>ROUND($C$29+$H$26*A4, 2)</f>
        <v>5.38</v>
      </c>
      <c r="G4" s="2"/>
      <c r="H4" s="6"/>
      <c r="I4" s="6"/>
      <c r="J4" s="6"/>
    </row>
    <row r="5" spans="1:10">
      <c r="A5" s="7">
        <v>2</v>
      </c>
      <c r="B5" s="7">
        <v>6</v>
      </c>
      <c r="C5" s="3">
        <f t="shared" ref="C5:C15" si="0">A5*B5</f>
        <v>12</v>
      </c>
      <c r="D5" s="3">
        <f t="shared" ref="D5:D18" si="1">A5*A5</f>
        <v>4</v>
      </c>
      <c r="E5" s="3">
        <f t="shared" ref="E5:E15" si="2">B5*B5</f>
        <v>36</v>
      </c>
      <c r="F5" s="7">
        <f t="shared" ref="F5:F18" si="3">ROUND($C$29+$H$26*A5, 2)</f>
        <v>6.59</v>
      </c>
      <c r="G5" s="2"/>
      <c r="H5" s="6"/>
      <c r="I5" s="6"/>
      <c r="J5" s="6"/>
    </row>
    <row r="6" spans="1:10">
      <c r="A6" s="7">
        <v>3</v>
      </c>
      <c r="B6" s="7">
        <v>10</v>
      </c>
      <c r="C6" s="3">
        <f t="shared" si="0"/>
        <v>30</v>
      </c>
      <c r="D6" s="3">
        <f t="shared" si="1"/>
        <v>9</v>
      </c>
      <c r="E6" s="3">
        <f t="shared" si="2"/>
        <v>100</v>
      </c>
      <c r="F6" s="7">
        <f t="shared" si="3"/>
        <v>7.79</v>
      </c>
      <c r="G6" s="2"/>
      <c r="H6" s="6"/>
      <c r="I6" s="6"/>
      <c r="J6" s="6"/>
    </row>
    <row r="7" spans="1:10">
      <c r="A7" s="7">
        <v>4</v>
      </c>
      <c r="B7" s="7">
        <v>6</v>
      </c>
      <c r="C7" s="3">
        <f t="shared" si="0"/>
        <v>24</v>
      </c>
      <c r="D7" s="3">
        <f t="shared" si="1"/>
        <v>16</v>
      </c>
      <c r="E7" s="3">
        <f t="shared" si="2"/>
        <v>36</v>
      </c>
      <c r="F7" s="7">
        <f t="shared" si="3"/>
        <v>8.99</v>
      </c>
      <c r="G7" s="2"/>
      <c r="H7" s="6"/>
      <c r="I7" s="6"/>
      <c r="J7" s="6"/>
    </row>
    <row r="8" spans="1:10">
      <c r="A8" s="7">
        <v>5</v>
      </c>
      <c r="B8" s="7">
        <v>10</v>
      </c>
      <c r="C8" s="3">
        <f t="shared" si="0"/>
        <v>50</v>
      </c>
      <c r="D8" s="3">
        <f t="shared" si="1"/>
        <v>25</v>
      </c>
      <c r="E8" s="3">
        <f t="shared" si="2"/>
        <v>100</v>
      </c>
      <c r="F8" s="7">
        <f t="shared" si="3"/>
        <v>10.199999999999999</v>
      </c>
      <c r="G8" s="2"/>
      <c r="H8" s="6"/>
      <c r="I8" s="6"/>
      <c r="J8" s="6"/>
    </row>
    <row r="9" spans="1:10">
      <c r="A9" s="7">
        <v>6</v>
      </c>
      <c r="B9" s="7">
        <v>13</v>
      </c>
      <c r="C9" s="3">
        <f t="shared" si="0"/>
        <v>78</v>
      </c>
      <c r="D9" s="3">
        <f t="shared" si="1"/>
        <v>36</v>
      </c>
      <c r="E9" s="3">
        <f t="shared" si="2"/>
        <v>169</v>
      </c>
      <c r="F9" s="7">
        <f t="shared" si="3"/>
        <v>11.4</v>
      </c>
      <c r="G9" s="2"/>
      <c r="H9" s="6"/>
      <c r="I9" s="6"/>
      <c r="J9" s="6"/>
    </row>
    <row r="10" spans="1:10">
      <c r="A10" s="7">
        <v>7</v>
      </c>
      <c r="B10" s="7">
        <v>9</v>
      </c>
      <c r="C10" s="3">
        <f t="shared" si="0"/>
        <v>63</v>
      </c>
      <c r="D10" s="3">
        <f t="shared" si="1"/>
        <v>49</v>
      </c>
      <c r="E10" s="3">
        <f t="shared" si="2"/>
        <v>81</v>
      </c>
      <c r="F10" s="7">
        <f t="shared" si="3"/>
        <v>12.6</v>
      </c>
      <c r="G10" s="2"/>
      <c r="H10" s="6"/>
      <c r="I10" s="6"/>
      <c r="J10" s="6"/>
    </row>
    <row r="11" spans="1:10">
      <c r="A11" s="7">
        <v>8</v>
      </c>
      <c r="B11" s="7">
        <v>11</v>
      </c>
      <c r="C11" s="3">
        <f t="shared" si="0"/>
        <v>88</v>
      </c>
      <c r="D11" s="3">
        <f t="shared" si="1"/>
        <v>64</v>
      </c>
      <c r="E11" s="3">
        <f t="shared" si="2"/>
        <v>121</v>
      </c>
      <c r="F11" s="7">
        <f t="shared" si="3"/>
        <v>13.8</v>
      </c>
      <c r="G11" s="2"/>
      <c r="H11" s="6"/>
      <c r="I11" s="6"/>
      <c r="J11" s="6"/>
    </row>
    <row r="12" spans="1:10">
      <c r="A12" s="7">
        <v>9</v>
      </c>
      <c r="B12" s="7">
        <v>15</v>
      </c>
      <c r="C12" s="3">
        <f t="shared" si="0"/>
        <v>135</v>
      </c>
      <c r="D12" s="3">
        <f t="shared" si="1"/>
        <v>81</v>
      </c>
      <c r="E12" s="3">
        <f t="shared" si="2"/>
        <v>225</v>
      </c>
      <c r="F12" s="7">
        <f t="shared" si="3"/>
        <v>15.01</v>
      </c>
      <c r="G12" s="2"/>
      <c r="H12" s="6"/>
      <c r="I12" s="6"/>
      <c r="J12" s="6"/>
    </row>
    <row r="13" spans="1:10">
      <c r="A13" s="7">
        <v>10</v>
      </c>
      <c r="B13" s="7">
        <v>17</v>
      </c>
      <c r="C13" s="3">
        <f t="shared" si="0"/>
        <v>170</v>
      </c>
      <c r="D13" s="3">
        <f t="shared" si="1"/>
        <v>100</v>
      </c>
      <c r="E13" s="3">
        <f t="shared" si="2"/>
        <v>289</v>
      </c>
      <c r="F13" s="7">
        <f t="shared" si="3"/>
        <v>16.21</v>
      </c>
      <c r="G13" s="2"/>
      <c r="H13" s="6"/>
      <c r="I13" s="6"/>
      <c r="J13" s="6"/>
    </row>
    <row r="14" spans="1:10">
      <c r="A14" s="7">
        <v>11</v>
      </c>
      <c r="B14" s="7">
        <v>18</v>
      </c>
      <c r="C14" s="3">
        <f t="shared" si="0"/>
        <v>198</v>
      </c>
      <c r="D14" s="3">
        <f t="shared" si="1"/>
        <v>121</v>
      </c>
      <c r="E14" s="3">
        <f t="shared" si="2"/>
        <v>324</v>
      </c>
      <c r="F14" s="7">
        <f t="shared" si="3"/>
        <v>17.41</v>
      </c>
      <c r="G14" s="2"/>
      <c r="H14" s="6"/>
      <c r="I14" s="6"/>
      <c r="J14" s="6"/>
    </row>
    <row r="15" spans="1:10">
      <c r="A15" s="7">
        <v>12</v>
      </c>
      <c r="B15" s="18">
        <v>21</v>
      </c>
      <c r="C15" s="19">
        <f t="shared" si="0"/>
        <v>252</v>
      </c>
      <c r="D15" s="19">
        <f t="shared" si="1"/>
        <v>144</v>
      </c>
      <c r="E15" s="19">
        <f t="shared" si="2"/>
        <v>441</v>
      </c>
      <c r="F15" s="7">
        <f t="shared" si="3"/>
        <v>18.62</v>
      </c>
      <c r="G15" s="2"/>
      <c r="H15" s="6"/>
      <c r="I15" s="6"/>
      <c r="J15" s="6"/>
    </row>
    <row r="16" spans="1:10">
      <c r="A16" s="7">
        <v>15</v>
      </c>
      <c r="B16" s="22"/>
      <c r="C16" s="22" t="s">
        <v>73</v>
      </c>
      <c r="D16" s="23"/>
      <c r="E16" s="22"/>
      <c r="F16" s="7">
        <f t="shared" si="3"/>
        <v>22.22</v>
      </c>
    </row>
    <row r="17" spans="1:8">
      <c r="A17" s="7">
        <v>20</v>
      </c>
      <c r="B17" s="20"/>
      <c r="C17" s="22" t="s">
        <v>73</v>
      </c>
      <c r="D17" s="21"/>
      <c r="E17" s="20"/>
      <c r="F17" s="7">
        <f t="shared" si="3"/>
        <v>28.24</v>
      </c>
    </row>
    <row r="18" spans="1:8">
      <c r="A18" s="7">
        <v>25</v>
      </c>
      <c r="B18" s="20"/>
      <c r="C18" s="20" t="s">
        <v>73</v>
      </c>
      <c r="D18" s="21"/>
      <c r="E18" s="20"/>
      <c r="F18" s="7">
        <f t="shared" si="3"/>
        <v>34.25</v>
      </c>
    </row>
    <row r="20" spans="1:8" ht="17.25">
      <c r="A20" s="3" t="s">
        <v>67</v>
      </c>
      <c r="B20" s="3" t="s">
        <v>33</v>
      </c>
      <c r="C20" s="16" t="s">
        <v>34</v>
      </c>
      <c r="D20" s="3" t="s">
        <v>35</v>
      </c>
      <c r="E20" s="16" t="s">
        <v>36</v>
      </c>
      <c r="F20" s="16" t="s">
        <v>37</v>
      </c>
    </row>
    <row r="21" spans="1:8">
      <c r="A21" s="8">
        <f>COUNT(A4:A15)</f>
        <v>12</v>
      </c>
      <c r="B21" s="8">
        <f>SUM(A4:A15)</f>
        <v>78</v>
      </c>
      <c r="C21" s="8">
        <f>SUM(B4:B15)</f>
        <v>144</v>
      </c>
      <c r="D21" s="8">
        <f>SUM(C4:C15)</f>
        <v>1108</v>
      </c>
      <c r="E21" s="8">
        <f>SUM(D4:D15)</f>
        <v>650</v>
      </c>
      <c r="F21" s="8">
        <f>SUM(E4:E15)</f>
        <v>1986</v>
      </c>
    </row>
    <row r="23" spans="1:8">
      <c r="B23" s="1">
        <f>B21</f>
        <v>78</v>
      </c>
      <c r="C23" s="15">
        <f>B23/B24</f>
        <v>6.5</v>
      </c>
      <c r="E23" s="1">
        <f>C21</f>
        <v>144</v>
      </c>
      <c r="F23" s="15">
        <f>E23/E24</f>
        <v>12</v>
      </c>
    </row>
    <row r="24" spans="1:8">
      <c r="B24" s="14">
        <f>A21</f>
        <v>12</v>
      </c>
      <c r="E24" s="14">
        <f>A21</f>
        <v>12</v>
      </c>
    </row>
    <row r="26" spans="1:8">
      <c r="A26" s="1" t="s">
        <v>68</v>
      </c>
      <c r="B26" s="3">
        <f>A21</f>
        <v>12</v>
      </c>
      <c r="C26" s="3">
        <f>D21</f>
        <v>1108</v>
      </c>
      <c r="D26" s="3" t="s">
        <v>69</v>
      </c>
      <c r="E26" s="3">
        <f>B21</f>
        <v>78</v>
      </c>
      <c r="F26" s="3">
        <f>C21</f>
        <v>144</v>
      </c>
      <c r="G26" s="1" t="s">
        <v>70</v>
      </c>
      <c r="H26" s="17">
        <f>((B26*C26)-(E26*F26))/((B27*C27)-(E27*F27))</f>
        <v>1.2027972027972027</v>
      </c>
    </row>
    <row r="27" spans="1:8">
      <c r="B27" s="3">
        <f>A21</f>
        <v>12</v>
      </c>
      <c r="C27" s="3">
        <f>E21</f>
        <v>650</v>
      </c>
      <c r="D27" s="3" t="s">
        <v>69</v>
      </c>
      <c r="E27" s="3">
        <f>B21</f>
        <v>78</v>
      </c>
      <c r="F27" s="3">
        <f>B21</f>
        <v>78</v>
      </c>
    </row>
    <row r="29" spans="1:8">
      <c r="A29" t="s">
        <v>72</v>
      </c>
      <c r="C29" s="15">
        <f>F23-H26*C23</f>
        <v>4.1818181818181825</v>
      </c>
    </row>
  </sheetData>
  <pageMargins left="0.25" right="0.25" top="0.75" bottom="0.75" header="0.3" footer="0.3"/>
  <pageSetup scale="71" orientation="portrait" r:id="rId1"/>
  <drawing r:id="rId2"/>
  <legacyDrawing r:id="rId3"/>
  <oleObjects>
    <oleObject progId="Equation.3" shapeId="1026" r:id="rId4"/>
    <oleObject progId="Equation.3" shapeId="1028" r:id="rId5"/>
    <oleObject progId="Equation.3" shapeId="1029" r:id="rId6"/>
    <oleObject progId="Equation.3" shapeId="1030" r:id="rId7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GS3D-DS1</vt:lpstr>
      <vt:lpstr>GS3D-DS2</vt:lpstr>
      <vt:lpstr>GS3D-DS3</vt:lpstr>
      <vt:lpstr>GS3D-DS4</vt:lpstr>
      <vt:lpstr>GS4D-DS1</vt:lpstr>
      <vt:lpstr>GS4D-DS2</vt:lpstr>
      <vt:lpstr>GS4D-DS3</vt:lpstr>
      <vt:lpstr>GS4D-DS4</vt:lpstr>
      <vt:lpstr>LSF-DS1</vt:lpstr>
      <vt:lpstr>LSF-DS2</vt:lpstr>
      <vt:lpstr>LSF-DS3</vt:lpstr>
      <vt:lpstr>'LSF-DS3'!Print_Area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Lee</dc:creator>
  <cp:lastModifiedBy>Bruce Lee</cp:lastModifiedBy>
  <cp:lastPrinted>2012-07-20T01:56:45Z</cp:lastPrinted>
  <dcterms:created xsi:type="dcterms:W3CDTF">2012-07-03T01:20:29Z</dcterms:created>
  <dcterms:modified xsi:type="dcterms:W3CDTF">2012-07-20T01:58:21Z</dcterms:modified>
</cp:coreProperties>
</file>