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12C80144-AB8B-40C6-83B5-F5EBD7139D5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C" sheetId="13" r:id="rId1"/>
    <sheet name="Geburtstagsliste" sheetId="17" r:id="rId2"/>
    <sheet name="Einheiten umrechnen" sheetId="16" r:id="rId3"/>
    <sheet name="Flächenberechnungen" sheetId="14" r:id="rId4"/>
    <sheet name="Kinematik_1" sheetId="4" r:id="rId5"/>
    <sheet name="Kinematik_2" sheetId="9" r:id="rId6"/>
    <sheet name="Kinematik_2_Berechnungen" sheetId="11" r:id="rId7"/>
    <sheet name="Fourierreihe" sheetId="12" r:id="rId8"/>
    <sheet name="Scheinleistung" sheetId="15" r:id="rId9"/>
  </sheets>
  <definedNames>
    <definedName name="_xlnm._FilterDatabase" localSheetId="1" hidden="1">Geburtstagsliste!$A$4:$P$4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7" l="1"/>
  <c r="B6" i="17"/>
  <c r="A7" i="17"/>
  <c r="B7" i="17"/>
  <c r="A8" i="17"/>
  <c r="B8" i="17"/>
  <c r="E8" i="17"/>
  <c r="A9" i="17"/>
  <c r="B9" i="17"/>
  <c r="A10" i="17"/>
  <c r="B10" i="17"/>
  <c r="C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E16" i="17"/>
  <c r="A17" i="17"/>
  <c r="B17" i="17"/>
  <c r="A18" i="17"/>
  <c r="B18" i="17"/>
  <c r="C18" i="17"/>
  <c r="A19" i="17"/>
  <c r="B19" i="17"/>
  <c r="A20" i="17"/>
  <c r="B20" i="17"/>
  <c r="A21" i="17"/>
  <c r="B21" i="17"/>
  <c r="A22" i="17"/>
  <c r="B22" i="17"/>
  <c r="A23" i="17"/>
  <c r="B23" i="17"/>
  <c r="A24" i="17"/>
  <c r="B24" i="17"/>
  <c r="E24" i="17"/>
  <c r="A25" i="17"/>
  <c r="B25" i="17"/>
  <c r="A26" i="17"/>
  <c r="B26" i="17"/>
  <c r="C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E32" i="17"/>
  <c r="A33" i="17"/>
  <c r="B33" i="17"/>
  <c r="A34" i="17"/>
  <c r="B34" i="17"/>
  <c r="C34" i="17"/>
  <c r="B5" i="17"/>
  <c r="L5" i="17"/>
  <c r="L6" i="17"/>
  <c r="J5" i="17"/>
  <c r="A5" i="17"/>
  <c r="N27" i="17"/>
  <c r="K5" i="17"/>
  <c r="J21" i="17"/>
  <c r="K21" i="17"/>
  <c r="L21" i="17"/>
  <c r="M21" i="17"/>
  <c r="N21" i="17"/>
  <c r="J6" i="17"/>
  <c r="K6" i="17"/>
  <c r="M6" i="17"/>
  <c r="N6" i="17"/>
  <c r="J19" i="17"/>
  <c r="K19" i="17"/>
  <c r="L19" i="17"/>
  <c r="M19" i="17"/>
  <c r="N19" i="17"/>
  <c r="J20" i="17"/>
  <c r="K20" i="17"/>
  <c r="L20" i="17"/>
  <c r="M20" i="17"/>
  <c r="N20" i="17"/>
  <c r="J7" i="17"/>
  <c r="K7" i="17"/>
  <c r="L7" i="17"/>
  <c r="M7" i="17"/>
  <c r="N7" i="17"/>
  <c r="J8" i="17"/>
  <c r="K8" i="17"/>
  <c r="L8" i="17"/>
  <c r="M8" i="17"/>
  <c r="N8" i="17"/>
  <c r="J9" i="17"/>
  <c r="K9" i="17"/>
  <c r="L9" i="17"/>
  <c r="M9" i="17"/>
  <c r="N9" i="17"/>
  <c r="J10" i="17"/>
  <c r="K10" i="17"/>
  <c r="L10" i="17"/>
  <c r="M10" i="17"/>
  <c r="N10" i="17"/>
  <c r="J17" i="17"/>
  <c r="K17" i="17"/>
  <c r="L17" i="17"/>
  <c r="M17" i="17"/>
  <c r="N17" i="17"/>
  <c r="J11" i="17"/>
  <c r="K11" i="17"/>
  <c r="L11" i="17"/>
  <c r="M11" i="17"/>
  <c r="N11" i="17"/>
  <c r="J12" i="17"/>
  <c r="K12" i="17"/>
  <c r="L12" i="17"/>
  <c r="M12" i="17"/>
  <c r="N12" i="17"/>
  <c r="J28" i="17"/>
  <c r="K28" i="17"/>
  <c r="L28" i="17"/>
  <c r="M28" i="17"/>
  <c r="N28" i="17"/>
  <c r="J32" i="17"/>
  <c r="K32" i="17"/>
  <c r="L32" i="17"/>
  <c r="M32" i="17"/>
  <c r="N32" i="17"/>
  <c r="J33" i="17"/>
  <c r="K33" i="17"/>
  <c r="L33" i="17"/>
  <c r="M33" i="17"/>
  <c r="N33" i="17"/>
  <c r="J13" i="17"/>
  <c r="K13" i="17"/>
  <c r="L13" i="17"/>
  <c r="M13" i="17"/>
  <c r="N13" i="17"/>
  <c r="J23" i="17"/>
  <c r="K23" i="17"/>
  <c r="L23" i="17"/>
  <c r="M23" i="17"/>
  <c r="N23" i="17"/>
  <c r="J14" i="17"/>
  <c r="K14" i="17"/>
  <c r="L14" i="17"/>
  <c r="M14" i="17"/>
  <c r="N14" i="17"/>
  <c r="J22" i="17"/>
  <c r="K22" i="17"/>
  <c r="L22" i="17"/>
  <c r="M22" i="17"/>
  <c r="N22" i="17"/>
  <c r="J26" i="17"/>
  <c r="K26" i="17"/>
  <c r="L26" i="17"/>
  <c r="M26" i="17"/>
  <c r="N26" i="17"/>
  <c r="J24" i="17"/>
  <c r="K24" i="17"/>
  <c r="L24" i="17"/>
  <c r="M24" i="17"/>
  <c r="N24" i="17"/>
  <c r="J29" i="17"/>
  <c r="K29" i="17"/>
  <c r="L29" i="17"/>
  <c r="M29" i="17"/>
  <c r="N29" i="17"/>
  <c r="J25" i="17"/>
  <c r="K25" i="17"/>
  <c r="L25" i="17"/>
  <c r="M25" i="17"/>
  <c r="N25" i="17"/>
  <c r="J18" i="17"/>
  <c r="K18" i="17"/>
  <c r="L18" i="17"/>
  <c r="M18" i="17"/>
  <c r="N18" i="17"/>
  <c r="J15" i="17"/>
  <c r="K15" i="17"/>
  <c r="L15" i="17"/>
  <c r="M15" i="17"/>
  <c r="N15" i="17"/>
  <c r="J30" i="17"/>
  <c r="K30" i="17"/>
  <c r="L30" i="17"/>
  <c r="M30" i="17"/>
  <c r="N30" i="17"/>
  <c r="J16" i="17"/>
  <c r="K16" i="17"/>
  <c r="L16" i="17"/>
  <c r="M16" i="17"/>
  <c r="N16" i="17"/>
  <c r="J31" i="17"/>
  <c r="K31" i="17"/>
  <c r="L31" i="17"/>
  <c r="M31" i="17"/>
  <c r="N31" i="17"/>
  <c r="J27" i="17"/>
  <c r="K27" i="17"/>
  <c r="L27" i="17"/>
  <c r="M27" i="17"/>
  <c r="J34" i="17"/>
  <c r="K34" i="17"/>
  <c r="L34" i="17"/>
  <c r="M34" i="17"/>
  <c r="N34" i="17"/>
  <c r="N5" i="17"/>
  <c r="M5" i="17"/>
  <c r="I2" i="17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J14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N20" i="12"/>
  <c r="O20" i="12"/>
  <c r="M20" i="12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D7" i="17" l="1"/>
  <c r="C31" i="17"/>
  <c r="E29" i="17"/>
  <c r="C23" i="17"/>
  <c r="E21" i="17"/>
  <c r="C15" i="17"/>
  <c r="E13" i="17"/>
  <c r="D10" i="17"/>
  <c r="C7" i="17"/>
  <c r="C29" i="17"/>
  <c r="E27" i="17"/>
  <c r="C21" i="17"/>
  <c r="E19" i="17"/>
  <c r="C13" i="17"/>
  <c r="E11" i="17"/>
  <c r="C32" i="17"/>
  <c r="E30" i="17"/>
  <c r="C24" i="17"/>
  <c r="E22" i="17"/>
  <c r="C16" i="17"/>
  <c r="E14" i="17"/>
  <c r="D11" i="17"/>
  <c r="C8" i="17"/>
  <c r="E6" i="17"/>
  <c r="C27" i="17"/>
  <c r="E25" i="17"/>
  <c r="C19" i="17"/>
  <c r="E17" i="17"/>
  <c r="C11" i="17"/>
  <c r="E9" i="17"/>
  <c r="D6" i="17"/>
  <c r="E33" i="17"/>
  <c r="C30" i="17"/>
  <c r="E28" i="17"/>
  <c r="C22" i="17"/>
  <c r="E20" i="17"/>
  <c r="D17" i="17"/>
  <c r="C14" i="17"/>
  <c r="E12" i="17"/>
  <c r="C6" i="17"/>
  <c r="C33" i="17"/>
  <c r="E31" i="17"/>
  <c r="C25" i="17"/>
  <c r="E23" i="17"/>
  <c r="C17" i="17"/>
  <c r="E15" i="17"/>
  <c r="C9" i="17"/>
  <c r="E7" i="17"/>
  <c r="E34" i="17"/>
  <c r="C28" i="17"/>
  <c r="E26" i="17"/>
  <c r="D23" i="17"/>
  <c r="C20" i="17"/>
  <c r="E18" i="17"/>
  <c r="C12" i="17"/>
  <c r="E10" i="17"/>
  <c r="C5" i="17"/>
  <c r="C4" i="17"/>
  <c r="C2" i="17"/>
  <c r="O8" i="17"/>
  <c r="P8" i="17" s="1"/>
  <c r="O18" i="17"/>
  <c r="P18" i="17" s="1"/>
  <c r="O13" i="17"/>
  <c r="O15" i="17"/>
  <c r="P15" i="17" s="1"/>
  <c r="O9" i="17"/>
  <c r="P9" i="17" s="1"/>
  <c r="O23" i="17"/>
  <c r="P23" i="17" s="1"/>
  <c r="O10" i="17"/>
  <c r="P10" i="17" s="1"/>
  <c r="O14" i="17"/>
  <c r="P14" i="17" s="1"/>
  <c r="O17" i="17"/>
  <c r="P17" i="17" s="1"/>
  <c r="O21" i="17"/>
  <c r="O30" i="17"/>
  <c r="P30" i="17" s="1"/>
  <c r="O16" i="17"/>
  <c r="P16" i="17" s="1"/>
  <c r="O22" i="17"/>
  <c r="P22" i="17" s="1"/>
  <c r="O11" i="17"/>
  <c r="P11" i="17" s="1"/>
  <c r="O6" i="17"/>
  <c r="P6" i="17" s="1"/>
  <c r="O31" i="17"/>
  <c r="P31" i="17" s="1"/>
  <c r="O26" i="17"/>
  <c r="P26" i="17" s="1"/>
  <c r="O12" i="17"/>
  <c r="P12" i="17" s="1"/>
  <c r="O19" i="17"/>
  <c r="P19" i="17" s="1"/>
  <c r="O27" i="17"/>
  <c r="P27" i="17" s="1"/>
  <c r="O24" i="17"/>
  <c r="P24" i="17" s="1"/>
  <c r="O28" i="17"/>
  <c r="P28" i="17" s="1"/>
  <c r="O20" i="17"/>
  <c r="P20" i="17" s="1"/>
  <c r="O34" i="17"/>
  <c r="P34" i="17" s="1"/>
  <c r="O29" i="17"/>
  <c r="O32" i="17"/>
  <c r="P32" i="17" s="1"/>
  <c r="O7" i="17"/>
  <c r="P7" i="17" s="1"/>
  <c r="O25" i="17"/>
  <c r="P25" i="17" s="1"/>
  <c r="O33" i="17"/>
  <c r="P33" i="17" s="1"/>
  <c r="E5" i="17"/>
  <c r="O5" i="17"/>
  <c r="D5" i="17" s="1"/>
  <c r="AV14" i="15"/>
  <c r="AF14" i="15"/>
  <c r="AU14" i="15"/>
  <c r="AE14" i="15"/>
  <c r="AP14" i="15"/>
  <c r="AP18" i="15" s="1"/>
  <c r="Z14" i="15"/>
  <c r="Z18" i="15" s="1"/>
  <c r="AO14" i="15"/>
  <c r="Y14" i="15"/>
  <c r="AN14" i="15"/>
  <c r="X14" i="15"/>
  <c r="AM14" i="15"/>
  <c r="W14" i="15"/>
  <c r="W18" i="15" s="1"/>
  <c r="M14" i="15"/>
  <c r="AX14" i="15"/>
  <c r="AX18" i="15" s="1"/>
  <c r="AH14" i="15"/>
  <c r="AH18" i="15" s="1"/>
  <c r="Q14" i="15"/>
  <c r="K14" i="15"/>
  <c r="AW14" i="15"/>
  <c r="AG14" i="15"/>
  <c r="P14" i="15"/>
  <c r="I10" i="14"/>
  <c r="E23" i="14"/>
  <c r="G23" i="14" s="1"/>
  <c r="R18" i="15"/>
  <c r="AO18" i="15"/>
  <c r="Y18" i="15"/>
  <c r="Q18" i="15"/>
  <c r="AW18" i="15"/>
  <c r="AG18" i="15"/>
  <c r="AV18" i="15"/>
  <c r="AN18" i="15"/>
  <c r="AF18" i="15"/>
  <c r="X18" i="15"/>
  <c r="P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E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M18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D27" i="17" l="1"/>
  <c r="P29" i="17"/>
  <c r="D29" i="17"/>
  <c r="D12" i="17"/>
  <c r="D25" i="17"/>
  <c r="D14" i="17"/>
  <c r="D24" i="17"/>
  <c r="D18" i="17"/>
  <c r="P21" i="17"/>
  <c r="D21" i="17"/>
  <c r="D9" i="17"/>
  <c r="D8" i="17"/>
  <c r="D20" i="17"/>
  <c r="D33" i="17"/>
  <c r="D22" i="17"/>
  <c r="D32" i="17"/>
  <c r="D26" i="17"/>
  <c r="D31" i="17"/>
  <c r="D19" i="17"/>
  <c r="D16" i="17"/>
  <c r="P13" i="17"/>
  <c r="D13" i="17"/>
  <c r="D15" i="17"/>
  <c r="D28" i="17"/>
  <c r="D30" i="17"/>
  <c r="D34" i="17"/>
  <c r="P5" i="17"/>
  <c r="K18" i="15"/>
  <c r="T6" i="15" s="1"/>
  <c r="W6" i="15" s="1"/>
  <c r="P12" i="15"/>
  <c r="O13" i="15"/>
  <c r="K20" i="12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T5" i="15" l="1"/>
  <c r="X6" i="15" s="1"/>
  <c r="Q12" i="15"/>
  <c r="P13" i="15"/>
  <c r="T6" i="12"/>
  <c r="T7" i="12" s="1"/>
  <c r="X6" i="12" s="1"/>
  <c r="Z10" i="9"/>
  <c r="AA9" i="9"/>
  <c r="G42" i="4"/>
  <c r="G44" i="4"/>
  <c r="H41" i="4"/>
  <c r="M17" i="4"/>
  <c r="L18" i="4"/>
  <c r="T7" i="15" l="1"/>
  <c r="R12" i="15"/>
  <c r="Q13" i="15"/>
  <c r="AA10" i="9"/>
  <c r="AA11" i="9"/>
  <c r="H44" i="4"/>
  <c r="H42" i="4"/>
  <c r="I41" i="4"/>
  <c r="N17" i="4"/>
  <c r="M18" i="4"/>
  <c r="R13" i="15" l="1"/>
  <c r="S12" i="15"/>
  <c r="J41" i="4"/>
  <c r="I42" i="4"/>
  <c r="I44" i="4"/>
  <c r="O17" i="4"/>
  <c r="N18" i="4"/>
  <c r="T12" i="15" l="1"/>
  <c r="S13" i="15"/>
  <c r="J42" i="4"/>
  <c r="K41" i="4"/>
  <c r="J44" i="4"/>
  <c r="P17" i="4"/>
  <c r="O18" i="4"/>
  <c r="U12" i="15" l="1"/>
  <c r="T13" i="15"/>
  <c r="K42" i="4"/>
  <c r="L41" i="4"/>
  <c r="K44" i="4"/>
  <c r="Q17" i="4"/>
  <c r="P18" i="4"/>
  <c r="U13" i="15" l="1"/>
  <c r="V12" i="15"/>
  <c r="L42" i="4"/>
  <c r="L44" i="4"/>
  <c r="M41" i="4"/>
  <c r="R17" i="4"/>
  <c r="Q18" i="4"/>
  <c r="V13" i="15" l="1"/>
  <c r="W12" i="15"/>
  <c r="M42" i="4"/>
  <c r="M44" i="4"/>
  <c r="N41" i="4"/>
  <c r="S17" i="4"/>
  <c r="R18" i="4"/>
  <c r="X12" i="15" l="1"/>
  <c r="W13" i="15"/>
  <c r="O41" i="4"/>
  <c r="N42" i="4"/>
  <c r="N44" i="4"/>
  <c r="T17" i="4"/>
  <c r="S18" i="4"/>
  <c r="Y12" i="15" l="1"/>
  <c r="X13" i="15"/>
  <c r="P41" i="4"/>
  <c r="O44" i="4"/>
  <c r="O42" i="4"/>
  <c r="U17" i="4"/>
  <c r="T18" i="4"/>
  <c r="Z12" i="15" l="1"/>
  <c r="Y13" i="15"/>
  <c r="P44" i="4"/>
  <c r="Q41" i="4"/>
  <c r="P42" i="4"/>
  <c r="V17" i="4"/>
  <c r="U18" i="4"/>
  <c r="AA12" i="15" l="1"/>
  <c r="Z13" i="15"/>
  <c r="R41" i="4"/>
  <c r="Q44" i="4"/>
  <c r="Q42" i="4"/>
  <c r="W17" i="4"/>
  <c r="V18" i="4"/>
  <c r="AB12" i="15" l="1"/>
  <c r="AA13" i="15"/>
  <c r="R42" i="4"/>
  <c r="R44" i="4"/>
  <c r="S41" i="4"/>
  <c r="X17" i="4"/>
  <c r="W18" i="4"/>
  <c r="AC12" i="15" l="1"/>
  <c r="AB13" i="15"/>
  <c r="S44" i="4"/>
  <c r="S42" i="4"/>
  <c r="T41" i="4"/>
  <c r="Y17" i="4"/>
  <c r="X18" i="4"/>
  <c r="AC13" i="15" l="1"/>
  <c r="AD12" i="15"/>
  <c r="T44" i="4"/>
  <c r="U41" i="4"/>
  <c r="T42" i="4"/>
  <c r="Z17" i="4"/>
  <c r="Y18" i="4"/>
  <c r="AD13" i="15" l="1"/>
  <c r="AE12" i="15"/>
  <c r="U42" i="4"/>
  <c r="U44" i="4"/>
  <c r="V41" i="4"/>
  <c r="AA17" i="4"/>
  <c r="Z18" i="4"/>
  <c r="AF12" i="15" l="1"/>
  <c r="AE13" i="15"/>
  <c r="V44" i="4"/>
  <c r="W41" i="4"/>
  <c r="V42" i="4"/>
  <c r="AB17" i="4"/>
  <c r="AA18" i="4"/>
  <c r="AG12" i="15" l="1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<sst xmlns="http://schemas.openxmlformats.org/spreadsheetml/2006/main" count="295" uniqueCount="214">
  <si>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</si>
  <si>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</si>
  <si>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</si>
  <si>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</si>
  <si>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</si>
  <si>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</si>
  <si>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</si>
  <si>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</si>
  <si>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</si>
  <si>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</si>
  <si>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</si>
  <si>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</si>
  <si>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</si>
  <si>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</si>
  <si>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</si>
  <si>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</si>
  <si>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</si>
  <si>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</si>
  <si>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</si>
  <si>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</si>
  <si>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</si>
  <si>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</si>
  <si>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</si>
  <si>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</si>
  <si>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</si>
  <si>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</si>
  <si>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</si>
  <si>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</si>
  <si>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</si>
  <si>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</si>
  <si>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</si>
  <si>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</si>
  <si>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</si>
  <si>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</si>
  <si>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</si>
  <si>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</si>
  <si>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</si>
  <si>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</si>
  <si>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</si>
  <si>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</si>
  <si>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</si>
  <si>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</si>
  <si>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</si>
  <si>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</si>
  <si>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</si>
  <si>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</si>
  <si>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</si>
  <si>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</si>
  <si>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</si>
  <si>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</si>
  <si>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</si>
  <si>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</si>
  <si>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</si>
  <si>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</si>
  <si>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</si>
  <si>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</si>
  <si>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</si>
  <si>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</si>
  <si>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</si>
  <si>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</si>
  <si>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</si>
  <si>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</si>
  <si>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</si>
  <si>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</si>
  <si>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</si>
  <si>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</si>
  <si>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</si>
  <si>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</si>
  <si>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</si>
  <si>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</si>
  <si>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</si>
  <si>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</si>
  <si>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</si>
  <si>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</si>
  <si>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</si>
  <si>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</si>
  <si>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</si>
  <si>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</si>
  <si>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</si>
  <si>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</si>
  <si>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</si>
  <si>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</si>
  <si>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</si>
  <si>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</si>
  <si>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</si>
  <si>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</si>
  <si>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</si>
  <si>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</si>
  <si>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</si>
  <si>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</si>
  <si>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</si>
  <si>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</si>
  <si>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</si>
  <si>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</si>
  <si>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</si>
  <si>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</si>
  <si>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</si>
  <si>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</si>
  <si>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</si>
  <si>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</si>
  <si>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</si>
  <si>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</si>
  <si>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</si>
  <si>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</si>
  <si>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</si>
  <si>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</si>
  <si>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</si>
  <si>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</si>
  <si>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</si>
  <si>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</si>
  <si>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</si>
  <si>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</si>
  <si>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</si>
  <si>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</si>
  <si>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</si>
  <si>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</si>
  <si>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</si>
  <si>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</si>
  <si>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</si>
  <si>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</si>
  <si>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</si>
  <si>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</si>
  <si>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</si>
  <si>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</si>
  <si>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</si>
  <si>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</si>
  <si>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</si>
  <si>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</si>
  <si>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</si>
  <si>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</si>
  <si>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</si>
  <si>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</si>
  <si>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</si>
  <si>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</si>
  <si>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</si>
  <si>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</si>
  <si>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</si>
  <si>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</si>
  <si>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</si>
  <si>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</si>
  <si>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</si>
  <si>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</si>
  <si>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</si>
  <si>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</si>
  <si>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</si>
  <si>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</si>
  <si>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</si>
  <si>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</si>
  <si>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</si>
  <si>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</si>
  <si>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</si>
  <si>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</si>
  <si>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</si>
  <si>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</si>
  <si>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</si>
  <si>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</si>
  <si>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</si>
  <si>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</si>
  <si>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</si>
  <si>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</si>
  <si>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</si>
  <si>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</si>
  <si>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</si>
  <si>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</si>
  <si>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</si>
  <si>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</si>
  <si>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</si>
  <si>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</si>
  <si>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</si>
  <si>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</si>
  <si>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</si>
  <si>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</si>
  <si>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</si>
  <si>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</si>
  <si>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</si>
  <si>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</si>
  <si>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</si>
  <si>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</si>
  <si>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</si>
  <si>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</si>
  <si>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</si>
  <si>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</si>
  <si>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</si>
  <si>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</si>
  <si>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</si>
  <si>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</si>
  <si>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</si>
  <si>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</si>
  <si>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</si>
  <si>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</si>
  <si>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</si>
  <si>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</si>
  <si>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</si>
  <si>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</si>
  <si>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</si>
  <si>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</si>
  <si>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</si>
  <si>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</si>
  <si>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</si>
  <si>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</si>
  <si>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</si>
  <si>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</si>
  <si>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</si>
  <si>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Monat</t>
  </si>
  <si>
    <t>Tag</t>
  </si>
  <si>
    <t>Jahr</t>
  </si>
  <si>
    <t>Monatsname</t>
  </si>
  <si>
    <t>Wochentag</t>
  </si>
  <si>
    <t>Birtday this year</t>
  </si>
  <si>
    <t>Already had birthday this year</t>
  </si>
  <si>
    <t>Heute:</t>
  </si>
  <si>
    <t>Sorter</t>
  </si>
  <si>
    <t>Alter
aktuell</t>
  </si>
  <si>
    <t>Alter in 
diesem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</si>
</sst>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3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3" borderId="2" xfId="0" applyNumberFormat="1" applyFill="1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2" borderId="3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</cellXfs>
  <cellStyles count="2">
    <cellStyle name="Link" xfId="1" builtinId="8"/>
    <cellStyle name="Standard" xfId="0" builtinId="0"/>
  </cellStyles>
  <dxfs count="1">
    <dxf>
      <font>
        <color theme="5" tint="-0.2499465926084170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+ 1.57)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20</c:v>
                </c:pt>
                <c:pt idx="1">
                  <c:v>17.320508075688785</c:v>
                </c:pt>
                <c:pt idx="2">
                  <c:v>10.000000000000009</c:v>
                </c:pt>
                <c:pt idx="3">
                  <c:v>-3.9200413748385898E-14</c:v>
                </c:pt>
                <c:pt idx="4">
                  <c:v>-9.9999999999999538</c:v>
                </c:pt>
                <c:pt idx="5">
                  <c:v>-17.3205080756887</c:v>
                </c:pt>
                <c:pt idx="6">
                  <c:v>-20</c:v>
                </c:pt>
                <c:pt idx="7">
                  <c:v>-17.320508075688796</c:v>
                </c:pt>
                <c:pt idx="8">
                  <c:v>-10.000000000000247</c:v>
                </c:pt>
                <c:pt idx="9">
                  <c:v>-2.3521982972507516E-13</c:v>
                </c:pt>
                <c:pt idx="10">
                  <c:v>9.9999999999998384</c:v>
                </c:pt>
                <c:pt idx="11">
                  <c:v>17.320508075688707</c:v>
                </c:pt>
                <c:pt idx="12">
                  <c:v>20</c:v>
                </c:pt>
                <c:pt idx="13">
                  <c:v>17.320508075689077</c:v>
                </c:pt>
                <c:pt idx="14">
                  <c:v>9.9999999999999911</c:v>
                </c:pt>
                <c:pt idx="15">
                  <c:v>5.0964007319853621E-13</c:v>
                </c:pt>
                <c:pt idx="16">
                  <c:v>-9.9999999999996021</c:v>
                </c:pt>
                <c:pt idx="17">
                  <c:v>-17.320508075688853</c:v>
                </c:pt>
                <c:pt idx="18">
                  <c:v>-20</c:v>
                </c:pt>
                <c:pt idx="19">
                  <c:v>-17.320508075688647</c:v>
                </c:pt>
                <c:pt idx="20">
                  <c:v>-10.000000000000229</c:v>
                </c:pt>
                <c:pt idx="21">
                  <c:v>-7.8406031667199727E-13</c:v>
                </c:pt>
                <c:pt idx="22">
                  <c:v>9.9999999999998561</c:v>
                </c:pt>
                <c:pt idx="23">
                  <c:v>17.320508075688998</c:v>
                </c:pt>
                <c:pt idx="24">
                  <c:v>20</c:v>
                </c:pt>
                <c:pt idx="25">
                  <c:v>17.320508075689066</c:v>
                </c:pt>
                <c:pt idx="26">
                  <c:v>10.000000000000959</c:v>
                </c:pt>
                <c:pt idx="27">
                  <c:v>1.6269147487535385E-12</c:v>
                </c:pt>
                <c:pt idx="28">
                  <c:v>-10.00000000000011</c:v>
                </c:pt>
                <c:pt idx="29">
                  <c:v>-17.320508075688576</c:v>
                </c:pt>
                <c:pt idx="30">
                  <c:v>-20</c:v>
                </c:pt>
                <c:pt idx="31">
                  <c:v>-17.32050807568892</c:v>
                </c:pt>
                <c:pt idx="32">
                  <c:v>-10.000000000000703</c:v>
                </c:pt>
                <c:pt idx="33">
                  <c:v>9.4083595081340121E-13</c:v>
                </c:pt>
                <c:pt idx="34">
                  <c:v>10.000000000000364</c:v>
                </c:pt>
                <c:pt idx="35">
                  <c:v>17.320508075688721</c:v>
                </c:pt>
                <c:pt idx="36">
                  <c:v>20</c:v>
                </c:pt>
                <c:pt idx="37">
                  <c:v>17.320508075688203</c:v>
                </c:pt>
                <c:pt idx="38">
                  <c:v>9.9999999999994653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8.6602540378443766</c:v>
                </c:pt>
                <c:pt idx="2">
                  <c:v>8.6602540378443837</c:v>
                </c:pt>
                <c:pt idx="3">
                  <c:v>-3.9200413748385898E-14</c:v>
                </c:pt>
                <c:pt idx="4">
                  <c:v>-8.6602540378443678</c:v>
                </c:pt>
                <c:pt idx="5">
                  <c:v>-8.6602540378443784</c:v>
                </c:pt>
                <c:pt idx="6">
                  <c:v>9.7968508305790181E-15</c:v>
                </c:pt>
                <c:pt idx="7">
                  <c:v>8.6602540378444424</c:v>
                </c:pt>
                <c:pt idx="8">
                  <c:v>8.6602540378445561</c:v>
                </c:pt>
                <c:pt idx="9">
                  <c:v>2.3521982972507516E-13</c:v>
                </c:pt>
                <c:pt idx="10">
                  <c:v>-8.6602540378442665</c:v>
                </c:pt>
                <c:pt idx="11">
                  <c:v>-8.6602540378443749</c:v>
                </c:pt>
                <c:pt idx="12">
                  <c:v>1.9593701661158036E-14</c:v>
                </c:pt>
                <c:pt idx="13">
                  <c:v>8.6602540378441635</c:v>
                </c:pt>
                <c:pt idx="14">
                  <c:v>8.6602540378444086</c:v>
                </c:pt>
                <c:pt idx="15">
                  <c:v>5.0964007319853621E-13</c:v>
                </c:pt>
                <c:pt idx="16">
                  <c:v>-8.6602540378441297</c:v>
                </c:pt>
                <c:pt idx="17">
                  <c:v>-8.6602540378442274</c:v>
                </c:pt>
                <c:pt idx="18">
                  <c:v>-2.5482654181230302E-13</c:v>
                </c:pt>
                <c:pt idx="19">
                  <c:v>8.6602540378445951</c:v>
                </c:pt>
                <c:pt idx="20">
                  <c:v>8.6602540378445454</c:v>
                </c:pt>
                <c:pt idx="21">
                  <c:v>7.8406031667199727E-13</c:v>
                </c:pt>
                <c:pt idx="22">
                  <c:v>-8.6602540378442772</c:v>
                </c:pt>
                <c:pt idx="23">
                  <c:v>-8.66025403784408</c:v>
                </c:pt>
                <c:pt idx="24">
                  <c:v>3.9187403322316072E-14</c:v>
                </c:pt>
                <c:pt idx="25">
                  <c:v>8.6602540378441724</c:v>
                </c:pt>
                <c:pt idx="26">
                  <c:v>8.6602540378449664</c:v>
                </c:pt>
                <c:pt idx="27">
                  <c:v>1.6269147487535385E-12</c:v>
                </c:pt>
                <c:pt idx="28">
                  <c:v>-8.6602540378444228</c:v>
                </c:pt>
                <c:pt idx="29">
                  <c:v>-8.660254037844501</c:v>
                </c:pt>
                <c:pt idx="30">
                  <c:v>-8.0366702875922513E-13</c:v>
                </c:pt>
                <c:pt idx="31">
                  <c:v>8.6602540378443216</c:v>
                </c:pt>
                <c:pt idx="32">
                  <c:v>8.660254037844819</c:v>
                </c:pt>
                <c:pt idx="33">
                  <c:v>-9.4083595081340121E-13</c:v>
                </c:pt>
                <c:pt idx="34">
                  <c:v>-8.6602540378445685</c:v>
                </c:pt>
                <c:pt idx="35">
                  <c:v>-8.6602540378443535</c:v>
                </c:pt>
                <c:pt idx="36">
                  <c:v>-5.0965308362460604E-13</c:v>
                </c:pt>
                <c:pt idx="37">
                  <c:v>8.6602540378450339</c:v>
                </c:pt>
                <c:pt idx="38">
                  <c:v>8.6602540378441049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9.9999999999999911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2"/>
  <sheetViews>
    <sheetView workbookViewId="0">
      <selection activeCell="B13" sqref="B13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</hyperlink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P34"/>
  <sheetViews>
    <sheetView tabSelected="1" workbookViewId="0">
      <selection activeCell="D28" sqref="D28"/>
    </sheetView>
  </sheetViews>
  <sheetFormatPr baseColWidth="10" defaultRowHeight="14.5" x14ac:dyDescent="0.35"/>
  <cols>
    <col min="2" max="2" width="14.6328125" customWidth="1"/>
    <col min="3" max="3" width="15.1796875" customWidth="1"/>
    <col min="4" max="5" width="13.81640625" customWidth="1"/>
    <col min="6" max="6" width="16" customWidth="1"/>
    <col min="7" max="7" width="12.36328125" customWidth="1"/>
    <col min="9" max="9" width="23.1796875" customWidth="1"/>
    <col min="12" max="12" width="14.453125" customWidth="1"/>
    <col min="14" max="14" width="12.54296875" customWidth="1"/>
    <col min="15" max="15" width="17.6328125" customWidth="1"/>
    <col min="16" max="16" width="26.6328125" customWidth="1"/>
  </cols>
  <sheetData>
    <row r="1" spans="1:16" ht="40" customHeight="1" x14ac:dyDescent="0.35"/>
    <row r="2" spans="1:16" ht="26" x14ac:dyDescent="0.6">
      <c r="C2" s="44" t="str">
        <f ca="1">_xlfn.CONCAT("Geburtstagsliste für ",YEAR(I2))</f>
        <v>Geburtstagsliste für 2025</v>
      </c>
      <c r="H2" s="41" t="s">
        <v>210</v>
      </c>
      <c r="I2" s="111">
        <f ca="1">NOW()</f>
        <v>45758.501470833333</v>
      </c>
    </row>
    <row r="3" spans="1:16" ht="26" x14ac:dyDescent="0.6">
      <c r="C3" s="44"/>
      <c r="H3" s="41"/>
      <c r="I3" s="111"/>
    </row>
    <row r="4" spans="1:16" ht="28.5" customHeight="1" x14ac:dyDescent="0.35">
      <c r="A4" s="112" t="s">
        <v>211</v>
      </c>
      <c r="B4" s="112" t="s">
        <v>199</v>
      </c>
      <c r="C4" s="112" t="str">
        <f ca="1">_xlfn.CONCAT("Geburtstag im ",YEAR(I2))</f>
        <v>Geburtstag im 2025</v>
      </c>
      <c r="D4" s="158" t="s">
        <v>212</v>
      </c>
      <c r="E4" s="158" t="s">
        <v>213</v>
      </c>
      <c r="F4" s="112" t="s">
        <v>199</v>
      </c>
      <c r="G4" s="112" t="s">
        <v>200</v>
      </c>
      <c r="H4" s="112" t="s">
        <v>201</v>
      </c>
      <c r="I4" s="112" t="s">
        <v>202</v>
      </c>
      <c r="J4" s="112" t="s">
        <v>204</v>
      </c>
      <c r="K4" s="112" t="s">
        <v>203</v>
      </c>
      <c r="L4" s="112" t="s">
        <v>206</v>
      </c>
      <c r="M4" s="112" t="s">
        <v>205</v>
      </c>
      <c r="N4" s="112" t="s">
        <v>207</v>
      </c>
      <c r="O4" s="112" t="s">
        <v>208</v>
      </c>
      <c r="P4" s="112" t="s">
        <v>209</v>
      </c>
    </row>
    <row r="5" spans="1:16" ht="14.5" customHeight="1" x14ac:dyDescent="0.35">
      <c r="A5" s="5" t="str">
        <f>_xlfn.CONCAT(TEXT(MONTH(F5),"00"),"_",TEXT(DAY(F5),"00"))</f>
        <v>01_01</v>
      </c>
      <c r="B5" s="113" t="str">
        <f>_xlfn.CONCAT(TEXT(DAY(F5),"00"),".",TEXT(F5,"MMMM"))</f>
        <v>01.Januar</v>
      </c>
      <c r="C5" s="157">
        <f ca="1">DATE(YEAR($I$2),MONTH(F5),DAY(F5))</f>
        <v>45658</v>
      </c>
      <c r="D5" s="114">
        <f ca="1">YEAR($I$2) - YEAR(F5) - IF(O5&gt;$I$2,1,0)</f>
        <v>62</v>
      </c>
      <c r="E5" s="115">
        <f ca="1">YEAR($I$2) - YEAR(F5)</f>
        <v>62</v>
      </c>
      <c r="F5" s="116">
        <v>23012</v>
      </c>
      <c r="G5" s="5" t="s">
        <v>140</v>
      </c>
      <c r="H5" s="5" t="s">
        <v>141</v>
      </c>
      <c r="I5" s="5" t="s">
        <v>180</v>
      </c>
      <c r="J5" s="96" t="str">
        <f>TEXT(DAY(F5),"00")</f>
        <v>01</v>
      </c>
      <c r="K5" s="96" t="str">
        <f t="shared" ref="K5:K34" si="0">TEXT(MONTH(F5),"00")</f>
        <v>01</v>
      </c>
      <c r="L5" s="96" t="str">
        <f>TEXT(F5,"MMMM")</f>
        <v>Januar</v>
      </c>
      <c r="M5" s="96" t="str">
        <f t="shared" ref="M5:M34" si="1">TEXT(YEAR(F5),"0000")</f>
        <v>1963</v>
      </c>
      <c r="N5" s="96" t="str">
        <f t="shared" ref="N5:N34" si="2">TEXT(F5,"TTTT")</f>
        <v>Dienstag</v>
      </c>
      <c r="O5" s="117">
        <f t="shared" ref="O5:O34" ca="1" si="3">DATE(YEAR($I$2),K5,J5)</f>
        <v>45658</v>
      </c>
      <c r="P5" s="96" t="str">
        <f t="shared" ref="P5:P34" ca="1" si="4">IF($I$2&lt;O5,"Noch kein Geburtstag gehabt","Schon Geburtstag gehabt")</f>
        <v>Schon Geburtstag gehabt</v>
      </c>
    </row>
    <row r="6" spans="1:16" ht="14.5" customHeight="1" x14ac:dyDescent="0.35">
      <c r="A6" s="5" t="str">
        <f t="shared" ref="A6:A34" si="5">_xlfn.CONCAT(TEXT(MONTH(F6),"00"),"_",TEXT(DAY(F6),"00"))</f>
        <v>01_02</v>
      </c>
      <c r="B6" s="113" t="str">
        <f t="shared" ref="B6:B34" si="6">_xlfn.CONCAT(TEXT(DAY(F6),"00"),".",TEXT(F6,"MMMM"))</f>
        <v>02.Januar</v>
      </c>
      <c r="C6" s="157">
        <f t="shared" ref="C6:C34" ca="1" si="7">DATE(YEAR($I$2),MONTH(F6),DAY(F6))</f>
        <v>45659</v>
      </c>
      <c r="D6" s="114">
        <f t="shared" ref="D6:D34" ca="1" si="8">YEAR($I$2) - YEAR(F6) - IF(O6&gt;$I$2,1,0)</f>
        <v>38</v>
      </c>
      <c r="E6" s="115">
        <f t="shared" ref="E6:E34" ca="1" si="9">YEAR($I$2) - YEAR(F6)</f>
        <v>38</v>
      </c>
      <c r="F6" s="116" t="s">
        <v>145</v>
      </c>
      <c r="G6" s="5" t="s">
        <v>142</v>
      </c>
      <c r="H6" s="5" t="s">
        <v>146</v>
      </c>
      <c r="I6" s="5" t="s">
        <v>147</v>
      </c>
      <c r="J6" s="96" t="str">
        <f t="shared" ref="J5:J34" si="10">TEXT(DAY(F6),"00")</f>
        <v>02</v>
      </c>
      <c r="K6" s="96" t="str">
        <f t="shared" si="0"/>
        <v>01</v>
      </c>
      <c r="L6" s="96" t="str">
        <f>TEXT(F6,"MMMM")</f>
        <v>Januar</v>
      </c>
      <c r="M6" s="96" t="str">
        <f t="shared" si="1"/>
        <v>1987</v>
      </c>
      <c r="N6" s="96" t="str">
        <f t="shared" si="2"/>
        <v>Freitag</v>
      </c>
      <c r="O6" s="117">
        <f t="shared" ca="1" si="3"/>
        <v>45659</v>
      </c>
      <c r="P6" s="96" t="str">
        <f t="shared" ca="1" si="4"/>
        <v>Schon Geburtstag gehabt</v>
      </c>
    </row>
    <row r="7" spans="1:16" ht="14.5" customHeight="1" x14ac:dyDescent="0.35">
      <c r="A7" s="5" t="str">
        <f t="shared" si="5"/>
        <v>01_02</v>
      </c>
      <c r="B7" s="113" t="str">
        <f t="shared" si="6"/>
        <v>02.Januar</v>
      </c>
      <c r="C7" s="157">
        <f t="shared" ca="1" si="7"/>
        <v>45659</v>
      </c>
      <c r="D7" s="114">
        <f t="shared" ca="1" si="8"/>
        <v>33</v>
      </c>
      <c r="E7" s="115">
        <f t="shared" ca="1" si="9"/>
        <v>33</v>
      </c>
      <c r="F7" s="116" t="s">
        <v>150</v>
      </c>
      <c r="G7" s="5" t="s">
        <v>142</v>
      </c>
      <c r="H7" s="5" t="s">
        <v>151</v>
      </c>
      <c r="I7" s="5" t="s">
        <v>144</v>
      </c>
      <c r="J7" s="96" t="str">
        <f t="shared" si="10"/>
        <v>02</v>
      </c>
      <c r="K7" s="96" t="str">
        <f t="shared" si="0"/>
        <v>01</v>
      </c>
      <c r="L7" s="96" t="str">
        <f t="shared" ref="L5:L34" si="11">TEXT(F7,"MMMM")</f>
        <v>Januar</v>
      </c>
      <c r="M7" s="96" t="str">
        <f t="shared" si="1"/>
        <v>1992</v>
      </c>
      <c r="N7" s="96" t="str">
        <f t="shared" si="2"/>
        <v>Donnerstag</v>
      </c>
      <c r="O7" s="117">
        <f t="shared" ca="1" si="3"/>
        <v>45659</v>
      </c>
      <c r="P7" s="96" t="str">
        <f t="shared" ca="1" si="4"/>
        <v>Schon Geburtstag gehabt</v>
      </c>
    </row>
    <row r="8" spans="1:16" x14ac:dyDescent="0.35">
      <c r="A8" s="5" t="str">
        <f t="shared" si="5"/>
        <v>01_06</v>
      </c>
      <c r="B8" s="113" t="str">
        <f t="shared" si="6"/>
        <v>06.Januar</v>
      </c>
      <c r="C8" s="157">
        <f t="shared" ca="1" si="7"/>
        <v>45663</v>
      </c>
      <c r="D8" s="114">
        <f t="shared" ca="1" si="8"/>
        <v>37</v>
      </c>
      <c r="E8" s="115">
        <f t="shared" ca="1" si="9"/>
        <v>37</v>
      </c>
      <c r="F8" s="116" t="s">
        <v>152</v>
      </c>
      <c r="G8" s="5" t="s">
        <v>142</v>
      </c>
      <c r="H8" s="5" t="s">
        <v>153</v>
      </c>
      <c r="I8" s="5" t="s">
        <v>185</v>
      </c>
      <c r="J8" s="96" t="str">
        <f t="shared" si="10"/>
        <v>06</v>
      </c>
      <c r="K8" s="96" t="str">
        <f t="shared" si="0"/>
        <v>01</v>
      </c>
      <c r="L8" s="96" t="str">
        <f t="shared" si="11"/>
        <v>Januar</v>
      </c>
      <c r="M8" s="96" t="str">
        <f t="shared" si="1"/>
        <v>1988</v>
      </c>
      <c r="N8" s="96" t="str">
        <f t="shared" si="2"/>
        <v>Mittwoch</v>
      </c>
      <c r="O8" s="117">
        <f t="shared" ca="1" si="3"/>
        <v>45663</v>
      </c>
      <c r="P8" s="96" t="str">
        <f t="shared" ca="1" si="4"/>
        <v>Schon Geburtstag gehabt</v>
      </c>
    </row>
    <row r="9" spans="1:16" x14ac:dyDescent="0.35">
      <c r="A9" s="5" t="str">
        <f t="shared" si="5"/>
        <v>01_07</v>
      </c>
      <c r="B9" s="113" t="str">
        <f t="shared" si="6"/>
        <v>07.Januar</v>
      </c>
      <c r="C9" s="157">
        <f t="shared" ca="1" si="7"/>
        <v>45664</v>
      </c>
      <c r="D9" s="114">
        <f t="shared" ca="1" si="8"/>
        <v>49</v>
      </c>
      <c r="E9" s="115">
        <f t="shared" ca="1" si="9"/>
        <v>49</v>
      </c>
      <c r="F9" s="116" t="s">
        <v>155</v>
      </c>
      <c r="G9" s="5" t="s">
        <v>140</v>
      </c>
      <c r="H9" s="5" t="s">
        <v>156</v>
      </c>
      <c r="I9" s="5" t="s">
        <v>154</v>
      </c>
      <c r="J9" s="96" t="str">
        <f t="shared" si="10"/>
        <v>07</v>
      </c>
      <c r="K9" s="96" t="str">
        <f t="shared" si="0"/>
        <v>01</v>
      </c>
      <c r="L9" s="96" t="str">
        <f t="shared" si="11"/>
        <v>Januar</v>
      </c>
      <c r="M9" s="96" t="str">
        <f t="shared" si="1"/>
        <v>1976</v>
      </c>
      <c r="N9" s="96" t="str">
        <f t="shared" si="2"/>
        <v>Mittwoch</v>
      </c>
      <c r="O9" s="117">
        <f t="shared" ca="1" si="3"/>
        <v>45664</v>
      </c>
      <c r="P9" s="96" t="str">
        <f t="shared" ca="1" si="4"/>
        <v>Schon Geburtstag gehabt</v>
      </c>
    </row>
    <row r="10" spans="1:16" x14ac:dyDescent="0.35">
      <c r="A10" s="5" t="str">
        <f t="shared" si="5"/>
        <v>01_09</v>
      </c>
      <c r="B10" s="113" t="str">
        <f t="shared" si="6"/>
        <v>09.Januar</v>
      </c>
      <c r="C10" s="157">
        <f t="shared" ca="1" si="7"/>
        <v>45666</v>
      </c>
      <c r="D10" s="114">
        <f t="shared" ca="1" si="8"/>
        <v>60</v>
      </c>
      <c r="E10" s="115">
        <f t="shared" ca="1" si="9"/>
        <v>60</v>
      </c>
      <c r="F10" s="116" t="s">
        <v>157</v>
      </c>
      <c r="G10" s="5" t="s">
        <v>140</v>
      </c>
      <c r="H10" s="5" t="s">
        <v>158</v>
      </c>
      <c r="I10" s="5" t="s">
        <v>186</v>
      </c>
      <c r="J10" s="96" t="str">
        <f t="shared" si="10"/>
        <v>09</v>
      </c>
      <c r="K10" s="96" t="str">
        <f t="shared" si="0"/>
        <v>01</v>
      </c>
      <c r="L10" s="96" t="str">
        <f t="shared" si="11"/>
        <v>Januar</v>
      </c>
      <c r="M10" s="96" t="str">
        <f t="shared" si="1"/>
        <v>1965</v>
      </c>
      <c r="N10" s="96" t="str">
        <f t="shared" si="2"/>
        <v>Samstag</v>
      </c>
      <c r="O10" s="117">
        <f t="shared" ca="1" si="3"/>
        <v>45666</v>
      </c>
      <c r="P10" s="96" t="str">
        <f t="shared" ca="1" si="4"/>
        <v>Schon Geburtstag gehabt</v>
      </c>
    </row>
    <row r="11" spans="1:16" x14ac:dyDescent="0.35">
      <c r="A11" s="5" t="str">
        <f t="shared" si="5"/>
        <v>01_09</v>
      </c>
      <c r="B11" s="113" t="str">
        <f t="shared" si="6"/>
        <v>09.Januar</v>
      </c>
      <c r="C11" s="157">
        <f t="shared" ca="1" si="7"/>
        <v>45666</v>
      </c>
      <c r="D11" s="114">
        <f t="shared" ca="1" si="8"/>
        <v>67</v>
      </c>
      <c r="E11" s="115">
        <f t="shared" ca="1" si="9"/>
        <v>67</v>
      </c>
      <c r="F11" s="116" t="s">
        <v>160</v>
      </c>
      <c r="G11" s="5" t="s">
        <v>142</v>
      </c>
      <c r="H11" s="5" t="s">
        <v>161</v>
      </c>
      <c r="I11" s="5" t="s">
        <v>154</v>
      </c>
      <c r="J11" s="96" t="str">
        <f t="shared" si="10"/>
        <v>09</v>
      </c>
      <c r="K11" s="96" t="str">
        <f t="shared" si="0"/>
        <v>01</v>
      </c>
      <c r="L11" s="96" t="str">
        <f t="shared" si="11"/>
        <v>Januar</v>
      </c>
      <c r="M11" s="96" t="str">
        <f t="shared" si="1"/>
        <v>1958</v>
      </c>
      <c r="N11" s="96" t="str">
        <f t="shared" si="2"/>
        <v>Donnerstag</v>
      </c>
      <c r="O11" s="117">
        <f t="shared" ca="1" si="3"/>
        <v>45666</v>
      </c>
      <c r="P11" s="96" t="str">
        <f t="shared" ca="1" si="4"/>
        <v>Schon Geburtstag gehabt</v>
      </c>
    </row>
    <row r="12" spans="1:16" x14ac:dyDescent="0.35">
      <c r="A12" s="5" t="str">
        <f t="shared" si="5"/>
        <v>01_10</v>
      </c>
      <c r="B12" s="113" t="str">
        <f t="shared" si="6"/>
        <v>10.Januar</v>
      </c>
      <c r="C12" s="157">
        <f t="shared" ca="1" si="7"/>
        <v>45667</v>
      </c>
      <c r="D12" s="114">
        <f t="shared" ca="1" si="8"/>
        <v>28</v>
      </c>
      <c r="E12" s="115">
        <f t="shared" ca="1" si="9"/>
        <v>28</v>
      </c>
      <c r="F12" s="116" t="s">
        <v>162</v>
      </c>
      <c r="G12" s="5" t="s">
        <v>142</v>
      </c>
      <c r="H12" s="5" t="s">
        <v>153</v>
      </c>
      <c r="I12" s="5" t="s">
        <v>188</v>
      </c>
      <c r="J12" s="96" t="str">
        <f t="shared" si="10"/>
        <v>10</v>
      </c>
      <c r="K12" s="96" t="str">
        <f t="shared" si="0"/>
        <v>01</v>
      </c>
      <c r="L12" s="96" t="str">
        <f t="shared" si="11"/>
        <v>Januar</v>
      </c>
      <c r="M12" s="96" t="str">
        <f t="shared" si="1"/>
        <v>1997</v>
      </c>
      <c r="N12" s="96" t="str">
        <f t="shared" si="2"/>
        <v>Freitag</v>
      </c>
      <c r="O12" s="117">
        <f t="shared" ca="1" si="3"/>
        <v>45667</v>
      </c>
      <c r="P12" s="96" t="str">
        <f t="shared" ca="1" si="4"/>
        <v>Schon Geburtstag gehabt</v>
      </c>
    </row>
    <row r="13" spans="1:16" x14ac:dyDescent="0.35">
      <c r="A13" s="5" t="str">
        <f t="shared" si="5"/>
        <v>01_11</v>
      </c>
      <c r="B13" s="113" t="str">
        <f t="shared" si="6"/>
        <v>11.Januar</v>
      </c>
      <c r="C13" s="157">
        <f t="shared" ca="1" si="7"/>
        <v>45668</v>
      </c>
      <c r="D13" s="114">
        <f t="shared" ca="1" si="8"/>
        <v>61</v>
      </c>
      <c r="E13" s="115">
        <f t="shared" ca="1" si="9"/>
        <v>61</v>
      </c>
      <c r="F13" s="116" t="s">
        <v>166</v>
      </c>
      <c r="G13" s="5" t="s">
        <v>140</v>
      </c>
      <c r="H13" s="5" t="s">
        <v>167</v>
      </c>
      <c r="I13" s="5" t="s">
        <v>191</v>
      </c>
      <c r="J13" s="96" t="str">
        <f t="shared" si="10"/>
        <v>11</v>
      </c>
      <c r="K13" s="96" t="str">
        <f t="shared" si="0"/>
        <v>01</v>
      </c>
      <c r="L13" s="96" t="str">
        <f t="shared" si="11"/>
        <v>Januar</v>
      </c>
      <c r="M13" s="96" t="str">
        <f t="shared" si="1"/>
        <v>1964</v>
      </c>
      <c r="N13" s="96" t="str">
        <f t="shared" si="2"/>
        <v>Samstag</v>
      </c>
      <c r="O13" s="117">
        <f t="shared" ca="1" si="3"/>
        <v>45668</v>
      </c>
      <c r="P13" s="96" t="str">
        <f t="shared" ca="1" si="4"/>
        <v>Schon Geburtstag gehabt</v>
      </c>
    </row>
    <row r="14" spans="1:16" x14ac:dyDescent="0.35">
      <c r="A14" s="5" t="str">
        <f t="shared" si="5"/>
        <v>01_11</v>
      </c>
      <c r="B14" s="113" t="str">
        <f t="shared" si="6"/>
        <v>11.Januar</v>
      </c>
      <c r="C14" s="157">
        <f t="shared" ca="1" si="7"/>
        <v>45668</v>
      </c>
      <c r="D14" s="114">
        <f t="shared" ca="1" si="8"/>
        <v>42</v>
      </c>
      <c r="E14" s="115">
        <f t="shared" ca="1" si="9"/>
        <v>42</v>
      </c>
      <c r="F14" s="116" t="s">
        <v>169</v>
      </c>
      <c r="G14" s="5" t="s">
        <v>142</v>
      </c>
      <c r="H14" s="5" t="s">
        <v>170</v>
      </c>
      <c r="I14" s="5" t="s">
        <v>193</v>
      </c>
      <c r="J14" s="96" t="str">
        <f t="shared" si="10"/>
        <v>11</v>
      </c>
      <c r="K14" s="96" t="str">
        <f t="shared" si="0"/>
        <v>01</v>
      </c>
      <c r="L14" s="96" t="str">
        <f t="shared" si="11"/>
        <v>Januar</v>
      </c>
      <c r="M14" s="96" t="str">
        <f t="shared" si="1"/>
        <v>1983</v>
      </c>
      <c r="N14" s="96" t="str">
        <f t="shared" si="2"/>
        <v>Dienstag</v>
      </c>
      <c r="O14" s="117">
        <f t="shared" ca="1" si="3"/>
        <v>45668</v>
      </c>
      <c r="P14" s="96" t="str">
        <f t="shared" ca="1" si="4"/>
        <v>Schon Geburtstag gehabt</v>
      </c>
    </row>
    <row r="15" spans="1:16" x14ac:dyDescent="0.35">
      <c r="A15" s="5" t="str">
        <f t="shared" si="5"/>
        <v>01_14</v>
      </c>
      <c r="B15" s="113" t="str">
        <f t="shared" si="6"/>
        <v>14.Januar</v>
      </c>
      <c r="C15" s="157">
        <f t="shared" ca="1" si="7"/>
        <v>45671</v>
      </c>
      <c r="D15" s="114">
        <f t="shared" ca="1" si="8"/>
        <v>65</v>
      </c>
      <c r="E15" s="115">
        <f t="shared" ca="1" si="9"/>
        <v>65</v>
      </c>
      <c r="F15" s="116" t="s">
        <v>175</v>
      </c>
      <c r="G15" s="5" t="s">
        <v>142</v>
      </c>
      <c r="H15" s="5" t="s">
        <v>176</v>
      </c>
      <c r="I15" s="5" t="s">
        <v>196</v>
      </c>
      <c r="J15" s="96" t="str">
        <f t="shared" si="10"/>
        <v>14</v>
      </c>
      <c r="K15" s="96" t="str">
        <f t="shared" si="0"/>
        <v>01</v>
      </c>
      <c r="L15" s="96" t="str">
        <f t="shared" si="11"/>
        <v>Januar</v>
      </c>
      <c r="M15" s="96" t="str">
        <f t="shared" si="1"/>
        <v>1960</v>
      </c>
      <c r="N15" s="96" t="str">
        <f t="shared" si="2"/>
        <v>Donnerstag</v>
      </c>
      <c r="O15" s="117">
        <f t="shared" ca="1" si="3"/>
        <v>45671</v>
      </c>
      <c r="P15" s="96" t="str">
        <f t="shared" ca="1" si="4"/>
        <v>Schon Geburtstag gehabt</v>
      </c>
    </row>
    <row r="16" spans="1:16" x14ac:dyDescent="0.35">
      <c r="A16" s="5" t="str">
        <f t="shared" si="5"/>
        <v>01_15</v>
      </c>
      <c r="B16" s="113" t="str">
        <f t="shared" si="6"/>
        <v>15.Januar</v>
      </c>
      <c r="C16" s="157">
        <f t="shared" ca="1" si="7"/>
        <v>45672</v>
      </c>
      <c r="D16" s="114">
        <f t="shared" ca="1" si="8"/>
        <v>45</v>
      </c>
      <c r="E16" s="115">
        <f t="shared" ca="1" si="9"/>
        <v>45</v>
      </c>
      <c r="F16" s="116" t="s">
        <v>178</v>
      </c>
      <c r="G16" s="5" t="s">
        <v>142</v>
      </c>
      <c r="H16" s="5" t="s">
        <v>179</v>
      </c>
      <c r="I16" s="5" t="s">
        <v>154</v>
      </c>
      <c r="J16" s="96" t="str">
        <f t="shared" si="10"/>
        <v>15</v>
      </c>
      <c r="K16" s="96" t="str">
        <f t="shared" si="0"/>
        <v>01</v>
      </c>
      <c r="L16" s="96" t="str">
        <f t="shared" si="11"/>
        <v>Januar</v>
      </c>
      <c r="M16" s="96" t="str">
        <f t="shared" si="1"/>
        <v>1980</v>
      </c>
      <c r="N16" s="96" t="str">
        <f t="shared" si="2"/>
        <v>Dienstag</v>
      </c>
      <c r="O16" s="117">
        <f t="shared" ca="1" si="3"/>
        <v>45672</v>
      </c>
      <c r="P16" s="96" t="str">
        <f t="shared" ca="1" si="4"/>
        <v>Schon Geburtstag gehabt</v>
      </c>
    </row>
    <row r="17" spans="1:16" x14ac:dyDescent="0.35">
      <c r="A17" s="5" t="str">
        <f t="shared" si="5"/>
        <v>02_09</v>
      </c>
      <c r="B17" s="113" t="str">
        <f t="shared" si="6"/>
        <v>09.Februar</v>
      </c>
      <c r="C17" s="157">
        <f t="shared" ca="1" si="7"/>
        <v>45697</v>
      </c>
      <c r="D17" s="114">
        <f t="shared" ca="1" si="8"/>
        <v>80</v>
      </c>
      <c r="E17" s="115">
        <f t="shared" ca="1" si="9"/>
        <v>80</v>
      </c>
      <c r="F17" s="116">
        <v>16477</v>
      </c>
      <c r="G17" s="5" t="s">
        <v>140</v>
      </c>
      <c r="H17" s="5" t="s">
        <v>159</v>
      </c>
      <c r="I17" s="5" t="s">
        <v>187</v>
      </c>
      <c r="J17" s="96" t="str">
        <f t="shared" si="10"/>
        <v>09</v>
      </c>
      <c r="K17" s="96" t="str">
        <f t="shared" si="0"/>
        <v>02</v>
      </c>
      <c r="L17" s="96" t="str">
        <f t="shared" si="11"/>
        <v>Februar</v>
      </c>
      <c r="M17" s="96" t="str">
        <f t="shared" si="1"/>
        <v>1945</v>
      </c>
      <c r="N17" s="96" t="str">
        <f t="shared" si="2"/>
        <v>Freitag</v>
      </c>
      <c r="O17" s="117">
        <f t="shared" ca="1" si="3"/>
        <v>45697</v>
      </c>
      <c r="P17" s="96" t="str">
        <f t="shared" ca="1" si="4"/>
        <v>Schon Geburtstag gehabt</v>
      </c>
    </row>
    <row r="18" spans="1:16" x14ac:dyDescent="0.35">
      <c r="A18" s="5" t="str">
        <f t="shared" si="5"/>
        <v>02_14</v>
      </c>
      <c r="B18" s="113" t="str">
        <f t="shared" si="6"/>
        <v>14.Februar</v>
      </c>
      <c r="C18" s="157">
        <f t="shared" ca="1" si="7"/>
        <v>45702</v>
      </c>
      <c r="D18" s="114">
        <f t="shared" ca="1" si="8"/>
        <v>52</v>
      </c>
      <c r="E18" s="115">
        <f t="shared" ca="1" si="9"/>
        <v>52</v>
      </c>
      <c r="F18" s="116">
        <v>26709</v>
      </c>
      <c r="G18" s="5" t="s">
        <v>142</v>
      </c>
      <c r="H18" s="5" t="s">
        <v>174</v>
      </c>
      <c r="I18" s="5" t="s">
        <v>195</v>
      </c>
      <c r="J18" s="96" t="str">
        <f t="shared" si="10"/>
        <v>14</v>
      </c>
      <c r="K18" s="96" t="str">
        <f t="shared" si="0"/>
        <v>02</v>
      </c>
      <c r="L18" s="96" t="str">
        <f t="shared" si="11"/>
        <v>Februar</v>
      </c>
      <c r="M18" s="96" t="str">
        <f t="shared" si="1"/>
        <v>1973</v>
      </c>
      <c r="N18" s="96" t="str">
        <f t="shared" si="2"/>
        <v>Mittwoch</v>
      </c>
      <c r="O18" s="117">
        <f t="shared" ca="1" si="3"/>
        <v>45702</v>
      </c>
      <c r="P18" s="96" t="str">
        <f t="shared" ca="1" si="4"/>
        <v>Schon Geburtstag gehabt</v>
      </c>
    </row>
    <row r="19" spans="1:16" x14ac:dyDescent="0.35">
      <c r="A19" s="5" t="str">
        <f t="shared" si="5"/>
        <v>03_02</v>
      </c>
      <c r="B19" s="113" t="str">
        <f t="shared" si="6"/>
        <v>02.März</v>
      </c>
      <c r="C19" s="157">
        <f t="shared" ca="1" si="7"/>
        <v>45718</v>
      </c>
      <c r="D19" s="114">
        <f t="shared" ca="1" si="8"/>
        <v>66</v>
      </c>
      <c r="E19" s="115">
        <f t="shared" ca="1" si="9"/>
        <v>66</v>
      </c>
      <c r="F19" s="116">
        <v>21611</v>
      </c>
      <c r="G19" s="5" t="s">
        <v>142</v>
      </c>
      <c r="H19" s="5" t="s">
        <v>148</v>
      </c>
      <c r="I19" s="5" t="s">
        <v>144</v>
      </c>
      <c r="J19" s="96" t="str">
        <f t="shared" si="10"/>
        <v>02</v>
      </c>
      <c r="K19" s="96" t="str">
        <f t="shared" si="0"/>
        <v>03</v>
      </c>
      <c r="L19" s="96" t="str">
        <f t="shared" si="11"/>
        <v>März</v>
      </c>
      <c r="M19" s="96" t="str">
        <f t="shared" si="1"/>
        <v>1959</v>
      </c>
      <c r="N19" s="96" t="str">
        <f t="shared" si="2"/>
        <v>Montag</v>
      </c>
      <c r="O19" s="117">
        <f t="shared" ca="1" si="3"/>
        <v>45718</v>
      </c>
      <c r="P19" s="96" t="str">
        <f t="shared" ca="1" si="4"/>
        <v>Schon Geburtstag gehabt</v>
      </c>
    </row>
    <row r="20" spans="1:16" x14ac:dyDescent="0.35">
      <c r="A20" s="5" t="str">
        <f t="shared" si="5"/>
        <v>03_02</v>
      </c>
      <c r="B20" s="113" t="str">
        <f t="shared" si="6"/>
        <v>02.März</v>
      </c>
      <c r="C20" s="157">
        <f t="shared" ca="1" si="7"/>
        <v>45718</v>
      </c>
      <c r="D20" s="114">
        <f t="shared" ca="1" si="8"/>
        <v>31</v>
      </c>
      <c r="E20" s="115">
        <f t="shared" ca="1" si="9"/>
        <v>31</v>
      </c>
      <c r="F20" s="116">
        <v>34395</v>
      </c>
      <c r="G20" s="5" t="s">
        <v>140</v>
      </c>
      <c r="H20" s="5" t="s">
        <v>149</v>
      </c>
      <c r="I20" s="5" t="s">
        <v>144</v>
      </c>
      <c r="J20" s="96" t="str">
        <f t="shared" si="10"/>
        <v>02</v>
      </c>
      <c r="K20" s="96" t="str">
        <f t="shared" si="0"/>
        <v>03</v>
      </c>
      <c r="L20" s="96" t="str">
        <f t="shared" si="11"/>
        <v>März</v>
      </c>
      <c r="M20" s="96" t="str">
        <f t="shared" si="1"/>
        <v>1994</v>
      </c>
      <c r="N20" s="96" t="str">
        <f t="shared" si="2"/>
        <v>Mittwoch</v>
      </c>
      <c r="O20" s="117">
        <f t="shared" ca="1" si="3"/>
        <v>45718</v>
      </c>
      <c r="P20" s="96" t="str">
        <f t="shared" ca="1" si="4"/>
        <v>Schon Geburtstag gehabt</v>
      </c>
    </row>
    <row r="21" spans="1:16" x14ac:dyDescent="0.35">
      <c r="A21" s="5" t="str">
        <f t="shared" si="5"/>
        <v>04_10</v>
      </c>
      <c r="B21" s="113" t="str">
        <f t="shared" si="6"/>
        <v>10.April</v>
      </c>
      <c r="C21" s="157">
        <f t="shared" ca="1" si="7"/>
        <v>45757</v>
      </c>
      <c r="D21" s="114">
        <f t="shared" ca="1" si="8"/>
        <v>25</v>
      </c>
      <c r="E21" s="115">
        <f t="shared" ca="1" si="9"/>
        <v>25</v>
      </c>
      <c r="F21" s="116">
        <v>36626</v>
      </c>
      <c r="G21" s="5" t="s">
        <v>142</v>
      </c>
      <c r="H21" s="5" t="s">
        <v>143</v>
      </c>
      <c r="I21" s="5" t="s">
        <v>184</v>
      </c>
      <c r="J21" s="96" t="str">
        <f t="shared" si="10"/>
        <v>10</v>
      </c>
      <c r="K21" s="96" t="str">
        <f t="shared" si="0"/>
        <v>04</v>
      </c>
      <c r="L21" s="96" t="str">
        <f t="shared" si="11"/>
        <v>April</v>
      </c>
      <c r="M21" s="96" t="str">
        <f t="shared" si="1"/>
        <v>2000</v>
      </c>
      <c r="N21" s="96" t="str">
        <f t="shared" si="2"/>
        <v>Montag</v>
      </c>
      <c r="O21" s="117">
        <f t="shared" ca="1" si="3"/>
        <v>45757</v>
      </c>
      <c r="P21" s="96" t="str">
        <f t="shared" ca="1" si="4"/>
        <v>Schon Geburtstag gehabt</v>
      </c>
    </row>
    <row r="22" spans="1:16" x14ac:dyDescent="0.35">
      <c r="A22" s="5" t="str">
        <f t="shared" si="5"/>
        <v>07_12</v>
      </c>
      <c r="B22" s="113" t="str">
        <f t="shared" si="6"/>
        <v>12.Juli</v>
      </c>
      <c r="C22" s="157">
        <f t="shared" ca="1" si="7"/>
        <v>45850</v>
      </c>
      <c r="D22" s="114">
        <f t="shared" ca="1" si="8"/>
        <v>50</v>
      </c>
      <c r="E22" s="115">
        <f t="shared" ca="1" si="9"/>
        <v>51</v>
      </c>
      <c r="F22" s="116">
        <v>27222</v>
      </c>
      <c r="G22" s="5" t="s">
        <v>142</v>
      </c>
      <c r="H22" s="5" t="s">
        <v>153</v>
      </c>
      <c r="I22" s="5" t="s">
        <v>194</v>
      </c>
      <c r="J22" s="96" t="str">
        <f t="shared" si="10"/>
        <v>12</v>
      </c>
      <c r="K22" s="96" t="str">
        <f t="shared" si="0"/>
        <v>07</v>
      </c>
      <c r="L22" s="96" t="str">
        <f t="shared" si="11"/>
        <v>Juli</v>
      </c>
      <c r="M22" s="96" t="str">
        <f t="shared" si="1"/>
        <v>1974</v>
      </c>
      <c r="N22" s="96" t="str">
        <f t="shared" si="2"/>
        <v>Freitag</v>
      </c>
      <c r="O22" s="117">
        <f t="shared" ca="1" si="3"/>
        <v>45850</v>
      </c>
      <c r="P22" s="96" t="str">
        <f t="shared" ca="1" si="4"/>
        <v>Noch kein Geburtstag gehabt</v>
      </c>
    </row>
    <row r="23" spans="1:16" x14ac:dyDescent="0.35">
      <c r="A23" s="5" t="str">
        <f t="shared" si="5"/>
        <v>08_05</v>
      </c>
      <c r="B23" s="113" t="str">
        <f t="shared" si="6"/>
        <v>05.August</v>
      </c>
      <c r="C23" s="157">
        <f t="shared" ca="1" si="7"/>
        <v>45874</v>
      </c>
      <c r="D23" s="114">
        <f t="shared" ca="1" si="8"/>
        <v>64</v>
      </c>
      <c r="E23" s="115">
        <f t="shared" ca="1" si="9"/>
        <v>65</v>
      </c>
      <c r="F23" s="116">
        <v>22133</v>
      </c>
      <c r="G23" s="5" t="s">
        <v>140</v>
      </c>
      <c r="H23" s="5" t="s">
        <v>168</v>
      </c>
      <c r="I23" s="5" t="s">
        <v>192</v>
      </c>
      <c r="J23" s="96" t="str">
        <f t="shared" si="10"/>
        <v>05</v>
      </c>
      <c r="K23" s="96" t="str">
        <f t="shared" si="0"/>
        <v>08</v>
      </c>
      <c r="L23" s="96" t="str">
        <f t="shared" si="11"/>
        <v>August</v>
      </c>
      <c r="M23" s="96" t="str">
        <f t="shared" si="1"/>
        <v>1960</v>
      </c>
      <c r="N23" s="96" t="str">
        <f t="shared" si="2"/>
        <v>Freitag</v>
      </c>
      <c r="O23" s="117">
        <f t="shared" ca="1" si="3"/>
        <v>45874</v>
      </c>
      <c r="P23" s="96" t="str">
        <f t="shared" ca="1" si="4"/>
        <v>Noch kein Geburtstag gehabt</v>
      </c>
    </row>
    <row r="24" spans="1:16" x14ac:dyDescent="0.35">
      <c r="A24" s="5" t="str">
        <f t="shared" si="5"/>
        <v>08_12</v>
      </c>
      <c r="B24" s="113" t="str">
        <f t="shared" si="6"/>
        <v>12.August</v>
      </c>
      <c r="C24" s="157">
        <f t="shared" ca="1" si="7"/>
        <v>45881</v>
      </c>
      <c r="D24" s="114">
        <f t="shared" ca="1" si="8"/>
        <v>55</v>
      </c>
      <c r="E24" s="115">
        <f t="shared" ca="1" si="9"/>
        <v>56</v>
      </c>
      <c r="F24" s="116">
        <v>25427</v>
      </c>
      <c r="G24" s="5" t="s">
        <v>142</v>
      </c>
      <c r="H24" s="5" t="s">
        <v>172</v>
      </c>
      <c r="I24" s="5" t="s">
        <v>147</v>
      </c>
      <c r="J24" s="96" t="str">
        <f t="shared" si="10"/>
        <v>12</v>
      </c>
      <c r="K24" s="96" t="str">
        <f t="shared" si="0"/>
        <v>08</v>
      </c>
      <c r="L24" s="96" t="str">
        <f t="shared" si="11"/>
        <v>August</v>
      </c>
      <c r="M24" s="96" t="str">
        <f t="shared" si="1"/>
        <v>1969</v>
      </c>
      <c r="N24" s="96" t="str">
        <f t="shared" si="2"/>
        <v>Dienstag</v>
      </c>
      <c r="O24" s="117">
        <f t="shared" ca="1" si="3"/>
        <v>45881</v>
      </c>
      <c r="P24" s="96" t="str">
        <f t="shared" ca="1" si="4"/>
        <v>Noch kein Geburtstag gehabt</v>
      </c>
    </row>
    <row r="25" spans="1:16" x14ac:dyDescent="0.35">
      <c r="A25" s="5" t="str">
        <f t="shared" si="5"/>
        <v>08_13</v>
      </c>
      <c r="B25" s="113" t="str">
        <f t="shared" si="6"/>
        <v>13.August</v>
      </c>
      <c r="C25" s="157">
        <f t="shared" ca="1" si="7"/>
        <v>45882</v>
      </c>
      <c r="D25" s="114">
        <f t="shared" ca="1" si="8"/>
        <v>82</v>
      </c>
      <c r="E25" s="115">
        <f t="shared" ca="1" si="9"/>
        <v>83</v>
      </c>
      <c r="F25" s="116">
        <v>15566</v>
      </c>
      <c r="G25" s="5" t="s">
        <v>142</v>
      </c>
      <c r="H25" s="5" t="s">
        <v>173</v>
      </c>
      <c r="I25" s="5" t="s">
        <v>180</v>
      </c>
      <c r="J25" s="96" t="str">
        <f t="shared" si="10"/>
        <v>13</v>
      </c>
      <c r="K25" s="96" t="str">
        <f t="shared" si="0"/>
        <v>08</v>
      </c>
      <c r="L25" s="96" t="str">
        <f t="shared" si="11"/>
        <v>August</v>
      </c>
      <c r="M25" s="96" t="str">
        <f t="shared" si="1"/>
        <v>1942</v>
      </c>
      <c r="N25" s="96" t="str">
        <f t="shared" si="2"/>
        <v>Donnerstag</v>
      </c>
      <c r="O25" s="117">
        <f t="shared" ca="1" si="3"/>
        <v>45882</v>
      </c>
      <c r="P25" s="96" t="str">
        <f t="shared" ca="1" si="4"/>
        <v>Noch kein Geburtstag gehabt</v>
      </c>
    </row>
    <row r="26" spans="1:16" x14ac:dyDescent="0.35">
      <c r="A26" s="5" t="str">
        <f t="shared" si="5"/>
        <v>09_12</v>
      </c>
      <c r="B26" s="113" t="str">
        <f t="shared" si="6"/>
        <v>12.September</v>
      </c>
      <c r="C26" s="157">
        <f t="shared" ca="1" si="7"/>
        <v>45912</v>
      </c>
      <c r="D26" s="114">
        <f t="shared" ca="1" si="8"/>
        <v>55</v>
      </c>
      <c r="E26" s="115">
        <f t="shared" ca="1" si="9"/>
        <v>56</v>
      </c>
      <c r="F26" s="116">
        <v>25458</v>
      </c>
      <c r="G26" s="5" t="s">
        <v>140</v>
      </c>
      <c r="H26" s="5" t="s">
        <v>171</v>
      </c>
      <c r="I26" s="5" t="s">
        <v>147</v>
      </c>
      <c r="J26" s="96" t="str">
        <f t="shared" si="10"/>
        <v>12</v>
      </c>
      <c r="K26" s="96" t="str">
        <f t="shared" si="0"/>
        <v>09</v>
      </c>
      <c r="L26" s="96" t="str">
        <f t="shared" si="11"/>
        <v>September</v>
      </c>
      <c r="M26" s="96" t="str">
        <f t="shared" si="1"/>
        <v>1969</v>
      </c>
      <c r="N26" s="96" t="str">
        <f t="shared" si="2"/>
        <v>Freitag</v>
      </c>
      <c r="O26" s="117">
        <f t="shared" ca="1" si="3"/>
        <v>45912</v>
      </c>
      <c r="P26" s="96" t="str">
        <f t="shared" ca="1" si="4"/>
        <v>Noch kein Geburtstag gehabt</v>
      </c>
    </row>
    <row r="27" spans="1:16" x14ac:dyDescent="0.35">
      <c r="A27" s="5" t="str">
        <f t="shared" si="5"/>
        <v>09_16</v>
      </c>
      <c r="B27" s="113" t="str">
        <f t="shared" si="6"/>
        <v>16.September</v>
      </c>
      <c r="C27" s="157">
        <f t="shared" ca="1" si="7"/>
        <v>45916</v>
      </c>
      <c r="D27" s="114">
        <f t="shared" ca="1" si="8"/>
        <v>63</v>
      </c>
      <c r="E27" s="115">
        <f t="shared" ca="1" si="9"/>
        <v>64</v>
      </c>
      <c r="F27" s="116">
        <v>22540</v>
      </c>
      <c r="G27" s="5" t="s">
        <v>140</v>
      </c>
      <c r="H27" s="5" t="s">
        <v>182</v>
      </c>
      <c r="I27" s="5" t="s">
        <v>147</v>
      </c>
      <c r="J27" s="96" t="str">
        <f t="shared" si="10"/>
        <v>16</v>
      </c>
      <c r="K27" s="96" t="str">
        <f t="shared" si="0"/>
        <v>09</v>
      </c>
      <c r="L27" s="96" t="str">
        <f t="shared" si="11"/>
        <v>September</v>
      </c>
      <c r="M27" s="96" t="str">
        <f t="shared" si="1"/>
        <v>1961</v>
      </c>
      <c r="N27" s="96" t="str">
        <f>TEXT(F27,"TTTT")</f>
        <v>Samstag</v>
      </c>
      <c r="O27" s="117">
        <f t="shared" ca="1" si="3"/>
        <v>45916</v>
      </c>
      <c r="P27" s="96" t="str">
        <f t="shared" ca="1" si="4"/>
        <v>Noch kein Geburtstag gehabt</v>
      </c>
    </row>
    <row r="28" spans="1:16" x14ac:dyDescent="0.35">
      <c r="A28" s="5" t="str">
        <f t="shared" si="5"/>
        <v>10_10</v>
      </c>
      <c r="B28" s="113" t="str">
        <f t="shared" si="6"/>
        <v>10.Oktober</v>
      </c>
      <c r="C28" s="157">
        <f t="shared" ca="1" si="7"/>
        <v>45940</v>
      </c>
      <c r="D28" s="114">
        <f t="shared" ca="1" si="8"/>
        <v>84</v>
      </c>
      <c r="E28" s="115">
        <f t="shared" ca="1" si="9"/>
        <v>85</v>
      </c>
      <c r="F28" s="116">
        <v>14894</v>
      </c>
      <c r="G28" s="5" t="s">
        <v>142</v>
      </c>
      <c r="H28" s="5" t="s">
        <v>163</v>
      </c>
      <c r="I28" s="5" t="s">
        <v>189</v>
      </c>
      <c r="J28" s="96" t="str">
        <f t="shared" si="10"/>
        <v>10</v>
      </c>
      <c r="K28" s="96" t="str">
        <f t="shared" si="0"/>
        <v>10</v>
      </c>
      <c r="L28" s="96" t="str">
        <f t="shared" si="11"/>
        <v>Oktober</v>
      </c>
      <c r="M28" s="96" t="str">
        <f t="shared" si="1"/>
        <v>1940</v>
      </c>
      <c r="N28" s="96" t="str">
        <f t="shared" si="2"/>
        <v>Donnerstag</v>
      </c>
      <c r="O28" s="117">
        <f t="shared" ca="1" si="3"/>
        <v>45940</v>
      </c>
      <c r="P28" s="96" t="str">
        <f t="shared" ca="1" si="4"/>
        <v>Noch kein Geburtstag gehabt</v>
      </c>
    </row>
    <row r="29" spans="1:16" x14ac:dyDescent="0.35">
      <c r="A29" s="5" t="str">
        <f t="shared" si="5"/>
        <v>10_12</v>
      </c>
      <c r="B29" s="113" t="str">
        <f t="shared" si="6"/>
        <v>12.Oktober</v>
      </c>
      <c r="C29" s="157">
        <f t="shared" ca="1" si="7"/>
        <v>45942</v>
      </c>
      <c r="D29" s="114">
        <f t="shared" ca="1" si="8"/>
        <v>82</v>
      </c>
      <c r="E29" s="115">
        <f t="shared" ca="1" si="9"/>
        <v>83</v>
      </c>
      <c r="F29" s="116">
        <v>15626</v>
      </c>
      <c r="G29" s="5" t="s">
        <v>142</v>
      </c>
      <c r="H29" s="5" t="s">
        <v>164</v>
      </c>
      <c r="I29" s="5" t="s">
        <v>180</v>
      </c>
      <c r="J29" s="96" t="str">
        <f t="shared" si="10"/>
        <v>12</v>
      </c>
      <c r="K29" s="96" t="str">
        <f t="shared" si="0"/>
        <v>10</v>
      </c>
      <c r="L29" s="96" t="str">
        <f t="shared" si="11"/>
        <v>Oktober</v>
      </c>
      <c r="M29" s="96" t="str">
        <f t="shared" si="1"/>
        <v>1942</v>
      </c>
      <c r="N29" s="96" t="str">
        <f t="shared" si="2"/>
        <v>Montag</v>
      </c>
      <c r="O29" s="117">
        <f t="shared" ca="1" si="3"/>
        <v>45942</v>
      </c>
      <c r="P29" s="96" t="str">
        <f t="shared" ca="1" si="4"/>
        <v>Noch kein Geburtstag gehabt</v>
      </c>
    </row>
    <row r="30" spans="1:16" x14ac:dyDescent="0.35">
      <c r="A30" s="5" t="str">
        <f t="shared" si="5"/>
        <v>10_14</v>
      </c>
      <c r="B30" s="113" t="str">
        <f t="shared" si="6"/>
        <v>14.Oktober</v>
      </c>
      <c r="C30" s="157">
        <f t="shared" ca="1" si="7"/>
        <v>45944</v>
      </c>
      <c r="D30" s="114">
        <f t="shared" ca="1" si="8"/>
        <v>40</v>
      </c>
      <c r="E30" s="115">
        <f t="shared" ca="1" si="9"/>
        <v>41</v>
      </c>
      <c r="F30" s="116">
        <v>30969</v>
      </c>
      <c r="G30" s="5" t="s">
        <v>140</v>
      </c>
      <c r="H30" s="5" t="s">
        <v>177</v>
      </c>
      <c r="I30" s="5" t="s">
        <v>147</v>
      </c>
      <c r="J30" s="96" t="str">
        <f t="shared" si="10"/>
        <v>14</v>
      </c>
      <c r="K30" s="96" t="str">
        <f t="shared" si="0"/>
        <v>10</v>
      </c>
      <c r="L30" s="96" t="str">
        <f t="shared" si="11"/>
        <v>Oktober</v>
      </c>
      <c r="M30" s="96" t="str">
        <f t="shared" si="1"/>
        <v>1984</v>
      </c>
      <c r="N30" s="96" t="str">
        <f t="shared" si="2"/>
        <v>Sonntag</v>
      </c>
      <c r="O30" s="117">
        <f t="shared" ca="1" si="3"/>
        <v>45944</v>
      </c>
      <c r="P30" s="96" t="str">
        <f t="shared" ca="1" si="4"/>
        <v>Noch kein Geburtstag gehabt</v>
      </c>
    </row>
    <row r="31" spans="1:16" x14ac:dyDescent="0.35">
      <c r="A31" s="5" t="str">
        <f t="shared" si="5"/>
        <v>10_15</v>
      </c>
      <c r="B31" s="113" t="str">
        <f t="shared" si="6"/>
        <v>15.Oktober</v>
      </c>
      <c r="C31" s="157">
        <f t="shared" ca="1" si="7"/>
        <v>45945</v>
      </c>
      <c r="D31" s="114">
        <f t="shared" ca="1" si="8"/>
        <v>63</v>
      </c>
      <c r="E31" s="115">
        <f t="shared" ca="1" si="9"/>
        <v>64</v>
      </c>
      <c r="F31" s="116">
        <v>22569</v>
      </c>
      <c r="G31" s="5" t="s">
        <v>142</v>
      </c>
      <c r="H31" s="5" t="s">
        <v>181</v>
      </c>
      <c r="I31" s="5" t="s">
        <v>197</v>
      </c>
      <c r="J31" s="96" t="str">
        <f t="shared" si="10"/>
        <v>15</v>
      </c>
      <c r="K31" s="96" t="str">
        <f t="shared" si="0"/>
        <v>10</v>
      </c>
      <c r="L31" s="96" t="str">
        <f t="shared" si="11"/>
        <v>Oktober</v>
      </c>
      <c r="M31" s="96" t="str">
        <f t="shared" si="1"/>
        <v>1961</v>
      </c>
      <c r="N31" s="96" t="str">
        <f t="shared" si="2"/>
        <v>Sonntag</v>
      </c>
      <c r="O31" s="117">
        <f t="shared" ca="1" si="3"/>
        <v>45945</v>
      </c>
      <c r="P31" s="96" t="str">
        <f t="shared" ca="1" si="4"/>
        <v>Noch kein Geburtstag gehabt</v>
      </c>
    </row>
    <row r="32" spans="1:16" x14ac:dyDescent="0.35">
      <c r="A32" s="5" t="str">
        <f t="shared" si="5"/>
        <v>11_10</v>
      </c>
      <c r="B32" s="113" t="str">
        <f t="shared" si="6"/>
        <v>10.November</v>
      </c>
      <c r="C32" s="157">
        <f t="shared" ca="1" si="7"/>
        <v>45971</v>
      </c>
      <c r="D32" s="114">
        <f t="shared" ca="1" si="8"/>
        <v>83</v>
      </c>
      <c r="E32" s="115">
        <f t="shared" ca="1" si="9"/>
        <v>84</v>
      </c>
      <c r="F32" s="116">
        <v>15290</v>
      </c>
      <c r="G32" s="5" t="s">
        <v>142</v>
      </c>
      <c r="H32" s="5" t="s">
        <v>164</v>
      </c>
      <c r="I32" s="5" t="s">
        <v>190</v>
      </c>
      <c r="J32" s="96" t="str">
        <f t="shared" si="10"/>
        <v>10</v>
      </c>
      <c r="K32" s="96" t="str">
        <f t="shared" si="0"/>
        <v>11</v>
      </c>
      <c r="L32" s="96" t="str">
        <f t="shared" si="11"/>
        <v>November</v>
      </c>
      <c r="M32" s="96" t="str">
        <f t="shared" si="1"/>
        <v>1941</v>
      </c>
      <c r="N32" s="96" t="str">
        <f t="shared" si="2"/>
        <v>Montag</v>
      </c>
      <c r="O32" s="117">
        <f t="shared" ca="1" si="3"/>
        <v>45971</v>
      </c>
      <c r="P32" s="96" t="str">
        <f t="shared" ca="1" si="4"/>
        <v>Noch kein Geburtstag gehabt</v>
      </c>
    </row>
    <row r="33" spans="1:16" x14ac:dyDescent="0.35">
      <c r="A33" s="5" t="str">
        <f t="shared" si="5"/>
        <v>12_10</v>
      </c>
      <c r="B33" s="113" t="str">
        <f t="shared" si="6"/>
        <v>10.Dezember</v>
      </c>
      <c r="C33" s="157">
        <f t="shared" ca="1" si="7"/>
        <v>46001</v>
      </c>
      <c r="D33" s="114">
        <f t="shared" ca="1" si="8"/>
        <v>56</v>
      </c>
      <c r="E33" s="115">
        <f t="shared" ca="1" si="9"/>
        <v>57</v>
      </c>
      <c r="F33" s="116">
        <v>25182</v>
      </c>
      <c r="G33" s="5" t="s">
        <v>142</v>
      </c>
      <c r="H33" s="5" t="s">
        <v>165</v>
      </c>
      <c r="I33" s="5" t="s">
        <v>144</v>
      </c>
      <c r="J33" s="96" t="str">
        <f t="shared" si="10"/>
        <v>10</v>
      </c>
      <c r="K33" s="96" t="str">
        <f t="shared" si="0"/>
        <v>12</v>
      </c>
      <c r="L33" s="96" t="str">
        <f t="shared" si="11"/>
        <v>Dezember</v>
      </c>
      <c r="M33" s="96" t="str">
        <f t="shared" si="1"/>
        <v>1968</v>
      </c>
      <c r="N33" s="96" t="str">
        <f t="shared" si="2"/>
        <v>Dienstag</v>
      </c>
      <c r="O33" s="117">
        <f t="shared" ca="1" si="3"/>
        <v>46001</v>
      </c>
      <c r="P33" s="96" t="str">
        <f t="shared" ca="1" si="4"/>
        <v>Noch kein Geburtstag gehabt</v>
      </c>
    </row>
    <row r="34" spans="1:16" x14ac:dyDescent="0.35">
      <c r="A34" s="5" t="str">
        <f t="shared" si="5"/>
        <v>12_16</v>
      </c>
      <c r="B34" s="113" t="str">
        <f t="shared" si="6"/>
        <v>16.Dezember</v>
      </c>
      <c r="C34" s="157">
        <f t="shared" ca="1" si="7"/>
        <v>46007</v>
      </c>
      <c r="D34" s="114">
        <f t="shared" ca="1" si="8"/>
        <v>30</v>
      </c>
      <c r="E34" s="115">
        <f t="shared" ca="1" si="9"/>
        <v>31</v>
      </c>
      <c r="F34" s="116">
        <v>34684</v>
      </c>
      <c r="G34" s="5" t="s">
        <v>142</v>
      </c>
      <c r="H34" s="5" t="s">
        <v>183</v>
      </c>
      <c r="I34" s="5" t="s">
        <v>144</v>
      </c>
      <c r="J34" s="96" t="str">
        <f t="shared" si="10"/>
        <v>16</v>
      </c>
      <c r="K34" s="96" t="str">
        <f t="shared" si="0"/>
        <v>12</v>
      </c>
      <c r="L34" s="96" t="str">
        <f t="shared" si="11"/>
        <v>Dezember</v>
      </c>
      <c r="M34" s="96" t="str">
        <f t="shared" si="1"/>
        <v>1994</v>
      </c>
      <c r="N34" s="96" t="str">
        <f t="shared" si="2"/>
        <v>Freitag</v>
      </c>
      <c r="O34" s="117">
        <f t="shared" ca="1" si="3"/>
        <v>46007</v>
      </c>
      <c r="P34" s="96" t="str">
        <f t="shared" ca="1" si="4"/>
        <v>Noch kein Geburtstag gehabt</v>
      </c>
    </row>
  </sheetData>
  <autoFilter ref="A4:P4" xr:uid="{1841BF1A-9A03-4CA3-9AB4-14BC2465827D}">
    <sortState xmlns:xlrd2="http://schemas.microsoft.com/office/spreadsheetml/2017/richdata2" ref="A5:P35">
      <sortCondition ref="A4"/>
    </sortState>
  </autoFilter>
  <sortState xmlns:xlrd2="http://schemas.microsoft.com/office/spreadsheetml/2017/richdata2" ref="A5:P34">
    <sortCondition ref="A5:A34"/>
  </sortState>
  <conditionalFormatting sqref="B5:B34">
    <cfRule type="expression" dxfId="0" priority="1">
      <formula>IF(P5="Noch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>
      <selection activeCell="B2" sqref="B2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22" t="s">
        <v>26</v>
      </c>
      <c r="D4" s="123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24" t="s">
        <v>27</v>
      </c>
      <c r="D5" s="125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20" t="s">
        <v>1</v>
      </c>
      <c r="D8" s="121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118" t="s">
        <v>24</v>
      </c>
      <c r="D9" s="118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119" t="s">
        <v>29</v>
      </c>
      <c r="D10" s="119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119" t="s">
        <v>56</v>
      </c>
      <c r="D11" s="119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topLeftCell="A5" zoomScale="55" zoomScaleNormal="55" workbookViewId="0">
      <selection activeCell="D8" sqref="D8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37" t="str">
        <f>$O$8</f>
        <v>Anfangs-Geschwindigkeit</v>
      </c>
      <c r="D6" s="138"/>
      <c r="E6" s="141" t="str">
        <f>$O$9</f>
        <v>Geschwindigkeit</v>
      </c>
      <c r="F6" s="138"/>
      <c r="G6" s="141" t="str">
        <f>$O$10</f>
        <v>Strecke</v>
      </c>
      <c r="H6" s="138"/>
      <c r="I6" s="141" t="str">
        <f>$O$11</f>
        <v>Zeit</v>
      </c>
      <c r="J6" s="138"/>
      <c r="K6" s="141" t="str">
        <f>$O$12</f>
        <v>Beschleunigung</v>
      </c>
      <c r="L6" s="142"/>
    </row>
    <row r="7" spans="1:19" ht="15" thickBot="1" x14ac:dyDescent="0.4">
      <c r="B7" s="28" t="s">
        <v>43</v>
      </c>
      <c r="C7" s="139" t="str">
        <f>$P$8</f>
        <v>v0 [m/s]</v>
      </c>
      <c r="D7" s="140"/>
      <c r="E7" s="143" t="str">
        <f>$P$9</f>
        <v>v [m/s]</v>
      </c>
      <c r="F7" s="140"/>
      <c r="G7" s="143" t="str">
        <f>$P$10</f>
        <v>s [m]</v>
      </c>
      <c r="H7" s="140"/>
      <c r="I7" s="143" t="str">
        <f>$P$11</f>
        <v>t [s]</v>
      </c>
      <c r="J7" s="140"/>
      <c r="K7" s="143" t="str">
        <f>$P$12</f>
        <v>a [m/s2]</v>
      </c>
      <c r="L7" s="144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31">
        <v>119</v>
      </c>
      <c r="H8" s="132"/>
      <c r="I8" s="131">
        <v>7</v>
      </c>
      <c r="J8" s="132"/>
      <c r="K8" s="131">
        <v>2</v>
      </c>
      <c r="L8" s="136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28">
        <v>24</v>
      </c>
      <c r="F9" s="129"/>
      <c r="G9" s="31" t="s">
        <v>83</v>
      </c>
      <c r="H9" s="31">
        <f>E9*I9 - K9*I9^2/2</f>
        <v>119</v>
      </c>
      <c r="I9" s="128">
        <v>7</v>
      </c>
      <c r="J9" s="129"/>
      <c r="K9" s="128">
        <v>2</v>
      </c>
      <c r="L9" s="134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28">
        <v>24</v>
      </c>
      <c r="F10" s="129"/>
      <c r="G10" s="128">
        <v>119</v>
      </c>
      <c r="H10" s="129"/>
      <c r="I10" s="31" t="s">
        <v>84</v>
      </c>
      <c r="J10" s="31">
        <f>(E10 - SQRT(E10^2 - 2*K10*G10))/K10</f>
        <v>7</v>
      </c>
      <c r="K10" s="128">
        <v>2</v>
      </c>
      <c r="L10" s="134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28">
        <v>24</v>
      </c>
      <c r="F11" s="129"/>
      <c r="G11" s="128">
        <v>119</v>
      </c>
      <c r="H11" s="129"/>
      <c r="I11" s="128">
        <v>7</v>
      </c>
      <c r="J11" s="129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33">
        <v>10</v>
      </c>
      <c r="D12" s="129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28">
        <v>7</v>
      </c>
      <c r="J12" s="129"/>
      <c r="K12" s="128">
        <v>2</v>
      </c>
      <c r="L12" s="134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33">
        <v>10</v>
      </c>
      <c r="D13" s="129"/>
      <c r="E13" s="31" t="s">
        <v>88</v>
      </c>
      <c r="F13" s="31">
        <f>SQRT(C13^2 + 2*K13*G13)</f>
        <v>24</v>
      </c>
      <c r="G13" s="128">
        <v>119</v>
      </c>
      <c r="H13" s="129"/>
      <c r="I13" s="37" t="s">
        <v>62</v>
      </c>
      <c r="J13" s="31">
        <f xml:space="preserve"> (-C13 + SQRT(C13^2 + 2*K13*G13))/K13</f>
        <v>7</v>
      </c>
      <c r="K13" s="126">
        <v>2</v>
      </c>
      <c r="L13" s="134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33">
        <v>10</v>
      </c>
      <c r="D14" s="129"/>
      <c r="E14" s="31" t="s">
        <v>89</v>
      </c>
      <c r="F14" s="31">
        <f>2*G14/I14 - C14</f>
        <v>24</v>
      </c>
      <c r="G14" s="128">
        <v>119</v>
      </c>
      <c r="H14" s="129"/>
      <c r="I14" s="128">
        <v>7</v>
      </c>
      <c r="J14" s="135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33">
        <v>10</v>
      </c>
      <c r="D15" s="129"/>
      <c r="E15" s="128">
        <v>24</v>
      </c>
      <c r="F15" s="129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28">
        <v>2</v>
      </c>
      <c r="L15" s="134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33">
        <v>10</v>
      </c>
      <c r="D16" s="129"/>
      <c r="E16" s="128">
        <v>24</v>
      </c>
      <c r="F16" s="129"/>
      <c r="G16" s="31" t="s">
        <v>91</v>
      </c>
      <c r="H16" s="31">
        <f>(C16+E16)*I16/2</f>
        <v>119</v>
      </c>
      <c r="I16" s="128">
        <v>7</v>
      </c>
      <c r="J16" s="129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30">
        <v>10</v>
      </c>
      <c r="D17" s="127"/>
      <c r="E17" s="126">
        <v>24</v>
      </c>
      <c r="F17" s="127"/>
      <c r="G17" s="126">
        <v>119</v>
      </c>
      <c r="H17" s="127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45" t="str">
        <f>P13</f>
        <v>ω0 [rad/s]</v>
      </c>
      <c r="D18" s="146"/>
      <c r="E18" s="147" t="str">
        <f>P14</f>
        <v>ω [rad/s]</v>
      </c>
      <c r="F18" s="146"/>
      <c r="G18" s="147" t="str">
        <f>P15</f>
        <v>φ [rad]</v>
      </c>
      <c r="H18" s="146"/>
      <c r="I18" s="147" t="str">
        <f>P16</f>
        <v>t [s]</v>
      </c>
      <c r="J18" s="146"/>
      <c r="K18" s="147" t="str">
        <f>P17</f>
        <v>α [rad/s2]</v>
      </c>
      <c r="L18" s="148"/>
    </row>
    <row r="19" spans="1:16" ht="29" customHeight="1" thickBot="1" x14ac:dyDescent="0.4">
      <c r="C19" s="149" t="str">
        <f>O13</f>
        <v>Anfangs-Winkelgeschwindigkeit</v>
      </c>
      <c r="D19" s="150"/>
      <c r="E19" s="151" t="str">
        <f>O14</f>
        <v>Winkelgeschwindigkeit</v>
      </c>
      <c r="F19" s="150"/>
      <c r="G19" s="151" t="str">
        <f>O15</f>
        <v>Winkel</v>
      </c>
      <c r="H19" s="150"/>
      <c r="I19" s="151" t="str">
        <f>O16</f>
        <v>Zeit</v>
      </c>
      <c r="J19" s="150"/>
      <c r="K19" s="151" t="str">
        <f>O17</f>
        <v>Winkelbeschleunigung</v>
      </c>
      <c r="L19" s="152"/>
    </row>
  </sheetData>
  <mergeCells count="50">
    <mergeCell ref="C19:D19"/>
    <mergeCell ref="E19:F19"/>
    <mergeCell ref="G19:H19"/>
    <mergeCell ref="I19:J19"/>
    <mergeCell ref="K19:L19"/>
    <mergeCell ref="C18:D18"/>
    <mergeCell ref="E18:F18"/>
    <mergeCell ref="G18:H18"/>
    <mergeCell ref="I18:J18"/>
    <mergeCell ref="K18:L18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K8:L8"/>
    <mergeCell ref="K9:L9"/>
    <mergeCell ref="K10:L10"/>
    <mergeCell ref="K12:L12"/>
    <mergeCell ref="K13:L13"/>
    <mergeCell ref="I8:J8"/>
    <mergeCell ref="I9:J9"/>
    <mergeCell ref="I11:J11"/>
    <mergeCell ref="I12:J12"/>
    <mergeCell ref="I14:J14"/>
    <mergeCell ref="E9:F9"/>
    <mergeCell ref="E10:F10"/>
    <mergeCell ref="E11:F11"/>
    <mergeCell ref="E15:F15"/>
    <mergeCell ref="K15:L15"/>
    <mergeCell ref="C12:D12"/>
    <mergeCell ref="C13:D13"/>
    <mergeCell ref="C14:D14"/>
    <mergeCell ref="C15:D15"/>
    <mergeCell ref="C16:D16"/>
    <mergeCell ref="G8:H8"/>
    <mergeCell ref="G10:H10"/>
    <mergeCell ref="G11:H11"/>
    <mergeCell ref="G13:H13"/>
    <mergeCell ref="G14:H14"/>
    <mergeCell ref="G17:H17"/>
    <mergeCell ref="E16:F16"/>
    <mergeCell ref="E17:F17"/>
    <mergeCell ref="C17:D17"/>
    <mergeCell ref="I16:J16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Y21"/>
  <sheetViews>
    <sheetView showGridLines="0" zoomScale="40" zoomScaleNormal="40" workbookViewId="0">
      <selection activeCell="K13" sqref="K13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119" t="s">
        <v>81</v>
      </c>
      <c r="S7" s="119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53"/>
      <c r="D11" s="153"/>
      <c r="E11" s="153"/>
      <c r="F11" s="153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54" t="s">
        <v>67</v>
      </c>
      <c r="D12" s="154"/>
      <c r="E12" s="154"/>
      <c r="F12" s="154"/>
      <c r="G12" s="47"/>
      <c r="H12" s="47"/>
      <c r="J12" s="57" t="s">
        <v>70</v>
      </c>
      <c r="K12" s="38">
        <v>270</v>
      </c>
      <c r="L12" s="155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56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E15" sqref="E15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9.9999999999999911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9.9999999999999911</v>
      </c>
    </row>
    <row r="7" spans="3:51" x14ac:dyDescent="0.35">
      <c r="R7" s="119" t="s">
        <v>81</v>
      </c>
      <c r="S7" s="119"/>
      <c r="T7" s="5">
        <f>IF(ABS(T5)&gt;ABS(T6),T5,T6)</f>
        <v>9.9999999999999911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53"/>
      <c r="D11" s="153"/>
      <c r="E11" s="153"/>
      <c r="F11" s="153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54" t="s">
        <v>67</v>
      </c>
      <c r="D12" s="154"/>
      <c r="E12" s="154"/>
      <c r="F12" s="154"/>
      <c r="G12" s="47"/>
      <c r="H12" s="47"/>
      <c r="J12" s="57" t="s">
        <v>70</v>
      </c>
      <c r="K12" s="38">
        <v>210</v>
      </c>
      <c r="L12" s="155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156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90</v>
      </c>
      <c r="F14" s="73">
        <f>PI()*E14/180</f>
        <v>1.5707963267948966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+ 1.57) = </v>
      </c>
      <c r="K14" s="66">
        <f>IF($L$14=$AI$7,$C$14*SIN($D$14*K13 + $F$14),0)</f>
        <v>9.9999999999999911</v>
      </c>
      <c r="L14" s="48" t="s">
        <v>72</v>
      </c>
      <c r="M14" s="54">
        <f>IF($L$14=$AI$7,$C$14*SIN($D$14*M13 + $F$14),0)</f>
        <v>20</v>
      </c>
      <c r="N14" s="54">
        <f t="shared" ref="N14:AY14" si="3">IF($L$14=$AI$7,$C$14*SIN($D$14*N13 + $F$14),0)</f>
        <v>17.320508075688785</v>
      </c>
      <c r="O14" s="54">
        <f t="shared" si="3"/>
        <v>10.000000000000009</v>
      </c>
      <c r="P14" s="54">
        <f t="shared" si="3"/>
        <v>-3.9200413748385898E-14</v>
      </c>
      <c r="Q14" s="54">
        <f t="shared" si="3"/>
        <v>-9.9999999999999538</v>
      </c>
      <c r="R14" s="54">
        <f t="shared" si="3"/>
        <v>-17.3205080756887</v>
      </c>
      <c r="S14" s="54">
        <f t="shared" si="3"/>
        <v>-20</v>
      </c>
      <c r="T14" s="54">
        <f t="shared" si="3"/>
        <v>-17.320508075688796</v>
      </c>
      <c r="U14" s="54">
        <f t="shared" si="3"/>
        <v>-10.000000000000247</v>
      </c>
      <c r="V14" s="54">
        <f t="shared" si="3"/>
        <v>-2.3521982972507516E-13</v>
      </c>
      <c r="W14" s="54">
        <f t="shared" si="3"/>
        <v>9.9999999999998384</v>
      </c>
      <c r="X14" s="54">
        <f t="shared" si="3"/>
        <v>17.320508075688707</v>
      </c>
      <c r="Y14" s="54">
        <f t="shared" si="3"/>
        <v>20</v>
      </c>
      <c r="Z14" s="54">
        <f t="shared" si="3"/>
        <v>17.320508075689077</v>
      </c>
      <c r="AA14" s="54">
        <f t="shared" si="3"/>
        <v>9.9999999999999911</v>
      </c>
      <c r="AB14" s="54">
        <f t="shared" si="3"/>
        <v>5.0964007319853621E-13</v>
      </c>
      <c r="AC14" s="54">
        <f t="shared" si="3"/>
        <v>-9.9999999999996021</v>
      </c>
      <c r="AD14" s="54">
        <f t="shared" si="3"/>
        <v>-17.320508075688853</v>
      </c>
      <c r="AE14" s="54">
        <f t="shared" si="3"/>
        <v>-20</v>
      </c>
      <c r="AF14" s="54">
        <f t="shared" si="3"/>
        <v>-17.320508075688647</v>
      </c>
      <c r="AG14" s="54">
        <f t="shared" si="3"/>
        <v>-10.000000000000229</v>
      </c>
      <c r="AH14" s="54">
        <f t="shared" si="3"/>
        <v>-7.8406031667199727E-13</v>
      </c>
      <c r="AI14" s="54">
        <f t="shared" si="3"/>
        <v>9.9999999999998561</v>
      </c>
      <c r="AJ14" s="54">
        <f t="shared" si="3"/>
        <v>17.320508075688998</v>
      </c>
      <c r="AK14" s="54">
        <f t="shared" si="3"/>
        <v>20</v>
      </c>
      <c r="AL14" s="54">
        <f t="shared" si="3"/>
        <v>17.320508075689066</v>
      </c>
      <c r="AM14" s="54">
        <f t="shared" si="3"/>
        <v>10.000000000000959</v>
      </c>
      <c r="AN14" s="54">
        <f t="shared" si="3"/>
        <v>1.6269147487535385E-12</v>
      </c>
      <c r="AO14" s="54">
        <f t="shared" si="3"/>
        <v>-10.00000000000011</v>
      </c>
      <c r="AP14" s="54">
        <f t="shared" si="3"/>
        <v>-17.320508075688576</v>
      </c>
      <c r="AQ14" s="54">
        <f t="shared" si="3"/>
        <v>-20</v>
      </c>
      <c r="AR14" s="54">
        <f t="shared" si="3"/>
        <v>-17.32050807568892</v>
      </c>
      <c r="AS14" s="54">
        <f t="shared" si="3"/>
        <v>-10.000000000000703</v>
      </c>
      <c r="AT14" s="54">
        <f t="shared" si="3"/>
        <v>9.4083595081340121E-13</v>
      </c>
      <c r="AU14" s="54">
        <f t="shared" si="3"/>
        <v>10.000000000000364</v>
      </c>
      <c r="AV14" s="54">
        <f t="shared" si="3"/>
        <v>17.320508075688721</v>
      </c>
      <c r="AW14" s="54">
        <f t="shared" si="3"/>
        <v>20</v>
      </c>
      <c r="AX14" s="54">
        <f t="shared" si="3"/>
        <v>17.320508075688203</v>
      </c>
      <c r="AY14" s="54">
        <f t="shared" si="3"/>
        <v>9.9999999999994653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8.6602540378444086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8.6602540378443766</v>
      </c>
      <c r="O18" s="55">
        <f t="shared" si="6"/>
        <v>8.6602540378443837</v>
      </c>
      <c r="P18" s="55">
        <f t="shared" si="6"/>
        <v>-3.9200413748385898E-14</v>
      </c>
      <c r="Q18" s="55">
        <f t="shared" si="6"/>
        <v>-8.6602540378443678</v>
      </c>
      <c r="R18" s="55">
        <f t="shared" si="6"/>
        <v>-8.6602540378443784</v>
      </c>
      <c r="S18" s="55">
        <f t="shared" si="6"/>
        <v>9.7968508305790181E-15</v>
      </c>
      <c r="T18" s="55">
        <f t="shared" si="6"/>
        <v>8.6602540378444424</v>
      </c>
      <c r="U18" s="55">
        <f t="shared" si="6"/>
        <v>8.6602540378445561</v>
      </c>
      <c r="V18" s="55">
        <f t="shared" si="6"/>
        <v>2.3521982972507516E-13</v>
      </c>
      <c r="W18" s="55">
        <f t="shared" si="6"/>
        <v>-8.6602540378442665</v>
      </c>
      <c r="X18" s="55">
        <f t="shared" si="6"/>
        <v>-8.6602540378443749</v>
      </c>
      <c r="Y18" s="55">
        <f t="shared" si="6"/>
        <v>1.9593701661158036E-14</v>
      </c>
      <c r="Z18" s="55">
        <f t="shared" si="6"/>
        <v>8.6602540378441635</v>
      </c>
      <c r="AA18" s="55">
        <f t="shared" si="6"/>
        <v>8.6602540378444086</v>
      </c>
      <c r="AB18" s="55">
        <f t="shared" si="6"/>
        <v>5.0964007319853621E-13</v>
      </c>
      <c r="AC18" s="55">
        <f t="shared" si="6"/>
        <v>-8.6602540378441297</v>
      </c>
      <c r="AD18" s="55">
        <f t="shared" si="6"/>
        <v>-8.6602540378442274</v>
      </c>
      <c r="AE18" s="55">
        <f t="shared" si="6"/>
        <v>-2.5482654181230302E-13</v>
      </c>
      <c r="AF18" s="55">
        <f t="shared" si="6"/>
        <v>8.6602540378445951</v>
      </c>
      <c r="AG18" s="55">
        <f t="shared" si="6"/>
        <v>8.6602540378445454</v>
      </c>
      <c r="AH18" s="55">
        <f t="shared" si="6"/>
        <v>7.8406031667199727E-13</v>
      </c>
      <c r="AI18" s="55">
        <f t="shared" si="6"/>
        <v>-8.6602540378442772</v>
      </c>
      <c r="AJ18" s="55">
        <f t="shared" si="6"/>
        <v>-8.66025403784408</v>
      </c>
      <c r="AK18" s="55">
        <f t="shared" si="6"/>
        <v>3.9187403322316072E-14</v>
      </c>
      <c r="AL18" s="55">
        <f t="shared" si="6"/>
        <v>8.6602540378441724</v>
      </c>
      <c r="AM18" s="55">
        <f t="shared" si="6"/>
        <v>8.6602540378449664</v>
      </c>
      <c r="AN18" s="55">
        <f t="shared" si="6"/>
        <v>1.6269147487535385E-12</v>
      </c>
      <c r="AO18" s="55">
        <f t="shared" si="6"/>
        <v>-8.6602540378444228</v>
      </c>
      <c r="AP18" s="55">
        <f t="shared" si="6"/>
        <v>-8.660254037844501</v>
      </c>
      <c r="AQ18" s="55">
        <f t="shared" si="6"/>
        <v>-8.0366702875922513E-13</v>
      </c>
      <c r="AR18" s="55">
        <f t="shared" si="6"/>
        <v>8.6602540378443216</v>
      </c>
      <c r="AS18" s="55">
        <f t="shared" si="6"/>
        <v>8.660254037844819</v>
      </c>
      <c r="AT18" s="55">
        <f t="shared" si="6"/>
        <v>-9.4083595081340121E-13</v>
      </c>
      <c r="AU18" s="55">
        <f t="shared" si="6"/>
        <v>-8.6602540378445685</v>
      </c>
      <c r="AV18" s="55">
        <f t="shared" si="6"/>
        <v>-8.6602540378443535</v>
      </c>
      <c r="AW18" s="55">
        <f t="shared" si="6"/>
        <v>-5.0965308362460604E-13</v>
      </c>
      <c r="AX18" s="55">
        <f t="shared" si="6"/>
        <v>8.6602540378450339</v>
      </c>
      <c r="AY18" s="55">
        <f t="shared" si="6"/>
        <v>8.6602540378441049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TOC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Scheinleistung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2025-04-11T10:02:16Z</dcterms:modified>
</cp:coreProperties>
</file>