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8_{31DDA675-372E-4D22-B198-7FFD218A8E26}" xr6:coauthVersionLast="47" xr6:coauthVersionMax="47" xr10:uidLastSave="{00000000-0000-0000-0000-000000000000}"/>
  <bookViews>
    <workbookView xWindow="-60" yWindow="-18120" windowWidth="29040" windowHeight="18240" activeTab="2" xr2:uid="{00000000-000D-0000-FFFF-FFFF00000000}"/>
  </bookViews>
  <sheets>
    <sheet name="TOC" sheetId="13" r:id="rId1"/>
    <sheet name="Geburtstagsliste" sheetId="17" r:id="rId2"/>
    <sheet name="Geburtstagsliste_Template" sheetId="18" r:id="rId3"/>
    <sheet name="Einheiten umrechnen" sheetId="16" r:id="rId4"/>
    <sheet name="Flächenberechnungen" sheetId="14" r:id="rId5"/>
    <sheet name="Kinematik_1" sheetId="4" r:id="rId6"/>
    <sheet name="Kinematik_2" sheetId="9" r:id="rId7"/>
    <sheet name="Kinematik_2_Berechnungen" sheetId="11" r:id="rId8"/>
    <sheet name="Fourierreihe" sheetId="12" r:id="rId9"/>
    <sheet name="Scheinleistung" sheetId="15" r:id="rId10"/>
  </sheets>
  <definedNames>
    <definedName name="_xlnm._FilterDatabase" localSheetId="1" hidden="1">Geburtstagsliste!$A$4:$Q$4</definedName>
    <definedName name="_xlnm._FilterDatabase" localSheetId="2" hidden="1">Geburtstagsliste_Template!$A$4:$Q$4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7" l="1"/>
  <c r="A21" i="17"/>
  <c r="A19" i="17"/>
  <c r="A20" i="17"/>
  <c r="A7" i="17"/>
  <c r="A8" i="17"/>
  <c r="A9" i="17"/>
  <c r="A10" i="17"/>
  <c r="A17" i="17"/>
  <c r="A11" i="17"/>
  <c r="A12" i="17"/>
  <c r="A28" i="17"/>
  <c r="A32" i="17"/>
  <c r="A33" i="17"/>
  <c r="A13" i="17"/>
  <c r="A23" i="17"/>
  <c r="A14" i="17"/>
  <c r="A22" i="17"/>
  <c r="A26" i="17"/>
  <c r="A24" i="17"/>
  <c r="A29" i="17"/>
  <c r="A25" i="17"/>
  <c r="A18" i="17"/>
  <c r="A15" i="17"/>
  <c r="A30" i="17"/>
  <c r="A16" i="17"/>
  <c r="A31" i="17"/>
  <c r="A27" i="17"/>
  <c r="A34" i="17"/>
  <c r="A5" i="17"/>
  <c r="L5" i="17"/>
  <c r="C8" i="17"/>
  <c r="K21" i="17"/>
  <c r="L21" i="17"/>
  <c r="M21" i="17"/>
  <c r="N21" i="17"/>
  <c r="O21" i="17"/>
  <c r="D21" i="17" s="1"/>
  <c r="K6" i="17"/>
  <c r="L6" i="17"/>
  <c r="M6" i="17"/>
  <c r="N6" i="17"/>
  <c r="C6" i="17" s="1"/>
  <c r="O6" i="17"/>
  <c r="D6" i="17" s="1"/>
  <c r="K19" i="17"/>
  <c r="L19" i="17"/>
  <c r="M19" i="17"/>
  <c r="N19" i="17"/>
  <c r="C19" i="17" s="1"/>
  <c r="O19" i="17"/>
  <c r="D19" i="17" s="1"/>
  <c r="K20" i="17"/>
  <c r="L20" i="17"/>
  <c r="M20" i="17"/>
  <c r="N20" i="17"/>
  <c r="C20" i="17" s="1"/>
  <c r="O20" i="17"/>
  <c r="D20" i="17" s="1"/>
  <c r="K7" i="17"/>
  <c r="L7" i="17"/>
  <c r="M7" i="17"/>
  <c r="N7" i="17"/>
  <c r="C7" i="17" s="1"/>
  <c r="O7" i="17"/>
  <c r="D7" i="17" s="1"/>
  <c r="K8" i="17"/>
  <c r="B8" i="17" s="1"/>
  <c r="L8" i="17"/>
  <c r="M8" i="17"/>
  <c r="N8" i="17"/>
  <c r="O8" i="17"/>
  <c r="D8" i="17" s="1"/>
  <c r="K9" i="17"/>
  <c r="L9" i="17"/>
  <c r="M9" i="17"/>
  <c r="N9" i="17"/>
  <c r="C9" i="17" s="1"/>
  <c r="O9" i="17"/>
  <c r="D9" i="17" s="1"/>
  <c r="K10" i="17"/>
  <c r="L10" i="17"/>
  <c r="M10" i="17"/>
  <c r="N10" i="17"/>
  <c r="C10" i="17" s="1"/>
  <c r="O10" i="17"/>
  <c r="D10" i="17" s="1"/>
  <c r="K17" i="17"/>
  <c r="L17" i="17"/>
  <c r="M17" i="17"/>
  <c r="N17" i="17"/>
  <c r="C17" i="17" s="1"/>
  <c r="O17" i="17"/>
  <c r="D17" i="17" s="1"/>
  <c r="K11" i="17"/>
  <c r="L11" i="17"/>
  <c r="M11" i="17"/>
  <c r="N11" i="17"/>
  <c r="C11" i="17" s="1"/>
  <c r="O11" i="17"/>
  <c r="D11" i="17" s="1"/>
  <c r="K12" i="17"/>
  <c r="L12" i="17"/>
  <c r="M12" i="17"/>
  <c r="N12" i="17"/>
  <c r="C12" i="17" s="1"/>
  <c r="O12" i="17"/>
  <c r="D12" i="17" s="1"/>
  <c r="K28" i="17"/>
  <c r="L28" i="17"/>
  <c r="M28" i="17"/>
  <c r="N28" i="17"/>
  <c r="C28" i="17" s="1"/>
  <c r="O28" i="17"/>
  <c r="D28" i="17" s="1"/>
  <c r="K32" i="17"/>
  <c r="L32" i="17"/>
  <c r="M32" i="17"/>
  <c r="N32" i="17"/>
  <c r="C32" i="17" s="1"/>
  <c r="O32" i="17"/>
  <c r="D32" i="17" s="1"/>
  <c r="K33" i="17"/>
  <c r="B33" i="17" s="1"/>
  <c r="L33" i="17"/>
  <c r="M33" i="17"/>
  <c r="N33" i="17"/>
  <c r="C33" i="17" s="1"/>
  <c r="O33" i="17"/>
  <c r="D33" i="17" s="1"/>
  <c r="K13" i="17"/>
  <c r="L13" i="17"/>
  <c r="M13" i="17"/>
  <c r="N13" i="17"/>
  <c r="C13" i="17" s="1"/>
  <c r="O13" i="17"/>
  <c r="D13" i="17" s="1"/>
  <c r="K23" i="17"/>
  <c r="L23" i="17"/>
  <c r="M23" i="17"/>
  <c r="N23" i="17"/>
  <c r="C23" i="17" s="1"/>
  <c r="O23" i="17"/>
  <c r="D23" i="17" s="1"/>
  <c r="K14" i="17"/>
  <c r="L14" i="17"/>
  <c r="M14" i="17"/>
  <c r="N14" i="17"/>
  <c r="C14" i="17" s="1"/>
  <c r="O14" i="17"/>
  <c r="D14" i="17" s="1"/>
  <c r="K22" i="17"/>
  <c r="L22" i="17"/>
  <c r="M22" i="17"/>
  <c r="N22" i="17"/>
  <c r="C22" i="17" s="1"/>
  <c r="O22" i="17"/>
  <c r="D22" i="17" s="1"/>
  <c r="K26" i="17"/>
  <c r="L26" i="17"/>
  <c r="M26" i="17"/>
  <c r="N26" i="17"/>
  <c r="C26" i="17" s="1"/>
  <c r="O26" i="17"/>
  <c r="D26" i="17" s="1"/>
  <c r="K24" i="17"/>
  <c r="L24" i="17"/>
  <c r="M24" i="17"/>
  <c r="N24" i="17"/>
  <c r="C24" i="17" s="1"/>
  <c r="O24" i="17"/>
  <c r="D24" i="17" s="1"/>
  <c r="K29" i="17"/>
  <c r="L29" i="17"/>
  <c r="M29" i="17"/>
  <c r="N29" i="17"/>
  <c r="C29" i="17" s="1"/>
  <c r="O29" i="17"/>
  <c r="D29" i="17" s="1"/>
  <c r="K25" i="17"/>
  <c r="B25" i="17" s="1"/>
  <c r="L25" i="17"/>
  <c r="M25" i="17"/>
  <c r="N25" i="17"/>
  <c r="C25" i="17" s="1"/>
  <c r="O25" i="17"/>
  <c r="D25" i="17" s="1"/>
  <c r="K18" i="17"/>
  <c r="L18" i="17"/>
  <c r="M18" i="17"/>
  <c r="N18" i="17"/>
  <c r="C18" i="17" s="1"/>
  <c r="O18" i="17"/>
  <c r="D18" i="17" s="1"/>
  <c r="K15" i="17"/>
  <c r="L15" i="17"/>
  <c r="M15" i="17"/>
  <c r="N15" i="17"/>
  <c r="C15" i="17" s="1"/>
  <c r="O15" i="17"/>
  <c r="D15" i="17" s="1"/>
  <c r="K30" i="17"/>
  <c r="L30" i="17"/>
  <c r="M30" i="17"/>
  <c r="N30" i="17"/>
  <c r="C30" i="17" s="1"/>
  <c r="O30" i="17"/>
  <c r="D30" i="17" s="1"/>
  <c r="K16" i="17"/>
  <c r="L16" i="17"/>
  <c r="M16" i="17"/>
  <c r="N16" i="17"/>
  <c r="C16" i="17" s="1"/>
  <c r="O16" i="17"/>
  <c r="D16" i="17" s="1"/>
  <c r="K31" i="17"/>
  <c r="L31" i="17"/>
  <c r="M31" i="17"/>
  <c r="N31" i="17"/>
  <c r="C31" i="17" s="1"/>
  <c r="O31" i="17"/>
  <c r="D31" i="17" s="1"/>
  <c r="K27" i="17"/>
  <c r="L27" i="17"/>
  <c r="M27" i="17"/>
  <c r="N27" i="17"/>
  <c r="C27" i="17" s="1"/>
  <c r="O27" i="17"/>
  <c r="D27" i="17" s="1"/>
  <c r="K34" i="17"/>
  <c r="L34" i="17"/>
  <c r="M34" i="17"/>
  <c r="N34" i="17"/>
  <c r="C34" i="17" s="1"/>
  <c r="O34" i="17"/>
  <c r="D34" i="17" s="1"/>
  <c r="O5" i="17"/>
  <c r="D5" i="17" s="1"/>
  <c r="B21" i="17"/>
  <c r="C21" i="17"/>
  <c r="M5" i="17"/>
  <c r="N5" i="17"/>
  <c r="C5" i="17" s="1"/>
  <c r="K5" i="17"/>
  <c r="J2" i="17"/>
  <c r="F7" i="17" s="1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M15" i="15"/>
  <c r="N12" i="15"/>
  <c r="N13" i="15" s="1"/>
  <c r="J15" i="15"/>
  <c r="J14" i="15"/>
  <c r="F15" i="15"/>
  <c r="F14" i="15"/>
  <c r="R14" i="15" s="1"/>
  <c r="M13" i="15"/>
  <c r="K13" i="15"/>
  <c r="W5" i="15"/>
  <c r="X5" i="15" s="1"/>
  <c r="G11" i="14"/>
  <c r="H11" i="14" s="1"/>
  <c r="F24" i="14"/>
  <c r="F22" i="14"/>
  <c r="C22" i="14" s="1"/>
  <c r="E22" i="14"/>
  <c r="E24" i="14"/>
  <c r="C24" i="14" s="1"/>
  <c r="H21" i="14"/>
  <c r="B25" i="14"/>
  <c r="E25" i="14" s="1"/>
  <c r="C25" i="14" s="1"/>
  <c r="B23" i="14"/>
  <c r="F23" i="14" s="1"/>
  <c r="C23" i="14" s="1"/>
  <c r="D24" i="14"/>
  <c r="D22" i="14"/>
  <c r="D21" i="14"/>
  <c r="B21" i="14" s="1"/>
  <c r="E21" i="14" s="1"/>
  <c r="G21" i="14" s="1"/>
  <c r="G20" i="14"/>
  <c r="B20" i="14"/>
  <c r="D20" i="14" s="1"/>
  <c r="B19" i="14"/>
  <c r="F19" i="14" s="1"/>
  <c r="H19" i="14" s="1"/>
  <c r="E18" i="14"/>
  <c r="G18" i="14" s="1"/>
  <c r="F18" i="14"/>
  <c r="H18" i="14" s="1"/>
  <c r="D18" i="14"/>
  <c r="H12" i="14"/>
  <c r="G12" i="14" s="1"/>
  <c r="H10" i="14"/>
  <c r="J10" i="14" s="1"/>
  <c r="H9" i="14"/>
  <c r="I9" i="14" s="1"/>
  <c r="H8" i="14"/>
  <c r="J8" i="14" s="1"/>
  <c r="K7" i="14"/>
  <c r="J7" i="14"/>
  <c r="D8" i="14"/>
  <c r="I7" i="14"/>
  <c r="E7" i="14"/>
  <c r="D7" i="14"/>
  <c r="B10" i="14"/>
  <c r="D10" i="14" s="1"/>
  <c r="B9" i="14"/>
  <c r="E9" i="14" s="1"/>
  <c r="B8" i="14"/>
  <c r="E8" i="14" s="1"/>
  <c r="C7" i="14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N20" i="12"/>
  <c r="O20" i="12"/>
  <c r="M20" i="12"/>
  <c r="Q12" i="1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W5" i="12"/>
  <c r="X5" i="12" s="1"/>
  <c r="F15" i="12"/>
  <c r="F16" i="12"/>
  <c r="F17" i="12"/>
  <c r="F14" i="12"/>
  <c r="M13" i="12"/>
  <c r="M14" i="12" s="1"/>
  <c r="K13" i="12"/>
  <c r="K15" i="12" s="1"/>
  <c r="N12" i="12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Y13" i="12" s="1"/>
  <c r="F30" i="17" l="1"/>
  <c r="F22" i="17"/>
  <c r="F14" i="17"/>
  <c r="F10" i="17"/>
  <c r="F33" i="17"/>
  <c r="F29" i="17"/>
  <c r="F25" i="17"/>
  <c r="F21" i="17"/>
  <c r="F17" i="17"/>
  <c r="F13" i="17"/>
  <c r="F9" i="17"/>
  <c r="F15" i="17"/>
  <c r="F31" i="17"/>
  <c r="F27" i="17"/>
  <c r="F23" i="17"/>
  <c r="F19" i="17"/>
  <c r="F11" i="17"/>
  <c r="F34" i="17"/>
  <c r="F26" i="17"/>
  <c r="F18" i="17"/>
  <c r="F6" i="17"/>
  <c r="F32" i="17"/>
  <c r="F28" i="17"/>
  <c r="F24" i="17"/>
  <c r="F20" i="17"/>
  <c r="F16" i="17"/>
  <c r="F12" i="17"/>
  <c r="F8" i="17"/>
  <c r="B14" i="17"/>
  <c r="B7" i="17"/>
  <c r="B15" i="17"/>
  <c r="B31" i="17"/>
  <c r="B26" i="17"/>
  <c r="B12" i="17"/>
  <c r="B30" i="17"/>
  <c r="B27" i="17"/>
  <c r="B28" i="17"/>
  <c r="B18" i="17"/>
  <c r="B13" i="17"/>
  <c r="B9" i="17"/>
  <c r="B24" i="17"/>
  <c r="B20" i="17"/>
  <c r="B16" i="17"/>
  <c r="B22" i="17"/>
  <c r="B11" i="17"/>
  <c r="B6" i="17"/>
  <c r="P8" i="17"/>
  <c r="Q8" i="17" s="1"/>
  <c r="B34" i="17"/>
  <c r="B29" i="17"/>
  <c r="B32" i="17"/>
  <c r="B23" i="17"/>
  <c r="B10" i="17"/>
  <c r="B19" i="17"/>
  <c r="B17" i="17"/>
  <c r="P18" i="17"/>
  <c r="Q18" i="17" s="1"/>
  <c r="P13" i="17"/>
  <c r="Q13" i="17" s="1"/>
  <c r="P15" i="17"/>
  <c r="Q15" i="17" s="1"/>
  <c r="P9" i="17"/>
  <c r="Q9" i="17" s="1"/>
  <c r="P23" i="17"/>
  <c r="Q23" i="17" s="1"/>
  <c r="P10" i="17"/>
  <c r="Q10" i="17" s="1"/>
  <c r="P14" i="17"/>
  <c r="Q14" i="17" s="1"/>
  <c r="P17" i="17"/>
  <c r="Q17" i="17" s="1"/>
  <c r="P21" i="17"/>
  <c r="Q21" i="17" s="1"/>
  <c r="P30" i="17"/>
  <c r="Q30" i="17" s="1"/>
  <c r="P16" i="17"/>
  <c r="Q16" i="17" s="1"/>
  <c r="P22" i="17"/>
  <c r="Q22" i="17" s="1"/>
  <c r="P11" i="17"/>
  <c r="Q11" i="17" s="1"/>
  <c r="P6" i="17"/>
  <c r="Q6" i="17" s="1"/>
  <c r="P31" i="17"/>
  <c r="Q31" i="17" s="1"/>
  <c r="P26" i="17"/>
  <c r="Q26" i="17" s="1"/>
  <c r="P12" i="17"/>
  <c r="Q12" i="17" s="1"/>
  <c r="P19" i="17"/>
  <c r="Q19" i="17" s="1"/>
  <c r="P27" i="17"/>
  <c r="Q27" i="17" s="1"/>
  <c r="P24" i="17"/>
  <c r="Q24" i="17" s="1"/>
  <c r="P28" i="17"/>
  <c r="Q28" i="17" s="1"/>
  <c r="P20" i="17"/>
  <c r="Q20" i="17" s="1"/>
  <c r="P34" i="17"/>
  <c r="Q34" i="17" s="1"/>
  <c r="P29" i="17"/>
  <c r="Q29" i="17" s="1"/>
  <c r="P32" i="17"/>
  <c r="Q32" i="17" s="1"/>
  <c r="P7" i="17"/>
  <c r="Q7" i="17" s="1"/>
  <c r="P25" i="17"/>
  <c r="Q25" i="17" s="1"/>
  <c r="P33" i="17"/>
  <c r="Q33" i="17" s="1"/>
  <c r="B5" i="17"/>
  <c r="F5" i="17"/>
  <c r="P5" i="17"/>
  <c r="E5" i="17" s="1"/>
  <c r="AV14" i="15"/>
  <c r="AF14" i="15"/>
  <c r="AU14" i="15"/>
  <c r="AE14" i="15"/>
  <c r="AP14" i="15"/>
  <c r="AP18" i="15" s="1"/>
  <c r="Z14" i="15"/>
  <c r="Z18" i="15" s="1"/>
  <c r="AO14" i="15"/>
  <c r="Y14" i="15"/>
  <c r="AN14" i="15"/>
  <c r="X14" i="15"/>
  <c r="AM14" i="15"/>
  <c r="W14" i="15"/>
  <c r="W18" i="15" s="1"/>
  <c r="M14" i="15"/>
  <c r="AX14" i="15"/>
  <c r="AX18" i="15" s="1"/>
  <c r="AH14" i="15"/>
  <c r="AH18" i="15" s="1"/>
  <c r="Q14" i="15"/>
  <c r="K14" i="15"/>
  <c r="AW14" i="15"/>
  <c r="AG14" i="15"/>
  <c r="P14" i="15"/>
  <c r="I10" i="14"/>
  <c r="E23" i="14"/>
  <c r="G23" i="14" s="1"/>
  <c r="R18" i="15"/>
  <c r="AO18" i="15"/>
  <c r="Y18" i="15"/>
  <c r="Q18" i="15"/>
  <c r="AW18" i="15"/>
  <c r="AG18" i="15"/>
  <c r="AV18" i="15"/>
  <c r="AN18" i="15"/>
  <c r="AF18" i="15"/>
  <c r="X18" i="15"/>
  <c r="P18" i="15"/>
  <c r="AT14" i="15"/>
  <c r="AT18" i="15" s="1"/>
  <c r="AL14" i="15"/>
  <c r="AL18" i="15" s="1"/>
  <c r="AD14" i="15"/>
  <c r="AD18" i="15" s="1"/>
  <c r="V14" i="15"/>
  <c r="V18" i="15" s="1"/>
  <c r="N14" i="15"/>
  <c r="N18" i="15" s="1"/>
  <c r="AU18" i="15"/>
  <c r="AM18" i="15"/>
  <c r="AE18" i="15"/>
  <c r="AS14" i="15"/>
  <c r="AS18" i="15" s="1"/>
  <c r="AK14" i="15"/>
  <c r="AK18" i="15" s="1"/>
  <c r="AC14" i="15"/>
  <c r="AC18" i="15" s="1"/>
  <c r="U14" i="15"/>
  <c r="U18" i="15" s="1"/>
  <c r="AR14" i="15"/>
  <c r="AR18" i="15" s="1"/>
  <c r="AJ14" i="15"/>
  <c r="AJ18" i="15" s="1"/>
  <c r="AB14" i="15"/>
  <c r="AB18" i="15" s="1"/>
  <c r="T14" i="15"/>
  <c r="T18" i="15" s="1"/>
  <c r="O14" i="15"/>
  <c r="O18" i="15" s="1"/>
  <c r="AY14" i="15"/>
  <c r="AY18" i="15" s="1"/>
  <c r="AQ14" i="15"/>
  <c r="AQ18" i="15" s="1"/>
  <c r="AI14" i="15"/>
  <c r="AI18" i="15" s="1"/>
  <c r="AA14" i="15"/>
  <c r="AA18" i="15" s="1"/>
  <c r="S14" i="15"/>
  <c r="S18" i="15" s="1"/>
  <c r="O12" i="15"/>
  <c r="M18" i="15"/>
  <c r="K15" i="15"/>
  <c r="G22" i="14"/>
  <c r="H24" i="14"/>
  <c r="E19" i="14"/>
  <c r="G19" i="14" s="1"/>
  <c r="C9" i="14"/>
  <c r="F20" i="14"/>
  <c r="H20" i="14" s="1"/>
  <c r="F25" i="14"/>
  <c r="H25" i="14" s="1"/>
  <c r="K9" i="14"/>
  <c r="K8" i="14"/>
  <c r="J12" i="14"/>
  <c r="C10" i="14"/>
  <c r="S12" i="11"/>
  <c r="K14" i="12"/>
  <c r="AY14" i="12"/>
  <c r="W13" i="12"/>
  <c r="W14" i="12" s="1"/>
  <c r="AT13" i="12"/>
  <c r="AT14" i="12" s="1"/>
  <c r="V13" i="12"/>
  <c r="V14" i="12" s="1"/>
  <c r="Q13" i="12"/>
  <c r="Q14" i="12" s="1"/>
  <c r="AD13" i="12"/>
  <c r="AD14" i="12" s="1"/>
  <c r="AM13" i="12"/>
  <c r="AM14" i="12" s="1"/>
  <c r="AL13" i="12"/>
  <c r="AL14" i="12" s="1"/>
  <c r="O13" i="12"/>
  <c r="O14" i="12" s="1"/>
  <c r="Y13" i="12"/>
  <c r="Y14" i="12" s="1"/>
  <c r="AG13" i="12"/>
  <c r="AG14" i="12" s="1"/>
  <c r="N13" i="12"/>
  <c r="N14" i="12" s="1"/>
  <c r="AU13" i="12"/>
  <c r="AU14" i="12" s="1"/>
  <c r="AE13" i="12"/>
  <c r="AE14" i="12" s="1"/>
  <c r="AO13" i="12"/>
  <c r="AO14" i="12" s="1"/>
  <c r="AV13" i="12"/>
  <c r="AV14" i="12" s="1"/>
  <c r="AN13" i="12"/>
  <c r="AN14" i="12" s="1"/>
  <c r="AF13" i="12"/>
  <c r="AF14" i="12" s="1"/>
  <c r="X13" i="12"/>
  <c r="X14" i="12" s="1"/>
  <c r="P13" i="12"/>
  <c r="P14" i="12" s="1"/>
  <c r="AC13" i="12"/>
  <c r="AC14" i="12" s="1"/>
  <c r="AR13" i="12"/>
  <c r="AR14" i="12" s="1"/>
  <c r="AJ13" i="12"/>
  <c r="AJ14" i="12" s="1"/>
  <c r="AB13" i="12"/>
  <c r="AB14" i="12" s="1"/>
  <c r="T13" i="12"/>
  <c r="T14" i="12" s="1"/>
  <c r="AS13" i="12"/>
  <c r="AS14" i="12" s="1"/>
  <c r="U13" i="12"/>
  <c r="U14" i="12" s="1"/>
  <c r="AQ13" i="12"/>
  <c r="AQ14" i="12" s="1"/>
  <c r="AI13" i="12"/>
  <c r="AI14" i="12" s="1"/>
  <c r="AA13" i="12"/>
  <c r="AA14" i="12" s="1"/>
  <c r="S13" i="12"/>
  <c r="S14" i="12" s="1"/>
  <c r="AK13" i="12"/>
  <c r="AK14" i="12" s="1"/>
  <c r="AX13" i="12"/>
  <c r="AX14" i="12" s="1"/>
  <c r="AP13" i="12"/>
  <c r="AP14" i="12" s="1"/>
  <c r="AH13" i="12"/>
  <c r="AH14" i="12" s="1"/>
  <c r="Z13" i="12"/>
  <c r="Z14" i="12" s="1"/>
  <c r="R13" i="12"/>
  <c r="R14" i="12" s="1"/>
  <c r="AW13" i="12"/>
  <c r="AW14" i="12" s="1"/>
  <c r="J14" i="12"/>
  <c r="C15" i="12"/>
  <c r="C16" i="12"/>
  <c r="K16" i="12" s="1"/>
  <c r="C17" i="12"/>
  <c r="K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E8" i="17" l="1"/>
  <c r="E21" i="17"/>
  <c r="E28" i="17"/>
  <c r="E18" i="17"/>
  <c r="E7" i="17"/>
  <c r="E24" i="17"/>
  <c r="E27" i="17"/>
  <c r="E10" i="17"/>
  <c r="E20" i="17"/>
  <c r="E31" i="17"/>
  <c r="E14" i="17"/>
  <c r="E13" i="17"/>
  <c r="E17" i="17"/>
  <c r="E32" i="17"/>
  <c r="E22" i="17"/>
  <c r="E25" i="17"/>
  <c r="E15" i="17"/>
  <c r="E11" i="17"/>
  <c r="E30" i="17"/>
  <c r="E29" i="17"/>
  <c r="E19" i="17"/>
  <c r="E34" i="17"/>
  <c r="E9" i="17"/>
  <c r="E26" i="17"/>
  <c r="E33" i="17"/>
  <c r="E23" i="17"/>
  <c r="E12" i="17"/>
  <c r="E16" i="17"/>
  <c r="E6" i="17"/>
  <c r="Q5" i="17"/>
  <c r="K18" i="15"/>
  <c r="T6" i="15" s="1"/>
  <c r="W6" i="15" s="1"/>
  <c r="P12" i="15"/>
  <c r="O13" i="15"/>
  <c r="K20" i="12"/>
  <c r="T5" i="12" s="1"/>
  <c r="M16" i="12"/>
  <c r="M15" i="12"/>
  <c r="M17" i="12"/>
  <c r="J16" i="12"/>
  <c r="N16" i="12"/>
  <c r="AT16" i="12"/>
  <c r="AJ16" i="12"/>
  <c r="O16" i="12"/>
  <c r="W16" i="12"/>
  <c r="AE16" i="12"/>
  <c r="AM16" i="12"/>
  <c r="AU16" i="12"/>
  <c r="AH16" i="12"/>
  <c r="S16" i="12"/>
  <c r="AQ16" i="12"/>
  <c r="T16" i="12"/>
  <c r="P16" i="12"/>
  <c r="X16" i="12"/>
  <c r="AF16" i="12"/>
  <c r="AN16" i="12"/>
  <c r="AV16" i="12"/>
  <c r="Z16" i="12"/>
  <c r="AX16" i="12"/>
  <c r="AA16" i="12"/>
  <c r="AY16" i="12"/>
  <c r="AR16" i="12"/>
  <c r="Q16" i="12"/>
  <c r="Y16" i="12"/>
  <c r="AG16" i="12"/>
  <c r="AO16" i="12"/>
  <c r="AW16" i="12"/>
  <c r="R16" i="12"/>
  <c r="AP16" i="12"/>
  <c r="AI16" i="12"/>
  <c r="U16" i="12"/>
  <c r="AC16" i="12"/>
  <c r="AK16" i="12"/>
  <c r="AS16" i="12"/>
  <c r="V16" i="12"/>
  <c r="AD16" i="12"/>
  <c r="AL16" i="12"/>
  <c r="AB16" i="12"/>
  <c r="J17" i="12"/>
  <c r="X17" i="12"/>
  <c r="AN17" i="12"/>
  <c r="V17" i="12"/>
  <c r="Q17" i="12"/>
  <c r="Y17" i="12"/>
  <c r="AG17" i="12"/>
  <c r="AO17" i="12"/>
  <c r="AW17" i="12"/>
  <c r="T17" i="12"/>
  <c r="AC17" i="12"/>
  <c r="N17" i="12"/>
  <c r="AT17" i="12"/>
  <c r="R17" i="12"/>
  <c r="Z17" i="12"/>
  <c r="AH17" i="12"/>
  <c r="AP17" i="12"/>
  <c r="AX17" i="12"/>
  <c r="AB17" i="12"/>
  <c r="AR17" i="12"/>
  <c r="U17" i="12"/>
  <c r="AS17" i="12"/>
  <c r="AL17" i="12"/>
  <c r="S17" i="12"/>
  <c r="AA17" i="12"/>
  <c r="AI17" i="12"/>
  <c r="AQ17" i="12"/>
  <c r="AY17" i="12"/>
  <c r="AJ17" i="12"/>
  <c r="AK17" i="12"/>
  <c r="O17" i="12"/>
  <c r="W17" i="12"/>
  <c r="AE17" i="12"/>
  <c r="AM17" i="12"/>
  <c r="AU17" i="12"/>
  <c r="P17" i="12"/>
  <c r="AF17" i="12"/>
  <c r="AV17" i="12"/>
  <c r="AD17" i="12"/>
  <c r="J15" i="12"/>
  <c r="R15" i="12"/>
  <c r="AX15" i="12"/>
  <c r="U15" i="12"/>
  <c r="AC15" i="12"/>
  <c r="AK15" i="12"/>
  <c r="AS15" i="12"/>
  <c r="X15" i="12"/>
  <c r="AV15" i="12"/>
  <c r="Y15" i="12"/>
  <c r="AO15" i="12"/>
  <c r="AH15" i="12"/>
  <c r="N15" i="12"/>
  <c r="V15" i="12"/>
  <c r="AD15" i="12"/>
  <c r="AL15" i="12"/>
  <c r="AT15" i="12"/>
  <c r="AF15" i="12"/>
  <c r="Q15" i="12"/>
  <c r="AW15" i="12"/>
  <c r="AP15" i="12"/>
  <c r="O15" i="12"/>
  <c r="W15" i="12"/>
  <c r="AE15" i="12"/>
  <c r="AM15" i="12"/>
  <c r="AU15" i="12"/>
  <c r="AN15" i="12"/>
  <c r="P15" i="12"/>
  <c r="AG15" i="12"/>
  <c r="S15" i="12"/>
  <c r="AA15" i="12"/>
  <c r="AI15" i="12"/>
  <c r="AQ15" i="12"/>
  <c r="AY15" i="12"/>
  <c r="T15" i="12"/>
  <c r="AB15" i="12"/>
  <c r="AJ15" i="12"/>
  <c r="AR15" i="12"/>
  <c r="Z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T5" i="15" l="1"/>
  <c r="X6" i="15" s="1"/>
  <c r="Q12" i="15"/>
  <c r="P13" i="15"/>
  <c r="T6" i="12"/>
  <c r="T7" i="12" s="1"/>
  <c r="X6" i="12" s="1"/>
  <c r="Z10" i="9"/>
  <c r="AA9" i="9"/>
  <c r="G42" i="4"/>
  <c r="G44" i="4"/>
  <c r="H41" i="4"/>
  <c r="M17" i="4"/>
  <c r="L18" i="4"/>
  <c r="T7" i="15" l="1"/>
  <c r="R12" i="15"/>
  <c r="Q13" i="15"/>
  <c r="AA10" i="9"/>
  <c r="AA11" i="9"/>
  <c r="H44" i="4"/>
  <c r="H42" i="4"/>
  <c r="I41" i="4"/>
  <c r="N17" i="4"/>
  <c r="M18" i="4"/>
  <c r="R13" i="15" l="1"/>
  <c r="S12" i="15"/>
  <c r="J41" i="4"/>
  <c r="I42" i="4"/>
  <c r="I44" i="4"/>
  <c r="O17" i="4"/>
  <c r="N18" i="4"/>
  <c r="T12" i="15" l="1"/>
  <c r="S13" i="15"/>
  <c r="J42" i="4"/>
  <c r="K41" i="4"/>
  <c r="J44" i="4"/>
  <c r="P17" i="4"/>
  <c r="O18" i="4"/>
  <c r="U12" i="15" l="1"/>
  <c r="T13" i="15"/>
  <c r="K42" i="4"/>
  <c r="L41" i="4"/>
  <c r="K44" i="4"/>
  <c r="Q17" i="4"/>
  <c r="P18" i="4"/>
  <c r="U13" i="15" l="1"/>
  <c r="V12" i="15"/>
  <c r="L42" i="4"/>
  <c r="L44" i="4"/>
  <c r="M41" i="4"/>
  <c r="R17" i="4"/>
  <c r="Q18" i="4"/>
  <c r="V13" i="15" l="1"/>
  <c r="W12" i="15"/>
  <c r="M42" i="4"/>
  <c r="M44" i="4"/>
  <c r="N41" i="4"/>
  <c r="S17" i="4"/>
  <c r="R18" i="4"/>
  <c r="X12" i="15" l="1"/>
  <c r="W13" i="15"/>
  <c r="O41" i="4"/>
  <c r="N42" i="4"/>
  <c r="N44" i="4"/>
  <c r="T17" i="4"/>
  <c r="S18" i="4"/>
  <c r="Y12" i="15" l="1"/>
  <c r="X13" i="15"/>
  <c r="P41" i="4"/>
  <c r="O44" i="4"/>
  <c r="O42" i="4"/>
  <c r="U17" i="4"/>
  <c r="T18" i="4"/>
  <c r="Z12" i="15" l="1"/>
  <c r="Y13" i="15"/>
  <c r="P44" i="4"/>
  <c r="Q41" i="4"/>
  <c r="P42" i="4"/>
  <c r="V17" i="4"/>
  <c r="U18" i="4"/>
  <c r="AA12" i="15" l="1"/>
  <c r="Z13" i="15"/>
  <c r="R41" i="4"/>
  <c r="Q44" i="4"/>
  <c r="Q42" i="4"/>
  <c r="W17" i="4"/>
  <c r="V18" i="4"/>
  <c r="AB12" i="15" l="1"/>
  <c r="AA13" i="15"/>
  <c r="R42" i="4"/>
  <c r="R44" i="4"/>
  <c r="S41" i="4"/>
  <c r="X17" i="4"/>
  <c r="W18" i="4"/>
  <c r="AC12" i="15" l="1"/>
  <c r="AB13" i="15"/>
  <c r="S44" i="4"/>
  <c r="S42" i="4"/>
  <c r="T41" i="4"/>
  <c r="Y17" i="4"/>
  <c r="X18" i="4"/>
  <c r="AC13" i="15" l="1"/>
  <c r="AD12" i="15"/>
  <c r="T44" i="4"/>
  <c r="U41" i="4"/>
  <c r="T42" i="4"/>
  <c r="Z17" i="4"/>
  <c r="Y18" i="4"/>
  <c r="AD13" i="15" l="1"/>
  <c r="AE12" i="15"/>
  <c r="U42" i="4"/>
  <c r="U44" i="4"/>
  <c r="V41" i="4"/>
  <c r="AA17" i="4"/>
  <c r="Z18" i="4"/>
  <c r="AF12" i="15" l="1"/>
  <c r="AE13" i="15"/>
  <c r="V44" i="4"/>
  <c r="W41" i="4"/>
  <c r="V42" i="4"/>
  <c r="AB17" i="4"/>
  <c r="AA18" i="4"/>
  <c r="AG12" i="15" l="1"/>
  <c r="AF13" i="15"/>
  <c r="W42" i="4"/>
  <c r="W44" i="4"/>
  <c r="X41" i="4"/>
  <c r="AC17" i="4"/>
  <c r="AB18" i="4"/>
  <c r="AH12" i="15" l="1"/>
  <c r="AG13" i="15"/>
  <c r="X44" i="4"/>
  <c r="X42" i="4"/>
  <c r="Y41" i="4"/>
  <c r="AD17" i="4"/>
  <c r="AC18" i="4"/>
  <c r="AH13" i="15" l="1"/>
  <c r="AI12" i="15"/>
  <c r="Y44" i="4"/>
  <c r="Y42" i="4"/>
  <c r="AE17" i="4"/>
  <c r="AD18" i="4"/>
  <c r="AJ12" i="15" l="1"/>
  <c r="AI13" i="15"/>
  <c r="AF17" i="4"/>
  <c r="AE18" i="4"/>
  <c r="AK12" i="15" l="1"/>
  <c r="AJ13" i="15"/>
  <c r="AG17" i="4"/>
  <c r="AF18" i="4"/>
  <c r="AK13" i="15" l="1"/>
  <c r="AL12" i="15"/>
  <c r="AH17" i="4"/>
  <c r="AG18" i="4"/>
  <c r="AM12" i="15" l="1"/>
  <c r="AL13" i="15"/>
  <c r="AI17" i="4"/>
  <c r="AH18" i="4"/>
  <c r="AN12" i="15" l="1"/>
  <c r="AM13" i="15"/>
  <c r="AJ17" i="4"/>
  <c r="AI18" i="4"/>
  <c r="AO12" i="15" l="1"/>
  <c r="AN13" i="15"/>
  <c r="AK17" i="4"/>
  <c r="AJ18" i="4"/>
  <c r="AP12" i="15" l="1"/>
  <c r="AO13" i="15"/>
  <c r="AL17" i="4"/>
  <c r="AK18" i="4"/>
  <c r="AQ12" i="15" l="1"/>
  <c r="AP13" i="15"/>
  <c r="AM17" i="4"/>
  <c r="AL18" i="4"/>
  <c r="AR12" i="15" l="1"/>
  <c r="AQ13" i="15"/>
  <c r="AN17" i="4"/>
  <c r="AM18" i="4"/>
  <c r="AS12" i="15" l="1"/>
  <c r="AR13" i="15"/>
  <c r="AO17" i="4"/>
  <c r="AO18" i="4" s="1"/>
  <c r="AN18" i="4"/>
  <c r="K11" i="14"/>
  <c r="AS13" i="15" l="1"/>
  <c r="AT12" i="15"/>
  <c r="AT13" i="15" l="1"/>
  <c r="AU12" i="15"/>
  <c r="AV12" i="15" l="1"/>
  <c r="AU13" i="15"/>
  <c r="AW12" i="15" l="1"/>
  <c r="AV13" i="15"/>
  <c r="AW13" i="15" l="1"/>
  <c r="AX12" i="15"/>
  <c r="AY12" i="15" l="1"/>
  <c r="AY13" i="15" s="1"/>
  <c r="AX1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<sst xmlns="http://schemas.openxmlformats.org/spreadsheetml/2006/main" count="418" uniqueCount="214">
  <si>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</si>
  <si>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</si>
  <si>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</si>
  <si>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</si>
  <si>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</si>
  <si>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</si>
  <si>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</si>
  <si>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</si>
  <si>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</si>
  <si>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</si>
  <si>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</si>
  <si>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</si>
  <si>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</si>
  <si>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</si>
  <si>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</si>
  <si>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</si>
  <si>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</si>
  <si>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</si>
  <si>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</si>
  <si>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</si>
  <si>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</si>
  <si>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</si>
  <si>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</si>
  <si>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</si>
  <si>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</si>
  <si>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</si>
  <si>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</si>
  <si>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</si>
  <si>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</si>
  <si>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</si>
  <si>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</si>
  <si>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</si>
  <si>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</si>
  <si>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</si>
  <si>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</si>
  <si>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</si>
  <si>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</si>
  <si>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</si>
  <si>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</si>
  <si>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</si>
  <si>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</si>
  <si>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</si>
  <si>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</si>
  <si>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</si>
  <si>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</si>
  <si>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</si>
  <si>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</si>
  <si>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</si>
  <si>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</si>
  <si>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</si>
  <si>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</si>
  <si>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</si>
  <si>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</si>
  <si>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</si>
  <si>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</si>
  <si>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</si>
  <si>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</si>
  <si>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</si>
  <si>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</si>
  <si>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</si>
  <si>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</si>
  <si>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</si>
  <si>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</si>
  <si>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</si>
  <si>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</si>
  <si>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</si>
  <si>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</si>
  <si>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</si>
  <si>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</si>
  <si>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</si>
  <si>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</si>
  <si>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</si>
  <si>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</si>
  <si>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</si>
  <si>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</si>
  <si>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</si>
  <si>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</si>
  <si>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</si>
  <si>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</si>
  <si>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</si>
  <si>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</si>
  <si>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</si>
  <si>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</si>
  <si>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</si>
  <si>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</si>
  <si>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</si>
  <si>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</si>
  <si>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</si>
  <si>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</si>
  <si>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</si>
  <si>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</si>
  <si>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</si>
  <si>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</si>
  <si>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</si>
  <si>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</si>
  <si>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</si>
  <si>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</si>
  <si>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</si>
  <si>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</si>
  <si>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</si>
  <si>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</si>
  <si>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</si>
  <si>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</si>
  <si>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</si>
  <si>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</si>
  <si>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</si>
  <si>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</si>
  <si>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</si>
  <si>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</si>
  <si>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</si>
  <si>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</si>
  <si>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</si>
  <si>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</si>
  <si>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</si>
  <si>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</si>
  <si>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</si>
  <si>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</si>
  <si>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</si>
  <si>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</si>
  <si>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</si>
  <si>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</si>
  <si>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</si>
  <si>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</si>
  <si>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</si>
  <si>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</si>
  <si>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</si>
  <si>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</si>
  <si>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</si>
  <si>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</si>
  <si>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</si>
  <si>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</si>
  <si>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</si>
  <si>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</si>
  <si>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</si>
  <si>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</si>
  <si>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</si>
  <si>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</si>
  <si>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</si>
  <si>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</si>
  <si>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</si>
  <si>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</si>
  <si>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</si>
  <si>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</si>
  <si>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</si>
  <si>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</si>
  <si>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</si>
  <si>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</si>
  <si>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</si>
  <si>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</si>
  <si>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</si>
  <si>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</si>
  <si>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</si>
  <si>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</si>
  <si>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</si>
  <si>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</si>
  <si>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</si>
  <si>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</si>
  <si>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</si>
  <si>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</si>
  <si>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</si>
  <si>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</si>
  <si>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</si>
  <si>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</si>
  <si>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</si>
  <si>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</si>
  <si>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</si>
  <si>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</si>
  <si>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</si>
  <si>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</si>
  <si>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</si>
  <si>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</si>
  <si>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</si>
  <si>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</si>
  <si>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</si>
  <si>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</si>
  <si>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</si>
  <si>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</si>
  <si>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</si>
  <si>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</si>
  <si>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</si>
  <si>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</si>
  <si>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</si>
  <si>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</si>
  <si>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</si>
  <si>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</si>
  <si>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</si>
  <si>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</si>
  <si>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</si>
  <si>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</si>
  <si>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</si>
  <si>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</si>
  <si>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</si>
  <si>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</si>
  <si>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</si>
  <si>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</si>
  <si>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</si>
  <si>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</si>
  <si>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</si>
  <si>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</si>
  <si>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Alter in diesem Jahr</t>
  </si>
  <si>
    <t>Alter aktuell</t>
  </si>
  <si>
    <t>Geburtsdatum</t>
  </si>
  <si>
    <t>Geschlecht</t>
  </si>
  <si>
    <t>Vorname</t>
  </si>
  <si>
    <t>Familienname</t>
  </si>
  <si>
    <t>Monat</t>
  </si>
  <si>
    <t>Tag</t>
  </si>
  <si>
    <t>Jahr</t>
  </si>
  <si>
    <t>Monatsname</t>
  </si>
  <si>
    <t>Wochentag</t>
  </si>
  <si>
    <t>Birtday this year</t>
  </si>
  <si>
    <t>Already had birthday this year</t>
  </si>
  <si>
    <t>Heute:</t>
  </si>
  <si>
    <t>Sorter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</si>
</sst>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9" formatCode="ddd\ dd/mm/yyyy"/>
  </numFmts>
  <fonts count="3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Fill="1"/>
    <xf numFmtId="169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9" fontId="0" fillId="3" borderId="2" xfId="0" applyNumberFormat="1" applyFill="1" applyBorder="1"/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+ 1.57)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20</c:v>
                </c:pt>
                <c:pt idx="1">
                  <c:v>17.320508075688785</c:v>
                </c:pt>
                <c:pt idx="2">
                  <c:v>10.000000000000009</c:v>
                </c:pt>
                <c:pt idx="3">
                  <c:v>-3.9200413748385898E-14</c:v>
                </c:pt>
                <c:pt idx="4">
                  <c:v>-9.9999999999999538</c:v>
                </c:pt>
                <c:pt idx="5">
                  <c:v>-17.3205080756887</c:v>
                </c:pt>
                <c:pt idx="6">
                  <c:v>-20</c:v>
                </c:pt>
                <c:pt idx="7">
                  <c:v>-17.320508075688796</c:v>
                </c:pt>
                <c:pt idx="8">
                  <c:v>-10.000000000000247</c:v>
                </c:pt>
                <c:pt idx="9">
                  <c:v>-2.3521982972507516E-13</c:v>
                </c:pt>
                <c:pt idx="10">
                  <c:v>9.9999999999998384</c:v>
                </c:pt>
                <c:pt idx="11">
                  <c:v>17.320508075688707</c:v>
                </c:pt>
                <c:pt idx="12">
                  <c:v>20</c:v>
                </c:pt>
                <c:pt idx="13">
                  <c:v>17.320508075689077</c:v>
                </c:pt>
                <c:pt idx="14">
                  <c:v>9.9999999999999911</c:v>
                </c:pt>
                <c:pt idx="15">
                  <c:v>5.0964007319853621E-13</c:v>
                </c:pt>
                <c:pt idx="16">
                  <c:v>-9.9999999999996021</c:v>
                </c:pt>
                <c:pt idx="17">
                  <c:v>-17.320508075688853</c:v>
                </c:pt>
                <c:pt idx="18">
                  <c:v>-20</c:v>
                </c:pt>
                <c:pt idx="19">
                  <c:v>-17.320508075688647</c:v>
                </c:pt>
                <c:pt idx="20">
                  <c:v>-10.000000000000229</c:v>
                </c:pt>
                <c:pt idx="21">
                  <c:v>-7.8406031667199727E-13</c:v>
                </c:pt>
                <c:pt idx="22">
                  <c:v>9.9999999999998561</c:v>
                </c:pt>
                <c:pt idx="23">
                  <c:v>17.320508075688998</c:v>
                </c:pt>
                <c:pt idx="24">
                  <c:v>20</c:v>
                </c:pt>
                <c:pt idx="25">
                  <c:v>17.320508075689066</c:v>
                </c:pt>
                <c:pt idx="26">
                  <c:v>10.000000000000959</c:v>
                </c:pt>
                <c:pt idx="27">
                  <c:v>1.6269147487535385E-12</c:v>
                </c:pt>
                <c:pt idx="28">
                  <c:v>-10.00000000000011</c:v>
                </c:pt>
                <c:pt idx="29">
                  <c:v>-17.320508075688576</c:v>
                </c:pt>
                <c:pt idx="30">
                  <c:v>-20</c:v>
                </c:pt>
                <c:pt idx="31">
                  <c:v>-17.32050807568892</c:v>
                </c:pt>
                <c:pt idx="32">
                  <c:v>-10.000000000000703</c:v>
                </c:pt>
                <c:pt idx="33">
                  <c:v>9.4083595081340121E-13</c:v>
                </c:pt>
                <c:pt idx="34">
                  <c:v>10.000000000000364</c:v>
                </c:pt>
                <c:pt idx="35">
                  <c:v>17.320508075688721</c:v>
                </c:pt>
                <c:pt idx="36">
                  <c:v>20</c:v>
                </c:pt>
                <c:pt idx="37">
                  <c:v>17.320508075688203</c:v>
                </c:pt>
                <c:pt idx="38">
                  <c:v>9.9999999999994653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8.6602540378443766</c:v>
                </c:pt>
                <c:pt idx="2">
                  <c:v>8.6602540378443837</c:v>
                </c:pt>
                <c:pt idx="3">
                  <c:v>-3.9200413748385898E-14</c:v>
                </c:pt>
                <c:pt idx="4">
                  <c:v>-8.6602540378443678</c:v>
                </c:pt>
                <c:pt idx="5">
                  <c:v>-8.6602540378443784</c:v>
                </c:pt>
                <c:pt idx="6">
                  <c:v>9.7968508305790181E-15</c:v>
                </c:pt>
                <c:pt idx="7">
                  <c:v>8.6602540378444424</c:v>
                </c:pt>
                <c:pt idx="8">
                  <c:v>8.6602540378445561</c:v>
                </c:pt>
                <c:pt idx="9">
                  <c:v>2.3521982972507516E-13</c:v>
                </c:pt>
                <c:pt idx="10">
                  <c:v>-8.6602540378442665</c:v>
                </c:pt>
                <c:pt idx="11">
                  <c:v>-8.6602540378443749</c:v>
                </c:pt>
                <c:pt idx="12">
                  <c:v>1.9593701661158036E-14</c:v>
                </c:pt>
                <c:pt idx="13">
                  <c:v>8.6602540378441635</c:v>
                </c:pt>
                <c:pt idx="14">
                  <c:v>8.6602540378444086</c:v>
                </c:pt>
                <c:pt idx="15">
                  <c:v>5.0964007319853621E-13</c:v>
                </c:pt>
                <c:pt idx="16">
                  <c:v>-8.6602540378441297</c:v>
                </c:pt>
                <c:pt idx="17">
                  <c:v>-8.6602540378442274</c:v>
                </c:pt>
                <c:pt idx="18">
                  <c:v>-2.5482654181230302E-13</c:v>
                </c:pt>
                <c:pt idx="19">
                  <c:v>8.6602540378445951</c:v>
                </c:pt>
                <c:pt idx="20">
                  <c:v>8.6602540378445454</c:v>
                </c:pt>
                <c:pt idx="21">
                  <c:v>7.8406031667199727E-13</c:v>
                </c:pt>
                <c:pt idx="22">
                  <c:v>-8.6602540378442772</c:v>
                </c:pt>
                <c:pt idx="23">
                  <c:v>-8.66025403784408</c:v>
                </c:pt>
                <c:pt idx="24">
                  <c:v>3.9187403322316072E-14</c:v>
                </c:pt>
                <c:pt idx="25">
                  <c:v>8.6602540378441724</c:v>
                </c:pt>
                <c:pt idx="26">
                  <c:v>8.6602540378449664</c:v>
                </c:pt>
                <c:pt idx="27">
                  <c:v>1.6269147487535385E-12</c:v>
                </c:pt>
                <c:pt idx="28">
                  <c:v>-8.6602540378444228</c:v>
                </c:pt>
                <c:pt idx="29">
                  <c:v>-8.660254037844501</c:v>
                </c:pt>
                <c:pt idx="30">
                  <c:v>-8.0366702875922513E-13</c:v>
                </c:pt>
                <c:pt idx="31">
                  <c:v>8.6602540378443216</c:v>
                </c:pt>
                <c:pt idx="32">
                  <c:v>8.660254037844819</c:v>
                </c:pt>
                <c:pt idx="33">
                  <c:v>-9.4083595081340121E-13</c:v>
                </c:pt>
                <c:pt idx="34">
                  <c:v>-8.6602540378445685</c:v>
                </c:pt>
                <c:pt idx="35">
                  <c:v>-8.6602540378443535</c:v>
                </c:pt>
                <c:pt idx="36">
                  <c:v>-5.0965308362460604E-13</c:v>
                </c:pt>
                <c:pt idx="37">
                  <c:v>8.6602540378450339</c:v>
                </c:pt>
                <c:pt idx="38">
                  <c:v>8.6602540378441049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9.9999999999999911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hyperlink" Target="#TOC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DBCD81-7F87-4D06-9602-82B9CF5B9B1C}"/>
            </a:ext>
          </a:extLst>
        </xdr:cNvPr>
        <xdr:cNvSpPr/>
      </xdr:nvSpPr>
      <xdr:spPr>
        <a:xfrm rot="10800000">
          <a:off x="1058182" y="140154"/>
          <a:ext cx="770618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2"/>
  <sheetViews>
    <sheetView workbookViewId="0">
      <selection activeCell="C12" sqref="C12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45752</v>
      </c>
      <c r="C12" s="90" t="s">
        <v>198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E15" sqref="E15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9.9999999999999911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9.9999999999999911</v>
      </c>
    </row>
    <row r="7" spans="3:51" x14ac:dyDescent="0.35">
      <c r="R7" s="112" t="s">
        <v>81</v>
      </c>
      <c r="S7" s="112"/>
      <c r="T7" s="5">
        <f>IF(ABS(T5)&gt;ABS(T6),T5,T6)</f>
        <v>9.9999999999999911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46"/>
      <c r="D11" s="146"/>
      <c r="E11" s="146"/>
      <c r="F11" s="146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47" t="s">
        <v>67</v>
      </c>
      <c r="D12" s="147"/>
      <c r="E12" s="147"/>
      <c r="F12" s="147"/>
      <c r="G12" s="47"/>
      <c r="H12" s="47"/>
      <c r="J12" s="57" t="s">
        <v>70</v>
      </c>
      <c r="K12" s="38">
        <v>210</v>
      </c>
      <c r="L12" s="148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3.6651914291880923</v>
      </c>
      <c r="L13" s="149"/>
      <c r="M13" s="64">
        <f>PI()*M12/180</f>
        <v>0</v>
      </c>
      <c r="N13" s="64">
        <f>PI()*N12/180</f>
        <v>0.26179938779914941</v>
      </c>
      <c r="O13" s="64">
        <f t="shared" ref="O13:AY13" si="2">PI()*O12/180</f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20</v>
      </c>
      <c r="D14" s="42">
        <v>50</v>
      </c>
      <c r="E14" s="42">
        <v>90</v>
      </c>
      <c r="F14" s="73">
        <f>PI()*E14/180</f>
        <v>1.5707963267948966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+ 1.57) = </v>
      </c>
      <c r="K14" s="66">
        <f>IF($L$14=$AI$7,$C$14*SIN($D$14*K13 + $F$14),0)</f>
        <v>9.9999999999999911</v>
      </c>
      <c r="L14" s="48" t="s">
        <v>72</v>
      </c>
      <c r="M14" s="54">
        <f>IF($L$14=$AI$7,$C$14*SIN($D$14*M13 + $F$14),0)</f>
        <v>20</v>
      </c>
      <c r="N14" s="54">
        <f t="shared" ref="N14:AY14" si="3">IF($L$14=$AI$7,$C$14*SIN($D$14*N13 + $F$14),0)</f>
        <v>17.320508075688785</v>
      </c>
      <c r="O14" s="54">
        <f t="shared" si="3"/>
        <v>10.000000000000009</v>
      </c>
      <c r="P14" s="54">
        <f t="shared" si="3"/>
        <v>-3.9200413748385898E-14</v>
      </c>
      <c r="Q14" s="54">
        <f t="shared" si="3"/>
        <v>-9.9999999999999538</v>
      </c>
      <c r="R14" s="54">
        <f t="shared" si="3"/>
        <v>-17.3205080756887</v>
      </c>
      <c r="S14" s="54">
        <f t="shared" si="3"/>
        <v>-20</v>
      </c>
      <c r="T14" s="54">
        <f t="shared" si="3"/>
        <v>-17.320508075688796</v>
      </c>
      <c r="U14" s="54">
        <f t="shared" si="3"/>
        <v>-10.000000000000247</v>
      </c>
      <c r="V14" s="54">
        <f t="shared" si="3"/>
        <v>-2.3521982972507516E-13</v>
      </c>
      <c r="W14" s="54">
        <f t="shared" si="3"/>
        <v>9.9999999999998384</v>
      </c>
      <c r="X14" s="54">
        <f t="shared" si="3"/>
        <v>17.320508075688707</v>
      </c>
      <c r="Y14" s="54">
        <f t="shared" si="3"/>
        <v>20</v>
      </c>
      <c r="Z14" s="54">
        <f t="shared" si="3"/>
        <v>17.320508075689077</v>
      </c>
      <c r="AA14" s="54">
        <f t="shared" si="3"/>
        <v>9.9999999999999911</v>
      </c>
      <c r="AB14" s="54">
        <f t="shared" si="3"/>
        <v>5.0964007319853621E-13</v>
      </c>
      <c r="AC14" s="54">
        <f t="shared" si="3"/>
        <v>-9.9999999999996021</v>
      </c>
      <c r="AD14" s="54">
        <f t="shared" si="3"/>
        <v>-17.320508075688853</v>
      </c>
      <c r="AE14" s="54">
        <f t="shared" si="3"/>
        <v>-20</v>
      </c>
      <c r="AF14" s="54">
        <f t="shared" si="3"/>
        <v>-17.320508075688647</v>
      </c>
      <c r="AG14" s="54">
        <f t="shared" si="3"/>
        <v>-10.000000000000229</v>
      </c>
      <c r="AH14" s="54">
        <f t="shared" si="3"/>
        <v>-7.8406031667199727E-13</v>
      </c>
      <c r="AI14" s="54">
        <f t="shared" si="3"/>
        <v>9.9999999999998561</v>
      </c>
      <c r="AJ14" s="54">
        <f t="shared" si="3"/>
        <v>17.320508075688998</v>
      </c>
      <c r="AK14" s="54">
        <f t="shared" si="3"/>
        <v>20</v>
      </c>
      <c r="AL14" s="54">
        <f t="shared" si="3"/>
        <v>17.320508075689066</v>
      </c>
      <c r="AM14" s="54">
        <f t="shared" si="3"/>
        <v>10.000000000000959</v>
      </c>
      <c r="AN14" s="54">
        <f t="shared" si="3"/>
        <v>1.6269147487535385E-12</v>
      </c>
      <c r="AO14" s="54">
        <f t="shared" si="3"/>
        <v>-10.00000000000011</v>
      </c>
      <c r="AP14" s="54">
        <f t="shared" si="3"/>
        <v>-17.320508075688576</v>
      </c>
      <c r="AQ14" s="54">
        <f t="shared" si="3"/>
        <v>-20</v>
      </c>
      <c r="AR14" s="54">
        <f t="shared" si="3"/>
        <v>-17.32050807568892</v>
      </c>
      <c r="AS14" s="54">
        <f t="shared" si="3"/>
        <v>-10.000000000000703</v>
      </c>
      <c r="AT14" s="54">
        <f t="shared" si="3"/>
        <v>9.4083595081340121E-13</v>
      </c>
      <c r="AU14" s="54">
        <f t="shared" si="3"/>
        <v>10.000000000000364</v>
      </c>
      <c r="AV14" s="54">
        <f t="shared" si="3"/>
        <v>17.320508075688721</v>
      </c>
      <c r="AW14" s="54">
        <f t="shared" si="3"/>
        <v>20</v>
      </c>
      <c r="AX14" s="54">
        <f t="shared" si="3"/>
        <v>17.320508075688203</v>
      </c>
      <c r="AY14" s="54">
        <f t="shared" si="3"/>
        <v>9.9999999999994653</v>
      </c>
    </row>
    <row r="15" spans="3:51" x14ac:dyDescent="0.35">
      <c r="C15" s="42">
        <v>1</v>
      </c>
      <c r="D15" s="42">
        <v>50</v>
      </c>
      <c r="E15" s="42">
        <v>0</v>
      </c>
      <c r="F15" s="73">
        <f t="shared" ref="F15" si="4"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5">IF($L$15=$AI$7,$C$15*SIN($D$15*N13 + $F$15),0)</f>
        <v>0.49999999999999906</v>
      </c>
      <c r="O15" s="55">
        <f t="shared" si="5"/>
        <v>0.8660254037844376</v>
      </c>
      <c r="P15" s="55">
        <f t="shared" si="5"/>
        <v>1</v>
      </c>
      <c r="Q15" s="55">
        <f t="shared" si="5"/>
        <v>0.86602540378444082</v>
      </c>
      <c r="R15" s="55">
        <f t="shared" si="5"/>
        <v>0.50000000000000167</v>
      </c>
      <c r="S15" s="55">
        <f t="shared" si="5"/>
        <v>-4.898425415289509E-16</v>
      </c>
      <c r="T15" s="55">
        <f t="shared" si="5"/>
        <v>-0.50000000000000255</v>
      </c>
      <c r="U15" s="55">
        <f t="shared" si="5"/>
        <v>-0.86602540378443427</v>
      </c>
      <c r="V15" s="55">
        <f t="shared" si="5"/>
        <v>-1</v>
      </c>
      <c r="W15" s="55">
        <f t="shared" si="5"/>
        <v>-0.86602540378444059</v>
      </c>
      <c r="X15" s="55">
        <f t="shared" si="5"/>
        <v>-0.50000000000000122</v>
      </c>
      <c r="Y15" s="55">
        <f t="shared" si="5"/>
        <v>9.7968508305790181E-16</v>
      </c>
      <c r="Z15" s="55">
        <f t="shared" si="5"/>
        <v>0.49999999999997835</v>
      </c>
      <c r="AA15" s="55">
        <f t="shared" si="5"/>
        <v>0.86602540378444159</v>
      </c>
      <c r="AB15" s="55">
        <f t="shared" si="5"/>
        <v>1</v>
      </c>
      <c r="AC15" s="55">
        <f t="shared" si="5"/>
        <v>0.86602540378444748</v>
      </c>
      <c r="AD15" s="55">
        <f t="shared" si="5"/>
        <v>0.49999999999998856</v>
      </c>
      <c r="AE15" s="55">
        <f t="shared" si="5"/>
        <v>1.2741327090615151E-14</v>
      </c>
      <c r="AF15" s="55">
        <f t="shared" si="5"/>
        <v>-0.50000000000001565</v>
      </c>
      <c r="AG15" s="55">
        <f t="shared" si="5"/>
        <v>-0.86602540378443471</v>
      </c>
      <c r="AH15" s="55">
        <f t="shared" si="5"/>
        <v>-1</v>
      </c>
      <c r="AI15" s="55">
        <f t="shared" si="5"/>
        <v>-0.86602540378444015</v>
      </c>
      <c r="AJ15" s="55">
        <f t="shared" si="5"/>
        <v>-0.4999999999999758</v>
      </c>
      <c r="AK15" s="55">
        <f t="shared" si="5"/>
        <v>1.9593701661158036E-15</v>
      </c>
      <c r="AL15" s="55">
        <f t="shared" si="5"/>
        <v>0.49999999999997918</v>
      </c>
      <c r="AM15" s="55">
        <f t="shared" si="5"/>
        <v>0.86602540378441362</v>
      </c>
      <c r="AN15" s="55">
        <f t="shared" si="5"/>
        <v>1</v>
      </c>
      <c r="AO15" s="55">
        <f t="shared" si="5"/>
        <v>0.86602540378443271</v>
      </c>
      <c r="AP15" s="55">
        <f t="shared" si="5"/>
        <v>0.50000000000001232</v>
      </c>
      <c r="AQ15" s="55">
        <f t="shared" si="5"/>
        <v>4.0183351437961257E-14</v>
      </c>
      <c r="AR15" s="55">
        <f t="shared" si="5"/>
        <v>-0.49999999999999195</v>
      </c>
      <c r="AS15" s="55">
        <f t="shared" si="5"/>
        <v>-0.86602540378442106</v>
      </c>
      <c r="AT15" s="55">
        <f t="shared" si="5"/>
        <v>-1</v>
      </c>
      <c r="AU15" s="55">
        <f t="shared" si="5"/>
        <v>-0.86602540378442538</v>
      </c>
      <c r="AV15" s="55">
        <f t="shared" si="5"/>
        <v>-0.49999999999999956</v>
      </c>
      <c r="AW15" s="55">
        <f t="shared" si="5"/>
        <v>-2.5482654181230302E-14</v>
      </c>
      <c r="AX15" s="55">
        <f t="shared" si="5"/>
        <v>0.50000000000005385</v>
      </c>
      <c r="AY15" s="55">
        <f t="shared" si="5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ht="16.5" x14ac:dyDescent="0.35">
      <c r="J18" s="100" t="s">
        <v>130</v>
      </c>
      <c r="K18" s="101">
        <f>IF($L$18=$AI$7,K14*K15,"")</f>
        <v>8.6602540378444086</v>
      </c>
      <c r="L18" s="102" t="s">
        <v>72</v>
      </c>
      <c r="M18" s="55">
        <f>IF($L$18=$AI$7,M14*M15,0)</f>
        <v>0</v>
      </c>
      <c r="N18" s="55">
        <f t="shared" ref="N18:AY18" si="6">IF($L$18=$AI$7,N14*N15,0)</f>
        <v>8.6602540378443766</v>
      </c>
      <c r="O18" s="55">
        <f t="shared" si="6"/>
        <v>8.6602540378443837</v>
      </c>
      <c r="P18" s="55">
        <f t="shared" si="6"/>
        <v>-3.9200413748385898E-14</v>
      </c>
      <c r="Q18" s="55">
        <f t="shared" si="6"/>
        <v>-8.6602540378443678</v>
      </c>
      <c r="R18" s="55">
        <f t="shared" si="6"/>
        <v>-8.6602540378443784</v>
      </c>
      <c r="S18" s="55">
        <f t="shared" si="6"/>
        <v>9.7968508305790181E-15</v>
      </c>
      <c r="T18" s="55">
        <f t="shared" si="6"/>
        <v>8.6602540378444424</v>
      </c>
      <c r="U18" s="55">
        <f t="shared" si="6"/>
        <v>8.6602540378445561</v>
      </c>
      <c r="V18" s="55">
        <f t="shared" si="6"/>
        <v>2.3521982972507516E-13</v>
      </c>
      <c r="W18" s="55">
        <f t="shared" si="6"/>
        <v>-8.6602540378442665</v>
      </c>
      <c r="X18" s="55">
        <f t="shared" si="6"/>
        <v>-8.6602540378443749</v>
      </c>
      <c r="Y18" s="55">
        <f t="shared" si="6"/>
        <v>1.9593701661158036E-14</v>
      </c>
      <c r="Z18" s="55">
        <f t="shared" si="6"/>
        <v>8.6602540378441635</v>
      </c>
      <c r="AA18" s="55">
        <f t="shared" si="6"/>
        <v>8.6602540378444086</v>
      </c>
      <c r="AB18" s="55">
        <f t="shared" si="6"/>
        <v>5.0964007319853621E-13</v>
      </c>
      <c r="AC18" s="55">
        <f t="shared" si="6"/>
        <v>-8.6602540378441297</v>
      </c>
      <c r="AD18" s="55">
        <f t="shared" si="6"/>
        <v>-8.6602540378442274</v>
      </c>
      <c r="AE18" s="55">
        <f t="shared" si="6"/>
        <v>-2.5482654181230302E-13</v>
      </c>
      <c r="AF18" s="55">
        <f t="shared" si="6"/>
        <v>8.6602540378445951</v>
      </c>
      <c r="AG18" s="55">
        <f t="shared" si="6"/>
        <v>8.6602540378445454</v>
      </c>
      <c r="AH18" s="55">
        <f t="shared" si="6"/>
        <v>7.8406031667199727E-13</v>
      </c>
      <c r="AI18" s="55">
        <f t="shared" si="6"/>
        <v>-8.6602540378442772</v>
      </c>
      <c r="AJ18" s="55">
        <f t="shared" si="6"/>
        <v>-8.66025403784408</v>
      </c>
      <c r="AK18" s="55">
        <f t="shared" si="6"/>
        <v>3.9187403322316072E-14</v>
      </c>
      <c r="AL18" s="55">
        <f t="shared" si="6"/>
        <v>8.6602540378441724</v>
      </c>
      <c r="AM18" s="55">
        <f t="shared" si="6"/>
        <v>8.6602540378449664</v>
      </c>
      <c r="AN18" s="55">
        <f t="shared" si="6"/>
        <v>1.6269147487535385E-12</v>
      </c>
      <c r="AO18" s="55">
        <f t="shared" si="6"/>
        <v>-8.6602540378444228</v>
      </c>
      <c r="AP18" s="55">
        <f t="shared" si="6"/>
        <v>-8.660254037844501</v>
      </c>
      <c r="AQ18" s="55">
        <f t="shared" si="6"/>
        <v>-8.0366702875922513E-13</v>
      </c>
      <c r="AR18" s="55">
        <f t="shared" si="6"/>
        <v>8.6602540378443216</v>
      </c>
      <c r="AS18" s="55">
        <f t="shared" si="6"/>
        <v>8.660254037844819</v>
      </c>
      <c r="AT18" s="55">
        <f t="shared" si="6"/>
        <v>-9.4083595081340121E-13</v>
      </c>
      <c r="AU18" s="55">
        <f t="shared" si="6"/>
        <v>-8.6602540378445685</v>
      </c>
      <c r="AV18" s="55">
        <f t="shared" si="6"/>
        <v>-8.6602540378443535</v>
      </c>
      <c r="AW18" s="55">
        <f t="shared" si="6"/>
        <v>-5.0965308362460604E-13</v>
      </c>
      <c r="AX18" s="55">
        <f t="shared" si="6"/>
        <v>8.6602540378450339</v>
      </c>
      <c r="AY18" s="55">
        <f t="shared" si="6"/>
        <v>8.6602540378441049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Q101"/>
  <sheetViews>
    <sheetView workbookViewId="0">
      <selection activeCell="G4" sqref="G4:J34"/>
    </sheetView>
  </sheetViews>
  <sheetFormatPr baseColWidth="10" defaultRowHeight="14.5" x14ac:dyDescent="0.35"/>
  <cols>
    <col min="2" max="2" width="14.6328125" customWidth="1"/>
    <col min="5" max="5" width="14.6328125" customWidth="1"/>
    <col min="6" max="6" width="20.81640625" customWidth="1"/>
    <col min="7" max="7" width="16" customWidth="1"/>
    <col min="10" max="10" width="23.1796875" customWidth="1"/>
    <col min="13" max="13" width="14.453125" customWidth="1"/>
    <col min="15" max="15" width="12.54296875" customWidth="1"/>
    <col min="16" max="16" width="17.6328125" customWidth="1"/>
    <col min="17" max="17" width="26.6328125" customWidth="1"/>
  </cols>
  <sheetData>
    <row r="1" spans="1:17" ht="40" customHeight="1" x14ac:dyDescent="0.35"/>
    <row r="2" spans="1:17" ht="26" x14ac:dyDescent="0.6">
      <c r="C2" s="44" t="s">
        <v>198</v>
      </c>
      <c r="D2" s="44"/>
      <c r="I2" s="41" t="s">
        <v>212</v>
      </c>
      <c r="J2" s="151">
        <f ca="1">NOW()</f>
        <v>45754.689554282406</v>
      </c>
    </row>
    <row r="3" spans="1:17" ht="26" x14ac:dyDescent="0.6">
      <c r="C3" s="44"/>
      <c r="D3" s="44"/>
      <c r="I3" s="41"/>
      <c r="J3" s="151"/>
    </row>
    <row r="4" spans="1:17" ht="14.5" customHeight="1" x14ac:dyDescent="0.35">
      <c r="A4" s="152" t="s">
        <v>213</v>
      </c>
      <c r="B4" s="152" t="s">
        <v>201</v>
      </c>
      <c r="C4" s="152" t="s">
        <v>207</v>
      </c>
      <c r="D4" s="152" t="s">
        <v>209</v>
      </c>
      <c r="E4" s="152" t="s">
        <v>200</v>
      </c>
      <c r="F4" s="152" t="s">
        <v>199</v>
      </c>
      <c r="G4" s="152" t="s">
        <v>201</v>
      </c>
      <c r="H4" s="152" t="s">
        <v>202</v>
      </c>
      <c r="I4" s="152" t="s">
        <v>203</v>
      </c>
      <c r="J4" s="152" t="s">
        <v>204</v>
      </c>
      <c r="K4" s="152" t="s">
        <v>206</v>
      </c>
      <c r="L4" s="152" t="s">
        <v>205</v>
      </c>
      <c r="M4" s="152" t="s">
        <v>208</v>
      </c>
      <c r="N4" s="152" t="s">
        <v>207</v>
      </c>
      <c r="O4" s="152" t="s">
        <v>209</v>
      </c>
      <c r="P4" s="152" t="s">
        <v>210</v>
      </c>
      <c r="Q4" s="152" t="s">
        <v>211</v>
      </c>
    </row>
    <row r="5" spans="1:17" ht="14.5" customHeight="1" x14ac:dyDescent="0.35">
      <c r="A5" s="5" t="str">
        <f>_xlfn.CONCAT(TEXT(MONTH(G5),"00"),"_",TEXT(DAY(G5),"00"))</f>
        <v>01_01</v>
      </c>
      <c r="B5" s="153" t="str">
        <f>_xlfn.CONCAT(K5,".",M5)</f>
        <v>01.Januar</v>
      </c>
      <c r="C5" s="5" t="str">
        <f>N5</f>
        <v>1963</v>
      </c>
      <c r="D5" s="5" t="str">
        <f>O5</f>
        <v>Dienstag</v>
      </c>
      <c r="E5" s="154">
        <f ca="1">YEAR($J$2) - YEAR(G5) - IF(P5&gt;$J$2,1,0)</f>
        <v>62</v>
      </c>
      <c r="F5" s="155">
        <f ca="1">YEAR($J$2) - YEAR(G5)</f>
        <v>62</v>
      </c>
      <c r="G5" s="156">
        <v>23012</v>
      </c>
      <c r="H5" s="5" t="s">
        <v>140</v>
      </c>
      <c r="I5" s="5" t="s">
        <v>141</v>
      </c>
      <c r="J5" s="5" t="s">
        <v>180</v>
      </c>
      <c r="K5" s="96" t="str">
        <f>TEXT(DAY(G5),"00")</f>
        <v>01</v>
      </c>
      <c r="L5" s="96" t="str">
        <f>TEXT(MONTH(G5),"00")</f>
        <v>01</v>
      </c>
      <c r="M5" s="96" t="str">
        <f>TEXT(G5,"MMMM")</f>
        <v>Januar</v>
      </c>
      <c r="N5" s="96" t="str">
        <f>TEXT(YEAR(G5),"0000")</f>
        <v>1963</v>
      </c>
      <c r="O5" s="96" t="str">
        <f>TEXT(G5,"TTTT")</f>
        <v>Dienstag</v>
      </c>
      <c r="P5" s="157">
        <f ca="1">DATE(YEAR($J$2),L5,K5)</f>
        <v>45658</v>
      </c>
      <c r="Q5" s="96" t="str">
        <f ca="1">IF($J$2&lt;P5,"Noch kein Geburtstag gehabt","Schon Geburtstag gehabt")</f>
        <v>Schon Geburtstag gehabt</v>
      </c>
    </row>
    <row r="6" spans="1:17" ht="14.5" customHeight="1" x14ac:dyDescent="0.35">
      <c r="A6" s="5" t="str">
        <f>_xlfn.CONCAT(TEXT(MONTH(G6),"00"),"_",TEXT(DAY(G6),"00"))</f>
        <v>01_02</v>
      </c>
      <c r="B6" s="153" t="str">
        <f>_xlfn.CONCAT(K6,".",M6)</f>
        <v>02.Januar</v>
      </c>
      <c r="C6" s="5" t="str">
        <f>N6</f>
        <v>1987</v>
      </c>
      <c r="D6" s="5" t="str">
        <f>O6</f>
        <v>Freitag</v>
      </c>
      <c r="E6" s="154">
        <f t="shared" ref="E6:E34" ca="1" si="0">YEAR($J$2) - YEAR(G6) - IF(P6&gt;$J$2,1,0)</f>
        <v>38</v>
      </c>
      <c r="F6" s="155">
        <f t="shared" ref="F6:F34" ca="1" si="1">YEAR($J$2) - YEAR(G6)</f>
        <v>38</v>
      </c>
      <c r="G6" s="156" t="s">
        <v>145</v>
      </c>
      <c r="H6" s="5" t="s">
        <v>142</v>
      </c>
      <c r="I6" s="5" t="s">
        <v>146</v>
      </c>
      <c r="J6" s="5" t="s">
        <v>147</v>
      </c>
      <c r="K6" s="96" t="str">
        <f>TEXT(DAY(G6),"00")</f>
        <v>02</v>
      </c>
      <c r="L6" s="96" t="str">
        <f>TEXT(MONTH(G6),"00")</f>
        <v>01</v>
      </c>
      <c r="M6" s="96" t="str">
        <f>TEXT(G6,"MMMM")</f>
        <v>Januar</v>
      </c>
      <c r="N6" s="96" t="str">
        <f>TEXT(YEAR(G6),"0000")</f>
        <v>1987</v>
      </c>
      <c r="O6" s="96" t="str">
        <f>TEXT(G6,"TTTT")</f>
        <v>Freitag</v>
      </c>
      <c r="P6" s="157">
        <f ca="1">DATE(YEAR($J$2),L6,K6)</f>
        <v>45659</v>
      </c>
      <c r="Q6" s="96" t="str">
        <f ca="1">IF($J$2&lt;P6,"Noch kein Geburtstag gehabt","Schon Geburtstag gehabt")</f>
        <v>Schon Geburtstag gehabt</v>
      </c>
    </row>
    <row r="7" spans="1:17" ht="14.5" customHeight="1" x14ac:dyDescent="0.35">
      <c r="A7" s="5" t="str">
        <f>_xlfn.CONCAT(TEXT(MONTH(G7),"00"),"_",TEXT(DAY(G7),"00"))</f>
        <v>01_02</v>
      </c>
      <c r="B7" s="153" t="str">
        <f>_xlfn.CONCAT(K7,".",M7)</f>
        <v>02.Januar</v>
      </c>
      <c r="C7" s="5" t="str">
        <f>N7</f>
        <v>1992</v>
      </c>
      <c r="D7" s="5" t="str">
        <f>O7</f>
        <v>Donnerstag</v>
      </c>
      <c r="E7" s="154">
        <f t="shared" ca="1" si="0"/>
        <v>33</v>
      </c>
      <c r="F7" s="155">
        <f t="shared" ca="1" si="1"/>
        <v>33</v>
      </c>
      <c r="G7" s="156" t="s">
        <v>150</v>
      </c>
      <c r="H7" s="5" t="s">
        <v>142</v>
      </c>
      <c r="I7" s="5" t="s">
        <v>151</v>
      </c>
      <c r="J7" s="5" t="s">
        <v>144</v>
      </c>
      <c r="K7" s="96" t="str">
        <f>TEXT(DAY(G7),"00")</f>
        <v>02</v>
      </c>
      <c r="L7" s="96" t="str">
        <f>TEXT(MONTH(G7),"00")</f>
        <v>01</v>
      </c>
      <c r="M7" s="96" t="str">
        <f>TEXT(G7,"MMMM")</f>
        <v>Januar</v>
      </c>
      <c r="N7" s="96" t="str">
        <f>TEXT(YEAR(G7),"0000")</f>
        <v>1992</v>
      </c>
      <c r="O7" s="96" t="str">
        <f>TEXT(G7,"TTTT")</f>
        <v>Donnerstag</v>
      </c>
      <c r="P7" s="157">
        <f ca="1">DATE(YEAR($J$2),L7,K7)</f>
        <v>45659</v>
      </c>
      <c r="Q7" s="96" t="str">
        <f ca="1">IF($J$2&lt;P7,"Noch kein Geburtstag gehabt","Schon Geburtstag gehabt")</f>
        <v>Schon Geburtstag gehabt</v>
      </c>
    </row>
    <row r="8" spans="1:17" x14ac:dyDescent="0.35">
      <c r="A8" s="5" t="str">
        <f>_xlfn.CONCAT(TEXT(MONTH(G8),"00"),"_",TEXT(DAY(G8),"00"))</f>
        <v>01_06</v>
      </c>
      <c r="B8" s="153" t="str">
        <f>_xlfn.CONCAT(K8,".",M8)</f>
        <v>06.Januar</v>
      </c>
      <c r="C8" s="5" t="str">
        <f>N8</f>
        <v>1988</v>
      </c>
      <c r="D8" s="5" t="str">
        <f>O8</f>
        <v>Mittwoch</v>
      </c>
      <c r="E8" s="154">
        <f t="shared" ca="1" si="0"/>
        <v>37</v>
      </c>
      <c r="F8" s="155">
        <f t="shared" ca="1" si="1"/>
        <v>37</v>
      </c>
      <c r="G8" s="156" t="s">
        <v>152</v>
      </c>
      <c r="H8" s="5" t="s">
        <v>142</v>
      </c>
      <c r="I8" s="5" t="s">
        <v>153</v>
      </c>
      <c r="J8" s="5" t="s">
        <v>185</v>
      </c>
      <c r="K8" s="96" t="str">
        <f>TEXT(DAY(G8),"00")</f>
        <v>06</v>
      </c>
      <c r="L8" s="96" t="str">
        <f>TEXT(MONTH(G8),"00")</f>
        <v>01</v>
      </c>
      <c r="M8" s="96" t="str">
        <f>TEXT(G8,"MMMM")</f>
        <v>Januar</v>
      </c>
      <c r="N8" s="96" t="str">
        <f>TEXT(YEAR(G8),"0000")</f>
        <v>1988</v>
      </c>
      <c r="O8" s="96" t="str">
        <f>TEXT(G8,"TTTT")</f>
        <v>Mittwoch</v>
      </c>
      <c r="P8" s="157">
        <f ca="1">DATE(YEAR($J$2),L8,K8)</f>
        <v>45663</v>
      </c>
      <c r="Q8" s="96" t="str">
        <f ca="1">IF($J$2&lt;P8,"Noch kein Geburtstag gehabt","Schon Geburtstag gehabt")</f>
        <v>Schon Geburtstag gehabt</v>
      </c>
    </row>
    <row r="9" spans="1:17" x14ac:dyDescent="0.35">
      <c r="A9" s="5" t="str">
        <f>_xlfn.CONCAT(TEXT(MONTH(G9),"00"),"_",TEXT(DAY(G9),"00"))</f>
        <v>01_07</v>
      </c>
      <c r="B9" s="153" t="str">
        <f>_xlfn.CONCAT(K9,".",M9)</f>
        <v>07.Januar</v>
      </c>
      <c r="C9" s="5" t="str">
        <f>N9</f>
        <v>1976</v>
      </c>
      <c r="D9" s="5" t="str">
        <f>O9</f>
        <v>Mittwoch</v>
      </c>
      <c r="E9" s="154">
        <f t="shared" ca="1" si="0"/>
        <v>49</v>
      </c>
      <c r="F9" s="155">
        <f t="shared" ca="1" si="1"/>
        <v>49</v>
      </c>
      <c r="G9" s="156" t="s">
        <v>155</v>
      </c>
      <c r="H9" s="5" t="s">
        <v>140</v>
      </c>
      <c r="I9" s="5" t="s">
        <v>156</v>
      </c>
      <c r="J9" s="5" t="s">
        <v>154</v>
      </c>
      <c r="K9" s="96" t="str">
        <f>TEXT(DAY(G9),"00")</f>
        <v>07</v>
      </c>
      <c r="L9" s="96" t="str">
        <f>TEXT(MONTH(G9),"00")</f>
        <v>01</v>
      </c>
      <c r="M9" s="96" t="str">
        <f>TEXT(G9,"MMMM")</f>
        <v>Januar</v>
      </c>
      <c r="N9" s="96" t="str">
        <f>TEXT(YEAR(G9),"0000")</f>
        <v>1976</v>
      </c>
      <c r="O9" s="96" t="str">
        <f>TEXT(G9,"TTTT")</f>
        <v>Mittwoch</v>
      </c>
      <c r="P9" s="157">
        <f ca="1">DATE(YEAR($J$2),L9,K9)</f>
        <v>45664</v>
      </c>
      <c r="Q9" s="96" t="str">
        <f ca="1">IF($J$2&lt;P9,"Noch kein Geburtstag gehabt","Schon Geburtstag gehabt")</f>
        <v>Schon Geburtstag gehabt</v>
      </c>
    </row>
    <row r="10" spans="1:17" x14ac:dyDescent="0.35">
      <c r="A10" s="5" t="str">
        <f>_xlfn.CONCAT(TEXT(MONTH(G10),"00"),"_",TEXT(DAY(G10),"00"))</f>
        <v>01_09</v>
      </c>
      <c r="B10" s="153" t="str">
        <f>_xlfn.CONCAT(K10,".",M10)</f>
        <v>09.Januar</v>
      </c>
      <c r="C10" s="5" t="str">
        <f>N10</f>
        <v>1965</v>
      </c>
      <c r="D10" s="5" t="str">
        <f>O10</f>
        <v>Samstag</v>
      </c>
      <c r="E10" s="154">
        <f t="shared" ca="1" si="0"/>
        <v>60</v>
      </c>
      <c r="F10" s="155">
        <f t="shared" ca="1" si="1"/>
        <v>60</v>
      </c>
      <c r="G10" s="156" t="s">
        <v>157</v>
      </c>
      <c r="H10" s="5" t="s">
        <v>140</v>
      </c>
      <c r="I10" s="5" t="s">
        <v>158</v>
      </c>
      <c r="J10" s="5" t="s">
        <v>186</v>
      </c>
      <c r="K10" s="96" t="str">
        <f>TEXT(DAY(G10),"00")</f>
        <v>09</v>
      </c>
      <c r="L10" s="96" t="str">
        <f>TEXT(MONTH(G10),"00")</f>
        <v>01</v>
      </c>
      <c r="M10" s="96" t="str">
        <f>TEXT(G10,"MMMM")</f>
        <v>Januar</v>
      </c>
      <c r="N10" s="96" t="str">
        <f>TEXT(YEAR(G10),"0000")</f>
        <v>1965</v>
      </c>
      <c r="O10" s="96" t="str">
        <f>TEXT(G10,"TTTT")</f>
        <v>Samstag</v>
      </c>
      <c r="P10" s="157">
        <f ca="1">DATE(YEAR($J$2),L10,K10)</f>
        <v>45666</v>
      </c>
      <c r="Q10" s="96" t="str">
        <f ca="1">IF($J$2&lt;P10,"Noch kein Geburtstag gehabt","Schon Geburtstag gehabt")</f>
        <v>Schon Geburtstag gehabt</v>
      </c>
    </row>
    <row r="11" spans="1:17" x14ac:dyDescent="0.35">
      <c r="A11" s="5" t="str">
        <f>_xlfn.CONCAT(TEXT(MONTH(G11),"00"),"_",TEXT(DAY(G11),"00"))</f>
        <v>01_09</v>
      </c>
      <c r="B11" s="153" t="str">
        <f>_xlfn.CONCAT(K11,".",M11)</f>
        <v>09.Januar</v>
      </c>
      <c r="C11" s="5" t="str">
        <f>N11</f>
        <v>1958</v>
      </c>
      <c r="D11" s="5" t="str">
        <f>O11</f>
        <v>Donnerstag</v>
      </c>
      <c r="E11" s="154">
        <f t="shared" ca="1" si="0"/>
        <v>67</v>
      </c>
      <c r="F11" s="155">
        <f t="shared" ca="1" si="1"/>
        <v>67</v>
      </c>
      <c r="G11" s="156" t="s">
        <v>160</v>
      </c>
      <c r="H11" s="5" t="s">
        <v>142</v>
      </c>
      <c r="I11" s="5" t="s">
        <v>161</v>
      </c>
      <c r="J11" s="5" t="s">
        <v>154</v>
      </c>
      <c r="K11" s="96" t="str">
        <f>TEXT(DAY(G11),"00")</f>
        <v>09</v>
      </c>
      <c r="L11" s="96" t="str">
        <f>TEXT(MONTH(G11),"00")</f>
        <v>01</v>
      </c>
      <c r="M11" s="96" t="str">
        <f>TEXT(G11,"MMMM")</f>
        <v>Januar</v>
      </c>
      <c r="N11" s="96" t="str">
        <f>TEXT(YEAR(G11),"0000")</f>
        <v>1958</v>
      </c>
      <c r="O11" s="96" t="str">
        <f>TEXT(G11,"TTTT")</f>
        <v>Donnerstag</v>
      </c>
      <c r="P11" s="157">
        <f ca="1">DATE(YEAR($J$2),L11,K11)</f>
        <v>45666</v>
      </c>
      <c r="Q11" s="96" t="str">
        <f ca="1">IF($J$2&lt;P11,"Noch kein Geburtstag gehabt","Schon Geburtstag gehabt")</f>
        <v>Schon Geburtstag gehabt</v>
      </c>
    </row>
    <row r="12" spans="1:17" x14ac:dyDescent="0.35">
      <c r="A12" s="5" t="str">
        <f>_xlfn.CONCAT(TEXT(MONTH(G12),"00"),"_",TEXT(DAY(G12),"00"))</f>
        <v>01_10</v>
      </c>
      <c r="B12" s="153" t="str">
        <f>_xlfn.CONCAT(K12,".",M12)</f>
        <v>10.Januar</v>
      </c>
      <c r="C12" s="5" t="str">
        <f>N12</f>
        <v>1997</v>
      </c>
      <c r="D12" s="5" t="str">
        <f>O12</f>
        <v>Freitag</v>
      </c>
      <c r="E12" s="154">
        <f t="shared" ca="1" si="0"/>
        <v>28</v>
      </c>
      <c r="F12" s="155">
        <f t="shared" ca="1" si="1"/>
        <v>28</v>
      </c>
      <c r="G12" s="156" t="s">
        <v>162</v>
      </c>
      <c r="H12" s="5" t="s">
        <v>142</v>
      </c>
      <c r="I12" s="5" t="s">
        <v>153</v>
      </c>
      <c r="J12" s="5" t="s">
        <v>188</v>
      </c>
      <c r="K12" s="96" t="str">
        <f>TEXT(DAY(G12),"00")</f>
        <v>10</v>
      </c>
      <c r="L12" s="96" t="str">
        <f>TEXT(MONTH(G12),"00")</f>
        <v>01</v>
      </c>
      <c r="M12" s="96" t="str">
        <f>TEXT(G12,"MMMM")</f>
        <v>Januar</v>
      </c>
      <c r="N12" s="96" t="str">
        <f>TEXT(YEAR(G12),"0000")</f>
        <v>1997</v>
      </c>
      <c r="O12" s="96" t="str">
        <f>TEXT(G12,"TTTT")</f>
        <v>Freitag</v>
      </c>
      <c r="P12" s="157">
        <f ca="1">DATE(YEAR($J$2),L12,K12)</f>
        <v>45667</v>
      </c>
      <c r="Q12" s="96" t="str">
        <f ca="1">IF($J$2&lt;P12,"Noch kein Geburtstag gehabt","Schon Geburtstag gehabt")</f>
        <v>Schon Geburtstag gehabt</v>
      </c>
    </row>
    <row r="13" spans="1:17" x14ac:dyDescent="0.35">
      <c r="A13" s="5" t="str">
        <f>_xlfn.CONCAT(TEXT(MONTH(G13),"00"),"_",TEXT(DAY(G13),"00"))</f>
        <v>01_11</v>
      </c>
      <c r="B13" s="153" t="str">
        <f>_xlfn.CONCAT(K13,".",M13)</f>
        <v>11.Januar</v>
      </c>
      <c r="C13" s="5" t="str">
        <f>N13</f>
        <v>1964</v>
      </c>
      <c r="D13" s="5" t="str">
        <f>O13</f>
        <v>Samstag</v>
      </c>
      <c r="E13" s="154">
        <f t="shared" ca="1" si="0"/>
        <v>61</v>
      </c>
      <c r="F13" s="155">
        <f t="shared" ca="1" si="1"/>
        <v>61</v>
      </c>
      <c r="G13" s="156" t="s">
        <v>166</v>
      </c>
      <c r="H13" s="5" t="s">
        <v>140</v>
      </c>
      <c r="I13" s="5" t="s">
        <v>167</v>
      </c>
      <c r="J13" s="5" t="s">
        <v>191</v>
      </c>
      <c r="K13" s="96" t="str">
        <f>TEXT(DAY(G13),"00")</f>
        <v>11</v>
      </c>
      <c r="L13" s="96" t="str">
        <f>TEXT(MONTH(G13),"00")</f>
        <v>01</v>
      </c>
      <c r="M13" s="96" t="str">
        <f>TEXT(G13,"MMMM")</f>
        <v>Januar</v>
      </c>
      <c r="N13" s="96" t="str">
        <f>TEXT(YEAR(G13),"0000")</f>
        <v>1964</v>
      </c>
      <c r="O13" s="96" t="str">
        <f>TEXT(G13,"TTTT")</f>
        <v>Samstag</v>
      </c>
      <c r="P13" s="157">
        <f ca="1">DATE(YEAR($J$2),L13,K13)</f>
        <v>45668</v>
      </c>
      <c r="Q13" s="96" t="str">
        <f ca="1">IF($J$2&lt;P13,"Noch kein Geburtstag gehabt","Schon Geburtstag gehabt")</f>
        <v>Schon Geburtstag gehabt</v>
      </c>
    </row>
    <row r="14" spans="1:17" x14ac:dyDescent="0.35">
      <c r="A14" s="5" t="str">
        <f>_xlfn.CONCAT(TEXT(MONTH(G14),"00"),"_",TEXT(DAY(G14),"00"))</f>
        <v>01_11</v>
      </c>
      <c r="B14" s="153" t="str">
        <f>_xlfn.CONCAT(K14,".",M14)</f>
        <v>11.Januar</v>
      </c>
      <c r="C14" s="5" t="str">
        <f>N14</f>
        <v>1983</v>
      </c>
      <c r="D14" s="5" t="str">
        <f>O14</f>
        <v>Dienstag</v>
      </c>
      <c r="E14" s="154">
        <f t="shared" ca="1" si="0"/>
        <v>42</v>
      </c>
      <c r="F14" s="155">
        <f t="shared" ca="1" si="1"/>
        <v>42</v>
      </c>
      <c r="G14" s="156" t="s">
        <v>169</v>
      </c>
      <c r="H14" s="5" t="s">
        <v>142</v>
      </c>
      <c r="I14" s="5" t="s">
        <v>170</v>
      </c>
      <c r="J14" s="5" t="s">
        <v>193</v>
      </c>
      <c r="K14" s="96" t="str">
        <f>TEXT(DAY(G14),"00")</f>
        <v>11</v>
      </c>
      <c r="L14" s="96" t="str">
        <f>TEXT(MONTH(G14),"00")</f>
        <v>01</v>
      </c>
      <c r="M14" s="96" t="str">
        <f>TEXT(G14,"MMMM")</f>
        <v>Januar</v>
      </c>
      <c r="N14" s="96" t="str">
        <f>TEXT(YEAR(G14),"0000")</f>
        <v>1983</v>
      </c>
      <c r="O14" s="96" t="str">
        <f>TEXT(G14,"TTTT")</f>
        <v>Dienstag</v>
      </c>
      <c r="P14" s="157">
        <f ca="1">DATE(YEAR($J$2),L14,K14)</f>
        <v>45668</v>
      </c>
      <c r="Q14" s="96" t="str">
        <f ca="1">IF($J$2&lt;P14,"Noch kein Geburtstag gehabt","Schon Geburtstag gehabt")</f>
        <v>Schon Geburtstag gehabt</v>
      </c>
    </row>
    <row r="15" spans="1:17" x14ac:dyDescent="0.35">
      <c r="A15" s="5" t="str">
        <f>_xlfn.CONCAT(TEXT(MONTH(G15),"00"),"_",TEXT(DAY(G15),"00"))</f>
        <v>01_14</v>
      </c>
      <c r="B15" s="153" t="str">
        <f>_xlfn.CONCAT(K15,".",M15)</f>
        <v>14.Januar</v>
      </c>
      <c r="C15" s="5" t="str">
        <f>N15</f>
        <v>1960</v>
      </c>
      <c r="D15" s="5" t="str">
        <f>O15</f>
        <v>Donnerstag</v>
      </c>
      <c r="E15" s="154">
        <f t="shared" ca="1" si="0"/>
        <v>65</v>
      </c>
      <c r="F15" s="155">
        <f t="shared" ca="1" si="1"/>
        <v>65</v>
      </c>
      <c r="G15" s="156" t="s">
        <v>175</v>
      </c>
      <c r="H15" s="5" t="s">
        <v>142</v>
      </c>
      <c r="I15" s="5" t="s">
        <v>176</v>
      </c>
      <c r="J15" s="5" t="s">
        <v>196</v>
      </c>
      <c r="K15" s="96" t="str">
        <f>TEXT(DAY(G15),"00")</f>
        <v>14</v>
      </c>
      <c r="L15" s="96" t="str">
        <f>TEXT(MONTH(G15),"00")</f>
        <v>01</v>
      </c>
      <c r="M15" s="96" t="str">
        <f>TEXT(G15,"MMMM")</f>
        <v>Januar</v>
      </c>
      <c r="N15" s="96" t="str">
        <f>TEXT(YEAR(G15),"0000")</f>
        <v>1960</v>
      </c>
      <c r="O15" s="96" t="str">
        <f>TEXT(G15,"TTTT")</f>
        <v>Donnerstag</v>
      </c>
      <c r="P15" s="157">
        <f ca="1">DATE(YEAR($J$2),L15,K15)</f>
        <v>45671</v>
      </c>
      <c r="Q15" s="96" t="str">
        <f ca="1">IF($J$2&lt;P15,"Noch kein Geburtstag gehabt","Schon Geburtstag gehabt")</f>
        <v>Schon Geburtstag gehabt</v>
      </c>
    </row>
    <row r="16" spans="1:17" x14ac:dyDescent="0.35">
      <c r="A16" s="5" t="str">
        <f>_xlfn.CONCAT(TEXT(MONTH(G16),"00"),"_",TEXT(DAY(G16),"00"))</f>
        <v>01_15</v>
      </c>
      <c r="B16" s="153" t="str">
        <f>_xlfn.CONCAT(K16,".",M16)</f>
        <v>15.Januar</v>
      </c>
      <c r="C16" s="5" t="str">
        <f>N16</f>
        <v>1980</v>
      </c>
      <c r="D16" s="5" t="str">
        <f>O16</f>
        <v>Dienstag</v>
      </c>
      <c r="E16" s="154">
        <f t="shared" ca="1" si="0"/>
        <v>45</v>
      </c>
      <c r="F16" s="155">
        <f t="shared" ca="1" si="1"/>
        <v>45</v>
      </c>
      <c r="G16" s="156" t="s">
        <v>178</v>
      </c>
      <c r="H16" s="5" t="s">
        <v>142</v>
      </c>
      <c r="I16" s="5" t="s">
        <v>179</v>
      </c>
      <c r="J16" s="5" t="s">
        <v>154</v>
      </c>
      <c r="K16" s="96" t="str">
        <f>TEXT(DAY(G16),"00")</f>
        <v>15</v>
      </c>
      <c r="L16" s="96" t="str">
        <f>TEXT(MONTH(G16),"00")</f>
        <v>01</v>
      </c>
      <c r="M16" s="96" t="str">
        <f>TEXT(G16,"MMMM")</f>
        <v>Januar</v>
      </c>
      <c r="N16" s="96" t="str">
        <f>TEXT(YEAR(G16),"0000")</f>
        <v>1980</v>
      </c>
      <c r="O16" s="96" t="str">
        <f>TEXT(G16,"TTTT")</f>
        <v>Dienstag</v>
      </c>
      <c r="P16" s="157">
        <f ca="1">DATE(YEAR($J$2),L16,K16)</f>
        <v>45672</v>
      </c>
      <c r="Q16" s="96" t="str">
        <f ca="1">IF($J$2&lt;P16,"Noch kein Geburtstag gehabt","Schon Geburtstag gehabt")</f>
        <v>Schon Geburtstag gehabt</v>
      </c>
    </row>
    <row r="17" spans="1:17" x14ac:dyDescent="0.35">
      <c r="A17" s="5" t="str">
        <f>_xlfn.CONCAT(TEXT(MONTH(G17),"00"),"_",TEXT(DAY(G17),"00"))</f>
        <v>02_09</v>
      </c>
      <c r="B17" s="153" t="str">
        <f>_xlfn.CONCAT(K17,".",M17)</f>
        <v>09.Februar</v>
      </c>
      <c r="C17" s="5" t="str">
        <f>N17</f>
        <v>1945</v>
      </c>
      <c r="D17" s="5" t="str">
        <f>O17</f>
        <v>Freitag</v>
      </c>
      <c r="E17" s="154">
        <f t="shared" ca="1" si="0"/>
        <v>80</v>
      </c>
      <c r="F17" s="155">
        <f t="shared" ca="1" si="1"/>
        <v>80</v>
      </c>
      <c r="G17" s="156">
        <v>16477</v>
      </c>
      <c r="H17" s="5" t="s">
        <v>140</v>
      </c>
      <c r="I17" s="5" t="s">
        <v>159</v>
      </c>
      <c r="J17" s="5" t="s">
        <v>187</v>
      </c>
      <c r="K17" s="96" t="str">
        <f>TEXT(DAY(G17),"00")</f>
        <v>09</v>
      </c>
      <c r="L17" s="96" t="str">
        <f>TEXT(MONTH(G17),"00")</f>
        <v>02</v>
      </c>
      <c r="M17" s="96" t="str">
        <f>TEXT(G17,"MMMM")</f>
        <v>Februar</v>
      </c>
      <c r="N17" s="96" t="str">
        <f>TEXT(YEAR(G17),"0000")</f>
        <v>1945</v>
      </c>
      <c r="O17" s="96" t="str">
        <f>TEXT(G17,"TTTT")</f>
        <v>Freitag</v>
      </c>
      <c r="P17" s="157">
        <f ca="1">DATE(YEAR($J$2),L17,K17)</f>
        <v>45697</v>
      </c>
      <c r="Q17" s="96" t="str">
        <f ca="1">IF($J$2&lt;P17,"Noch kein Geburtstag gehabt","Schon Geburtstag gehabt")</f>
        <v>Schon Geburtstag gehabt</v>
      </c>
    </row>
    <row r="18" spans="1:17" x14ac:dyDescent="0.35">
      <c r="A18" s="5" t="str">
        <f>_xlfn.CONCAT(TEXT(MONTH(G18),"00"),"_",TEXT(DAY(G18),"00"))</f>
        <v>02_14</v>
      </c>
      <c r="B18" s="153" t="str">
        <f>_xlfn.CONCAT(K18,".",M18)</f>
        <v>14.Februar</v>
      </c>
      <c r="C18" s="5" t="str">
        <f>N18</f>
        <v>1973</v>
      </c>
      <c r="D18" s="5" t="str">
        <f>O18</f>
        <v>Mittwoch</v>
      </c>
      <c r="E18" s="154">
        <f t="shared" ca="1" si="0"/>
        <v>52</v>
      </c>
      <c r="F18" s="155">
        <f t="shared" ca="1" si="1"/>
        <v>52</v>
      </c>
      <c r="G18" s="156">
        <v>26709</v>
      </c>
      <c r="H18" s="5" t="s">
        <v>142</v>
      </c>
      <c r="I18" s="5" t="s">
        <v>174</v>
      </c>
      <c r="J18" s="5" t="s">
        <v>195</v>
      </c>
      <c r="K18" s="96" t="str">
        <f>TEXT(DAY(G18),"00")</f>
        <v>14</v>
      </c>
      <c r="L18" s="96" t="str">
        <f>TEXT(MONTH(G18),"00")</f>
        <v>02</v>
      </c>
      <c r="M18" s="96" t="str">
        <f>TEXT(G18,"MMMM")</f>
        <v>Februar</v>
      </c>
      <c r="N18" s="96" t="str">
        <f>TEXT(YEAR(G18),"0000")</f>
        <v>1973</v>
      </c>
      <c r="O18" s="96" t="str">
        <f>TEXT(G18,"TTTT")</f>
        <v>Mittwoch</v>
      </c>
      <c r="P18" s="157">
        <f ca="1">DATE(YEAR($J$2),L18,K18)</f>
        <v>45702</v>
      </c>
      <c r="Q18" s="96" t="str">
        <f ca="1">IF($J$2&lt;P18,"Noch kein Geburtstag gehabt","Schon Geburtstag gehabt")</f>
        <v>Schon Geburtstag gehabt</v>
      </c>
    </row>
    <row r="19" spans="1:17" x14ac:dyDescent="0.35">
      <c r="A19" s="5" t="str">
        <f>_xlfn.CONCAT(TEXT(MONTH(G19),"00"),"_",TEXT(DAY(G19),"00"))</f>
        <v>03_02</v>
      </c>
      <c r="B19" s="153" t="str">
        <f>_xlfn.CONCAT(K19,".",M19)</f>
        <v>02.März</v>
      </c>
      <c r="C19" s="5" t="str">
        <f>N19</f>
        <v>1959</v>
      </c>
      <c r="D19" s="5" t="str">
        <f>O19</f>
        <v>Montag</v>
      </c>
      <c r="E19" s="154">
        <f t="shared" ca="1" si="0"/>
        <v>66</v>
      </c>
      <c r="F19" s="155">
        <f t="shared" ca="1" si="1"/>
        <v>66</v>
      </c>
      <c r="G19" s="156">
        <v>21611</v>
      </c>
      <c r="H19" s="5" t="s">
        <v>142</v>
      </c>
      <c r="I19" s="5" t="s">
        <v>148</v>
      </c>
      <c r="J19" s="5" t="s">
        <v>144</v>
      </c>
      <c r="K19" s="96" t="str">
        <f>TEXT(DAY(G19),"00")</f>
        <v>02</v>
      </c>
      <c r="L19" s="96" t="str">
        <f>TEXT(MONTH(G19),"00")</f>
        <v>03</v>
      </c>
      <c r="M19" s="96" t="str">
        <f>TEXT(G19,"MMMM")</f>
        <v>März</v>
      </c>
      <c r="N19" s="96" t="str">
        <f>TEXT(YEAR(G19),"0000")</f>
        <v>1959</v>
      </c>
      <c r="O19" s="96" t="str">
        <f>TEXT(G19,"TTTT")</f>
        <v>Montag</v>
      </c>
      <c r="P19" s="157">
        <f ca="1">DATE(YEAR($J$2),L19,K19)</f>
        <v>45718</v>
      </c>
      <c r="Q19" s="96" t="str">
        <f ca="1">IF($J$2&lt;P19,"Noch kein Geburtstag gehabt","Schon Geburtstag gehabt")</f>
        <v>Schon Geburtstag gehabt</v>
      </c>
    </row>
    <row r="20" spans="1:17" x14ac:dyDescent="0.35">
      <c r="A20" s="5" t="str">
        <f>_xlfn.CONCAT(TEXT(MONTH(G20),"00"),"_",TEXT(DAY(G20),"00"))</f>
        <v>03_02</v>
      </c>
      <c r="B20" s="153" t="str">
        <f>_xlfn.CONCAT(K20,".",M20)</f>
        <v>02.März</v>
      </c>
      <c r="C20" s="5" t="str">
        <f>N20</f>
        <v>1994</v>
      </c>
      <c r="D20" s="5" t="str">
        <f>O20</f>
        <v>Mittwoch</v>
      </c>
      <c r="E20" s="154">
        <f t="shared" ca="1" si="0"/>
        <v>31</v>
      </c>
      <c r="F20" s="155">
        <f t="shared" ca="1" si="1"/>
        <v>31</v>
      </c>
      <c r="G20" s="156">
        <v>34395</v>
      </c>
      <c r="H20" s="5" t="s">
        <v>140</v>
      </c>
      <c r="I20" s="5" t="s">
        <v>149</v>
      </c>
      <c r="J20" s="5" t="s">
        <v>144</v>
      </c>
      <c r="K20" s="96" t="str">
        <f>TEXT(DAY(G20),"00")</f>
        <v>02</v>
      </c>
      <c r="L20" s="96" t="str">
        <f>TEXT(MONTH(G20),"00")</f>
        <v>03</v>
      </c>
      <c r="M20" s="96" t="str">
        <f>TEXT(G20,"MMMM")</f>
        <v>März</v>
      </c>
      <c r="N20" s="96" t="str">
        <f>TEXT(YEAR(G20),"0000")</f>
        <v>1994</v>
      </c>
      <c r="O20" s="96" t="str">
        <f>TEXT(G20,"TTTT")</f>
        <v>Mittwoch</v>
      </c>
      <c r="P20" s="157">
        <f ca="1">DATE(YEAR($J$2),L20,K20)</f>
        <v>45718</v>
      </c>
      <c r="Q20" s="96" t="str">
        <f ca="1">IF($J$2&lt;P20,"Noch kein Geburtstag gehabt","Schon Geburtstag gehabt")</f>
        <v>Schon Geburtstag gehabt</v>
      </c>
    </row>
    <row r="21" spans="1:17" x14ac:dyDescent="0.35">
      <c r="A21" s="5" t="str">
        <f>_xlfn.CONCAT(TEXT(MONTH(G21),"00"),"_",TEXT(DAY(G21),"00"))</f>
        <v>04_10</v>
      </c>
      <c r="B21" s="153" t="str">
        <f>_xlfn.CONCAT(K21,".",M21)</f>
        <v>10.April</v>
      </c>
      <c r="C21" s="5" t="str">
        <f>N21</f>
        <v>2000</v>
      </c>
      <c r="D21" s="5" t="str">
        <f>O21</f>
        <v>Montag</v>
      </c>
      <c r="E21" s="154">
        <f t="shared" ca="1" si="0"/>
        <v>24</v>
      </c>
      <c r="F21" s="155">
        <f t="shared" ca="1" si="1"/>
        <v>25</v>
      </c>
      <c r="G21" s="156">
        <v>36626</v>
      </c>
      <c r="H21" s="5" t="s">
        <v>142</v>
      </c>
      <c r="I21" s="5" t="s">
        <v>143</v>
      </c>
      <c r="J21" s="5" t="s">
        <v>184</v>
      </c>
      <c r="K21" s="96" t="str">
        <f>TEXT(DAY(G21),"00")</f>
        <v>10</v>
      </c>
      <c r="L21" s="96" t="str">
        <f>TEXT(MONTH(G21),"00")</f>
        <v>04</v>
      </c>
      <c r="M21" s="96" t="str">
        <f>TEXT(G21,"MMMM")</f>
        <v>April</v>
      </c>
      <c r="N21" s="96" t="str">
        <f>TEXT(YEAR(G21),"0000")</f>
        <v>2000</v>
      </c>
      <c r="O21" s="96" t="str">
        <f>TEXT(G21,"TTTT")</f>
        <v>Montag</v>
      </c>
      <c r="P21" s="157">
        <f ca="1">DATE(YEAR($J$2),L21,K21)</f>
        <v>45757</v>
      </c>
      <c r="Q21" s="96" t="str">
        <f ca="1">IF($J$2&lt;P21,"Noch kein Geburtstag gehabt","Schon Geburtstag gehabt")</f>
        <v>Noch kein Geburtstag gehabt</v>
      </c>
    </row>
    <row r="22" spans="1:17" x14ac:dyDescent="0.35">
      <c r="A22" s="5" t="str">
        <f>_xlfn.CONCAT(TEXT(MONTH(G22),"00"),"_",TEXT(DAY(G22),"00"))</f>
        <v>07_12</v>
      </c>
      <c r="B22" s="153" t="str">
        <f>_xlfn.CONCAT(K22,".",M22)</f>
        <v>12.Juli</v>
      </c>
      <c r="C22" s="5" t="str">
        <f>N22</f>
        <v>1974</v>
      </c>
      <c r="D22" s="5" t="str">
        <f>O22</f>
        <v>Freitag</v>
      </c>
      <c r="E22" s="154">
        <f t="shared" ca="1" si="0"/>
        <v>50</v>
      </c>
      <c r="F22" s="155">
        <f t="shared" ca="1" si="1"/>
        <v>51</v>
      </c>
      <c r="G22" s="156">
        <v>27222</v>
      </c>
      <c r="H22" s="5" t="s">
        <v>142</v>
      </c>
      <c r="I22" s="5" t="s">
        <v>153</v>
      </c>
      <c r="J22" s="5" t="s">
        <v>194</v>
      </c>
      <c r="K22" s="96" t="str">
        <f>TEXT(DAY(G22),"00")</f>
        <v>12</v>
      </c>
      <c r="L22" s="96" t="str">
        <f>TEXT(MONTH(G22),"00")</f>
        <v>07</v>
      </c>
      <c r="M22" s="96" t="str">
        <f>TEXT(G22,"MMMM")</f>
        <v>Juli</v>
      </c>
      <c r="N22" s="96" t="str">
        <f>TEXT(YEAR(G22),"0000")</f>
        <v>1974</v>
      </c>
      <c r="O22" s="96" t="str">
        <f>TEXT(G22,"TTTT")</f>
        <v>Freitag</v>
      </c>
      <c r="P22" s="157">
        <f ca="1">DATE(YEAR($J$2),L22,K22)</f>
        <v>45850</v>
      </c>
      <c r="Q22" s="96" t="str">
        <f ca="1">IF($J$2&lt;P22,"Noch kein Geburtstag gehabt","Schon Geburtstag gehabt")</f>
        <v>Noch kein Geburtstag gehabt</v>
      </c>
    </row>
    <row r="23" spans="1:17" x14ac:dyDescent="0.35">
      <c r="A23" s="5" t="str">
        <f>_xlfn.CONCAT(TEXT(MONTH(G23),"00"),"_",TEXT(DAY(G23),"00"))</f>
        <v>08_05</v>
      </c>
      <c r="B23" s="153" t="str">
        <f>_xlfn.CONCAT(K23,".",M23)</f>
        <v>05.August</v>
      </c>
      <c r="C23" s="5" t="str">
        <f>N23</f>
        <v>1960</v>
      </c>
      <c r="D23" s="5" t="str">
        <f>O23</f>
        <v>Freitag</v>
      </c>
      <c r="E23" s="154">
        <f t="shared" ca="1" si="0"/>
        <v>64</v>
      </c>
      <c r="F23" s="155">
        <f t="shared" ca="1" si="1"/>
        <v>65</v>
      </c>
      <c r="G23" s="156">
        <v>22133</v>
      </c>
      <c r="H23" s="5" t="s">
        <v>140</v>
      </c>
      <c r="I23" s="5" t="s">
        <v>168</v>
      </c>
      <c r="J23" s="5" t="s">
        <v>192</v>
      </c>
      <c r="K23" s="96" t="str">
        <f>TEXT(DAY(G23),"00")</f>
        <v>05</v>
      </c>
      <c r="L23" s="96" t="str">
        <f>TEXT(MONTH(G23),"00")</f>
        <v>08</v>
      </c>
      <c r="M23" s="96" t="str">
        <f>TEXT(G23,"MMMM")</f>
        <v>August</v>
      </c>
      <c r="N23" s="96" t="str">
        <f>TEXT(YEAR(G23),"0000")</f>
        <v>1960</v>
      </c>
      <c r="O23" s="96" t="str">
        <f>TEXT(G23,"TTTT")</f>
        <v>Freitag</v>
      </c>
      <c r="P23" s="157">
        <f ca="1">DATE(YEAR($J$2),L23,K23)</f>
        <v>45874</v>
      </c>
      <c r="Q23" s="96" t="str">
        <f ca="1">IF($J$2&lt;P23,"Noch kein Geburtstag gehabt","Schon Geburtstag gehabt")</f>
        <v>Noch kein Geburtstag gehabt</v>
      </c>
    </row>
    <row r="24" spans="1:17" x14ac:dyDescent="0.35">
      <c r="A24" s="5" t="str">
        <f>_xlfn.CONCAT(TEXT(MONTH(G24),"00"),"_",TEXT(DAY(G24),"00"))</f>
        <v>08_12</v>
      </c>
      <c r="B24" s="153" t="str">
        <f>_xlfn.CONCAT(K24,".",M24)</f>
        <v>12.August</v>
      </c>
      <c r="C24" s="5" t="str">
        <f>N24</f>
        <v>1969</v>
      </c>
      <c r="D24" s="5" t="str">
        <f>O24</f>
        <v>Dienstag</v>
      </c>
      <c r="E24" s="154">
        <f t="shared" ca="1" si="0"/>
        <v>55</v>
      </c>
      <c r="F24" s="155">
        <f t="shared" ca="1" si="1"/>
        <v>56</v>
      </c>
      <c r="G24" s="156">
        <v>25427</v>
      </c>
      <c r="H24" s="5" t="s">
        <v>142</v>
      </c>
      <c r="I24" s="5" t="s">
        <v>172</v>
      </c>
      <c r="J24" s="5" t="s">
        <v>147</v>
      </c>
      <c r="K24" s="96" t="str">
        <f>TEXT(DAY(G24),"00")</f>
        <v>12</v>
      </c>
      <c r="L24" s="96" t="str">
        <f>TEXT(MONTH(G24),"00")</f>
        <v>08</v>
      </c>
      <c r="M24" s="96" t="str">
        <f>TEXT(G24,"MMMM")</f>
        <v>August</v>
      </c>
      <c r="N24" s="96" t="str">
        <f>TEXT(YEAR(G24),"0000")</f>
        <v>1969</v>
      </c>
      <c r="O24" s="96" t="str">
        <f>TEXT(G24,"TTTT")</f>
        <v>Dienstag</v>
      </c>
      <c r="P24" s="157">
        <f ca="1">DATE(YEAR($J$2),L24,K24)</f>
        <v>45881</v>
      </c>
      <c r="Q24" s="96" t="str">
        <f ca="1">IF($J$2&lt;P24,"Noch kein Geburtstag gehabt","Schon Geburtstag gehabt")</f>
        <v>Noch kein Geburtstag gehabt</v>
      </c>
    </row>
    <row r="25" spans="1:17" x14ac:dyDescent="0.35">
      <c r="A25" s="5" t="str">
        <f>_xlfn.CONCAT(TEXT(MONTH(G25),"00"),"_",TEXT(DAY(G25),"00"))</f>
        <v>08_13</v>
      </c>
      <c r="B25" s="153" t="str">
        <f>_xlfn.CONCAT(K25,".",M25)</f>
        <v>13.August</v>
      </c>
      <c r="C25" s="5" t="str">
        <f>N25</f>
        <v>1942</v>
      </c>
      <c r="D25" s="5" t="str">
        <f>O25</f>
        <v>Donnerstag</v>
      </c>
      <c r="E25" s="154">
        <f t="shared" ca="1" si="0"/>
        <v>82</v>
      </c>
      <c r="F25" s="155">
        <f t="shared" ca="1" si="1"/>
        <v>83</v>
      </c>
      <c r="G25" s="156">
        <v>15566</v>
      </c>
      <c r="H25" s="5" t="s">
        <v>142</v>
      </c>
      <c r="I25" s="5" t="s">
        <v>173</v>
      </c>
      <c r="J25" s="5" t="s">
        <v>180</v>
      </c>
      <c r="K25" s="96" t="str">
        <f>TEXT(DAY(G25),"00")</f>
        <v>13</v>
      </c>
      <c r="L25" s="96" t="str">
        <f>TEXT(MONTH(G25),"00")</f>
        <v>08</v>
      </c>
      <c r="M25" s="96" t="str">
        <f>TEXT(G25,"MMMM")</f>
        <v>August</v>
      </c>
      <c r="N25" s="96" t="str">
        <f>TEXT(YEAR(G25),"0000")</f>
        <v>1942</v>
      </c>
      <c r="O25" s="96" t="str">
        <f>TEXT(G25,"TTTT")</f>
        <v>Donnerstag</v>
      </c>
      <c r="P25" s="157">
        <f ca="1">DATE(YEAR($J$2),L25,K25)</f>
        <v>45882</v>
      </c>
      <c r="Q25" s="96" t="str">
        <f ca="1">IF($J$2&lt;P25,"Noch kein Geburtstag gehabt","Schon Geburtstag gehabt")</f>
        <v>Noch kein Geburtstag gehabt</v>
      </c>
    </row>
    <row r="26" spans="1:17" x14ac:dyDescent="0.35">
      <c r="A26" s="5" t="str">
        <f>_xlfn.CONCAT(TEXT(MONTH(G26),"00"),"_",TEXT(DAY(G26),"00"))</f>
        <v>09_12</v>
      </c>
      <c r="B26" s="153" t="str">
        <f>_xlfn.CONCAT(K26,".",M26)</f>
        <v>12.September</v>
      </c>
      <c r="C26" s="5" t="str">
        <f>N26</f>
        <v>1969</v>
      </c>
      <c r="D26" s="5" t="str">
        <f>O26</f>
        <v>Freitag</v>
      </c>
      <c r="E26" s="154">
        <f t="shared" ca="1" si="0"/>
        <v>55</v>
      </c>
      <c r="F26" s="155">
        <f t="shared" ca="1" si="1"/>
        <v>56</v>
      </c>
      <c r="G26" s="156">
        <v>25458</v>
      </c>
      <c r="H26" s="5" t="s">
        <v>140</v>
      </c>
      <c r="I26" s="5" t="s">
        <v>171</v>
      </c>
      <c r="J26" s="5" t="s">
        <v>147</v>
      </c>
      <c r="K26" s="96" t="str">
        <f>TEXT(DAY(G26),"00")</f>
        <v>12</v>
      </c>
      <c r="L26" s="96" t="str">
        <f>TEXT(MONTH(G26),"00")</f>
        <v>09</v>
      </c>
      <c r="M26" s="96" t="str">
        <f>TEXT(G26,"MMMM")</f>
        <v>September</v>
      </c>
      <c r="N26" s="96" t="str">
        <f>TEXT(YEAR(G26),"0000")</f>
        <v>1969</v>
      </c>
      <c r="O26" s="96" t="str">
        <f>TEXT(G26,"TTTT")</f>
        <v>Freitag</v>
      </c>
      <c r="P26" s="157">
        <f ca="1">DATE(YEAR($J$2),L26,K26)</f>
        <v>45912</v>
      </c>
      <c r="Q26" s="96" t="str">
        <f ca="1">IF($J$2&lt;P26,"Noch kein Geburtstag gehabt","Schon Geburtstag gehabt")</f>
        <v>Noch kein Geburtstag gehabt</v>
      </c>
    </row>
    <row r="27" spans="1:17" x14ac:dyDescent="0.35">
      <c r="A27" s="5" t="str">
        <f>_xlfn.CONCAT(TEXT(MONTH(G27),"00"),"_",TEXT(DAY(G27),"00"))</f>
        <v>09_16</v>
      </c>
      <c r="B27" s="153" t="str">
        <f>_xlfn.CONCAT(K27,".",M27)</f>
        <v>16.September</v>
      </c>
      <c r="C27" s="5" t="str">
        <f>N27</f>
        <v>1961</v>
      </c>
      <c r="D27" s="5" t="str">
        <f>O27</f>
        <v>Samstag</v>
      </c>
      <c r="E27" s="154">
        <f t="shared" ca="1" si="0"/>
        <v>63</v>
      </c>
      <c r="F27" s="155">
        <f t="shared" ca="1" si="1"/>
        <v>64</v>
      </c>
      <c r="G27" s="156">
        <v>22540</v>
      </c>
      <c r="H27" s="5" t="s">
        <v>140</v>
      </c>
      <c r="I27" s="5" t="s">
        <v>182</v>
      </c>
      <c r="J27" s="5" t="s">
        <v>147</v>
      </c>
      <c r="K27" s="96" t="str">
        <f>TEXT(DAY(G27),"00")</f>
        <v>16</v>
      </c>
      <c r="L27" s="96" t="str">
        <f>TEXT(MONTH(G27),"00")</f>
        <v>09</v>
      </c>
      <c r="M27" s="96" t="str">
        <f>TEXT(G27,"MMMM")</f>
        <v>September</v>
      </c>
      <c r="N27" s="96" t="str">
        <f>TEXT(YEAR(G27),"0000")</f>
        <v>1961</v>
      </c>
      <c r="O27" s="96" t="str">
        <f>TEXT(G27,"TTTT")</f>
        <v>Samstag</v>
      </c>
      <c r="P27" s="157">
        <f ca="1">DATE(YEAR($J$2),L27,K27)</f>
        <v>45916</v>
      </c>
      <c r="Q27" s="96" t="str">
        <f ca="1">IF($J$2&lt;P27,"Noch kein Geburtstag gehabt","Schon Geburtstag gehabt")</f>
        <v>Noch kein Geburtstag gehabt</v>
      </c>
    </row>
    <row r="28" spans="1:17" x14ac:dyDescent="0.35">
      <c r="A28" s="5" t="str">
        <f>_xlfn.CONCAT(TEXT(MONTH(G28),"00"),"_",TEXT(DAY(G28),"00"))</f>
        <v>10_10</v>
      </c>
      <c r="B28" s="153" t="str">
        <f>_xlfn.CONCAT(K28,".",M28)</f>
        <v>10.Oktober</v>
      </c>
      <c r="C28" s="5" t="str">
        <f>N28</f>
        <v>1940</v>
      </c>
      <c r="D28" s="5" t="str">
        <f>O28</f>
        <v>Donnerstag</v>
      </c>
      <c r="E28" s="154">
        <f t="shared" ca="1" si="0"/>
        <v>84</v>
      </c>
      <c r="F28" s="155">
        <f t="shared" ca="1" si="1"/>
        <v>85</v>
      </c>
      <c r="G28" s="156">
        <v>14894</v>
      </c>
      <c r="H28" s="5" t="s">
        <v>142</v>
      </c>
      <c r="I28" s="5" t="s">
        <v>163</v>
      </c>
      <c r="J28" s="5" t="s">
        <v>189</v>
      </c>
      <c r="K28" s="96" t="str">
        <f>TEXT(DAY(G28),"00")</f>
        <v>10</v>
      </c>
      <c r="L28" s="96" t="str">
        <f>TEXT(MONTH(G28),"00")</f>
        <v>10</v>
      </c>
      <c r="M28" s="96" t="str">
        <f>TEXT(G28,"MMMM")</f>
        <v>Oktober</v>
      </c>
      <c r="N28" s="96" t="str">
        <f>TEXT(YEAR(G28),"0000")</f>
        <v>1940</v>
      </c>
      <c r="O28" s="96" t="str">
        <f>TEXT(G28,"TTTT")</f>
        <v>Donnerstag</v>
      </c>
      <c r="P28" s="157">
        <f ca="1">DATE(YEAR($J$2),L28,K28)</f>
        <v>45940</v>
      </c>
      <c r="Q28" s="96" t="str">
        <f ca="1">IF($J$2&lt;P28,"Noch kein Geburtstag gehabt","Schon Geburtstag gehabt")</f>
        <v>Noch kein Geburtstag gehabt</v>
      </c>
    </row>
    <row r="29" spans="1:17" x14ac:dyDescent="0.35">
      <c r="A29" s="5" t="str">
        <f>_xlfn.CONCAT(TEXT(MONTH(G29),"00"),"_",TEXT(DAY(G29),"00"))</f>
        <v>10_12</v>
      </c>
      <c r="B29" s="153" t="str">
        <f>_xlfn.CONCAT(K29,".",M29)</f>
        <v>12.Oktober</v>
      </c>
      <c r="C29" s="5" t="str">
        <f>N29</f>
        <v>1942</v>
      </c>
      <c r="D29" s="5" t="str">
        <f>O29</f>
        <v>Montag</v>
      </c>
      <c r="E29" s="154">
        <f t="shared" ca="1" si="0"/>
        <v>82</v>
      </c>
      <c r="F29" s="155">
        <f t="shared" ca="1" si="1"/>
        <v>83</v>
      </c>
      <c r="G29" s="156">
        <v>15626</v>
      </c>
      <c r="H29" s="5" t="s">
        <v>142</v>
      </c>
      <c r="I29" s="5" t="s">
        <v>164</v>
      </c>
      <c r="J29" s="5" t="s">
        <v>180</v>
      </c>
      <c r="K29" s="96" t="str">
        <f>TEXT(DAY(G29),"00")</f>
        <v>12</v>
      </c>
      <c r="L29" s="96" t="str">
        <f>TEXT(MONTH(G29),"00")</f>
        <v>10</v>
      </c>
      <c r="M29" s="96" t="str">
        <f>TEXT(G29,"MMMM")</f>
        <v>Oktober</v>
      </c>
      <c r="N29" s="96" t="str">
        <f>TEXT(YEAR(G29),"0000")</f>
        <v>1942</v>
      </c>
      <c r="O29" s="96" t="str">
        <f>TEXT(G29,"TTTT")</f>
        <v>Montag</v>
      </c>
      <c r="P29" s="157">
        <f ca="1">DATE(YEAR($J$2),L29,K29)</f>
        <v>45942</v>
      </c>
      <c r="Q29" s="96" t="str">
        <f ca="1">IF($J$2&lt;P29,"Noch kein Geburtstag gehabt","Schon Geburtstag gehabt")</f>
        <v>Noch kein Geburtstag gehabt</v>
      </c>
    </row>
    <row r="30" spans="1:17" x14ac:dyDescent="0.35">
      <c r="A30" s="5" t="str">
        <f>_xlfn.CONCAT(TEXT(MONTH(G30),"00"),"_",TEXT(DAY(G30),"00"))</f>
        <v>10_14</v>
      </c>
      <c r="B30" s="153" t="str">
        <f>_xlfn.CONCAT(K30,".",M30)</f>
        <v>14.Oktober</v>
      </c>
      <c r="C30" s="5" t="str">
        <f>N30</f>
        <v>1984</v>
      </c>
      <c r="D30" s="5" t="str">
        <f>O30</f>
        <v>Sonntag</v>
      </c>
      <c r="E30" s="154">
        <f t="shared" ca="1" si="0"/>
        <v>40</v>
      </c>
      <c r="F30" s="155">
        <f t="shared" ca="1" si="1"/>
        <v>41</v>
      </c>
      <c r="G30" s="156">
        <v>30969</v>
      </c>
      <c r="H30" s="5" t="s">
        <v>140</v>
      </c>
      <c r="I30" s="5" t="s">
        <v>177</v>
      </c>
      <c r="J30" s="5" t="s">
        <v>147</v>
      </c>
      <c r="K30" s="96" t="str">
        <f>TEXT(DAY(G30),"00")</f>
        <v>14</v>
      </c>
      <c r="L30" s="96" t="str">
        <f>TEXT(MONTH(G30),"00")</f>
        <v>10</v>
      </c>
      <c r="M30" s="96" t="str">
        <f>TEXT(G30,"MMMM")</f>
        <v>Oktober</v>
      </c>
      <c r="N30" s="96" t="str">
        <f>TEXT(YEAR(G30),"0000")</f>
        <v>1984</v>
      </c>
      <c r="O30" s="96" t="str">
        <f>TEXT(G30,"TTTT")</f>
        <v>Sonntag</v>
      </c>
      <c r="P30" s="157">
        <f ca="1">DATE(YEAR($J$2),L30,K30)</f>
        <v>45944</v>
      </c>
      <c r="Q30" s="96" t="str">
        <f ca="1">IF($J$2&lt;P30,"Noch kein Geburtstag gehabt","Schon Geburtstag gehabt")</f>
        <v>Noch kein Geburtstag gehabt</v>
      </c>
    </row>
    <row r="31" spans="1:17" x14ac:dyDescent="0.35">
      <c r="A31" s="5" t="str">
        <f>_xlfn.CONCAT(TEXT(MONTH(G31),"00"),"_",TEXT(DAY(G31),"00"))</f>
        <v>10_15</v>
      </c>
      <c r="B31" s="153" t="str">
        <f>_xlfn.CONCAT(K31,".",M31)</f>
        <v>15.Oktober</v>
      </c>
      <c r="C31" s="5" t="str">
        <f>N31</f>
        <v>1961</v>
      </c>
      <c r="D31" s="5" t="str">
        <f>O31</f>
        <v>Sonntag</v>
      </c>
      <c r="E31" s="154">
        <f t="shared" ca="1" si="0"/>
        <v>63</v>
      </c>
      <c r="F31" s="155">
        <f t="shared" ca="1" si="1"/>
        <v>64</v>
      </c>
      <c r="G31" s="156">
        <v>22569</v>
      </c>
      <c r="H31" s="5" t="s">
        <v>142</v>
      </c>
      <c r="I31" s="5" t="s">
        <v>181</v>
      </c>
      <c r="J31" s="5" t="s">
        <v>197</v>
      </c>
      <c r="K31" s="96" t="str">
        <f>TEXT(DAY(G31),"00")</f>
        <v>15</v>
      </c>
      <c r="L31" s="96" t="str">
        <f>TEXT(MONTH(G31),"00")</f>
        <v>10</v>
      </c>
      <c r="M31" s="96" t="str">
        <f>TEXT(G31,"MMMM")</f>
        <v>Oktober</v>
      </c>
      <c r="N31" s="96" t="str">
        <f>TEXT(YEAR(G31),"0000")</f>
        <v>1961</v>
      </c>
      <c r="O31" s="96" t="str">
        <f>TEXT(G31,"TTTT")</f>
        <v>Sonntag</v>
      </c>
      <c r="P31" s="157">
        <f ca="1">DATE(YEAR($J$2),L31,K31)</f>
        <v>45945</v>
      </c>
      <c r="Q31" s="96" t="str">
        <f ca="1">IF($J$2&lt;P31,"Noch kein Geburtstag gehabt","Schon Geburtstag gehabt")</f>
        <v>Noch kein Geburtstag gehabt</v>
      </c>
    </row>
    <row r="32" spans="1:17" x14ac:dyDescent="0.35">
      <c r="A32" s="5" t="str">
        <f>_xlfn.CONCAT(TEXT(MONTH(G32),"00"),"_",TEXT(DAY(G32),"00"))</f>
        <v>11_10</v>
      </c>
      <c r="B32" s="153" t="str">
        <f>_xlfn.CONCAT(K32,".",M32)</f>
        <v>10.November</v>
      </c>
      <c r="C32" s="5" t="str">
        <f>N32</f>
        <v>1941</v>
      </c>
      <c r="D32" s="5" t="str">
        <f>O32</f>
        <v>Montag</v>
      </c>
      <c r="E32" s="154">
        <f t="shared" ca="1" si="0"/>
        <v>83</v>
      </c>
      <c r="F32" s="155">
        <f t="shared" ca="1" si="1"/>
        <v>84</v>
      </c>
      <c r="G32" s="156">
        <v>15290</v>
      </c>
      <c r="H32" s="5" t="s">
        <v>142</v>
      </c>
      <c r="I32" s="5" t="s">
        <v>164</v>
      </c>
      <c r="J32" s="5" t="s">
        <v>190</v>
      </c>
      <c r="K32" s="96" t="str">
        <f>TEXT(DAY(G32),"00")</f>
        <v>10</v>
      </c>
      <c r="L32" s="96" t="str">
        <f>TEXT(MONTH(G32),"00")</f>
        <v>11</v>
      </c>
      <c r="M32" s="96" t="str">
        <f>TEXT(G32,"MMMM")</f>
        <v>November</v>
      </c>
      <c r="N32" s="96" t="str">
        <f>TEXT(YEAR(G32),"0000")</f>
        <v>1941</v>
      </c>
      <c r="O32" s="96" t="str">
        <f>TEXT(G32,"TTTT")</f>
        <v>Montag</v>
      </c>
      <c r="P32" s="157">
        <f ca="1">DATE(YEAR($J$2),L32,K32)</f>
        <v>45971</v>
      </c>
      <c r="Q32" s="96" t="str">
        <f ca="1">IF($J$2&lt;P32,"Noch kein Geburtstag gehabt","Schon Geburtstag gehabt")</f>
        <v>Noch kein Geburtstag gehabt</v>
      </c>
    </row>
    <row r="33" spans="1:17" x14ac:dyDescent="0.35">
      <c r="A33" s="5" t="str">
        <f>_xlfn.CONCAT(TEXT(MONTH(G33),"00"),"_",TEXT(DAY(G33),"00"))</f>
        <v>12_10</v>
      </c>
      <c r="B33" s="153" t="str">
        <f>_xlfn.CONCAT(K33,".",M33)</f>
        <v>10.Dezember</v>
      </c>
      <c r="C33" s="5" t="str">
        <f>N33</f>
        <v>1968</v>
      </c>
      <c r="D33" s="5" t="str">
        <f>O33</f>
        <v>Dienstag</v>
      </c>
      <c r="E33" s="154">
        <f t="shared" ca="1" si="0"/>
        <v>56</v>
      </c>
      <c r="F33" s="155">
        <f t="shared" ca="1" si="1"/>
        <v>57</v>
      </c>
      <c r="G33" s="156">
        <v>25182</v>
      </c>
      <c r="H33" s="5" t="s">
        <v>142</v>
      </c>
      <c r="I33" s="5" t="s">
        <v>165</v>
      </c>
      <c r="J33" s="5" t="s">
        <v>144</v>
      </c>
      <c r="K33" s="96" t="str">
        <f>TEXT(DAY(G33),"00")</f>
        <v>10</v>
      </c>
      <c r="L33" s="96" t="str">
        <f>TEXT(MONTH(G33),"00")</f>
        <v>12</v>
      </c>
      <c r="M33" s="96" t="str">
        <f>TEXT(G33,"MMMM")</f>
        <v>Dezember</v>
      </c>
      <c r="N33" s="96" t="str">
        <f>TEXT(YEAR(G33),"0000")</f>
        <v>1968</v>
      </c>
      <c r="O33" s="96" t="str">
        <f>TEXT(G33,"TTTT")</f>
        <v>Dienstag</v>
      </c>
      <c r="P33" s="157">
        <f ca="1">DATE(YEAR($J$2),L33,K33)</f>
        <v>46001</v>
      </c>
      <c r="Q33" s="96" t="str">
        <f ca="1">IF($J$2&lt;P33,"Noch kein Geburtstag gehabt","Schon Geburtstag gehabt")</f>
        <v>Noch kein Geburtstag gehabt</v>
      </c>
    </row>
    <row r="34" spans="1:17" x14ac:dyDescent="0.35">
      <c r="A34" s="5" t="str">
        <f>_xlfn.CONCAT(TEXT(MONTH(G34),"00"),"_",TEXT(DAY(G34),"00"))</f>
        <v>12_16</v>
      </c>
      <c r="B34" s="153" t="str">
        <f>_xlfn.CONCAT(K34,".",M34)</f>
        <v>16.Dezember</v>
      </c>
      <c r="C34" s="5" t="str">
        <f>N34</f>
        <v>1994</v>
      </c>
      <c r="D34" s="5" t="str">
        <f>O34</f>
        <v>Freitag</v>
      </c>
      <c r="E34" s="154">
        <f t="shared" ca="1" si="0"/>
        <v>30</v>
      </c>
      <c r="F34" s="155">
        <f t="shared" ca="1" si="1"/>
        <v>31</v>
      </c>
      <c r="G34" s="156">
        <v>34684</v>
      </c>
      <c r="H34" s="5" t="s">
        <v>142</v>
      </c>
      <c r="I34" s="5" t="s">
        <v>183</v>
      </c>
      <c r="J34" s="5" t="s">
        <v>144</v>
      </c>
      <c r="K34" s="96" t="str">
        <f>TEXT(DAY(G34),"00")</f>
        <v>16</v>
      </c>
      <c r="L34" s="96" t="str">
        <f>TEXT(MONTH(G34),"00")</f>
        <v>12</v>
      </c>
      <c r="M34" s="96" t="str">
        <f>TEXT(G34,"MMMM")</f>
        <v>Dezember</v>
      </c>
      <c r="N34" s="96" t="str">
        <f>TEXT(YEAR(G34),"0000")</f>
        <v>1994</v>
      </c>
      <c r="O34" s="96" t="str">
        <f>TEXT(G34,"TTTT")</f>
        <v>Freitag</v>
      </c>
      <c r="P34" s="157">
        <f ca="1">DATE(YEAR($J$2),L34,K34)</f>
        <v>46007</v>
      </c>
      <c r="Q34" s="96" t="str">
        <f ca="1">IF($J$2&lt;P34,"Noch kein Geburtstag gehabt","Schon Geburtstag gehabt")</f>
        <v>Noch kein Geburtstag gehabt</v>
      </c>
    </row>
    <row r="35" spans="1:17" s="150" customFormat="1" x14ac:dyDescent="0.35"/>
    <row r="36" spans="1:17" s="150" customFormat="1" x14ac:dyDescent="0.35"/>
    <row r="37" spans="1:17" s="150" customFormat="1" x14ac:dyDescent="0.35"/>
    <row r="38" spans="1:17" s="150" customFormat="1" x14ac:dyDescent="0.35"/>
    <row r="39" spans="1:17" s="150" customFormat="1" x14ac:dyDescent="0.35"/>
    <row r="40" spans="1:17" s="150" customFormat="1" x14ac:dyDescent="0.35"/>
    <row r="41" spans="1:17" s="150" customFormat="1" x14ac:dyDescent="0.35"/>
    <row r="42" spans="1:17" s="150" customFormat="1" x14ac:dyDescent="0.35"/>
    <row r="43" spans="1:17" s="150" customFormat="1" x14ac:dyDescent="0.35"/>
    <row r="44" spans="1:17" s="150" customFormat="1" x14ac:dyDescent="0.35"/>
    <row r="45" spans="1:17" s="150" customFormat="1" x14ac:dyDescent="0.35"/>
    <row r="46" spans="1:17" s="150" customFormat="1" x14ac:dyDescent="0.35"/>
    <row r="47" spans="1:17" s="150" customFormat="1" x14ac:dyDescent="0.35"/>
    <row r="48" spans="1:17" s="150" customFormat="1" x14ac:dyDescent="0.35"/>
    <row r="49" s="150" customFormat="1" x14ac:dyDescent="0.35"/>
    <row r="50" s="150" customFormat="1" x14ac:dyDescent="0.35"/>
    <row r="51" s="150" customFormat="1" x14ac:dyDescent="0.35"/>
    <row r="52" s="150" customFormat="1" x14ac:dyDescent="0.35"/>
    <row r="53" s="150" customFormat="1" x14ac:dyDescent="0.35"/>
    <row r="54" s="150" customFormat="1" x14ac:dyDescent="0.35"/>
    <row r="55" s="150" customFormat="1" x14ac:dyDescent="0.35"/>
    <row r="56" s="150" customFormat="1" x14ac:dyDescent="0.35"/>
    <row r="57" s="150" customFormat="1" x14ac:dyDescent="0.35"/>
    <row r="58" s="150" customFormat="1" x14ac:dyDescent="0.35"/>
    <row r="59" s="150" customFormat="1" x14ac:dyDescent="0.35"/>
    <row r="60" s="150" customFormat="1" x14ac:dyDescent="0.35"/>
    <row r="61" s="150" customFormat="1" x14ac:dyDescent="0.35"/>
    <row r="62" s="150" customFormat="1" x14ac:dyDescent="0.35"/>
    <row r="63" s="150" customFormat="1" x14ac:dyDescent="0.35"/>
    <row r="64" s="150" customFormat="1" x14ac:dyDescent="0.35"/>
    <row r="65" s="150" customFormat="1" x14ac:dyDescent="0.35"/>
    <row r="66" s="150" customFormat="1" x14ac:dyDescent="0.35"/>
    <row r="67" s="150" customFormat="1" x14ac:dyDescent="0.35"/>
    <row r="68" s="150" customFormat="1" x14ac:dyDescent="0.35"/>
    <row r="69" s="150" customFormat="1" x14ac:dyDescent="0.35"/>
    <row r="70" s="150" customFormat="1" x14ac:dyDescent="0.35"/>
    <row r="71" s="150" customFormat="1" x14ac:dyDescent="0.35"/>
    <row r="72" s="150" customFormat="1" x14ac:dyDescent="0.35"/>
    <row r="73" s="150" customFormat="1" x14ac:dyDescent="0.35"/>
    <row r="74" s="150" customFormat="1" x14ac:dyDescent="0.35"/>
    <row r="75" s="150" customFormat="1" x14ac:dyDescent="0.35"/>
    <row r="76" s="150" customFormat="1" x14ac:dyDescent="0.35"/>
    <row r="77" s="150" customFormat="1" x14ac:dyDescent="0.35"/>
    <row r="78" s="150" customFormat="1" x14ac:dyDescent="0.35"/>
    <row r="79" s="150" customFormat="1" x14ac:dyDescent="0.35"/>
    <row r="80" s="150" customFormat="1" x14ac:dyDescent="0.35"/>
    <row r="81" s="150" customFormat="1" x14ac:dyDescent="0.35"/>
    <row r="82" s="150" customFormat="1" x14ac:dyDescent="0.35"/>
    <row r="83" s="150" customFormat="1" x14ac:dyDescent="0.35"/>
    <row r="84" s="150" customFormat="1" x14ac:dyDescent="0.35"/>
    <row r="85" s="150" customFormat="1" x14ac:dyDescent="0.35"/>
    <row r="86" s="150" customFormat="1" x14ac:dyDescent="0.35"/>
    <row r="87" s="150" customFormat="1" x14ac:dyDescent="0.35"/>
    <row r="88" s="150" customFormat="1" x14ac:dyDescent="0.35"/>
    <row r="89" s="150" customFormat="1" x14ac:dyDescent="0.35"/>
    <row r="90" s="150" customFormat="1" x14ac:dyDescent="0.35"/>
    <row r="91" s="150" customFormat="1" x14ac:dyDescent="0.35"/>
    <row r="92" s="150" customFormat="1" x14ac:dyDescent="0.35"/>
    <row r="93" s="150" customFormat="1" x14ac:dyDescent="0.35"/>
    <row r="94" s="150" customFormat="1" x14ac:dyDescent="0.35"/>
    <row r="95" s="150" customFormat="1" x14ac:dyDescent="0.35"/>
    <row r="96" s="150" customFormat="1" x14ac:dyDescent="0.35"/>
    <row r="97" spans="2:10" s="150" customFormat="1" x14ac:dyDescent="0.35"/>
    <row r="98" spans="2:10" s="150" customFormat="1" x14ac:dyDescent="0.35"/>
    <row r="99" spans="2:10" s="150" customFormat="1" x14ac:dyDescent="0.35"/>
    <row r="100" spans="2:10" s="150" customFormat="1" x14ac:dyDescent="0.35"/>
    <row r="101" spans="2:10" s="150" customFormat="1" x14ac:dyDescent="0.35">
      <c r="B101"/>
      <c r="C101"/>
      <c r="D101"/>
      <c r="E101"/>
      <c r="F101"/>
      <c r="G101"/>
      <c r="H101"/>
      <c r="I101"/>
      <c r="J101"/>
    </row>
  </sheetData>
  <autoFilter ref="A4:Q4" xr:uid="{1841BF1A-9A03-4CA3-9AB4-14BC2465827D}">
    <sortState xmlns:xlrd2="http://schemas.microsoft.com/office/spreadsheetml/2017/richdata2" ref="A5:Q35">
      <sortCondition ref="A4"/>
    </sortState>
  </autoFilter>
  <sortState xmlns:xlrd2="http://schemas.microsoft.com/office/spreadsheetml/2017/richdata2" ref="A5:Q34">
    <sortCondition ref="A5:A34"/>
  </sortState>
  <conditionalFormatting sqref="B5:B34">
    <cfRule type="expression" dxfId="1" priority="1">
      <formula>IF(Q5="Noch kein Geburtstag gehabt",TRUE,FALSE)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252B-2021-43AA-A0DF-2A1C66561B69}">
  <dimension ref="A1:Q101"/>
  <sheetViews>
    <sheetView tabSelected="1" workbookViewId="0">
      <selection activeCell="J43" sqref="J43"/>
    </sheetView>
  </sheetViews>
  <sheetFormatPr baseColWidth="10" defaultRowHeight="14.5" x14ac:dyDescent="0.35"/>
  <cols>
    <col min="2" max="2" width="14.6328125" customWidth="1"/>
    <col min="4" max="4" width="16.81640625" customWidth="1"/>
    <col min="5" max="5" width="14.6328125" customWidth="1"/>
    <col min="6" max="6" width="20.81640625" customWidth="1"/>
    <col min="7" max="7" width="16" customWidth="1"/>
    <col min="10" max="10" width="23.1796875" customWidth="1"/>
    <col min="13" max="13" width="14.453125" customWidth="1"/>
    <col min="15" max="15" width="12.54296875" customWidth="1"/>
    <col min="16" max="16" width="17.6328125" customWidth="1"/>
    <col min="17" max="17" width="26.6328125" customWidth="1"/>
  </cols>
  <sheetData>
    <row r="1" spans="1:17" ht="40" customHeight="1" x14ac:dyDescent="0.35"/>
    <row r="2" spans="1:17" ht="26" x14ac:dyDescent="0.6">
      <c r="C2" s="44" t="s">
        <v>198</v>
      </c>
      <c r="D2" s="44"/>
      <c r="I2" s="41" t="s">
        <v>212</v>
      </c>
      <c r="J2" s="151">
        <v>45754.687945254627</v>
      </c>
    </row>
    <row r="3" spans="1:17" ht="26" x14ac:dyDescent="0.6">
      <c r="C3" s="44"/>
      <c r="D3" s="44"/>
      <c r="I3" s="41"/>
      <c r="J3" s="151"/>
    </row>
    <row r="4" spans="1:17" ht="14.5" customHeight="1" x14ac:dyDescent="0.35">
      <c r="A4" s="152" t="s">
        <v>213</v>
      </c>
      <c r="B4" s="152" t="s">
        <v>201</v>
      </c>
      <c r="C4" s="152" t="s">
        <v>207</v>
      </c>
      <c r="D4" s="152" t="s">
        <v>209</v>
      </c>
      <c r="E4" s="152" t="s">
        <v>200</v>
      </c>
      <c r="F4" s="152" t="s">
        <v>199</v>
      </c>
      <c r="G4" s="152" t="s">
        <v>201</v>
      </c>
      <c r="H4" s="152" t="s">
        <v>202</v>
      </c>
      <c r="I4" s="152" t="s">
        <v>203</v>
      </c>
      <c r="J4" s="152" t="s">
        <v>204</v>
      </c>
      <c r="K4" s="152" t="s">
        <v>206</v>
      </c>
      <c r="L4" s="152" t="s">
        <v>205</v>
      </c>
      <c r="M4" s="152" t="s">
        <v>208</v>
      </c>
      <c r="N4" s="152" t="s">
        <v>207</v>
      </c>
      <c r="O4" s="152" t="s">
        <v>209</v>
      </c>
      <c r="P4" s="152" t="s">
        <v>210</v>
      </c>
      <c r="Q4" s="152" t="s">
        <v>211</v>
      </c>
    </row>
    <row r="5" spans="1:17" ht="14.5" customHeight="1" x14ac:dyDescent="0.35">
      <c r="A5" s="5"/>
      <c r="B5" s="153"/>
      <c r="C5" s="5"/>
      <c r="D5" s="5"/>
      <c r="E5" s="154"/>
      <c r="F5" s="155"/>
      <c r="G5" s="156">
        <v>23012</v>
      </c>
      <c r="H5" s="5" t="s">
        <v>140</v>
      </c>
      <c r="I5" s="5" t="s">
        <v>141</v>
      </c>
      <c r="J5" s="5" t="s">
        <v>180</v>
      </c>
      <c r="K5" s="96"/>
      <c r="L5" s="96"/>
      <c r="M5" s="96"/>
      <c r="N5" s="96"/>
      <c r="O5" s="96"/>
      <c r="P5" s="157"/>
      <c r="Q5" s="96"/>
    </row>
    <row r="6" spans="1:17" ht="14.5" customHeight="1" x14ac:dyDescent="0.35">
      <c r="A6" s="5"/>
      <c r="B6" s="153"/>
      <c r="C6" s="5"/>
      <c r="D6" s="5"/>
      <c r="E6" s="154"/>
      <c r="F6" s="155"/>
      <c r="G6" s="156" t="s">
        <v>145</v>
      </c>
      <c r="H6" s="5" t="s">
        <v>142</v>
      </c>
      <c r="I6" s="5" t="s">
        <v>146</v>
      </c>
      <c r="J6" s="5" t="s">
        <v>147</v>
      </c>
      <c r="K6" s="96"/>
      <c r="L6" s="96"/>
      <c r="M6" s="96"/>
      <c r="N6" s="96"/>
      <c r="O6" s="96"/>
      <c r="P6" s="157"/>
      <c r="Q6" s="96"/>
    </row>
    <row r="7" spans="1:17" ht="14.5" customHeight="1" x14ac:dyDescent="0.35">
      <c r="A7" s="5"/>
      <c r="B7" s="153"/>
      <c r="C7" s="5"/>
      <c r="D7" s="5"/>
      <c r="E7" s="154"/>
      <c r="F7" s="155"/>
      <c r="G7" s="156" t="s">
        <v>150</v>
      </c>
      <c r="H7" s="5" t="s">
        <v>142</v>
      </c>
      <c r="I7" s="5" t="s">
        <v>151</v>
      </c>
      <c r="J7" s="5" t="s">
        <v>144</v>
      </c>
      <c r="K7" s="96"/>
      <c r="L7" s="96"/>
      <c r="M7" s="96"/>
      <c r="N7" s="96"/>
      <c r="O7" s="96"/>
      <c r="P7" s="157"/>
      <c r="Q7" s="96"/>
    </row>
    <row r="8" spans="1:17" x14ac:dyDescent="0.35">
      <c r="A8" s="5"/>
      <c r="B8" s="153"/>
      <c r="C8" s="5"/>
      <c r="D8" s="5"/>
      <c r="E8" s="154"/>
      <c r="F8" s="155"/>
      <c r="G8" s="156" t="s">
        <v>152</v>
      </c>
      <c r="H8" s="5" t="s">
        <v>142</v>
      </c>
      <c r="I8" s="5" t="s">
        <v>153</v>
      </c>
      <c r="J8" s="5" t="s">
        <v>185</v>
      </c>
      <c r="K8" s="96"/>
      <c r="L8" s="96"/>
      <c r="M8" s="96"/>
      <c r="N8" s="96"/>
      <c r="O8" s="96"/>
      <c r="P8" s="157"/>
      <c r="Q8" s="96"/>
    </row>
    <row r="9" spans="1:17" x14ac:dyDescent="0.35">
      <c r="A9" s="5"/>
      <c r="B9" s="153"/>
      <c r="C9" s="5"/>
      <c r="D9" s="5"/>
      <c r="E9" s="154"/>
      <c r="F9" s="155"/>
      <c r="G9" s="156" t="s">
        <v>155</v>
      </c>
      <c r="H9" s="5" t="s">
        <v>140</v>
      </c>
      <c r="I9" s="5" t="s">
        <v>156</v>
      </c>
      <c r="J9" s="5" t="s">
        <v>154</v>
      </c>
      <c r="K9" s="96"/>
      <c r="L9" s="96"/>
      <c r="M9" s="96"/>
      <c r="N9" s="96"/>
      <c r="O9" s="96"/>
      <c r="P9" s="157"/>
      <c r="Q9" s="96"/>
    </row>
    <row r="10" spans="1:17" x14ac:dyDescent="0.35">
      <c r="A10" s="5"/>
      <c r="B10" s="153"/>
      <c r="C10" s="5"/>
      <c r="D10" s="5"/>
      <c r="E10" s="154"/>
      <c r="F10" s="155"/>
      <c r="G10" s="156" t="s">
        <v>157</v>
      </c>
      <c r="H10" s="5" t="s">
        <v>140</v>
      </c>
      <c r="I10" s="5" t="s">
        <v>158</v>
      </c>
      <c r="J10" s="5" t="s">
        <v>186</v>
      </c>
      <c r="K10" s="96"/>
      <c r="L10" s="96"/>
      <c r="M10" s="96"/>
      <c r="N10" s="96"/>
      <c r="O10" s="96"/>
      <c r="P10" s="157"/>
      <c r="Q10" s="96"/>
    </row>
    <row r="11" spans="1:17" x14ac:dyDescent="0.35">
      <c r="A11" s="5"/>
      <c r="B11" s="153"/>
      <c r="C11" s="5"/>
      <c r="D11" s="5"/>
      <c r="E11" s="154"/>
      <c r="F11" s="155"/>
      <c r="G11" s="156" t="s">
        <v>160</v>
      </c>
      <c r="H11" s="5" t="s">
        <v>142</v>
      </c>
      <c r="I11" s="5" t="s">
        <v>161</v>
      </c>
      <c r="J11" s="5" t="s">
        <v>154</v>
      </c>
      <c r="K11" s="96"/>
      <c r="L11" s="96"/>
      <c r="M11" s="96"/>
      <c r="N11" s="96"/>
      <c r="O11" s="96"/>
      <c r="P11" s="157"/>
      <c r="Q11" s="96"/>
    </row>
    <row r="12" spans="1:17" x14ac:dyDescent="0.35">
      <c r="A12" s="5"/>
      <c r="B12" s="153"/>
      <c r="C12" s="5"/>
      <c r="D12" s="5"/>
      <c r="E12" s="154"/>
      <c r="F12" s="155"/>
      <c r="G12" s="156" t="s">
        <v>162</v>
      </c>
      <c r="H12" s="5" t="s">
        <v>142</v>
      </c>
      <c r="I12" s="5" t="s">
        <v>153</v>
      </c>
      <c r="J12" s="5" t="s">
        <v>188</v>
      </c>
      <c r="K12" s="96"/>
      <c r="L12" s="96"/>
      <c r="M12" s="96"/>
      <c r="N12" s="96"/>
      <c r="O12" s="96"/>
      <c r="P12" s="157"/>
      <c r="Q12" s="96"/>
    </row>
    <row r="13" spans="1:17" x14ac:dyDescent="0.35">
      <c r="A13" s="5"/>
      <c r="B13" s="153"/>
      <c r="C13" s="5"/>
      <c r="D13" s="5"/>
      <c r="E13" s="154"/>
      <c r="F13" s="155"/>
      <c r="G13" s="156" t="s">
        <v>166</v>
      </c>
      <c r="H13" s="5" t="s">
        <v>140</v>
      </c>
      <c r="I13" s="5" t="s">
        <v>167</v>
      </c>
      <c r="J13" s="5" t="s">
        <v>191</v>
      </c>
      <c r="K13" s="96"/>
      <c r="L13" s="96"/>
      <c r="M13" s="96"/>
      <c r="N13" s="96"/>
      <c r="O13" s="96"/>
      <c r="P13" s="157"/>
      <c r="Q13" s="96"/>
    </row>
    <row r="14" spans="1:17" x14ac:dyDescent="0.35">
      <c r="A14" s="5"/>
      <c r="B14" s="153"/>
      <c r="C14" s="5"/>
      <c r="D14" s="5"/>
      <c r="E14" s="154"/>
      <c r="F14" s="155"/>
      <c r="G14" s="156" t="s">
        <v>169</v>
      </c>
      <c r="H14" s="5" t="s">
        <v>142</v>
      </c>
      <c r="I14" s="5" t="s">
        <v>170</v>
      </c>
      <c r="J14" s="5" t="s">
        <v>193</v>
      </c>
      <c r="K14" s="96"/>
      <c r="L14" s="96"/>
      <c r="M14" s="96"/>
      <c r="N14" s="96"/>
      <c r="O14" s="96"/>
      <c r="P14" s="157"/>
      <c r="Q14" s="96"/>
    </row>
    <row r="15" spans="1:17" x14ac:dyDescent="0.35">
      <c r="A15" s="5"/>
      <c r="B15" s="153"/>
      <c r="C15" s="5"/>
      <c r="D15" s="5"/>
      <c r="E15" s="154"/>
      <c r="F15" s="155"/>
      <c r="G15" s="156" t="s">
        <v>175</v>
      </c>
      <c r="H15" s="5" t="s">
        <v>142</v>
      </c>
      <c r="I15" s="5" t="s">
        <v>176</v>
      </c>
      <c r="J15" s="5" t="s">
        <v>196</v>
      </c>
      <c r="K15" s="96"/>
      <c r="L15" s="96"/>
      <c r="M15" s="96"/>
      <c r="N15" s="96"/>
      <c r="O15" s="96"/>
      <c r="P15" s="157"/>
      <c r="Q15" s="96"/>
    </row>
    <row r="16" spans="1:17" x14ac:dyDescent="0.35">
      <c r="A16" s="5"/>
      <c r="B16" s="153"/>
      <c r="C16" s="5"/>
      <c r="D16" s="5"/>
      <c r="E16" s="154"/>
      <c r="F16" s="155"/>
      <c r="G16" s="156" t="s">
        <v>178</v>
      </c>
      <c r="H16" s="5" t="s">
        <v>142</v>
      </c>
      <c r="I16" s="5" t="s">
        <v>179</v>
      </c>
      <c r="J16" s="5" t="s">
        <v>154</v>
      </c>
      <c r="K16" s="96"/>
      <c r="L16" s="96"/>
      <c r="M16" s="96"/>
      <c r="N16" s="96"/>
      <c r="O16" s="96"/>
      <c r="P16" s="157"/>
      <c r="Q16" s="96"/>
    </row>
    <row r="17" spans="1:17" x14ac:dyDescent="0.35">
      <c r="A17" s="5"/>
      <c r="B17" s="153"/>
      <c r="C17" s="5"/>
      <c r="D17" s="5"/>
      <c r="E17" s="154"/>
      <c r="F17" s="155"/>
      <c r="G17" s="156">
        <v>16477</v>
      </c>
      <c r="H17" s="5" t="s">
        <v>140</v>
      </c>
      <c r="I17" s="5" t="s">
        <v>159</v>
      </c>
      <c r="J17" s="5" t="s">
        <v>187</v>
      </c>
      <c r="K17" s="96"/>
      <c r="L17" s="96"/>
      <c r="M17" s="96"/>
      <c r="N17" s="96"/>
      <c r="O17" s="96"/>
      <c r="P17" s="157"/>
      <c r="Q17" s="96"/>
    </row>
    <row r="18" spans="1:17" x14ac:dyDescent="0.35">
      <c r="A18" s="5"/>
      <c r="B18" s="153"/>
      <c r="C18" s="5"/>
      <c r="D18" s="5"/>
      <c r="E18" s="154"/>
      <c r="F18" s="155"/>
      <c r="G18" s="156">
        <v>26709</v>
      </c>
      <c r="H18" s="5" t="s">
        <v>142</v>
      </c>
      <c r="I18" s="5" t="s">
        <v>174</v>
      </c>
      <c r="J18" s="5" t="s">
        <v>195</v>
      </c>
      <c r="K18" s="96"/>
      <c r="L18" s="96"/>
      <c r="M18" s="96"/>
      <c r="N18" s="96"/>
      <c r="O18" s="96"/>
      <c r="P18" s="157"/>
      <c r="Q18" s="96"/>
    </row>
    <row r="19" spans="1:17" x14ac:dyDescent="0.35">
      <c r="A19" s="5"/>
      <c r="B19" s="153"/>
      <c r="C19" s="5"/>
      <c r="D19" s="5"/>
      <c r="E19" s="154"/>
      <c r="F19" s="155"/>
      <c r="G19" s="156">
        <v>21611</v>
      </c>
      <c r="H19" s="5" t="s">
        <v>142</v>
      </c>
      <c r="I19" s="5" t="s">
        <v>148</v>
      </c>
      <c r="J19" s="5" t="s">
        <v>144</v>
      </c>
      <c r="K19" s="96"/>
      <c r="L19" s="96"/>
      <c r="M19" s="96"/>
      <c r="N19" s="96"/>
      <c r="O19" s="96"/>
      <c r="P19" s="157"/>
      <c r="Q19" s="96"/>
    </row>
    <row r="20" spans="1:17" x14ac:dyDescent="0.35">
      <c r="A20" s="5"/>
      <c r="B20" s="153"/>
      <c r="C20" s="5"/>
      <c r="D20" s="5"/>
      <c r="E20" s="154"/>
      <c r="F20" s="155"/>
      <c r="G20" s="156">
        <v>34395</v>
      </c>
      <c r="H20" s="5" t="s">
        <v>140</v>
      </c>
      <c r="I20" s="5" t="s">
        <v>149</v>
      </c>
      <c r="J20" s="5" t="s">
        <v>144</v>
      </c>
      <c r="K20" s="96"/>
      <c r="L20" s="96"/>
      <c r="M20" s="96"/>
      <c r="N20" s="96"/>
      <c r="O20" s="96"/>
      <c r="P20" s="157"/>
      <c r="Q20" s="96"/>
    </row>
    <row r="21" spans="1:17" x14ac:dyDescent="0.35">
      <c r="A21" s="5"/>
      <c r="B21" s="153"/>
      <c r="C21" s="5"/>
      <c r="D21" s="5"/>
      <c r="E21" s="154"/>
      <c r="F21" s="155"/>
      <c r="G21" s="156">
        <v>36626</v>
      </c>
      <c r="H21" s="5" t="s">
        <v>142</v>
      </c>
      <c r="I21" s="5" t="s">
        <v>143</v>
      </c>
      <c r="J21" s="5" t="s">
        <v>184</v>
      </c>
      <c r="K21" s="96"/>
      <c r="L21" s="96"/>
      <c r="M21" s="96"/>
      <c r="N21" s="96"/>
      <c r="O21" s="96"/>
      <c r="P21" s="157"/>
      <c r="Q21" s="96"/>
    </row>
    <row r="22" spans="1:17" x14ac:dyDescent="0.35">
      <c r="A22" s="5"/>
      <c r="B22" s="153"/>
      <c r="C22" s="5"/>
      <c r="D22" s="5"/>
      <c r="E22" s="154"/>
      <c r="F22" s="155"/>
      <c r="G22" s="156">
        <v>27222</v>
      </c>
      <c r="H22" s="5" t="s">
        <v>142</v>
      </c>
      <c r="I22" s="5" t="s">
        <v>153</v>
      </c>
      <c r="J22" s="5" t="s">
        <v>194</v>
      </c>
      <c r="K22" s="96"/>
      <c r="L22" s="96"/>
      <c r="M22" s="96"/>
      <c r="N22" s="96"/>
      <c r="O22" s="96"/>
      <c r="P22" s="157"/>
      <c r="Q22" s="96"/>
    </row>
    <row r="23" spans="1:17" x14ac:dyDescent="0.35">
      <c r="A23" s="5"/>
      <c r="B23" s="153"/>
      <c r="C23" s="5"/>
      <c r="D23" s="5"/>
      <c r="E23" s="154"/>
      <c r="F23" s="155"/>
      <c r="G23" s="156">
        <v>22133</v>
      </c>
      <c r="H23" s="5" t="s">
        <v>140</v>
      </c>
      <c r="I23" s="5" t="s">
        <v>168</v>
      </c>
      <c r="J23" s="5" t="s">
        <v>192</v>
      </c>
      <c r="K23" s="96"/>
      <c r="L23" s="96"/>
      <c r="M23" s="96"/>
      <c r="N23" s="96"/>
      <c r="O23" s="96"/>
      <c r="P23" s="157"/>
      <c r="Q23" s="96"/>
    </row>
    <row r="24" spans="1:17" x14ac:dyDescent="0.35">
      <c r="A24" s="5"/>
      <c r="B24" s="153"/>
      <c r="C24" s="5"/>
      <c r="D24" s="5"/>
      <c r="E24" s="154"/>
      <c r="F24" s="155"/>
      <c r="G24" s="156">
        <v>25427</v>
      </c>
      <c r="H24" s="5" t="s">
        <v>142</v>
      </c>
      <c r="I24" s="5" t="s">
        <v>172</v>
      </c>
      <c r="J24" s="5" t="s">
        <v>147</v>
      </c>
      <c r="K24" s="96"/>
      <c r="L24" s="96"/>
      <c r="M24" s="96"/>
      <c r="N24" s="96"/>
      <c r="O24" s="96"/>
      <c r="P24" s="157"/>
      <c r="Q24" s="96"/>
    </row>
    <row r="25" spans="1:17" x14ac:dyDescent="0.35">
      <c r="A25" s="5"/>
      <c r="B25" s="153"/>
      <c r="C25" s="5"/>
      <c r="D25" s="5"/>
      <c r="E25" s="154"/>
      <c r="F25" s="155"/>
      <c r="G25" s="156">
        <v>15566</v>
      </c>
      <c r="H25" s="5" t="s">
        <v>142</v>
      </c>
      <c r="I25" s="5" t="s">
        <v>173</v>
      </c>
      <c r="J25" s="5" t="s">
        <v>180</v>
      </c>
      <c r="K25" s="96"/>
      <c r="L25" s="96"/>
      <c r="M25" s="96"/>
      <c r="N25" s="96"/>
      <c r="O25" s="96"/>
      <c r="P25" s="157"/>
      <c r="Q25" s="96"/>
    </row>
    <row r="26" spans="1:17" x14ac:dyDescent="0.35">
      <c r="A26" s="5"/>
      <c r="B26" s="153"/>
      <c r="C26" s="5"/>
      <c r="D26" s="5"/>
      <c r="E26" s="154"/>
      <c r="F26" s="155"/>
      <c r="G26" s="156">
        <v>25458</v>
      </c>
      <c r="H26" s="5" t="s">
        <v>140</v>
      </c>
      <c r="I26" s="5" t="s">
        <v>171</v>
      </c>
      <c r="J26" s="5" t="s">
        <v>147</v>
      </c>
      <c r="K26" s="96"/>
      <c r="L26" s="96"/>
      <c r="M26" s="96"/>
      <c r="N26" s="96"/>
      <c r="O26" s="96"/>
      <c r="P26" s="157"/>
      <c r="Q26" s="96"/>
    </row>
    <row r="27" spans="1:17" x14ac:dyDescent="0.35">
      <c r="A27" s="5"/>
      <c r="B27" s="153"/>
      <c r="C27" s="5"/>
      <c r="D27" s="5"/>
      <c r="E27" s="154"/>
      <c r="F27" s="155"/>
      <c r="G27" s="156">
        <v>22540</v>
      </c>
      <c r="H27" s="5" t="s">
        <v>140</v>
      </c>
      <c r="I27" s="5" t="s">
        <v>182</v>
      </c>
      <c r="J27" s="5" t="s">
        <v>147</v>
      </c>
      <c r="K27" s="96"/>
      <c r="L27" s="96"/>
      <c r="M27" s="96"/>
      <c r="N27" s="96"/>
      <c r="O27" s="96"/>
      <c r="P27" s="157"/>
      <c r="Q27" s="96"/>
    </row>
    <row r="28" spans="1:17" x14ac:dyDescent="0.35">
      <c r="A28" s="5"/>
      <c r="B28" s="153"/>
      <c r="C28" s="5"/>
      <c r="D28" s="5"/>
      <c r="E28" s="154"/>
      <c r="F28" s="155"/>
      <c r="G28" s="156">
        <v>14894</v>
      </c>
      <c r="H28" s="5" t="s">
        <v>142</v>
      </c>
      <c r="I28" s="5" t="s">
        <v>163</v>
      </c>
      <c r="J28" s="5" t="s">
        <v>189</v>
      </c>
      <c r="K28" s="96"/>
      <c r="L28" s="96"/>
      <c r="M28" s="96"/>
      <c r="N28" s="96"/>
      <c r="O28" s="96"/>
      <c r="P28" s="157"/>
      <c r="Q28" s="96"/>
    </row>
    <row r="29" spans="1:17" x14ac:dyDescent="0.35">
      <c r="A29" s="5"/>
      <c r="B29" s="153"/>
      <c r="C29" s="5"/>
      <c r="D29" s="5"/>
      <c r="E29" s="154"/>
      <c r="F29" s="155"/>
      <c r="G29" s="156">
        <v>15626</v>
      </c>
      <c r="H29" s="5" t="s">
        <v>142</v>
      </c>
      <c r="I29" s="5" t="s">
        <v>164</v>
      </c>
      <c r="J29" s="5" t="s">
        <v>180</v>
      </c>
      <c r="K29" s="96"/>
      <c r="L29" s="96"/>
      <c r="M29" s="96"/>
      <c r="N29" s="96"/>
      <c r="O29" s="96"/>
      <c r="P29" s="157"/>
      <c r="Q29" s="96"/>
    </row>
    <row r="30" spans="1:17" x14ac:dyDescent="0.35">
      <c r="A30" s="5"/>
      <c r="B30" s="153"/>
      <c r="C30" s="5"/>
      <c r="D30" s="5"/>
      <c r="E30" s="154"/>
      <c r="F30" s="155"/>
      <c r="G30" s="156">
        <v>30969</v>
      </c>
      <c r="H30" s="5" t="s">
        <v>140</v>
      </c>
      <c r="I30" s="5" t="s">
        <v>177</v>
      </c>
      <c r="J30" s="5" t="s">
        <v>147</v>
      </c>
      <c r="K30" s="96"/>
      <c r="L30" s="96"/>
      <c r="M30" s="96"/>
      <c r="N30" s="96"/>
      <c r="O30" s="96"/>
      <c r="P30" s="157"/>
      <c r="Q30" s="96"/>
    </row>
    <row r="31" spans="1:17" x14ac:dyDescent="0.35">
      <c r="A31" s="5"/>
      <c r="B31" s="153"/>
      <c r="C31" s="5"/>
      <c r="D31" s="5"/>
      <c r="E31" s="154"/>
      <c r="F31" s="155"/>
      <c r="G31" s="156">
        <v>22569</v>
      </c>
      <c r="H31" s="5" t="s">
        <v>142</v>
      </c>
      <c r="I31" s="5" t="s">
        <v>181</v>
      </c>
      <c r="J31" s="5" t="s">
        <v>197</v>
      </c>
      <c r="K31" s="96"/>
      <c r="L31" s="96"/>
      <c r="M31" s="96"/>
      <c r="N31" s="96"/>
      <c r="O31" s="96"/>
      <c r="P31" s="157"/>
      <c r="Q31" s="96"/>
    </row>
    <row r="32" spans="1:17" x14ac:dyDescent="0.35">
      <c r="A32" s="5"/>
      <c r="B32" s="153"/>
      <c r="C32" s="5"/>
      <c r="D32" s="5"/>
      <c r="E32" s="154"/>
      <c r="F32" s="155"/>
      <c r="G32" s="156">
        <v>15290</v>
      </c>
      <c r="H32" s="5" t="s">
        <v>142</v>
      </c>
      <c r="I32" s="5" t="s">
        <v>164</v>
      </c>
      <c r="J32" s="5" t="s">
        <v>190</v>
      </c>
      <c r="K32" s="96"/>
      <c r="L32" s="96"/>
      <c r="M32" s="96"/>
      <c r="N32" s="96"/>
      <c r="O32" s="96"/>
      <c r="P32" s="157"/>
      <c r="Q32" s="96"/>
    </row>
    <row r="33" spans="1:17" x14ac:dyDescent="0.35">
      <c r="A33" s="5"/>
      <c r="B33" s="153"/>
      <c r="C33" s="5"/>
      <c r="D33" s="5"/>
      <c r="E33" s="154"/>
      <c r="F33" s="155"/>
      <c r="G33" s="156">
        <v>25182</v>
      </c>
      <c r="H33" s="5" t="s">
        <v>142</v>
      </c>
      <c r="I33" s="5" t="s">
        <v>165</v>
      </c>
      <c r="J33" s="5" t="s">
        <v>144</v>
      </c>
      <c r="K33" s="96"/>
      <c r="L33" s="96"/>
      <c r="M33" s="96"/>
      <c r="N33" s="96"/>
      <c r="O33" s="96"/>
      <c r="P33" s="157"/>
      <c r="Q33" s="96"/>
    </row>
    <row r="34" spans="1:17" x14ac:dyDescent="0.35">
      <c r="A34" s="5"/>
      <c r="B34" s="153"/>
      <c r="C34" s="5"/>
      <c r="D34" s="5"/>
      <c r="E34" s="154"/>
      <c r="F34" s="155"/>
      <c r="G34" s="156">
        <v>34684</v>
      </c>
      <c r="H34" s="5" t="s">
        <v>142</v>
      </c>
      <c r="I34" s="5" t="s">
        <v>183</v>
      </c>
      <c r="J34" s="5" t="s">
        <v>144</v>
      </c>
      <c r="K34" s="96"/>
      <c r="L34" s="96"/>
      <c r="M34" s="96"/>
      <c r="N34" s="96"/>
      <c r="O34" s="96"/>
      <c r="P34" s="157"/>
      <c r="Q34" s="96"/>
    </row>
    <row r="35" spans="1:17" s="150" customFormat="1" x14ac:dyDescent="0.35"/>
    <row r="36" spans="1:17" s="150" customFormat="1" x14ac:dyDescent="0.35"/>
    <row r="37" spans="1:17" s="150" customFormat="1" x14ac:dyDescent="0.35"/>
    <row r="38" spans="1:17" s="150" customFormat="1" x14ac:dyDescent="0.35"/>
    <row r="39" spans="1:17" s="150" customFormat="1" x14ac:dyDescent="0.35"/>
    <row r="40" spans="1:17" s="150" customFormat="1" x14ac:dyDescent="0.35"/>
    <row r="41" spans="1:17" s="150" customFormat="1" x14ac:dyDescent="0.35"/>
    <row r="42" spans="1:17" s="150" customFormat="1" x14ac:dyDescent="0.35"/>
    <row r="43" spans="1:17" s="150" customFormat="1" x14ac:dyDescent="0.35"/>
    <row r="44" spans="1:17" s="150" customFormat="1" x14ac:dyDescent="0.35"/>
    <row r="45" spans="1:17" s="150" customFormat="1" x14ac:dyDescent="0.35"/>
    <row r="46" spans="1:17" s="150" customFormat="1" x14ac:dyDescent="0.35"/>
    <row r="47" spans="1:17" s="150" customFormat="1" x14ac:dyDescent="0.35"/>
    <row r="48" spans="1:17" s="150" customFormat="1" x14ac:dyDescent="0.35"/>
    <row r="49" s="150" customFormat="1" x14ac:dyDescent="0.35"/>
    <row r="50" s="150" customFormat="1" x14ac:dyDescent="0.35"/>
    <row r="51" s="150" customFormat="1" x14ac:dyDescent="0.35"/>
    <row r="52" s="150" customFormat="1" x14ac:dyDescent="0.35"/>
    <row r="53" s="150" customFormat="1" x14ac:dyDescent="0.35"/>
    <row r="54" s="150" customFormat="1" x14ac:dyDescent="0.35"/>
    <row r="55" s="150" customFormat="1" x14ac:dyDescent="0.35"/>
    <row r="56" s="150" customFormat="1" x14ac:dyDescent="0.35"/>
    <row r="57" s="150" customFormat="1" x14ac:dyDescent="0.35"/>
    <row r="58" s="150" customFormat="1" x14ac:dyDescent="0.35"/>
    <row r="59" s="150" customFormat="1" x14ac:dyDescent="0.35"/>
    <row r="60" s="150" customFormat="1" x14ac:dyDescent="0.35"/>
    <row r="61" s="150" customFormat="1" x14ac:dyDescent="0.35"/>
    <row r="62" s="150" customFormat="1" x14ac:dyDescent="0.35"/>
    <row r="63" s="150" customFormat="1" x14ac:dyDescent="0.35"/>
    <row r="64" s="150" customFormat="1" x14ac:dyDescent="0.35"/>
    <row r="65" s="150" customFormat="1" x14ac:dyDescent="0.35"/>
    <row r="66" s="150" customFormat="1" x14ac:dyDescent="0.35"/>
    <row r="67" s="150" customFormat="1" x14ac:dyDescent="0.35"/>
    <row r="68" s="150" customFormat="1" x14ac:dyDescent="0.35"/>
    <row r="69" s="150" customFormat="1" x14ac:dyDescent="0.35"/>
    <row r="70" s="150" customFormat="1" x14ac:dyDescent="0.35"/>
    <row r="71" s="150" customFormat="1" x14ac:dyDescent="0.35"/>
    <row r="72" s="150" customFormat="1" x14ac:dyDescent="0.35"/>
    <row r="73" s="150" customFormat="1" x14ac:dyDescent="0.35"/>
    <row r="74" s="150" customFormat="1" x14ac:dyDescent="0.35"/>
    <row r="75" s="150" customFormat="1" x14ac:dyDescent="0.35"/>
    <row r="76" s="150" customFormat="1" x14ac:dyDescent="0.35"/>
    <row r="77" s="150" customFormat="1" x14ac:dyDescent="0.35"/>
    <row r="78" s="150" customFormat="1" x14ac:dyDescent="0.35"/>
    <row r="79" s="150" customFormat="1" x14ac:dyDescent="0.35"/>
    <row r="80" s="150" customFormat="1" x14ac:dyDescent="0.35"/>
    <row r="81" s="150" customFormat="1" x14ac:dyDescent="0.35"/>
    <row r="82" s="150" customFormat="1" x14ac:dyDescent="0.35"/>
    <row r="83" s="150" customFormat="1" x14ac:dyDescent="0.35"/>
    <row r="84" s="150" customFormat="1" x14ac:dyDescent="0.35"/>
    <row r="85" s="150" customFormat="1" x14ac:dyDescent="0.35"/>
    <row r="86" s="150" customFormat="1" x14ac:dyDescent="0.35"/>
    <row r="87" s="150" customFormat="1" x14ac:dyDescent="0.35"/>
    <row r="88" s="150" customFormat="1" x14ac:dyDescent="0.35"/>
    <row r="89" s="150" customFormat="1" x14ac:dyDescent="0.35"/>
    <row r="90" s="150" customFormat="1" x14ac:dyDescent="0.35"/>
    <row r="91" s="150" customFormat="1" x14ac:dyDescent="0.35"/>
    <row r="92" s="150" customFormat="1" x14ac:dyDescent="0.35"/>
    <row r="93" s="150" customFormat="1" x14ac:dyDescent="0.35"/>
    <row r="94" s="150" customFormat="1" x14ac:dyDescent="0.35"/>
    <row r="95" s="150" customFormat="1" x14ac:dyDescent="0.35"/>
    <row r="96" s="150" customFormat="1" x14ac:dyDescent="0.35"/>
    <row r="97" spans="2:10" s="150" customFormat="1" x14ac:dyDescent="0.35"/>
    <row r="98" spans="2:10" s="150" customFormat="1" x14ac:dyDescent="0.35"/>
    <row r="99" spans="2:10" s="150" customFormat="1" x14ac:dyDescent="0.35"/>
    <row r="100" spans="2:10" s="150" customFormat="1" x14ac:dyDescent="0.35"/>
    <row r="101" spans="2:10" s="150" customFormat="1" x14ac:dyDescent="0.35">
      <c r="B101"/>
      <c r="C101"/>
      <c r="D101"/>
      <c r="E101"/>
      <c r="F101"/>
      <c r="G101"/>
      <c r="H101"/>
      <c r="I101"/>
      <c r="J101"/>
    </row>
  </sheetData>
  <autoFilter ref="A4:Q4" xr:uid="{1841BF1A-9A03-4CA3-9AB4-14BC2465827D}">
    <sortState xmlns:xlrd2="http://schemas.microsoft.com/office/spreadsheetml/2017/richdata2" ref="A5:Q35">
      <sortCondition ref="A4"/>
    </sortState>
  </autoFilter>
  <conditionalFormatting sqref="B5:B34">
    <cfRule type="expression" dxfId="0" priority="1">
      <formula>IF(Q5="Noch kein Geburtstag gehabt",TRUE,FALSE)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 t="shared" ref="K8:K11" si="0"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 t="shared" si="0"/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 t="shared" si="0"/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>E19*C19/360</f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>E20*C20/360</f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>E21*C21/360</f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 t="shared" ref="E22:E25" si="1">B22^2*PI()</f>
        <v>314.15926535897933</v>
      </c>
      <c r="F22" s="93">
        <f t="shared" ref="F22:F25" si="2">2*B22*PI()</f>
        <v>62.831853071795862</v>
      </c>
      <c r="G22" s="93">
        <f t="shared" ref="G22:G23" si="3">E22*C22/360</f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 t="shared" si="1"/>
        <v>314.15926535897933</v>
      </c>
      <c r="F23" s="93">
        <f t="shared" si="2"/>
        <v>62.831853071795862</v>
      </c>
      <c r="G23" s="93">
        <f t="shared" si="3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 t="shared" si="1"/>
        <v>314.15926535897933</v>
      </c>
      <c r="F24" s="93">
        <f t="shared" si="2"/>
        <v>62.831853071795862</v>
      </c>
      <c r="G24" s="94">
        <v>157.07963267500003</v>
      </c>
      <c r="H24" s="93">
        <f t="shared" ref="H24:H25" si="4"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 t="shared" si="1"/>
        <v>314.15926535897933</v>
      </c>
      <c r="F25" s="93">
        <f t="shared" si="2"/>
        <v>62.831853071795862</v>
      </c>
      <c r="G25" s="94">
        <v>157.07963267500003</v>
      </c>
      <c r="H25" s="93">
        <f t="shared" si="4"/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>
      <selection activeCell="B2" sqref="B2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115" t="s">
        <v>26</v>
      </c>
      <c r="D4" s="116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117" t="s">
        <v>27</v>
      </c>
      <c r="D5" s="118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113" t="s">
        <v>1</v>
      </c>
      <c r="D8" s="114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111" t="s">
        <v>24</v>
      </c>
      <c r="D9" s="111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112" t="s">
        <v>29</v>
      </c>
      <c r="D10" s="112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112" t="s">
        <v>56</v>
      </c>
      <c r="D11" s="112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topLeftCell="A5" zoomScale="55" zoomScaleNormal="55" workbookViewId="0">
      <selection activeCell="D8" sqref="D8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130" t="str">
        <f>$O$8</f>
        <v>Anfangs-Geschwindigkeit</v>
      </c>
      <c r="D6" s="131"/>
      <c r="E6" s="134" t="str">
        <f>$O$9</f>
        <v>Geschwindigkeit</v>
      </c>
      <c r="F6" s="131"/>
      <c r="G6" s="134" t="str">
        <f>$O$10</f>
        <v>Strecke</v>
      </c>
      <c r="H6" s="131"/>
      <c r="I6" s="134" t="str">
        <f>$O$11</f>
        <v>Zeit</v>
      </c>
      <c r="J6" s="131"/>
      <c r="K6" s="134" t="str">
        <f>$O$12</f>
        <v>Beschleunigung</v>
      </c>
      <c r="L6" s="135"/>
    </row>
    <row r="7" spans="1:19" ht="15" thickBot="1" x14ac:dyDescent="0.4">
      <c r="B7" s="28" t="s">
        <v>43</v>
      </c>
      <c r="C7" s="132" t="str">
        <f>$P$8</f>
        <v>v0 [m/s]</v>
      </c>
      <c r="D7" s="133"/>
      <c r="E7" s="136" t="str">
        <f>$P$9</f>
        <v>v [m/s]</v>
      </c>
      <c r="F7" s="133"/>
      <c r="G7" s="136" t="str">
        <f>$P$10</f>
        <v>s [m]</v>
      </c>
      <c r="H7" s="133"/>
      <c r="I7" s="136" t="str">
        <f>$P$11</f>
        <v>t [s]</v>
      </c>
      <c r="J7" s="133"/>
      <c r="K7" s="136" t="str">
        <f>$P$12</f>
        <v>a [m/s2]</v>
      </c>
      <c r="L7" s="137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124">
        <v>119</v>
      </c>
      <c r="H8" s="125"/>
      <c r="I8" s="124">
        <v>7</v>
      </c>
      <c r="J8" s="125"/>
      <c r="K8" s="124">
        <v>2</v>
      </c>
      <c r="L8" s="129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121">
        <v>24</v>
      </c>
      <c r="F9" s="122"/>
      <c r="G9" s="31" t="s">
        <v>83</v>
      </c>
      <c r="H9" s="31">
        <f>E9*I9 - K9*I9^2/2</f>
        <v>119</v>
      </c>
      <c r="I9" s="121">
        <v>7</v>
      </c>
      <c r="J9" s="122"/>
      <c r="K9" s="121">
        <v>2</v>
      </c>
      <c r="L9" s="127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121">
        <v>24</v>
      </c>
      <c r="F10" s="122"/>
      <c r="G10" s="121">
        <v>119</v>
      </c>
      <c r="H10" s="122"/>
      <c r="I10" s="31" t="s">
        <v>84</v>
      </c>
      <c r="J10" s="31">
        <f>(E10 - SQRT(E10^2 - 2*K10*G10))/K10</f>
        <v>7</v>
      </c>
      <c r="K10" s="121">
        <v>2</v>
      </c>
      <c r="L10" s="127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121">
        <v>24</v>
      </c>
      <c r="F11" s="122"/>
      <c r="G11" s="121">
        <v>119</v>
      </c>
      <c r="H11" s="122"/>
      <c r="I11" s="121">
        <v>7</v>
      </c>
      <c r="J11" s="122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126">
        <v>10</v>
      </c>
      <c r="D12" s="122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121">
        <v>7</v>
      </c>
      <c r="J12" s="122"/>
      <c r="K12" s="121">
        <v>2</v>
      </c>
      <c r="L12" s="127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126">
        <v>10</v>
      </c>
      <c r="D13" s="122"/>
      <c r="E13" s="31" t="s">
        <v>88</v>
      </c>
      <c r="F13" s="31">
        <f>SQRT(C13^2 + 2*K13*G13)</f>
        <v>24</v>
      </c>
      <c r="G13" s="121">
        <v>119</v>
      </c>
      <c r="H13" s="122"/>
      <c r="I13" s="37" t="s">
        <v>62</v>
      </c>
      <c r="J13" s="31">
        <f xml:space="preserve"> (-C13 + SQRT(C13^2 + 2*K13*G13))/K13</f>
        <v>7</v>
      </c>
      <c r="K13" s="119">
        <v>2</v>
      </c>
      <c r="L13" s="127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126">
        <v>10</v>
      </c>
      <c r="D14" s="122"/>
      <c r="E14" s="31" t="s">
        <v>89</v>
      </c>
      <c r="F14" s="31">
        <f>2*G14/I14 - C14</f>
        <v>24</v>
      </c>
      <c r="G14" s="121">
        <v>119</v>
      </c>
      <c r="H14" s="122"/>
      <c r="I14" s="121">
        <v>7</v>
      </c>
      <c r="J14" s="128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126">
        <v>10</v>
      </c>
      <c r="D15" s="122"/>
      <c r="E15" s="121">
        <v>24</v>
      </c>
      <c r="F15" s="122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121">
        <v>2</v>
      </c>
      <c r="L15" s="127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126">
        <v>10</v>
      </c>
      <c r="D16" s="122"/>
      <c r="E16" s="121">
        <v>24</v>
      </c>
      <c r="F16" s="122"/>
      <c r="G16" s="31" t="s">
        <v>91</v>
      </c>
      <c r="H16" s="31">
        <f>(C16+E16)*I16/2</f>
        <v>119</v>
      </c>
      <c r="I16" s="121">
        <v>7</v>
      </c>
      <c r="J16" s="122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123">
        <v>10</v>
      </c>
      <c r="D17" s="120"/>
      <c r="E17" s="119">
        <v>24</v>
      </c>
      <c r="F17" s="120"/>
      <c r="G17" s="119">
        <v>119</v>
      </c>
      <c r="H17" s="120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138" t="str">
        <f>P13</f>
        <v>ω0 [rad/s]</v>
      </c>
      <c r="D18" s="139"/>
      <c r="E18" s="140" t="str">
        <f>P14</f>
        <v>ω [rad/s]</v>
      </c>
      <c r="F18" s="139"/>
      <c r="G18" s="140" t="str">
        <f>P15</f>
        <v>φ [rad]</v>
      </c>
      <c r="H18" s="139"/>
      <c r="I18" s="140" t="str">
        <f>P16</f>
        <v>t [s]</v>
      </c>
      <c r="J18" s="139"/>
      <c r="K18" s="140" t="str">
        <f>P17</f>
        <v>α [rad/s2]</v>
      </c>
      <c r="L18" s="141"/>
    </row>
    <row r="19" spans="1:16" ht="29" customHeight="1" thickBot="1" x14ac:dyDescent="0.4">
      <c r="C19" s="142" t="str">
        <f>O13</f>
        <v>Anfangs-Winkelgeschwindigkeit</v>
      </c>
      <c r="D19" s="143"/>
      <c r="E19" s="144" t="str">
        <f>O14</f>
        <v>Winkelgeschwindigkeit</v>
      </c>
      <c r="F19" s="143"/>
      <c r="G19" s="144" t="str">
        <f>O15</f>
        <v>Winkel</v>
      </c>
      <c r="H19" s="143"/>
      <c r="I19" s="144" t="str">
        <f>O16</f>
        <v>Zeit</v>
      </c>
      <c r="J19" s="143"/>
      <c r="K19" s="144" t="str">
        <f>O17</f>
        <v>Winkelbeschleunigung</v>
      </c>
      <c r="L19" s="145"/>
    </row>
  </sheetData>
  <mergeCells count="50">
    <mergeCell ref="C19:D19"/>
    <mergeCell ref="E19:F19"/>
    <mergeCell ref="G19:H19"/>
    <mergeCell ref="I19:J19"/>
    <mergeCell ref="K19:L19"/>
    <mergeCell ref="C18:D18"/>
    <mergeCell ref="E18:F18"/>
    <mergeCell ref="G18:H18"/>
    <mergeCell ref="I18:J18"/>
    <mergeCell ref="K18:L18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Y21"/>
  <sheetViews>
    <sheetView showGridLines="0" zoomScale="40" zoomScaleNormal="40" workbookViewId="0">
      <selection activeCell="K13" sqref="K13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112" t="s">
        <v>81</v>
      </c>
      <c r="S7" s="112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46"/>
      <c r="D11" s="146"/>
      <c r="E11" s="146"/>
      <c r="F11" s="146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47" t="s">
        <v>67</v>
      </c>
      <c r="D12" s="147"/>
      <c r="E12" s="147"/>
      <c r="F12" s="147"/>
      <c r="G12" s="47"/>
      <c r="H12" s="47"/>
      <c r="J12" s="57" t="s">
        <v>70</v>
      </c>
      <c r="K12" s="38">
        <v>270</v>
      </c>
      <c r="L12" s="148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4.7123889803846897</v>
      </c>
      <c r="L13" s="149"/>
      <c r="M13" s="64">
        <f>PI()*M12/180</f>
        <v>0</v>
      </c>
      <c r="N13" s="64">
        <f t="shared" ref="N13:AY13" si="2">PI()*N12/180</f>
        <v>0.26179938779914941</v>
      </c>
      <c r="O13" s="64">
        <f t="shared" si="2"/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0.25881904510252074</v>
      </c>
      <c r="O14" s="54">
        <f t="shared" si="3"/>
        <v>0.49999999999999994</v>
      </c>
      <c r="P14" s="54">
        <f t="shared" si="3"/>
        <v>0.70710678118654746</v>
      </c>
      <c r="Q14" s="54">
        <f t="shared" si="3"/>
        <v>0.8660254037844386</v>
      </c>
      <c r="R14" s="54">
        <f t="shared" si="3"/>
        <v>0.96592582628906831</v>
      </c>
      <c r="S14" s="54">
        <f t="shared" si="3"/>
        <v>1</v>
      </c>
      <c r="T14" s="54">
        <f t="shared" si="3"/>
        <v>0.96592582628906831</v>
      </c>
      <c r="U14" s="54">
        <f t="shared" si="3"/>
        <v>0.86602540378443871</v>
      </c>
      <c r="V14" s="54">
        <f t="shared" si="3"/>
        <v>0.70710678118654757</v>
      </c>
      <c r="W14" s="54">
        <f t="shared" si="3"/>
        <v>0.49999999999999994</v>
      </c>
      <c r="X14" s="54">
        <f t="shared" si="3"/>
        <v>0.25881904510252102</v>
      </c>
      <c r="Y14" s="54">
        <f t="shared" si="3"/>
        <v>1.22514845490862E-16</v>
      </c>
      <c r="Z14" s="54">
        <f t="shared" si="3"/>
        <v>-0.25881904510252035</v>
      </c>
      <c r="AA14" s="54">
        <f t="shared" si="3"/>
        <v>-0.50000000000000011</v>
      </c>
      <c r="AB14" s="54">
        <f t="shared" si="3"/>
        <v>-0.70710678118654746</v>
      </c>
      <c r="AC14" s="54">
        <f t="shared" si="3"/>
        <v>-0.86602540378443837</v>
      </c>
      <c r="AD14" s="54">
        <f t="shared" si="3"/>
        <v>-0.96592582628906831</v>
      </c>
      <c r="AE14" s="54">
        <f t="shared" si="3"/>
        <v>-1</v>
      </c>
      <c r="AF14" s="54">
        <f t="shared" si="3"/>
        <v>-0.9659258262890682</v>
      </c>
      <c r="AG14" s="54">
        <f t="shared" si="3"/>
        <v>-0.8660254037844386</v>
      </c>
      <c r="AH14" s="54">
        <f t="shared" si="3"/>
        <v>-0.70710678118654768</v>
      </c>
      <c r="AI14" s="54">
        <f t="shared" si="3"/>
        <v>-0.50000000000000044</v>
      </c>
      <c r="AJ14" s="54">
        <f t="shared" si="3"/>
        <v>-0.25881904510252068</v>
      </c>
      <c r="AK14" s="54">
        <f t="shared" si="3"/>
        <v>-2.45029690981724E-16</v>
      </c>
      <c r="AL14" s="54">
        <f t="shared" si="3"/>
        <v>0.25881904510252024</v>
      </c>
      <c r="AM14" s="54">
        <f t="shared" si="3"/>
        <v>0.49999999999999928</v>
      </c>
      <c r="AN14" s="54">
        <f t="shared" si="3"/>
        <v>0.70710678118654668</v>
      </c>
      <c r="AO14" s="54">
        <f t="shared" si="3"/>
        <v>0.86602540378443882</v>
      </c>
      <c r="AP14" s="54">
        <f t="shared" si="3"/>
        <v>0.96592582628906831</v>
      </c>
      <c r="AQ14" s="54">
        <f t="shared" si="3"/>
        <v>1</v>
      </c>
      <c r="AR14" s="54">
        <f t="shared" si="3"/>
        <v>0.96592582628906842</v>
      </c>
      <c r="AS14" s="54">
        <f t="shared" si="3"/>
        <v>0.86602540378443915</v>
      </c>
      <c r="AT14" s="54">
        <f t="shared" si="3"/>
        <v>0.70710678118654713</v>
      </c>
      <c r="AU14" s="54">
        <f t="shared" si="3"/>
        <v>0.49999999999999978</v>
      </c>
      <c r="AV14" s="54">
        <f t="shared" si="3"/>
        <v>0.25881904510252079</v>
      </c>
      <c r="AW14" s="54">
        <f t="shared" si="3"/>
        <v>3.67544536472586E-16</v>
      </c>
      <c r="AX14" s="54">
        <f t="shared" si="3"/>
        <v>-0.25881904510252185</v>
      </c>
      <c r="AY14" s="54">
        <f t="shared" si="3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0.23570226039551581</v>
      </c>
      <c r="O15" s="55">
        <f t="shared" si="6"/>
        <v>0.33333333333333331</v>
      </c>
      <c r="P15" s="55">
        <f t="shared" si="6"/>
        <v>0.23570226039551584</v>
      </c>
      <c r="Q15" s="55">
        <f t="shared" si="6"/>
        <v>4.083828183028733E-17</v>
      </c>
      <c r="R15" s="55">
        <f t="shared" si="6"/>
        <v>-0.23570226039551581</v>
      </c>
      <c r="S15" s="55">
        <f t="shared" si="6"/>
        <v>-0.33333333333333331</v>
      </c>
      <c r="T15" s="55">
        <f t="shared" si="6"/>
        <v>-0.23570226039551567</v>
      </c>
      <c r="U15" s="55">
        <f t="shared" si="6"/>
        <v>-8.1676563660574659E-17</v>
      </c>
      <c r="V15" s="55">
        <f t="shared" si="6"/>
        <v>0.23570226039551578</v>
      </c>
      <c r="W15" s="55">
        <f t="shared" si="6"/>
        <v>0.33333333333333331</v>
      </c>
      <c r="X15" s="55">
        <f t="shared" si="6"/>
        <v>0.23570226039551612</v>
      </c>
      <c r="Y15" s="55">
        <f t="shared" si="6"/>
        <v>1.22514845490862E-16</v>
      </c>
      <c r="Z15" s="55">
        <f t="shared" si="6"/>
        <v>-0.23570226039551551</v>
      </c>
      <c r="AA15" s="55">
        <f t="shared" si="6"/>
        <v>-0.33333333333333331</v>
      </c>
      <c r="AB15" s="55">
        <f t="shared" si="6"/>
        <v>-0.23570226039551614</v>
      </c>
      <c r="AC15" s="55">
        <f t="shared" si="6"/>
        <v>-1.6335312732114932E-16</v>
      </c>
      <c r="AD15" s="55">
        <f t="shared" si="6"/>
        <v>0.23570226039551592</v>
      </c>
      <c r="AE15" s="55">
        <f t="shared" si="6"/>
        <v>0.33333333333333331</v>
      </c>
      <c r="AF15" s="55">
        <f t="shared" si="6"/>
        <v>0.23570226039551534</v>
      </c>
      <c r="AG15" s="55">
        <f t="shared" si="6"/>
        <v>2.0419140915143666E-16</v>
      </c>
      <c r="AH15" s="55">
        <f t="shared" si="6"/>
        <v>-0.23570226039551589</v>
      </c>
      <c r="AI15" s="55">
        <f t="shared" si="6"/>
        <v>-0.33333333333333331</v>
      </c>
      <c r="AJ15" s="55">
        <f t="shared" si="6"/>
        <v>-0.23570226039551537</v>
      </c>
      <c r="AK15" s="55">
        <f t="shared" si="6"/>
        <v>-2.45029690981724E-16</v>
      </c>
      <c r="AL15" s="55">
        <f t="shared" si="6"/>
        <v>0.23570226039551503</v>
      </c>
      <c r="AM15" s="55">
        <f t="shared" si="6"/>
        <v>0.33333333333333331</v>
      </c>
      <c r="AN15" s="55">
        <f t="shared" si="6"/>
        <v>0.23570226039551623</v>
      </c>
      <c r="AO15" s="55">
        <f t="shared" si="6"/>
        <v>-8.9836992012148897E-16</v>
      </c>
      <c r="AP15" s="55">
        <f t="shared" si="6"/>
        <v>-0.23570226039551584</v>
      </c>
      <c r="AQ15" s="55">
        <f t="shared" si="6"/>
        <v>-0.33333333333333331</v>
      </c>
      <c r="AR15" s="55">
        <f t="shared" si="6"/>
        <v>-0.23570226039551626</v>
      </c>
      <c r="AS15" s="55">
        <f t="shared" si="6"/>
        <v>-3.2670625464229864E-16</v>
      </c>
      <c r="AT15" s="55">
        <f t="shared" si="6"/>
        <v>0.23570226039551662</v>
      </c>
      <c r="AU15" s="55">
        <f t="shared" si="6"/>
        <v>0.33333333333333331</v>
      </c>
      <c r="AV15" s="55">
        <f t="shared" si="6"/>
        <v>0.23570226039551628</v>
      </c>
      <c r="AW15" s="55">
        <f t="shared" si="6"/>
        <v>3.67544536472586E-16</v>
      </c>
      <c r="AX15" s="55">
        <f t="shared" si="6"/>
        <v>-0.23570226039551662</v>
      </c>
      <c r="AY15" s="55">
        <f t="shared" si="6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0.19318516525781365</v>
      </c>
      <c r="O16" s="55">
        <f t="shared" si="7"/>
        <v>0.10000000000000007</v>
      </c>
      <c r="P16" s="55">
        <f t="shared" si="7"/>
        <v>-0.1414213562373095</v>
      </c>
      <c r="Q16" s="55">
        <f t="shared" si="7"/>
        <v>-0.17320508075688781</v>
      </c>
      <c r="R16" s="55">
        <f t="shared" si="7"/>
        <v>5.1763809020504217E-2</v>
      </c>
      <c r="S16" s="55">
        <f t="shared" si="7"/>
        <v>0.2</v>
      </c>
      <c r="T16" s="55">
        <f t="shared" si="7"/>
        <v>5.1763809020504162E-2</v>
      </c>
      <c r="U16" s="55">
        <f t="shared" si="7"/>
        <v>-0.17320508075688756</v>
      </c>
      <c r="V16" s="55">
        <f t="shared" si="7"/>
        <v>-0.1414213562373097</v>
      </c>
      <c r="W16" s="55">
        <f t="shared" si="7"/>
        <v>0.10000000000000012</v>
      </c>
      <c r="X16" s="55">
        <f t="shared" si="7"/>
        <v>0.19318516525781371</v>
      </c>
      <c r="Y16" s="55">
        <f t="shared" si="7"/>
        <v>1.22514845490862E-16</v>
      </c>
      <c r="Z16" s="55">
        <f t="shared" si="7"/>
        <v>-0.19318516525781348</v>
      </c>
      <c r="AA16" s="55">
        <f t="shared" si="7"/>
        <v>-0.10000000000000003</v>
      </c>
      <c r="AB16" s="55">
        <f t="shared" si="7"/>
        <v>0.14142135623730953</v>
      </c>
      <c r="AC16" s="55">
        <f t="shared" si="7"/>
        <v>0.17320508075688806</v>
      </c>
      <c r="AD16" s="55">
        <f t="shared" si="7"/>
        <v>-5.1763809020504273E-2</v>
      </c>
      <c r="AE16" s="55">
        <f t="shared" si="7"/>
        <v>-0.2</v>
      </c>
      <c r="AF16" s="55">
        <f t="shared" si="7"/>
        <v>-5.176380902050394E-2</v>
      </c>
      <c r="AG16" s="55">
        <f t="shared" si="7"/>
        <v>0.1732050807568879</v>
      </c>
      <c r="AH16" s="55">
        <f t="shared" si="7"/>
        <v>0.14142135623730978</v>
      </c>
      <c r="AI16" s="55">
        <f t="shared" si="7"/>
        <v>-9.99999999999997E-2</v>
      </c>
      <c r="AJ16" s="55">
        <f t="shared" si="7"/>
        <v>-0.19318516525781373</v>
      </c>
      <c r="AK16" s="55">
        <f t="shared" si="7"/>
        <v>-2.45029690981724E-16</v>
      </c>
      <c r="AL16" s="55">
        <f t="shared" si="7"/>
        <v>0.1931851652578136</v>
      </c>
      <c r="AM16" s="55">
        <f t="shared" si="7"/>
        <v>0.10000000000000137</v>
      </c>
      <c r="AN16" s="55">
        <f t="shared" si="7"/>
        <v>-0.14142135623730842</v>
      </c>
      <c r="AO16" s="55">
        <f t="shared" si="7"/>
        <v>-0.17320508075688779</v>
      </c>
      <c r="AP16" s="55">
        <f t="shared" si="7"/>
        <v>5.1763809020504148E-2</v>
      </c>
      <c r="AQ16" s="55">
        <f t="shared" si="7"/>
        <v>0.2</v>
      </c>
      <c r="AR16" s="55">
        <f t="shared" si="7"/>
        <v>5.1763809020505439E-2</v>
      </c>
      <c r="AS16" s="55">
        <f t="shared" si="7"/>
        <v>-0.17320508075688712</v>
      </c>
      <c r="AT16" s="55">
        <f t="shared" si="7"/>
        <v>-0.14142135623730936</v>
      </c>
      <c r="AU16" s="55">
        <f t="shared" si="7"/>
        <v>0.10000000000000023</v>
      </c>
      <c r="AV16" s="55">
        <f t="shared" si="7"/>
        <v>0.1931851652578136</v>
      </c>
      <c r="AW16" s="55">
        <f t="shared" si="7"/>
        <v>1.0780872722326862E-15</v>
      </c>
      <c r="AX16" s="55">
        <f t="shared" si="7"/>
        <v>-0.19318516525781415</v>
      </c>
      <c r="AY16" s="55">
        <f t="shared" si="7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0.13798940375558119</v>
      </c>
      <c r="O17" s="55">
        <f t="shared" si="8"/>
        <v>-7.1428571428571383E-2</v>
      </c>
      <c r="P17" s="55">
        <f t="shared" si="8"/>
        <v>-0.1010152544552211</v>
      </c>
      <c r="Q17" s="55">
        <f t="shared" si="8"/>
        <v>0.12371791482634834</v>
      </c>
      <c r="R17" s="55">
        <f t="shared" si="8"/>
        <v>3.697414930036011E-2</v>
      </c>
      <c r="S17" s="55">
        <f t="shared" si="8"/>
        <v>-0.14285714285714285</v>
      </c>
      <c r="T17" s="55">
        <f t="shared" si="8"/>
        <v>3.6974149300360241E-2</v>
      </c>
      <c r="U17" s="55">
        <f t="shared" si="8"/>
        <v>0.12371791482634846</v>
      </c>
      <c r="V17" s="55">
        <f t="shared" si="8"/>
        <v>-0.1010152544552211</v>
      </c>
      <c r="W17" s="55">
        <f t="shared" si="8"/>
        <v>-7.1428571428571438E-2</v>
      </c>
      <c r="X17" s="55">
        <f t="shared" si="8"/>
        <v>0.13798940375558116</v>
      </c>
      <c r="Y17" s="55">
        <f t="shared" si="8"/>
        <v>1.22514845490862E-16</v>
      </c>
      <c r="Z17" s="55">
        <f t="shared" si="8"/>
        <v>-0.13798940375558122</v>
      </c>
      <c r="AA17" s="55">
        <f t="shared" si="8"/>
        <v>7.1428571428571661E-2</v>
      </c>
      <c r="AB17" s="55">
        <f t="shared" si="8"/>
        <v>0.10101525445522126</v>
      </c>
      <c r="AC17" s="55">
        <f t="shared" si="8"/>
        <v>-0.12371791482634821</v>
      </c>
      <c r="AD17" s="55">
        <f t="shared" si="8"/>
        <v>-3.6974149300359985E-2</v>
      </c>
      <c r="AE17" s="55">
        <f t="shared" si="8"/>
        <v>0.14285714285714285</v>
      </c>
      <c r="AF17" s="55">
        <f t="shared" si="8"/>
        <v>-3.6974149300360609E-2</v>
      </c>
      <c r="AG17" s="55">
        <f t="shared" si="8"/>
        <v>-0.12371791482634839</v>
      </c>
      <c r="AH17" s="55">
        <f t="shared" si="8"/>
        <v>0.10101525445522065</v>
      </c>
      <c r="AI17" s="55">
        <f t="shared" si="8"/>
        <v>7.142857142857155E-2</v>
      </c>
      <c r="AJ17" s="55">
        <f t="shared" si="8"/>
        <v>-0.13798940375558125</v>
      </c>
      <c r="AK17" s="55">
        <f t="shared" si="8"/>
        <v>-2.45029690981724E-16</v>
      </c>
      <c r="AL17" s="55">
        <f t="shared" si="8"/>
        <v>0.13798940375558139</v>
      </c>
      <c r="AM17" s="55">
        <f t="shared" si="8"/>
        <v>-7.1428571428571119E-2</v>
      </c>
      <c r="AN17" s="55">
        <f t="shared" si="8"/>
        <v>-0.10101525445522171</v>
      </c>
      <c r="AO17" s="55">
        <f t="shared" si="8"/>
        <v>0.12371791482634865</v>
      </c>
      <c r="AP17" s="55">
        <f t="shared" si="8"/>
        <v>3.6974149300360103E-2</v>
      </c>
      <c r="AQ17" s="55">
        <f t="shared" si="8"/>
        <v>-0.14285714285714285</v>
      </c>
      <c r="AR17" s="55">
        <f t="shared" si="8"/>
        <v>3.6974149300360006E-2</v>
      </c>
      <c r="AS17" s="55">
        <f t="shared" si="8"/>
        <v>0.1237179148263487</v>
      </c>
      <c r="AT17" s="55">
        <f t="shared" si="8"/>
        <v>-0.10101525445522164</v>
      </c>
      <c r="AU17" s="55">
        <f t="shared" si="8"/>
        <v>-7.1428571428571216E-2</v>
      </c>
      <c r="AV17" s="55">
        <f t="shared" si="8"/>
        <v>0.13798940375558111</v>
      </c>
      <c r="AW17" s="55">
        <f t="shared" si="8"/>
        <v>-1.399859890703427E-16</v>
      </c>
      <c r="AX17" s="55">
        <f t="shared" si="8"/>
        <v>-0.13798940375558102</v>
      </c>
      <c r="AY17" s="55">
        <f t="shared" si="8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9">IF($L$20=$AI$7,SUM(N14:N17),0)</f>
        <v>0.82569587451143145</v>
      </c>
      <c r="O20" s="55">
        <f t="shared" si="9"/>
        <v>0.86190476190476195</v>
      </c>
      <c r="P20" s="55">
        <f t="shared" si="9"/>
        <v>0.70037243088953283</v>
      </c>
      <c r="Q20" s="55">
        <f t="shared" si="9"/>
        <v>0.81653823785389912</v>
      </c>
      <c r="R20" s="55">
        <f t="shared" si="9"/>
        <v>0.81896152421441692</v>
      </c>
      <c r="S20" s="55">
        <f t="shared" si="9"/>
        <v>0.7238095238095239</v>
      </c>
      <c r="T20" s="55">
        <f t="shared" si="9"/>
        <v>0.81896152421441704</v>
      </c>
      <c r="U20" s="55">
        <f t="shared" si="9"/>
        <v>0.81653823785389945</v>
      </c>
      <c r="V20" s="55">
        <f t="shared" si="9"/>
        <v>0.7003724308895326</v>
      </c>
      <c r="W20" s="55">
        <f t="shared" si="9"/>
        <v>0.86190476190476195</v>
      </c>
      <c r="X20" s="55">
        <f t="shared" si="9"/>
        <v>0.825695874511432</v>
      </c>
      <c r="Y20" s="55">
        <f t="shared" si="9"/>
        <v>4.90059381963448E-16</v>
      </c>
      <c r="Z20" s="55">
        <f t="shared" si="9"/>
        <v>-0.82569587451143056</v>
      </c>
      <c r="AA20" s="55">
        <f t="shared" si="9"/>
        <v>-0.86190476190476195</v>
      </c>
      <c r="AB20" s="55">
        <f t="shared" si="9"/>
        <v>-0.70037243088953272</v>
      </c>
      <c r="AC20" s="55">
        <f t="shared" si="9"/>
        <v>-0.81653823785389867</v>
      </c>
      <c r="AD20" s="55">
        <f t="shared" si="9"/>
        <v>-0.8189615242144167</v>
      </c>
      <c r="AE20" s="55">
        <f t="shared" si="9"/>
        <v>-0.7238095238095239</v>
      </c>
      <c r="AF20" s="55">
        <f t="shared" si="9"/>
        <v>-0.81896152421441737</v>
      </c>
      <c r="AG20" s="55">
        <f t="shared" si="9"/>
        <v>-0.8165382378538989</v>
      </c>
      <c r="AH20" s="55">
        <f t="shared" si="9"/>
        <v>-0.70037243088953316</v>
      </c>
      <c r="AI20" s="55">
        <f t="shared" si="9"/>
        <v>-0.86190476190476184</v>
      </c>
      <c r="AJ20" s="55">
        <f t="shared" si="9"/>
        <v>-0.825695874511431</v>
      </c>
      <c r="AK20" s="55">
        <f t="shared" si="9"/>
        <v>-9.8011876392689601E-16</v>
      </c>
      <c r="AL20" s="55">
        <f t="shared" si="9"/>
        <v>0.82569587451143023</v>
      </c>
      <c r="AM20" s="55">
        <f t="shared" si="9"/>
        <v>0.86190476190476284</v>
      </c>
      <c r="AN20" s="55">
        <f t="shared" si="9"/>
        <v>0.70037243088953272</v>
      </c>
      <c r="AO20" s="55">
        <f t="shared" si="9"/>
        <v>0.81653823785389879</v>
      </c>
      <c r="AP20" s="55">
        <f t="shared" si="9"/>
        <v>0.81896152421441681</v>
      </c>
      <c r="AQ20" s="55">
        <f t="shared" si="9"/>
        <v>0.7238095238095239</v>
      </c>
      <c r="AR20" s="55">
        <f t="shared" si="9"/>
        <v>0.8189615242144177</v>
      </c>
      <c r="AS20" s="55">
        <f t="shared" si="9"/>
        <v>0.81653823785390034</v>
      </c>
      <c r="AT20" s="55">
        <f t="shared" si="9"/>
        <v>0.70037243088953283</v>
      </c>
      <c r="AU20" s="55">
        <f t="shared" si="9"/>
        <v>0.86190476190476206</v>
      </c>
      <c r="AV20" s="55">
        <f t="shared" si="9"/>
        <v>0.82569587451143178</v>
      </c>
      <c r="AW20" s="55">
        <f t="shared" si="9"/>
        <v>1.6731903561075154E-15</v>
      </c>
      <c r="AX20" s="55">
        <f t="shared" si="9"/>
        <v>-0.82569587451143367</v>
      </c>
      <c r="AY20" s="55">
        <f t="shared" si="9"/>
        <v>-0.86190476190476129</v>
      </c>
    </row>
    <row r="21" spans="3:51" x14ac:dyDescent="0.35">
      <c r="J21" s="39"/>
      <c r="K21" s="39"/>
      <c r="L21" s="39"/>
    </row>
  </sheetData>
  <mergeCells count="4">
    <mergeCell ref="C11:F11"/>
    <mergeCell ref="C12:F12"/>
    <mergeCell ref="L12:L13"/>
    <mergeCell ref="R7:S7"/>
  </mergeCells>
  <dataValidations count="1">
    <dataValidation type="list" allowBlank="1" showInputMessage="1" showErrorMessage="1" sqref="L14:L17 L20" xr:uid="{14030FAE-C205-4F99-A125-F98CBE2B09BD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TOC</vt:lpstr>
      <vt:lpstr>Geburtstagsliste</vt:lpstr>
      <vt:lpstr>Geburtstagsliste_Template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Scheinleistung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2025-01-16T10:01:35Z</cp:lastPrinted>
  <dcterms:created xsi:type="dcterms:W3CDTF">2015-06-05T18:19:34Z</dcterms:created>
  <dcterms:modified xsi:type="dcterms:W3CDTF">2025-04-07T14:32:57Z</dcterms:modified>
</cp:coreProperties>
</file>