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wirtschaft\Documents\SoruceCode\DatenFiles\__In_Klassen_erarbeitet\2023_BZU_TI23BLf\"/>
    </mc:Choice>
  </mc:AlternateContent>
  <xr:revisionPtr revIDLastSave="0" documentId="13_ncr:1_{FECF2078-29E3-454D-BB85-D48C01F45734}" xr6:coauthVersionLast="47" xr6:coauthVersionMax="47" xr10:uidLastSave="{00000000-0000-0000-0000-000000000000}"/>
  <bookViews>
    <workbookView xWindow="-110" yWindow="-110" windowWidth="19420" windowHeight="10300" activeTab="4" xr2:uid="{FF34D87D-5C83-4B43-BA3C-D6FE80BA9105}"/>
  </bookViews>
  <sheets>
    <sheet name="Turnverein-Adressen" sheetId="1" r:id="rId1"/>
    <sheet name="Set-Up" sheetId="4" r:id="rId2"/>
    <sheet name="Messwerte" sheetId="5" r:id="rId3"/>
    <sheet name="Quadratische Funktion" sheetId="6" r:id="rId4"/>
    <sheet name="Tabelle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6" l="1"/>
  <c r="F10" i="6" s="1"/>
  <c r="E10" i="6"/>
  <c r="E9" i="6"/>
  <c r="G8" i="6" l="1"/>
  <c r="F9" i="6"/>
  <c r="H8" i="6" l="1"/>
  <c r="G10" i="6"/>
  <c r="G9" i="6"/>
  <c r="I8" i="6" l="1"/>
  <c r="H9" i="6"/>
  <c r="H10" i="6"/>
  <c r="I9" i="6" l="1"/>
  <c r="J8" i="6"/>
  <c r="I10" i="6"/>
  <c r="K8" i="6" l="1"/>
  <c r="J9" i="6"/>
  <c r="J10" i="6"/>
  <c r="K9" i="6" l="1"/>
  <c r="L8" i="6"/>
  <c r="K10" i="6"/>
  <c r="L10" i="6" l="1"/>
  <c r="M8" i="6"/>
  <c r="L9" i="6"/>
  <c r="M9" i="6" l="1"/>
  <c r="N8" i="6"/>
  <c r="M10" i="6"/>
  <c r="O8" i="6" l="1"/>
  <c r="N10" i="6"/>
  <c r="N9" i="6"/>
  <c r="O9" i="6" l="1"/>
  <c r="O10" i="6"/>
  <c r="P8" i="6"/>
  <c r="P9" i="6" l="1"/>
  <c r="P10" i="6"/>
  <c r="Q8" i="6"/>
  <c r="R8" i="6" l="1"/>
  <c r="Q9" i="6"/>
  <c r="Q10" i="6"/>
  <c r="R9" i="6" l="1"/>
  <c r="S8" i="6"/>
  <c r="R10" i="6"/>
  <c r="S10" i="6" l="1"/>
  <c r="T8" i="6"/>
  <c r="S9" i="6"/>
  <c r="T10" i="6" l="1"/>
  <c r="T9" i="6"/>
  <c r="U8" i="6"/>
  <c r="U10" i="6" l="1"/>
  <c r="U9" i="6"/>
  <c r="V8" i="6"/>
  <c r="W8" i="6" l="1"/>
  <c r="V9" i="6"/>
  <c r="V10" i="6"/>
  <c r="W9" i="6" l="1"/>
  <c r="W10" i="6"/>
  <c r="X8" i="6"/>
  <c r="I6" i="5"/>
  <c r="J6" i="5"/>
  <c r="K6" i="5"/>
  <c r="L6" i="5"/>
  <c r="M6" i="5"/>
  <c r="N6" i="5"/>
  <c r="O6" i="5"/>
  <c r="P6" i="5"/>
  <c r="Q6" i="5"/>
  <c r="R6" i="5"/>
  <c r="H6" i="5"/>
  <c r="K3" i="1"/>
  <c r="K4" i="1"/>
  <c r="K2" i="1"/>
  <c r="G3" i="4"/>
  <c r="N3" i="1"/>
  <c r="N4" i="1"/>
  <c r="N2" i="1"/>
  <c r="R3" i="1"/>
  <c r="R4" i="1"/>
  <c r="R2" i="1"/>
  <c r="Q3" i="1"/>
  <c r="Q4" i="1"/>
  <c r="Q2" i="1"/>
  <c r="P3" i="1"/>
  <c r="P4" i="1"/>
  <c r="P2" i="1"/>
  <c r="O3" i="1"/>
  <c r="O4" i="1"/>
  <c r="O2" i="1"/>
  <c r="X9" i="6" l="1"/>
  <c r="X10" i="6"/>
  <c r="Y8" i="6"/>
  <c r="Y9" i="6" l="1"/>
  <c r="Y10" i="6"/>
</calcChain>
</file>

<file path=xl/sharedStrings.xml><?xml version="1.0" encoding="utf-8"?>
<sst xmlns="http://schemas.openxmlformats.org/spreadsheetml/2006/main" count="315" uniqueCount="208">
  <si>
    <t>Vorname</t>
  </si>
  <si>
    <t>Nachname</t>
  </si>
  <si>
    <t>Strasse</t>
  </si>
  <si>
    <t>PLZ</t>
  </si>
  <si>
    <t>Ort</t>
  </si>
  <si>
    <t>TelNr</t>
  </si>
  <si>
    <t>Herr</t>
  </si>
  <si>
    <t>Walter</t>
  </si>
  <si>
    <t>Rothlin</t>
  </si>
  <si>
    <t>Peterliwiese 33</t>
  </si>
  <si>
    <t>Wangen</t>
  </si>
  <si>
    <t>walter@rothlin.com</t>
  </si>
  <si>
    <t>055 460 14 40</t>
  </si>
  <si>
    <t>Frau</t>
  </si>
  <si>
    <t>Claudia</t>
  </si>
  <si>
    <t>Collet</t>
  </si>
  <si>
    <t>claudia@rothlin.com</t>
  </si>
  <si>
    <t>Max</t>
  </si>
  <si>
    <t>Meier</t>
  </si>
  <si>
    <t>Nördlingerhof 1d</t>
  </si>
  <si>
    <t>max.meier@bluewin.ch</t>
  </si>
  <si>
    <t>055 440 13 18</t>
  </si>
  <si>
    <t>PerDu</t>
  </si>
  <si>
    <t>Ja</t>
  </si>
  <si>
    <t>Nein</t>
  </si>
  <si>
    <t>Familie</t>
  </si>
  <si>
    <t>UserName</t>
  </si>
  <si>
    <t>Initial</t>
  </si>
  <si>
    <t>UserNameShort</t>
  </si>
  <si>
    <t>AnredeBrief</t>
  </si>
  <si>
    <t>Gender</t>
  </si>
  <si>
    <t>Passwort</t>
  </si>
  <si>
    <t>PasswortLength</t>
  </si>
  <si>
    <t>Min Passwort Länge:</t>
  </si>
  <si>
    <t>kasjds</t>
  </si>
  <si>
    <t>kasjdsfso</t>
  </si>
  <si>
    <t>kasjdsfsafdfaasdadasdasd</t>
  </si>
  <si>
    <t>eMail Privat</t>
  </si>
  <si>
    <t>eMail Schule</t>
  </si>
  <si>
    <t>Domain Lehrer</t>
  </si>
  <si>
    <t>bzu.ch</t>
  </si>
  <si>
    <t>Domain Lernender</t>
  </si>
  <si>
    <t>Ist Lehrer</t>
  </si>
  <si>
    <t>eMail</t>
  </si>
  <si>
    <t>Messwerte</t>
  </si>
  <si>
    <t>Spannung</t>
  </si>
  <si>
    <t>U</t>
  </si>
  <si>
    <t>[Volt]</t>
  </si>
  <si>
    <t>[V]</t>
  </si>
  <si>
    <t>Stromstärke</t>
  </si>
  <si>
    <t>I</t>
  </si>
  <si>
    <t>[Ampere]</t>
  </si>
  <si>
    <t>[A]</t>
  </si>
  <si>
    <t>x</t>
  </si>
  <si>
    <t>y</t>
  </si>
  <si>
    <t>Lineare Funktion</t>
  </si>
  <si>
    <t>y = a*x + b</t>
  </si>
  <si>
    <t>a</t>
  </si>
  <si>
    <t>Steigung</t>
  </si>
  <si>
    <t>b</t>
  </si>
  <si>
    <t>y-Achsenabschnitt</t>
  </si>
  <si>
    <t>Berechnet</t>
  </si>
  <si>
    <t>I = f(U)=2*U+0</t>
  </si>
  <si>
    <t>Leitwert</t>
  </si>
  <si>
    <t>Widerstand</t>
  </si>
  <si>
    <t>R</t>
  </si>
  <si>
    <t>[Ohm]</t>
  </si>
  <si>
    <r>
      <t>[</t>
    </r>
    <r>
      <rPr>
        <sz val="11"/>
        <color theme="1"/>
        <rFont val="Calibri"/>
        <family val="2"/>
      </rPr>
      <t>Ω]</t>
    </r>
  </si>
  <si>
    <t>I = U/R</t>
  </si>
  <si>
    <t>U = R  * I</t>
  </si>
  <si>
    <t>y = a*x^2 + b*x + c</t>
  </si>
  <si>
    <t>c</t>
  </si>
  <si>
    <t>Referenz:</t>
  </si>
  <si>
    <t>Inc:</t>
  </si>
  <si>
    <t>Hash</t>
  </si>
  <si>
    <t>Geschlecht</t>
  </si>
  <si>
    <t>Land</t>
  </si>
  <si>
    <t>Email</t>
  </si>
  <si>
    <t>TEL_P</t>
  </si>
  <si>
    <t>Hollenstein</t>
  </si>
  <si>
    <t>Ruth</t>
  </si>
  <si>
    <t>Buobental 3</t>
  </si>
  <si>
    <t>Lachen</t>
  </si>
  <si>
    <t>CH</t>
  </si>
  <si>
    <t>ruth.hollenstein@gmail.ch</t>
  </si>
  <si>
    <t>055 442 87 42</t>
  </si>
  <si>
    <t>Ruedi</t>
  </si>
  <si>
    <t>Churerestrasse 14</t>
  </si>
  <si>
    <t>ruedi.hollenstein@gmail.ch</t>
  </si>
  <si>
    <t>055 442 07 60</t>
  </si>
  <si>
    <t>Janser</t>
  </si>
  <si>
    <t>Churerstrasse 101</t>
  </si>
  <si>
    <t>ruedi.janser@gmail.ch</t>
  </si>
  <si>
    <t>055 280 30 22</t>
  </si>
  <si>
    <t>Juengling</t>
  </si>
  <si>
    <t>Churerstrasse 21</t>
  </si>
  <si>
    <t>Bonn</t>
  </si>
  <si>
    <t>DE</t>
  </si>
  <si>
    <t>ruedi.juengling@gmail.ch</t>
  </si>
  <si>
    <t>King</t>
  </si>
  <si>
    <t>Rosmarie</t>
  </si>
  <si>
    <t>Churerstrasse 37</t>
  </si>
  <si>
    <t xml:space="preserve">Schramberg </t>
  </si>
  <si>
    <t>rosmarie.king@gmail.ch</t>
  </si>
  <si>
    <t>0049 74 22  52 597</t>
  </si>
  <si>
    <t>Koch</t>
  </si>
  <si>
    <t>Roman</t>
  </si>
  <si>
    <t>Churerstrasse 64</t>
  </si>
  <si>
    <t>Pfaeffikon</t>
  </si>
  <si>
    <t>roman.koch@gmail.ch</t>
  </si>
  <si>
    <t>055 420 20 53</t>
  </si>
  <si>
    <t>Koller</t>
  </si>
  <si>
    <t>Rolf</t>
  </si>
  <si>
    <t>Dorfplatz 9</t>
  </si>
  <si>
    <t>Siebnen</t>
  </si>
  <si>
    <t>rolf.koller@gmail.ch</t>
  </si>
  <si>
    <t>055 440 39 56</t>
  </si>
  <si>
    <t>Koepfli</t>
  </si>
  <si>
    <t>Roland</t>
  </si>
  <si>
    <t>Dorfstrasse 40</t>
  </si>
  <si>
    <t>Zuerich</t>
  </si>
  <si>
    <t>roland.koepfli@gmail.ch</t>
  </si>
  <si>
    <t>044 463 37 53</t>
  </si>
  <si>
    <t>Krieg</t>
  </si>
  <si>
    <t>Roes</t>
  </si>
  <si>
    <t>Ebenau 4</t>
  </si>
  <si>
    <t>roes.krieg@gmail.ch</t>
  </si>
  <si>
    <t>055 442 80 32</t>
  </si>
  <si>
    <t>Rita</t>
  </si>
  <si>
    <t>Eichwisstrasse 31</t>
  </si>
  <si>
    <t>rita.krieg@gmail.ch</t>
  </si>
  <si>
    <t>Eisenburgstrasse 40</t>
  </si>
  <si>
    <t>Krieger</t>
  </si>
  <si>
    <t>Richi</t>
  </si>
  <si>
    <t>Engelhofstrasse 19</t>
  </si>
  <si>
    <t>richi.krieger@gmail.ch</t>
  </si>
  <si>
    <t>055 442 91 70</t>
  </si>
  <si>
    <t>Kussberger</t>
  </si>
  <si>
    <t>Richard</t>
  </si>
  <si>
    <t>Engelplatz 12</t>
  </si>
  <si>
    <t>richard.kussberger@gmail.ch</t>
  </si>
  <si>
    <t>0049  7422 3872</t>
  </si>
  <si>
    <t>Kuettel</t>
  </si>
  <si>
    <t>Riccardo</t>
  </si>
  <si>
    <t>Etzelstrasse 1</t>
  </si>
  <si>
    <t>Wollerau</t>
  </si>
  <si>
    <t>riccardo.kuettel@gmail.ch</t>
  </si>
  <si>
    <t>044 784 10 73</t>
  </si>
  <si>
    <t>Laib</t>
  </si>
  <si>
    <t>Ren�</t>
  </si>
  <si>
    <t>Etzelstrasse 80</t>
  </si>
  <si>
    <t>Nuolen</t>
  </si>
  <si>
    <t>ren�.laib@gmail.ch</t>
  </si>
  <si>
    <t>055 440 32 92</t>
  </si>
  <si>
    <t>Landolt</t>
  </si>
  <si>
    <t>Freienbach</t>
  </si>
  <si>
    <t>ren�.landolt@gmail.ch</t>
  </si>
  <si>
    <t>055 410 19 49</t>
  </si>
  <si>
    <t>Lang</t>
  </si>
  <si>
    <t>Reinhard</t>
  </si>
  <si>
    <t>Eulenweg 24</t>
  </si>
  <si>
    <t>reinhard.lang@gmail.ch</t>
  </si>
  <si>
    <t>Laeubli</t>
  </si>
  <si>
    <t>Raphael</t>
  </si>
  <si>
    <t>Feldmoostrasse 5</t>
  </si>
  <si>
    <t>raphael.laeubli@gmail.ch</t>
  </si>
  <si>
    <t>055 410 31 38</t>
  </si>
  <si>
    <t>Lurati</t>
  </si>
  <si>
    <t>Ramona</t>
  </si>
  <si>
    <t>Feldstrasse 11</t>
  </si>
  <si>
    <t>Hombrechtikon</t>
  </si>
  <si>
    <t>ramona.lurati@gmail.ch</t>
  </si>
  <si>
    <t>055 534 09 67</t>
  </si>
  <si>
    <t>Maechler</t>
  </si>
  <si>
    <t>Ramon</t>
  </si>
  <si>
    <t>ramon.maechler@gmail.ch</t>
  </si>
  <si>
    <t>055 442 17 58</t>
  </si>
  <si>
    <t>Pius</t>
  </si>
  <si>
    <t>Feldstrasse 16</t>
  </si>
  <si>
    <t>pius.maechler@gmail.ch</t>
  </si>
  <si>
    <t>055 440 23 74</t>
  </si>
  <si>
    <t>Maechler-Diethelm</t>
  </si>
  <si>
    <t>Pirmin</t>
  </si>
  <si>
    <t>Buttikon</t>
  </si>
  <si>
    <t>pirmin.maechler-diethelm@gmail.ch</t>
  </si>
  <si>
    <t>055 440 33 70</t>
  </si>
  <si>
    <t>Maeder</t>
  </si>
  <si>
    <t>Pia</t>
  </si>
  <si>
    <t>Feldstrasse 17c</t>
  </si>
  <si>
    <t>pia.maeder@gmail.ch</t>
  </si>
  <si>
    <t>055 410 21 40</t>
  </si>
  <si>
    <t>Mannhart</t>
  </si>
  <si>
    <t>Feldstrasse 19</t>
  </si>
  <si>
    <t>Maennedorf</t>
  </si>
  <si>
    <t>pia.mannhart@gmail.ch</t>
  </si>
  <si>
    <t>044 790 22 00</t>
  </si>
  <si>
    <t>Felsenstrasse 20</t>
  </si>
  <si>
    <t>Gestorben Marty</t>
  </si>
  <si>
    <t>Philippe</t>
  </si>
  <si>
    <t>Fluelastrasse 31a</t>
  </si>
  <si>
    <t>philippe.gestorben marty@gmail.ch</t>
  </si>
  <si>
    <t>055 442 16 29</t>
  </si>
  <si>
    <t>Marty</t>
  </si>
  <si>
    <t>Peter</t>
  </si>
  <si>
    <t>Foehnloch 5</t>
  </si>
  <si>
    <t>Altendorf</t>
  </si>
  <si>
    <t>peter.marty@gmail.ch</t>
  </si>
  <si>
    <t>055 442 30 14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</si>
</sst>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0" borderId="0" xfId="1" applyBorder="1"/>
    <xf numFmtId="0" fontId="0" fillId="3" borderId="0" xfId="0" applyFill="1"/>
    <xf numFmtId="0" fontId="0" fillId="4" borderId="0" xfId="0" applyFill="1"/>
    <xf numFmtId="0" fontId="1" fillId="3" borderId="0" xfId="1" applyFill="1" applyBorder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</cellXfs>
  <cellStyles count="2">
    <cellStyle name="Link" xfId="1" builtinId="8"/>
    <cellStyle name="Standard" xfId="0" builtinId="0"/>
  </cellStyles>
  <dxfs count="2"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Messwerte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Messwerte!$H$4:$R$4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Messwerte!$H$5:$R$5</c:f>
              <c:numCache>
                <c:formatCode>General</c:formatCode>
                <c:ptCount val="11"/>
                <c:pt idx="0">
                  <c:v>0</c:v>
                </c:pt>
                <c:pt idx="1">
                  <c:v>1.9</c:v>
                </c:pt>
                <c:pt idx="2">
                  <c:v>4.0999999999999996</c:v>
                </c:pt>
                <c:pt idx="3">
                  <c:v>6</c:v>
                </c:pt>
                <c:pt idx="4">
                  <c:v>7.9</c:v>
                </c:pt>
                <c:pt idx="5">
                  <c:v>10.1</c:v>
                </c:pt>
                <c:pt idx="6">
                  <c:v>12.6</c:v>
                </c:pt>
                <c:pt idx="7">
                  <c:v>13.8</c:v>
                </c:pt>
                <c:pt idx="8">
                  <c:v>15.9</c:v>
                </c:pt>
                <c:pt idx="9">
                  <c:v>17.899999999999999</c:v>
                </c:pt>
                <c:pt idx="10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E-46A0-B5E2-2C6A7FFCEFE6}"/>
            </c:ext>
          </c:extLst>
        </c:ser>
        <c:ser>
          <c:idx val="1"/>
          <c:order val="1"/>
          <c:tx>
            <c:strRef>
              <c:f>Messwerte!$D$6</c:f>
              <c:strCache>
                <c:ptCount val="1"/>
                <c:pt idx="0">
                  <c:v>Berechnet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Messwerte!$H$4:$R$4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Messwerte!$H$6:$R$6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E-46A0-B5E2-2C6A7FFCE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6848"/>
        <c:axId val="1132810080"/>
      </c:scatterChart>
      <c:valAx>
        <c:axId val="5861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2810080"/>
        <c:crosses val="autoZero"/>
        <c:crossBetween val="midCat"/>
      </c:valAx>
      <c:valAx>
        <c:axId val="11328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61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'Quadratische Funktion'!$B$3</c:f>
              <c:strCache>
                <c:ptCount val="1"/>
                <c:pt idx="0">
                  <c:v>y = a*x^2 + b*x +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'Quadratische Funktion'!$E$8:$Y$8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'Quadratische Funktion'!$E$9:$Y$9</c:f>
              <c:numCache>
                <c:formatCode>General</c:formatCode>
                <c:ptCount val="21"/>
                <c:pt idx="0">
                  <c:v>60</c:v>
                </c:pt>
                <c:pt idx="1">
                  <c:v>42</c:v>
                </c:pt>
                <c:pt idx="2">
                  <c:v>26</c:v>
                </c:pt>
                <c:pt idx="3">
                  <c:v>12</c:v>
                </c:pt>
                <c:pt idx="4">
                  <c:v>0</c:v>
                </c:pt>
                <c:pt idx="5">
                  <c:v>-10</c:v>
                </c:pt>
                <c:pt idx="6">
                  <c:v>-18</c:v>
                </c:pt>
                <c:pt idx="7">
                  <c:v>-24</c:v>
                </c:pt>
                <c:pt idx="8">
                  <c:v>-28</c:v>
                </c:pt>
                <c:pt idx="9">
                  <c:v>-30</c:v>
                </c:pt>
                <c:pt idx="10">
                  <c:v>-30</c:v>
                </c:pt>
                <c:pt idx="11">
                  <c:v>-28</c:v>
                </c:pt>
                <c:pt idx="12">
                  <c:v>-24</c:v>
                </c:pt>
                <c:pt idx="13">
                  <c:v>-18</c:v>
                </c:pt>
                <c:pt idx="14">
                  <c:v>-10</c:v>
                </c:pt>
                <c:pt idx="15">
                  <c:v>0</c:v>
                </c:pt>
                <c:pt idx="16">
                  <c:v>12</c:v>
                </c:pt>
                <c:pt idx="17">
                  <c:v>26</c:v>
                </c:pt>
                <c:pt idx="18">
                  <c:v>42</c:v>
                </c:pt>
                <c:pt idx="19">
                  <c:v>60</c:v>
                </c:pt>
                <c:pt idx="20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E-47BE-B9FA-80D43A60B361}"/>
            </c:ext>
          </c:extLst>
        </c:ser>
        <c:ser>
          <c:idx val="1"/>
          <c:order val="1"/>
          <c:tx>
            <c:strRef>
              <c:f>'Quadratische Funktion'!$D$10</c:f>
              <c:strCache>
                <c:ptCount val="1"/>
                <c:pt idx="0">
                  <c:v>Referenz: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'Quadratische Funktion'!$E$8:$Y$8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'Quadratische Funktion'!$E$10:$Y$10</c:f>
              <c:numCache>
                <c:formatCode>General</c:formatCode>
                <c:ptCount val="21"/>
                <c:pt idx="0">
                  <c:v>91</c:v>
                </c:pt>
                <c:pt idx="1">
                  <c:v>73</c:v>
                </c:pt>
                <c:pt idx="2">
                  <c:v>57</c:v>
                </c:pt>
                <c:pt idx="3">
                  <c:v>43</c:v>
                </c:pt>
                <c:pt idx="4">
                  <c:v>31</c:v>
                </c:pt>
                <c:pt idx="5">
                  <c:v>21</c:v>
                </c:pt>
                <c:pt idx="6">
                  <c:v>13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13</c:v>
                </c:pt>
                <c:pt idx="14">
                  <c:v>21</c:v>
                </c:pt>
                <c:pt idx="15">
                  <c:v>31</c:v>
                </c:pt>
                <c:pt idx="16">
                  <c:v>43</c:v>
                </c:pt>
                <c:pt idx="17">
                  <c:v>57</c:v>
                </c:pt>
                <c:pt idx="18">
                  <c:v>73</c:v>
                </c:pt>
                <c:pt idx="19">
                  <c:v>91</c:v>
                </c:pt>
                <c:pt idx="20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CE-47BE-B9FA-80D43A60B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6576"/>
        <c:axId val="107871024"/>
      </c:scatterChart>
      <c:valAx>
        <c:axId val="10189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871024"/>
        <c:crosses val="autoZero"/>
        <c:crossBetween val="midCat"/>
      </c:valAx>
      <c:valAx>
        <c:axId val="1078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89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8</xdr:row>
      <xdr:rowOff>12700</xdr:rowOff>
    </xdr:from>
    <xdr:to>
      <xdr:col>13</xdr:col>
      <xdr:colOff>60325</xdr:colOff>
      <xdr:row>22</xdr:row>
      <xdr:rowOff>177800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36B298-010D-9257-D0F3-578167B99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12</xdr:row>
      <xdr:rowOff>101600</xdr:rowOff>
    </xdr:from>
    <xdr:to>
      <xdr:col>12</xdr:col>
      <xdr:colOff>390525</xdr:colOff>
      <xdr:row>27</xdr:row>
      <xdr:rowOff>82550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2D4B4E0-1EFA-58BF-C7C8-B2DCE4112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x.meier@bluewin.ch" TargetMode="External"/><Relationship Id="rId2" Type="http://schemas.openxmlformats.org/officeDocument/2006/relationships/hyperlink" Target="mailto:claudia@rothlin.com" TargetMode="External"/><Relationship Id="rId1" Type="http://schemas.openxmlformats.org/officeDocument/2006/relationships/hyperlink" Target="mailto:walter@rothlin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walter.rothlin@stud.bzu.ch" TargetMode="External"/><Relationship Id="rId4" Type="http://schemas.openxmlformats.org/officeDocument/2006/relationships/hyperlink" Target="mailto:walter.rothlin@stud.bzu.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B038-0CC7-43CE-982E-837E69D044EB}">
  <sheetPr>
    <tabColor rgb="FF92D050"/>
  </sheetPr>
  <dimension ref="A1:R4"/>
  <sheetViews>
    <sheetView topLeftCell="B1" workbookViewId="0">
      <selection activeCell="I2" sqref="I2"/>
    </sheetView>
  </sheetViews>
  <sheetFormatPr baseColWidth="10" defaultRowHeight="14.5"/>
  <cols>
    <col min="6" max="6" width="15.1796875" customWidth="1"/>
    <col min="7" max="7" width="7.81640625" customWidth="1"/>
    <col min="8" max="8" width="10.90625" customWidth="1"/>
    <col min="9" max="9" width="19.26953125" customWidth="1"/>
    <col min="10" max="11" width="25" customWidth="1"/>
    <col min="12" max="14" width="14.81640625" customWidth="1"/>
    <col min="15" max="15" width="13.36328125" customWidth="1"/>
    <col min="16" max="16" width="12.90625" customWidth="1"/>
    <col min="17" max="17" width="15.90625" customWidth="1"/>
    <col min="18" max="18" width="23.36328125" customWidth="1"/>
  </cols>
  <sheetData>
    <row r="1" spans="1:18">
      <c r="A1" s="1" t="s">
        <v>22</v>
      </c>
      <c r="B1" s="1" t="s">
        <v>42</v>
      </c>
      <c r="C1" s="1" t="s">
        <v>30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43</v>
      </c>
      <c r="J1" s="1" t="s">
        <v>37</v>
      </c>
      <c r="K1" s="1" t="s">
        <v>38</v>
      </c>
      <c r="L1" s="1" t="s">
        <v>5</v>
      </c>
      <c r="M1" s="1" t="s">
        <v>31</v>
      </c>
      <c r="N1" s="1" t="s">
        <v>32</v>
      </c>
      <c r="O1" s="1" t="s">
        <v>26</v>
      </c>
      <c r="P1" s="1" t="s">
        <v>27</v>
      </c>
      <c r="Q1" s="1" t="s">
        <v>28</v>
      </c>
      <c r="R1" s="1" t="s">
        <v>29</v>
      </c>
    </row>
    <row r="2" spans="1:18">
      <c r="A2" t="s">
        <v>23</v>
      </c>
      <c r="B2" t="s">
        <v>23</v>
      </c>
      <c r="C2" t="s">
        <v>6</v>
      </c>
      <c r="D2" t="s">
        <v>7</v>
      </c>
      <c r="E2" t="s">
        <v>8</v>
      </c>
      <c r="F2" t="s">
        <v>9</v>
      </c>
      <c r="G2">
        <v>8855</v>
      </c>
      <c r="H2" t="s">
        <v>10</v>
      </c>
      <c r="J2" s="2" t="s">
        <v>11</v>
      </c>
      <c r="K2" s="5" t="str">
        <f>LOWER(IF(B2='Set-Up'!$A$3,_xlfn.CONCAT(D2,".",E2,"@",'Set-Up'!$G$2),_xlfn.CONCAT(D2,".",E2,"@",'Set-Up'!$G$3)))</f>
        <v>walter.rothlin@bzu.ch</v>
      </c>
      <c r="L2" t="s">
        <v>12</v>
      </c>
      <c r="M2" t="s">
        <v>36</v>
      </c>
      <c r="N2" s="3">
        <f>LEN(M2)</f>
        <v>24</v>
      </c>
      <c r="O2" s="3" t="str">
        <f>LOWER(_xlfn.CONCAT(D2,".",E2))</f>
        <v>walter.rothlin</v>
      </c>
      <c r="P2" s="3" t="str">
        <f>LEFT(D2)</f>
        <v>W</v>
      </c>
      <c r="Q2" s="3" t="str">
        <f>_xlfn.CONCAT(LEFT(D2),".",E2)</f>
        <v>W.Rothlin</v>
      </c>
      <c r="R2" s="3" t="str">
        <f>_xlfn.CONCAT(IF(C2="Herr","Sehr geehrter ","Sehr geehrte "),C2," ",E2)</f>
        <v>Sehr geehrter Herr Rothlin</v>
      </c>
    </row>
    <row r="3" spans="1:18">
      <c r="A3" t="s">
        <v>23</v>
      </c>
      <c r="B3" t="s">
        <v>23</v>
      </c>
      <c r="C3" t="s">
        <v>13</v>
      </c>
      <c r="D3" t="s">
        <v>14</v>
      </c>
      <c r="E3" t="s">
        <v>15</v>
      </c>
      <c r="F3" t="s">
        <v>9</v>
      </c>
      <c r="G3">
        <v>8855</v>
      </c>
      <c r="H3" t="s">
        <v>10</v>
      </c>
      <c r="J3" s="2" t="s">
        <v>16</v>
      </c>
      <c r="K3" s="5" t="str">
        <f>LOWER(IF(B3='Set-Up'!$A$3,_xlfn.CONCAT(D3,".",E3,"@",'Set-Up'!$G$2),_xlfn.CONCAT(D3,".",E3,"@",'Set-Up'!$G$3)))</f>
        <v>claudia.collet@bzu.ch</v>
      </c>
      <c r="L3" t="s">
        <v>12</v>
      </c>
      <c r="M3" t="s">
        <v>34</v>
      </c>
      <c r="N3" s="3">
        <f t="shared" ref="N3:N4" si="0">LEN(M3)</f>
        <v>6</v>
      </c>
      <c r="O3" s="3" t="str">
        <f t="shared" ref="O3:O4" si="1">LOWER(_xlfn.CONCAT(D3,".",E3))</f>
        <v>claudia.collet</v>
      </c>
      <c r="P3" s="3" t="str">
        <f t="shared" ref="P3:P4" si="2">LEFT(D3)</f>
        <v>C</v>
      </c>
      <c r="Q3" s="3" t="str">
        <f t="shared" ref="Q3:Q4" si="3">_xlfn.CONCAT(LEFT(D3),".",E3)</f>
        <v>C.Collet</v>
      </c>
      <c r="R3" s="3" t="str">
        <f t="shared" ref="R3:R4" si="4">_xlfn.CONCAT(IF(C3="Herr","Sehr geehrter ","Sehr geehrte "),C3," ",E3)</f>
        <v>Sehr geehrte Frau Collet</v>
      </c>
    </row>
    <row r="4" spans="1:18">
      <c r="A4" t="s">
        <v>24</v>
      </c>
      <c r="C4" t="s">
        <v>6</v>
      </c>
      <c r="D4" t="s">
        <v>17</v>
      </c>
      <c r="E4" t="s">
        <v>18</v>
      </c>
      <c r="F4" t="s">
        <v>19</v>
      </c>
      <c r="G4">
        <v>8854</v>
      </c>
      <c r="H4" t="s">
        <v>10</v>
      </c>
      <c r="J4" s="2" t="s">
        <v>20</v>
      </c>
      <c r="K4" s="5" t="str">
        <f>LOWER(IF(B4='Set-Up'!$A$3,_xlfn.CONCAT(D4,".",E4,"@",'Set-Up'!$G$2),_xlfn.CONCAT(D4,".",E4,"@",'Set-Up'!$G$3)))</f>
        <v>max.meier@stud.bzu.ch</v>
      </c>
      <c r="L4" t="s">
        <v>21</v>
      </c>
      <c r="M4" t="s">
        <v>35</v>
      </c>
      <c r="N4" s="3">
        <f t="shared" si="0"/>
        <v>9</v>
      </c>
      <c r="O4" s="3" t="str">
        <f t="shared" si="1"/>
        <v>max.meier</v>
      </c>
      <c r="P4" s="3" t="str">
        <f t="shared" si="2"/>
        <v>M</v>
      </c>
      <c r="Q4" s="3" t="str">
        <f t="shared" si="3"/>
        <v>M.Meier</v>
      </c>
      <c r="R4" s="3" t="str">
        <f t="shared" si="4"/>
        <v>Sehr geehrter Herr Meier</v>
      </c>
    </row>
  </sheetData>
  <hyperlinks>
    <hyperlink ref="J2" r:id="rId1" xr:uid="{C169E93C-8950-4B82-A9F2-337063F4391C}"/>
    <hyperlink ref="J3" r:id="rId2" xr:uid="{33BE5DE7-19BC-4969-8F51-559B7C29CDA8}"/>
    <hyperlink ref="J4" r:id="rId3" xr:uid="{85587D54-A736-4490-ABC3-7A86C717DCAB}"/>
    <hyperlink ref="K2" r:id="rId4" display="walter.rothlin@stud.bzu.ch" xr:uid="{C866584B-6677-4314-AA43-4EDD8935405B}"/>
    <hyperlink ref="K3:K4" r:id="rId5" display="walter.rothlin@stud.bzu.ch" xr:uid="{46CA08A0-B3E6-4F5D-BE3F-E468DCFFAFCB}"/>
  </hyperlinks>
  <pageMargins left="0.7" right="0.7" top="0.78740157499999996" bottom="0.78740157499999996" header="0.3" footer="0.3"/>
  <pageSetup paperSize="9" orientation="portrait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29F0D47-EC61-4A9F-8663-B4FCDF1B5425}">
            <xm:f>N2&lt;'Set-Up'!$G$1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2" id="{603ECB27-AD15-42C0-978A-3F4DB72F0A99}">
            <xm:f>N2&gt;='Set-Up'!$G$1</xm:f>
            <x14:dxf>
              <font>
                <color theme="1" tint="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M2:M4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1A81B5-14DA-4743-B805-723614B659B6}">
          <x14:formula1>
            <xm:f>'Set-Up'!$A$3:$A$4</xm:f>
          </x14:formula1>
          <xm:sqref>A2:B4</xm:sqref>
        </x14:dataValidation>
        <x14:dataValidation type="list" allowBlank="1" showInputMessage="1" showErrorMessage="1" xr:uid="{D3795427-BAE0-42E8-9D0F-5926E1FE28D0}">
          <x14:formula1>
            <xm:f>'Set-Up'!$B$3:$B$5</xm:f>
          </x14:formula1>
          <xm:sqref>C2:C4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5251-C877-45FE-83C4-0B0AFAD690E7}">
  <dimension ref="A1:G5"/>
  <sheetViews>
    <sheetView workbookViewId="0">
      <selection activeCell="I9" sqref="I9"/>
    </sheetView>
  </sheetViews>
  <sheetFormatPr baseColWidth="10" defaultRowHeight="14.5"/>
  <cols>
    <col min="6" max="6" width="18.453125" customWidth="1"/>
  </cols>
  <sheetData>
    <row r="1" spans="1:7">
      <c r="F1" t="s">
        <v>33</v>
      </c>
      <c r="G1" s="4">
        <v>20</v>
      </c>
    </row>
    <row r="2" spans="1:7">
      <c r="F2" t="s">
        <v>39</v>
      </c>
      <c r="G2" s="4" t="s">
        <v>40</v>
      </c>
    </row>
    <row r="3" spans="1:7">
      <c r="A3" t="s">
        <v>23</v>
      </c>
      <c r="B3" t="s">
        <v>6</v>
      </c>
      <c r="F3" t="s">
        <v>41</v>
      </c>
      <c r="G3" s="1" t="str">
        <f>_xlfn.CONCAT("stud.",G2)</f>
        <v>stud.bzu.ch</v>
      </c>
    </row>
    <row r="4" spans="1:7">
      <c r="A4" t="s">
        <v>24</v>
      </c>
      <c r="B4" t="s">
        <v>13</v>
      </c>
    </row>
    <row r="5" spans="1:7">
      <c r="B5" t="s">
        <v>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9F3E-2D43-4A25-96E2-2FD304344D52}">
  <dimension ref="C3:T17"/>
  <sheetViews>
    <sheetView workbookViewId="0">
      <selection activeCell="D14" sqref="D14"/>
    </sheetView>
  </sheetViews>
  <sheetFormatPr baseColWidth="10" defaultRowHeight="14.5"/>
  <cols>
    <col min="5" max="5" width="4.7265625" customWidth="1"/>
    <col min="7" max="7" width="5" customWidth="1"/>
    <col min="8" max="18" width="8.1796875" customWidth="1"/>
  </cols>
  <sheetData>
    <row r="3" spans="3:19">
      <c r="C3" t="s">
        <v>44</v>
      </c>
    </row>
    <row r="4" spans="3:19">
      <c r="C4" t="s">
        <v>53</v>
      </c>
      <c r="D4" t="s">
        <v>45</v>
      </c>
      <c r="E4" t="s">
        <v>46</v>
      </c>
      <c r="F4" t="s">
        <v>47</v>
      </c>
      <c r="G4" t="s">
        <v>48</v>
      </c>
      <c r="H4">
        <v>0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</row>
    <row r="5" spans="3:19">
      <c r="C5" t="s">
        <v>54</v>
      </c>
      <c r="D5" s="8" t="s">
        <v>49</v>
      </c>
      <c r="E5" s="8" t="s">
        <v>50</v>
      </c>
      <c r="F5" s="8" t="s">
        <v>51</v>
      </c>
      <c r="G5" s="8" t="s">
        <v>52</v>
      </c>
      <c r="H5" s="8">
        <v>0</v>
      </c>
      <c r="I5" s="8">
        <v>1.9</v>
      </c>
      <c r="J5" s="8">
        <v>4.0999999999999996</v>
      </c>
      <c r="K5" s="8">
        <v>6</v>
      </c>
      <c r="L5" s="8">
        <v>7.9</v>
      </c>
      <c r="M5" s="8">
        <v>10.1</v>
      </c>
      <c r="N5" s="8">
        <v>12.6</v>
      </c>
      <c r="O5" s="8">
        <v>13.8</v>
      </c>
      <c r="P5" s="8">
        <v>15.9</v>
      </c>
      <c r="Q5" s="8">
        <v>17.899999999999999</v>
      </c>
      <c r="R5" s="8">
        <v>20.100000000000001</v>
      </c>
    </row>
    <row r="6" spans="3:19">
      <c r="D6" s="9" t="s">
        <v>61</v>
      </c>
      <c r="E6" s="9"/>
      <c r="F6" s="9"/>
      <c r="G6" s="9"/>
      <c r="H6" s="9">
        <f>$P$12*H4+$P$13</f>
        <v>0</v>
      </c>
      <c r="I6" s="9">
        <f t="shared" ref="I6:R6" si="0">$P$12*I4+$P$13</f>
        <v>2</v>
      </c>
      <c r="J6" s="9">
        <f t="shared" si="0"/>
        <v>4</v>
      </c>
      <c r="K6" s="9">
        <f t="shared" si="0"/>
        <v>6</v>
      </c>
      <c r="L6" s="9">
        <f t="shared" si="0"/>
        <v>8</v>
      </c>
      <c r="M6" s="9">
        <f t="shared" si="0"/>
        <v>10</v>
      </c>
      <c r="N6" s="9">
        <f t="shared" si="0"/>
        <v>12</v>
      </c>
      <c r="O6" s="9">
        <f t="shared" si="0"/>
        <v>14</v>
      </c>
      <c r="P6" s="9">
        <f t="shared" si="0"/>
        <v>16</v>
      </c>
      <c r="Q6" s="9">
        <f t="shared" si="0"/>
        <v>18</v>
      </c>
      <c r="R6" s="9">
        <f t="shared" si="0"/>
        <v>20</v>
      </c>
    </row>
    <row r="8" spans="3:19">
      <c r="D8" t="s">
        <v>62</v>
      </c>
    </row>
    <row r="9" spans="3:19" ht="18.5">
      <c r="O9" t="s">
        <v>55</v>
      </c>
      <c r="Q9" s="6" t="s">
        <v>56</v>
      </c>
    </row>
    <row r="11" spans="3:19">
      <c r="D11" t="s">
        <v>68</v>
      </c>
    </row>
    <row r="12" spans="3:19">
      <c r="O12" s="7" t="s">
        <v>57</v>
      </c>
      <c r="P12" s="4">
        <v>2</v>
      </c>
      <c r="Q12" t="s">
        <v>58</v>
      </c>
      <c r="S12" t="s">
        <v>63</v>
      </c>
    </row>
    <row r="13" spans="3:19">
      <c r="D13" t="s">
        <v>69</v>
      </c>
      <c r="O13" s="7" t="s">
        <v>59</v>
      </c>
      <c r="P13" s="4">
        <v>0</v>
      </c>
      <c r="Q13" t="s">
        <v>60</v>
      </c>
    </row>
    <row r="17" spans="16:20">
      <c r="P17" t="s">
        <v>64</v>
      </c>
      <c r="R17" t="s">
        <v>65</v>
      </c>
      <c r="S17" t="s">
        <v>66</v>
      </c>
      <c r="T17" t="s">
        <v>67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636C-F393-47AD-86B7-86622091B55D}">
  <dimension ref="B3:Y10"/>
  <sheetViews>
    <sheetView topLeftCell="A3" workbookViewId="0">
      <selection activeCell="F7" sqref="F7"/>
    </sheetView>
  </sheetViews>
  <sheetFormatPr baseColWidth="10" defaultRowHeight="14.5"/>
  <cols>
    <col min="4" max="4" width="6.7265625" customWidth="1"/>
    <col min="5" max="25" width="9" customWidth="1"/>
  </cols>
  <sheetData>
    <row r="3" spans="2:25" ht="23.5">
      <c r="B3" s="10" t="s">
        <v>70</v>
      </c>
    </row>
    <row r="4" spans="2:25">
      <c r="B4" s="7" t="s">
        <v>57</v>
      </c>
      <c r="C4" s="4">
        <v>1</v>
      </c>
    </row>
    <row r="5" spans="2:25">
      <c r="B5" s="7" t="s">
        <v>59</v>
      </c>
      <c r="C5" s="4">
        <v>1</v>
      </c>
    </row>
    <row r="6" spans="2:25">
      <c r="B6" s="7" t="s">
        <v>71</v>
      </c>
      <c r="C6" s="4">
        <v>-30</v>
      </c>
      <c r="E6" t="s">
        <v>73</v>
      </c>
      <c r="F6" s="4">
        <v>1</v>
      </c>
    </row>
    <row r="8" spans="2:25">
      <c r="D8" t="s">
        <v>53</v>
      </c>
      <c r="E8" s="4">
        <v>-10</v>
      </c>
      <c r="F8">
        <f>E8+$F$6</f>
        <v>-9</v>
      </c>
      <c r="G8">
        <f t="shared" ref="G8:Y8" si="0">F8+$F$6</f>
        <v>-8</v>
      </c>
      <c r="H8">
        <f t="shared" si="0"/>
        <v>-7</v>
      </c>
      <c r="I8">
        <f t="shared" si="0"/>
        <v>-6</v>
      </c>
      <c r="J8">
        <f t="shared" si="0"/>
        <v>-5</v>
      </c>
      <c r="K8">
        <f t="shared" si="0"/>
        <v>-4</v>
      </c>
      <c r="L8">
        <f t="shared" si="0"/>
        <v>-3</v>
      </c>
      <c r="M8">
        <f t="shared" si="0"/>
        <v>-2</v>
      </c>
      <c r="N8">
        <f t="shared" si="0"/>
        <v>-1</v>
      </c>
      <c r="O8">
        <f t="shared" si="0"/>
        <v>0</v>
      </c>
      <c r="P8">
        <f t="shared" si="0"/>
        <v>1</v>
      </c>
      <c r="Q8">
        <f t="shared" si="0"/>
        <v>2</v>
      </c>
      <c r="R8">
        <f t="shared" si="0"/>
        <v>3</v>
      </c>
      <c r="S8">
        <f t="shared" si="0"/>
        <v>4</v>
      </c>
      <c r="T8">
        <f t="shared" si="0"/>
        <v>5</v>
      </c>
      <c r="U8">
        <f t="shared" si="0"/>
        <v>6</v>
      </c>
      <c r="V8">
        <f t="shared" si="0"/>
        <v>7</v>
      </c>
      <c r="W8">
        <f t="shared" si="0"/>
        <v>8</v>
      </c>
      <c r="X8">
        <f t="shared" si="0"/>
        <v>9</v>
      </c>
      <c r="Y8">
        <f t="shared" si="0"/>
        <v>10</v>
      </c>
    </row>
    <row r="9" spans="2:25">
      <c r="D9" t="s">
        <v>54</v>
      </c>
      <c r="E9">
        <f>$C$4*E8*E8+$C$5*E8+$C$6</f>
        <v>60</v>
      </c>
      <c r="F9">
        <f>$C$4*F8*F8+$C$5*F8+$C$6</f>
        <v>42</v>
      </c>
      <c r="G9">
        <f t="shared" ref="G9:Y9" si="1">$C$4*G8*G8+$C$5*G8+$C$6</f>
        <v>26</v>
      </c>
      <c r="H9">
        <f t="shared" si="1"/>
        <v>12</v>
      </c>
      <c r="I9">
        <f t="shared" si="1"/>
        <v>0</v>
      </c>
      <c r="J9">
        <f t="shared" si="1"/>
        <v>-10</v>
      </c>
      <c r="K9">
        <f t="shared" si="1"/>
        <v>-18</v>
      </c>
      <c r="L9">
        <f t="shared" si="1"/>
        <v>-24</v>
      </c>
      <c r="M9">
        <f t="shared" si="1"/>
        <v>-28</v>
      </c>
      <c r="N9">
        <f t="shared" si="1"/>
        <v>-30</v>
      </c>
      <c r="O9">
        <f t="shared" si="1"/>
        <v>-30</v>
      </c>
      <c r="P9">
        <f t="shared" si="1"/>
        <v>-28</v>
      </c>
      <c r="Q9">
        <f t="shared" si="1"/>
        <v>-24</v>
      </c>
      <c r="R9">
        <f t="shared" si="1"/>
        <v>-18</v>
      </c>
      <c r="S9">
        <f t="shared" si="1"/>
        <v>-10</v>
      </c>
      <c r="T9">
        <f t="shared" si="1"/>
        <v>0</v>
      </c>
      <c r="U9">
        <f t="shared" si="1"/>
        <v>12</v>
      </c>
      <c r="V9">
        <f t="shared" si="1"/>
        <v>26</v>
      </c>
      <c r="W9">
        <f t="shared" si="1"/>
        <v>42</v>
      </c>
      <c r="X9">
        <f t="shared" si="1"/>
        <v>60</v>
      </c>
      <c r="Y9">
        <f t="shared" si="1"/>
        <v>80</v>
      </c>
    </row>
    <row r="10" spans="2:25">
      <c r="D10" t="s">
        <v>72</v>
      </c>
      <c r="E10">
        <f>E8*E8+E8+1</f>
        <v>91</v>
      </c>
      <c r="F10">
        <f t="shared" ref="F10:Y10" si="2">F8*F8+F8+1</f>
        <v>73</v>
      </c>
      <c r="G10">
        <f t="shared" si="2"/>
        <v>57</v>
      </c>
      <c r="H10">
        <f t="shared" si="2"/>
        <v>43</v>
      </c>
      <c r="I10">
        <f t="shared" si="2"/>
        <v>31</v>
      </c>
      <c r="J10">
        <f t="shared" si="2"/>
        <v>21</v>
      </c>
      <c r="K10">
        <f t="shared" si="2"/>
        <v>13</v>
      </c>
      <c r="L10">
        <f t="shared" si="2"/>
        <v>7</v>
      </c>
      <c r="M10">
        <f t="shared" si="2"/>
        <v>3</v>
      </c>
      <c r="N10">
        <f t="shared" si="2"/>
        <v>1</v>
      </c>
      <c r="O10">
        <f t="shared" si="2"/>
        <v>1</v>
      </c>
      <c r="P10">
        <f t="shared" si="2"/>
        <v>3</v>
      </c>
      <c r="Q10">
        <f t="shared" si="2"/>
        <v>7</v>
      </c>
      <c r="R10">
        <f t="shared" si="2"/>
        <v>13</v>
      </c>
      <c r="S10">
        <f t="shared" si="2"/>
        <v>21</v>
      </c>
      <c r="T10">
        <f t="shared" si="2"/>
        <v>31</v>
      </c>
      <c r="U10">
        <f t="shared" si="2"/>
        <v>43</v>
      </c>
      <c r="V10">
        <f t="shared" si="2"/>
        <v>57</v>
      </c>
      <c r="W10">
        <f t="shared" si="2"/>
        <v>73</v>
      </c>
      <c r="X10">
        <f t="shared" si="2"/>
        <v>91</v>
      </c>
      <c r="Y10">
        <f t="shared" si="2"/>
        <v>111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3947-F13A-49F6-A4E2-74E2CF4272E0}">
  <dimension ref="A1:J28"/>
  <sheetViews>
    <sheetView tabSelected="1" workbookViewId="0">
      <selection activeCell="I1" sqref="I1:I1048576"/>
    </sheetView>
  </sheetViews>
  <sheetFormatPr baseColWidth="10" defaultRowHeight="14.5"/>
  <cols>
    <col min="1" max="1" width="6.7265625" customWidth="1"/>
  </cols>
  <sheetData>
    <row r="1" spans="1:10">
      <c r="A1" s="11" t="s">
        <v>74</v>
      </c>
      <c r="B1" t="s">
        <v>75</v>
      </c>
      <c r="C1" t="s">
        <v>1</v>
      </c>
      <c r="D1" t="s">
        <v>0</v>
      </c>
      <c r="E1" t="s">
        <v>2</v>
      </c>
      <c r="F1" t="s">
        <v>3</v>
      </c>
      <c r="G1" t="s">
        <v>4</v>
      </c>
      <c r="H1" t="s">
        <v>76</v>
      </c>
      <c r="I1" t="s">
        <v>77</v>
      </c>
      <c r="J1" t="s">
        <v>78</v>
      </c>
    </row>
    <row r="2" spans="1:10">
      <c r="A2" s="11">
        <v>94</v>
      </c>
      <c r="B2" t="s">
        <v>25</v>
      </c>
      <c r="C2" t="s">
        <v>79</v>
      </c>
      <c r="D2" t="s">
        <v>80</v>
      </c>
      <c r="E2" t="s">
        <v>81</v>
      </c>
      <c r="F2">
        <v>8853</v>
      </c>
      <c r="G2" t="s">
        <v>82</v>
      </c>
      <c r="H2" t="s">
        <v>83</v>
      </c>
      <c r="I2" t="s">
        <v>84</v>
      </c>
      <c r="J2" t="s">
        <v>85</v>
      </c>
    </row>
    <row r="3" spans="1:10">
      <c r="A3" s="11">
        <v>93</v>
      </c>
      <c r="B3" t="s">
        <v>25</v>
      </c>
      <c r="C3" t="s">
        <v>79</v>
      </c>
      <c r="D3" t="s">
        <v>86</v>
      </c>
      <c r="E3" t="s">
        <v>87</v>
      </c>
      <c r="F3">
        <v>8853</v>
      </c>
      <c r="G3" t="s">
        <v>82</v>
      </c>
      <c r="H3" t="s">
        <v>83</v>
      </c>
      <c r="I3" t="s">
        <v>88</v>
      </c>
      <c r="J3" t="s">
        <v>89</v>
      </c>
    </row>
    <row r="4" spans="1:10">
      <c r="A4" s="11">
        <v>97</v>
      </c>
      <c r="B4" t="s">
        <v>13</v>
      </c>
      <c r="C4" t="s">
        <v>90</v>
      </c>
      <c r="D4" t="s">
        <v>86</v>
      </c>
      <c r="E4" t="s">
        <v>91</v>
      </c>
      <c r="F4">
        <v>8853</v>
      </c>
      <c r="G4" t="s">
        <v>82</v>
      </c>
      <c r="H4" t="s">
        <v>83</v>
      </c>
      <c r="I4" t="s">
        <v>92</v>
      </c>
      <c r="J4" t="s">
        <v>93</v>
      </c>
    </row>
    <row r="5" spans="1:10">
      <c r="A5" s="11">
        <v>98</v>
      </c>
      <c r="B5" t="s">
        <v>13</v>
      </c>
      <c r="C5" t="s">
        <v>94</v>
      </c>
      <c r="D5" t="s">
        <v>86</v>
      </c>
      <c r="E5" t="s">
        <v>95</v>
      </c>
      <c r="F5">
        <v>53175</v>
      </c>
      <c r="G5" t="s">
        <v>96</v>
      </c>
      <c r="H5" t="s">
        <v>97</v>
      </c>
      <c r="I5" t="s">
        <v>98</v>
      </c>
    </row>
    <row r="6" spans="1:10">
      <c r="A6" s="11">
        <v>100</v>
      </c>
      <c r="B6" t="s">
        <v>6</v>
      </c>
      <c r="C6" t="s">
        <v>99</v>
      </c>
      <c r="D6" t="s">
        <v>100</v>
      </c>
      <c r="E6" t="s">
        <v>101</v>
      </c>
      <c r="F6">
        <v>78713</v>
      </c>
      <c r="G6" t="s">
        <v>102</v>
      </c>
      <c r="H6" t="s">
        <v>97</v>
      </c>
      <c r="I6" t="s">
        <v>103</v>
      </c>
      <c r="J6" t="s">
        <v>104</v>
      </c>
    </row>
    <row r="7" spans="1:10">
      <c r="A7" s="11">
        <v>102</v>
      </c>
      <c r="B7" t="s">
        <v>13</v>
      </c>
      <c r="C7" t="s">
        <v>105</v>
      </c>
      <c r="D7" t="s">
        <v>106</v>
      </c>
      <c r="E7" t="s">
        <v>107</v>
      </c>
      <c r="F7">
        <v>8808</v>
      </c>
      <c r="G7" t="s">
        <v>108</v>
      </c>
      <c r="H7" t="s">
        <v>83</v>
      </c>
      <c r="I7" t="s">
        <v>109</v>
      </c>
      <c r="J7" t="s">
        <v>110</v>
      </c>
    </row>
    <row r="8" spans="1:10">
      <c r="A8" s="11">
        <v>105</v>
      </c>
      <c r="B8" t="s">
        <v>13</v>
      </c>
      <c r="C8" t="s">
        <v>111</v>
      </c>
      <c r="D8" t="s">
        <v>112</v>
      </c>
      <c r="E8" t="s">
        <v>113</v>
      </c>
      <c r="F8">
        <v>8854</v>
      </c>
      <c r="G8" t="s">
        <v>114</v>
      </c>
      <c r="H8" t="s">
        <v>83</v>
      </c>
      <c r="I8" t="s">
        <v>115</v>
      </c>
      <c r="J8" t="s">
        <v>116</v>
      </c>
    </row>
    <row r="9" spans="1:10">
      <c r="A9" s="11">
        <v>106</v>
      </c>
      <c r="B9" t="s">
        <v>13</v>
      </c>
      <c r="C9" t="s">
        <v>117</v>
      </c>
      <c r="D9" t="s">
        <v>118</v>
      </c>
      <c r="E9" t="s">
        <v>119</v>
      </c>
      <c r="F9">
        <v>8045</v>
      </c>
      <c r="G9" t="s">
        <v>120</v>
      </c>
      <c r="H9" t="s">
        <v>83</v>
      </c>
      <c r="I9" t="s">
        <v>121</v>
      </c>
      <c r="J9" t="s">
        <v>122</v>
      </c>
    </row>
    <row r="10" spans="1:10">
      <c r="A10" s="11">
        <v>109</v>
      </c>
      <c r="B10" t="s">
        <v>6</v>
      </c>
      <c r="C10" t="s">
        <v>123</v>
      </c>
      <c r="D10" t="s">
        <v>124</v>
      </c>
      <c r="E10" t="s">
        <v>125</v>
      </c>
      <c r="F10">
        <v>8853</v>
      </c>
      <c r="G10" t="s">
        <v>82</v>
      </c>
      <c r="H10" t="s">
        <v>83</v>
      </c>
      <c r="I10" t="s">
        <v>126</v>
      </c>
      <c r="J10" t="s">
        <v>127</v>
      </c>
    </row>
    <row r="11" spans="1:10">
      <c r="A11" s="11">
        <v>110</v>
      </c>
      <c r="B11" t="s">
        <v>13</v>
      </c>
      <c r="C11" t="s">
        <v>123</v>
      </c>
      <c r="D11" t="s">
        <v>128</v>
      </c>
      <c r="E11" t="s">
        <v>129</v>
      </c>
      <c r="F11">
        <v>8853</v>
      </c>
      <c r="G11" t="s">
        <v>82</v>
      </c>
      <c r="H11" t="s">
        <v>83</v>
      </c>
      <c r="I11" t="s">
        <v>130</v>
      </c>
      <c r="J11" t="s">
        <v>127</v>
      </c>
    </row>
    <row r="12" spans="1:10">
      <c r="A12" s="11">
        <v>112</v>
      </c>
      <c r="B12" t="s">
        <v>25</v>
      </c>
      <c r="C12" t="s">
        <v>123</v>
      </c>
      <c r="D12" t="s">
        <v>128</v>
      </c>
      <c r="E12" t="s">
        <v>131</v>
      </c>
      <c r="F12">
        <v>8853</v>
      </c>
      <c r="G12" t="s">
        <v>82</v>
      </c>
      <c r="H12" t="s">
        <v>83</v>
      </c>
      <c r="I12" t="s">
        <v>130</v>
      </c>
      <c r="J12" t="s">
        <v>127</v>
      </c>
    </row>
    <row r="13" spans="1:10">
      <c r="A13" s="11">
        <v>113</v>
      </c>
      <c r="B13" t="s">
        <v>13</v>
      </c>
      <c r="C13" t="s">
        <v>132</v>
      </c>
      <c r="D13" t="s">
        <v>133</v>
      </c>
      <c r="E13" t="s">
        <v>134</v>
      </c>
      <c r="F13">
        <v>8853</v>
      </c>
      <c r="G13" t="s">
        <v>82</v>
      </c>
      <c r="H13" t="s">
        <v>83</v>
      </c>
      <c r="I13" t="s">
        <v>135</v>
      </c>
      <c r="J13" t="s">
        <v>136</v>
      </c>
    </row>
    <row r="14" spans="1:10">
      <c r="A14" s="11">
        <v>116</v>
      </c>
      <c r="B14" t="s">
        <v>6</v>
      </c>
      <c r="C14" t="s">
        <v>137</v>
      </c>
      <c r="D14" t="s">
        <v>138</v>
      </c>
      <c r="E14" t="s">
        <v>139</v>
      </c>
      <c r="F14">
        <v>78713</v>
      </c>
      <c r="G14" t="s">
        <v>102</v>
      </c>
      <c r="H14" t="s">
        <v>97</v>
      </c>
      <c r="I14" t="s">
        <v>140</v>
      </c>
      <c r="J14" t="s">
        <v>141</v>
      </c>
    </row>
    <row r="15" spans="1:10">
      <c r="A15" s="11">
        <v>117</v>
      </c>
      <c r="B15" t="s">
        <v>13</v>
      </c>
      <c r="C15" t="s">
        <v>142</v>
      </c>
      <c r="D15" t="s">
        <v>143</v>
      </c>
      <c r="E15" t="s">
        <v>144</v>
      </c>
      <c r="F15">
        <v>8832</v>
      </c>
      <c r="G15" t="s">
        <v>145</v>
      </c>
      <c r="H15" t="s">
        <v>83</v>
      </c>
      <c r="I15" t="s">
        <v>146</v>
      </c>
      <c r="J15" t="s">
        <v>147</v>
      </c>
    </row>
    <row r="16" spans="1:10">
      <c r="A16" s="11">
        <v>118</v>
      </c>
      <c r="B16" t="s">
        <v>13</v>
      </c>
      <c r="C16" t="s">
        <v>148</v>
      </c>
      <c r="D16" t="s">
        <v>149</v>
      </c>
      <c r="E16" t="s">
        <v>150</v>
      </c>
      <c r="F16">
        <v>8855</v>
      </c>
      <c r="G16" t="s">
        <v>151</v>
      </c>
      <c r="H16" t="s">
        <v>83</v>
      </c>
      <c r="I16" t="s">
        <v>152</v>
      </c>
      <c r="J16" t="s">
        <v>153</v>
      </c>
    </row>
    <row r="17" spans="1:10">
      <c r="A17" s="11">
        <v>120</v>
      </c>
      <c r="B17" t="s">
        <v>13</v>
      </c>
      <c r="C17" t="s">
        <v>154</v>
      </c>
      <c r="D17" t="s">
        <v>149</v>
      </c>
      <c r="E17" t="s">
        <v>150</v>
      </c>
      <c r="F17">
        <v>8807</v>
      </c>
      <c r="G17" t="s">
        <v>155</v>
      </c>
      <c r="H17" t="s">
        <v>83</v>
      </c>
      <c r="I17" t="s">
        <v>156</v>
      </c>
      <c r="J17" t="s">
        <v>157</v>
      </c>
    </row>
    <row r="18" spans="1:10">
      <c r="A18" s="11">
        <v>121</v>
      </c>
      <c r="B18" t="s">
        <v>6</v>
      </c>
      <c r="C18" t="s">
        <v>158</v>
      </c>
      <c r="D18" t="s">
        <v>159</v>
      </c>
      <c r="E18" t="s">
        <v>160</v>
      </c>
      <c r="F18">
        <v>8853</v>
      </c>
      <c r="G18" t="s">
        <v>82</v>
      </c>
      <c r="H18" t="s">
        <v>83</v>
      </c>
      <c r="I18" t="s">
        <v>161</v>
      </c>
      <c r="J18" t="s">
        <v>136</v>
      </c>
    </row>
    <row r="19" spans="1:10">
      <c r="A19" s="11">
        <v>122</v>
      </c>
      <c r="B19" t="s">
        <v>13</v>
      </c>
      <c r="C19" t="s">
        <v>162</v>
      </c>
      <c r="D19" t="s">
        <v>163</v>
      </c>
      <c r="E19" t="s">
        <v>164</v>
      </c>
      <c r="F19">
        <v>8808</v>
      </c>
      <c r="G19" t="s">
        <v>108</v>
      </c>
      <c r="H19" t="s">
        <v>83</v>
      </c>
      <c r="I19" t="s">
        <v>165</v>
      </c>
      <c r="J19" t="s">
        <v>166</v>
      </c>
    </row>
    <row r="20" spans="1:10">
      <c r="A20" s="11">
        <v>126</v>
      </c>
      <c r="B20" t="s">
        <v>13</v>
      </c>
      <c r="C20" t="s">
        <v>167</v>
      </c>
      <c r="D20" t="s">
        <v>168</v>
      </c>
      <c r="E20" t="s">
        <v>169</v>
      </c>
      <c r="F20">
        <v>8634</v>
      </c>
      <c r="G20" t="s">
        <v>170</v>
      </c>
      <c r="H20" t="s">
        <v>83</v>
      </c>
      <c r="I20" t="s">
        <v>171</v>
      </c>
      <c r="J20" t="s">
        <v>172</v>
      </c>
    </row>
    <row r="21" spans="1:10">
      <c r="A21" s="11">
        <v>129</v>
      </c>
      <c r="B21" t="s">
        <v>13</v>
      </c>
      <c r="C21" t="s">
        <v>173</v>
      </c>
      <c r="D21" t="s">
        <v>174</v>
      </c>
      <c r="E21" t="s">
        <v>169</v>
      </c>
      <c r="F21">
        <v>8853</v>
      </c>
      <c r="G21" t="s">
        <v>82</v>
      </c>
      <c r="H21" t="s">
        <v>83</v>
      </c>
      <c r="I21" t="s">
        <v>175</v>
      </c>
      <c r="J21" t="s">
        <v>176</v>
      </c>
    </row>
    <row r="22" spans="1:10">
      <c r="A22" s="11">
        <v>131</v>
      </c>
      <c r="B22" t="s">
        <v>13</v>
      </c>
      <c r="C22" t="s">
        <v>173</v>
      </c>
      <c r="D22" t="s">
        <v>177</v>
      </c>
      <c r="E22" t="s">
        <v>178</v>
      </c>
      <c r="F22">
        <v>8854</v>
      </c>
      <c r="G22" t="s">
        <v>114</v>
      </c>
      <c r="H22" t="s">
        <v>83</v>
      </c>
      <c r="I22" t="s">
        <v>179</v>
      </c>
      <c r="J22" t="s">
        <v>180</v>
      </c>
    </row>
    <row r="23" spans="1:10">
      <c r="A23" s="11">
        <v>128</v>
      </c>
      <c r="B23" t="s">
        <v>13</v>
      </c>
      <c r="C23" t="s">
        <v>181</v>
      </c>
      <c r="D23" t="s">
        <v>182</v>
      </c>
      <c r="E23" t="s">
        <v>178</v>
      </c>
      <c r="F23">
        <v>8863</v>
      </c>
      <c r="G23" t="s">
        <v>183</v>
      </c>
      <c r="H23" t="s">
        <v>83</v>
      </c>
      <c r="I23" t="s">
        <v>184</v>
      </c>
      <c r="J23" t="s">
        <v>185</v>
      </c>
    </row>
    <row r="24" spans="1:10">
      <c r="A24" s="11">
        <v>132</v>
      </c>
      <c r="B24" t="s">
        <v>13</v>
      </c>
      <c r="C24" t="s">
        <v>186</v>
      </c>
      <c r="D24" t="s">
        <v>187</v>
      </c>
      <c r="E24" t="s">
        <v>188</v>
      </c>
      <c r="F24">
        <v>8807</v>
      </c>
      <c r="G24" t="s">
        <v>155</v>
      </c>
      <c r="H24" t="s">
        <v>83</v>
      </c>
      <c r="I24" t="s">
        <v>189</v>
      </c>
      <c r="J24" t="s">
        <v>190</v>
      </c>
    </row>
    <row r="25" spans="1:10">
      <c r="A25" s="11">
        <v>133</v>
      </c>
      <c r="B25" t="s">
        <v>6</v>
      </c>
      <c r="C25" t="s">
        <v>191</v>
      </c>
      <c r="D25" t="s">
        <v>187</v>
      </c>
      <c r="E25" t="s">
        <v>192</v>
      </c>
      <c r="F25">
        <v>8708</v>
      </c>
      <c r="G25" t="s">
        <v>193</v>
      </c>
      <c r="H25" t="s">
        <v>83</v>
      </c>
      <c r="I25" t="s">
        <v>194</v>
      </c>
      <c r="J25" t="s">
        <v>195</v>
      </c>
    </row>
    <row r="26" spans="1:10">
      <c r="A26" s="11">
        <v>134</v>
      </c>
      <c r="B26" t="s">
        <v>25</v>
      </c>
      <c r="C26" t="s">
        <v>191</v>
      </c>
      <c r="D26" t="s">
        <v>187</v>
      </c>
      <c r="E26" t="s">
        <v>196</v>
      </c>
      <c r="F26">
        <v>8708</v>
      </c>
      <c r="G26" t="s">
        <v>193</v>
      </c>
      <c r="H26" t="s">
        <v>83</v>
      </c>
      <c r="I26" t="s">
        <v>194</v>
      </c>
      <c r="J26" t="s">
        <v>195</v>
      </c>
    </row>
    <row r="27" spans="1:10">
      <c r="A27" s="11">
        <v>135</v>
      </c>
      <c r="B27" t="s">
        <v>6</v>
      </c>
      <c r="C27" t="s">
        <v>197</v>
      </c>
      <c r="D27" t="s">
        <v>198</v>
      </c>
      <c r="E27" t="s">
        <v>199</v>
      </c>
      <c r="F27">
        <v>8853</v>
      </c>
      <c r="G27" t="s">
        <v>82</v>
      </c>
      <c r="H27" t="s">
        <v>83</v>
      </c>
      <c r="I27" t="s">
        <v>200</v>
      </c>
      <c r="J27" t="s">
        <v>201</v>
      </c>
    </row>
    <row r="28" spans="1:10">
      <c r="A28" s="11">
        <v>137</v>
      </c>
      <c r="B28" t="s">
        <v>6</v>
      </c>
      <c r="C28" t="s">
        <v>202</v>
      </c>
      <c r="D28" t="s">
        <v>203</v>
      </c>
      <c r="E28" t="s">
        <v>204</v>
      </c>
      <c r="F28">
        <v>8852</v>
      </c>
      <c r="G28" t="s">
        <v>205</v>
      </c>
      <c r="H28" t="s">
        <v>83</v>
      </c>
      <c r="I28" t="s">
        <v>206</v>
      </c>
      <c r="J28" t="s">
        <v>207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Turnverein-Adressen</vt:lpstr>
      <vt:lpstr>Set-Up</vt:lpstr>
      <vt:lpstr>Messwerte</vt:lpstr>
      <vt:lpstr>Quadratische Funktion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dcterms:created xsi:type="dcterms:W3CDTF">2023-08-31T09:28:29Z</dcterms:created>
  <dcterms:modified xsi:type="dcterms:W3CDTF">2023-09-28T08:39:21Z</dcterms:modified>
</cp:coreProperties>
</file>